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261CCC7C-5EC2-4F44-80D0-59BCCD809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" sheetId="3" r:id="rId1"/>
    <sheet name="4." sheetId="2" r:id="rId2"/>
    <sheet name="6." sheetId="4" r:id="rId3"/>
    <sheet name="7." sheetId="7" r:id="rId4"/>
    <sheet name="1. kimutatás" sheetId="11" r:id="rId5"/>
  </sheets>
  <definedNames>
    <definedName name="_xlnm.Print_Titles" localSheetId="2">'6.'!$1:$1</definedName>
    <definedName name="_xlnm.Print_Area" localSheetId="1">'4.'!$A$1:$M$52</definedName>
    <definedName name="_xlnm.Print_Area" localSheetId="0">'5.'!$A$1:$G$113</definedName>
    <definedName name="_xlnm.Print_Area" localSheetId="2">'6.'!$A$1:$J$76</definedName>
    <definedName name="_xlnm.Print_Area" localSheetId="3">'7.'!$A$1:$J$12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9" i="2" l="1"/>
  <c r="J49" i="2"/>
  <c r="N44" i="2"/>
  <c r="N50" i="2" s="1"/>
  <c r="N52" i="2" s="1"/>
  <c r="N26" i="2"/>
  <c r="N27" i="2"/>
  <c r="N18" i="2"/>
  <c r="N4" i="2"/>
  <c r="N10" i="2"/>
  <c r="K31" i="2" l="1"/>
  <c r="K33" i="2"/>
  <c r="K32" i="2"/>
  <c r="J63" i="4" l="1"/>
  <c r="J44" i="4"/>
  <c r="J45" i="4"/>
  <c r="J46" i="4"/>
  <c r="J48" i="4"/>
  <c r="J49" i="4"/>
  <c r="J50" i="4"/>
  <c r="J51" i="4"/>
  <c r="J14" i="4"/>
  <c r="J32" i="4"/>
  <c r="J33" i="4"/>
  <c r="J35" i="4"/>
  <c r="J36" i="4"/>
  <c r="M33" i="2"/>
  <c r="M34" i="2"/>
  <c r="M35" i="2"/>
  <c r="M37" i="2"/>
  <c r="M38" i="2"/>
  <c r="M39" i="2"/>
  <c r="M40" i="2"/>
  <c r="M32" i="2"/>
  <c r="M31" i="2"/>
  <c r="M24" i="2"/>
  <c r="M25" i="2"/>
  <c r="M23" i="2"/>
  <c r="M20" i="2"/>
  <c r="M15" i="2"/>
  <c r="M16" i="2"/>
  <c r="M17" i="2"/>
  <c r="M13" i="2"/>
  <c r="M8" i="2"/>
  <c r="M9" i="2"/>
  <c r="M7" i="2"/>
  <c r="M3" i="2"/>
  <c r="H72" i="4"/>
  <c r="H71" i="4"/>
  <c r="H69" i="4"/>
  <c r="H70" i="4" s="1"/>
  <c r="H66" i="4"/>
  <c r="H65" i="4"/>
  <c r="H62" i="4"/>
  <c r="H64" i="4" s="1"/>
  <c r="H47" i="4"/>
  <c r="J47" i="4" s="1"/>
  <c r="H41" i="4"/>
  <c r="H34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10" i="4"/>
  <c r="H9" i="4"/>
  <c r="H8" i="4"/>
  <c r="H7" i="4"/>
  <c r="H6" i="4"/>
  <c r="H4" i="4"/>
  <c r="G10" i="7"/>
  <c r="H54" i="4"/>
  <c r="H53" i="4"/>
  <c r="H30" i="4"/>
  <c r="H39" i="4"/>
  <c r="H59" i="4"/>
  <c r="K41" i="2"/>
  <c r="M41" i="2" s="1"/>
  <c r="K26" i="2"/>
  <c r="K18" i="2"/>
  <c r="K10" i="2"/>
  <c r="K4" i="2"/>
  <c r="L40" i="2"/>
  <c r="J41" i="2"/>
  <c r="L41" i="2"/>
  <c r="J7" i="2"/>
  <c r="G49" i="2"/>
  <c r="D37" i="4"/>
  <c r="B59" i="4"/>
  <c r="D59" i="4"/>
  <c r="E59" i="4"/>
  <c r="F59" i="4"/>
  <c r="G59" i="4"/>
  <c r="I59" i="4"/>
  <c r="J59" i="4"/>
  <c r="K59" i="4"/>
  <c r="L59" i="4"/>
  <c r="M59" i="4"/>
  <c r="A59" i="4"/>
  <c r="D52" i="4"/>
  <c r="L35" i="2"/>
  <c r="K44" i="2" l="1"/>
  <c r="K50" i="2" s="1"/>
  <c r="H31" i="4"/>
  <c r="H38" i="4"/>
  <c r="H43" i="4"/>
  <c r="K27" i="2"/>
  <c r="H73" i="4"/>
  <c r="J44" i="2"/>
  <c r="H42" i="4" l="1"/>
  <c r="K52" i="2"/>
  <c r="G69" i="4" l="1"/>
  <c r="G29" i="4"/>
  <c r="J29" i="4" s="1"/>
  <c r="G28" i="4"/>
  <c r="J28" i="4" s="1"/>
  <c r="G16" i="4"/>
  <c r="J16" i="4" s="1"/>
  <c r="G15" i="4"/>
  <c r="J15" i="4" s="1"/>
  <c r="G8" i="4"/>
  <c r="J8" i="4" s="1"/>
  <c r="G7" i="4"/>
  <c r="J7" i="4" s="1"/>
  <c r="I4" i="4"/>
  <c r="I6" i="4"/>
  <c r="I7" i="4"/>
  <c r="I8" i="4"/>
  <c r="I9" i="4"/>
  <c r="I11" i="4"/>
  <c r="I12" i="4"/>
  <c r="I13" i="4"/>
  <c r="I15" i="4"/>
  <c r="I16" i="4"/>
  <c r="G17" i="4"/>
  <c r="J17" i="4" s="1"/>
  <c r="I17" i="4"/>
  <c r="I18" i="4"/>
  <c r="I19" i="4"/>
  <c r="I21" i="4"/>
  <c r="I22" i="4"/>
  <c r="I23" i="4"/>
  <c r="I24" i="4"/>
  <c r="I26" i="4"/>
  <c r="I27" i="4"/>
  <c r="I28" i="4"/>
  <c r="I29" i="4"/>
  <c r="I30" i="4"/>
  <c r="I31" i="4"/>
  <c r="I34" i="4"/>
  <c r="G62" i="4"/>
  <c r="G54" i="4"/>
  <c r="J54" i="4" s="1"/>
  <c r="G41" i="4"/>
  <c r="J41" i="4" s="1"/>
  <c r="G34" i="4"/>
  <c r="J34" i="4" s="1"/>
  <c r="G31" i="4"/>
  <c r="J31" i="4" s="1"/>
  <c r="G30" i="4"/>
  <c r="J30" i="4" s="1"/>
  <c r="G27" i="4"/>
  <c r="J27" i="4" s="1"/>
  <c r="G26" i="4"/>
  <c r="J26" i="4" s="1"/>
  <c r="G24" i="4"/>
  <c r="J24" i="4" s="1"/>
  <c r="G23" i="4"/>
  <c r="J23" i="4" s="1"/>
  <c r="G22" i="4"/>
  <c r="J22" i="4" s="1"/>
  <c r="G21" i="4"/>
  <c r="J21" i="4" s="1"/>
  <c r="G20" i="4"/>
  <c r="J20" i="4" s="1"/>
  <c r="G18" i="4"/>
  <c r="J18" i="4" s="1"/>
  <c r="G13" i="4"/>
  <c r="J13" i="4" s="1"/>
  <c r="G12" i="4"/>
  <c r="J12" i="4" s="1"/>
  <c r="G11" i="4"/>
  <c r="J11" i="4" s="1"/>
  <c r="G10" i="4"/>
  <c r="J10" i="4" s="1"/>
  <c r="G9" i="4"/>
  <c r="J9" i="4" s="1"/>
  <c r="G6" i="4"/>
  <c r="J6" i="4" s="1"/>
  <c r="G4" i="4"/>
  <c r="J4" i="4" s="1"/>
  <c r="F10" i="7"/>
  <c r="I44" i="2"/>
  <c r="M42" i="2"/>
  <c r="M43" i="2"/>
  <c r="M46" i="2"/>
  <c r="M47" i="2"/>
  <c r="M4" i="2"/>
  <c r="J26" i="2"/>
  <c r="M26" i="2" s="1"/>
  <c r="J18" i="2"/>
  <c r="J14" i="2"/>
  <c r="M14" i="2" s="1"/>
  <c r="J10" i="2"/>
  <c r="J4" i="2"/>
  <c r="G64" i="4" l="1"/>
  <c r="J64" i="4" s="1"/>
  <c r="J62" i="4"/>
  <c r="G70" i="4"/>
  <c r="J70" i="4" s="1"/>
  <c r="J69" i="4"/>
  <c r="G19" i="4"/>
  <c r="J19" i="4" s="1"/>
  <c r="G71" i="4"/>
  <c r="J71" i="4" s="1"/>
  <c r="G43" i="4"/>
  <c r="J43" i="4" s="1"/>
  <c r="G42" i="4"/>
  <c r="J42" i="4" s="1"/>
  <c r="G72" i="4"/>
  <c r="J72" i="4" s="1"/>
  <c r="H74" i="4"/>
  <c r="G65" i="4"/>
  <c r="J65" i="4" s="1"/>
  <c r="G38" i="4"/>
  <c r="J38" i="4" s="1"/>
  <c r="G66" i="4"/>
  <c r="G52" i="4"/>
  <c r="I39" i="4"/>
  <c r="M10" i="2"/>
  <c r="M18" i="2"/>
  <c r="M49" i="2"/>
  <c r="M44" i="2"/>
  <c r="G73" i="4"/>
  <c r="J73" i="4" s="1"/>
  <c r="G74" i="4"/>
  <c r="J27" i="2"/>
  <c r="J50" i="2"/>
  <c r="J74" i="4" l="1"/>
  <c r="G75" i="4"/>
  <c r="J66" i="4"/>
  <c r="H52" i="4"/>
  <c r="J52" i="4" s="1"/>
  <c r="G39" i="4"/>
  <c r="H56" i="4"/>
  <c r="I38" i="4"/>
  <c r="G25" i="4"/>
  <c r="H37" i="4"/>
  <c r="J52" i="2"/>
  <c r="M27" i="2"/>
  <c r="M50" i="2"/>
  <c r="G53" i="4"/>
  <c r="J53" i="4" s="1"/>
  <c r="G57" i="4" l="1"/>
  <c r="J39" i="4"/>
  <c r="G37" i="4"/>
  <c r="G55" i="4" s="1"/>
  <c r="G76" i="4" s="1"/>
  <c r="J25" i="4"/>
  <c r="H55" i="4"/>
  <c r="M52" i="2"/>
  <c r="G56" i="4"/>
  <c r="J56" i="4" s="1"/>
  <c r="J37" i="4" l="1"/>
  <c r="H76" i="4"/>
  <c r="J76" i="4" s="1"/>
  <c r="J55" i="4"/>
  <c r="H5" i="7" l="1"/>
  <c r="I5" i="7"/>
  <c r="H6" i="7"/>
  <c r="H4" i="7"/>
  <c r="F68" i="4"/>
  <c r="F69" i="4"/>
  <c r="F62" i="4"/>
  <c r="F44" i="4"/>
  <c r="F45" i="4"/>
  <c r="F46" i="4"/>
  <c r="F47" i="4"/>
  <c r="F41" i="4"/>
  <c r="F12" i="4"/>
  <c r="F19" i="4"/>
  <c r="E10" i="7"/>
  <c r="F34" i="4"/>
  <c r="F22" i="4"/>
  <c r="F23" i="4"/>
  <c r="F24" i="4"/>
  <c r="F26" i="4"/>
  <c r="F27" i="4"/>
  <c r="F28" i="4"/>
  <c r="F29" i="4"/>
  <c r="F30" i="4"/>
  <c r="F6" i="4"/>
  <c r="F7" i="4"/>
  <c r="F8" i="4"/>
  <c r="F9" i="4"/>
  <c r="F10" i="4"/>
  <c r="F11" i="4"/>
  <c r="F13" i="4"/>
  <c r="F15" i="4"/>
  <c r="F16" i="4"/>
  <c r="F17" i="4"/>
  <c r="F18" i="4"/>
  <c r="F20" i="4"/>
  <c r="F21" i="4"/>
  <c r="F4" i="4"/>
  <c r="F31" i="4"/>
  <c r="I10" i="4" l="1"/>
  <c r="I20" i="4"/>
  <c r="I25" i="4"/>
  <c r="F64" i="4"/>
  <c r="F70" i="4"/>
  <c r="F43" i="4"/>
  <c r="F25" i="4"/>
  <c r="I14" i="2"/>
  <c r="F73" i="4" l="1"/>
  <c r="I37" i="4"/>
  <c r="F37" i="4"/>
  <c r="F42" i="4"/>
  <c r="H12" i="7"/>
  <c r="H11" i="7"/>
  <c r="I44" i="4"/>
  <c r="I46" i="4"/>
  <c r="I47" i="4"/>
  <c r="I48" i="4"/>
  <c r="I49" i="4"/>
  <c r="I51" i="4"/>
  <c r="I63" i="4"/>
  <c r="F72" i="4"/>
  <c r="F54" i="4"/>
  <c r="F38" i="4"/>
  <c r="F39" i="4"/>
  <c r="L5" i="2"/>
  <c r="L6" i="2"/>
  <c r="L7" i="2"/>
  <c r="L8" i="2"/>
  <c r="L9" i="2"/>
  <c r="L13" i="2"/>
  <c r="L15" i="2"/>
  <c r="L16" i="2"/>
  <c r="L17" i="2"/>
  <c r="L19" i="2"/>
  <c r="L21" i="2"/>
  <c r="L22" i="2"/>
  <c r="L23" i="2"/>
  <c r="L24" i="2"/>
  <c r="L25" i="2"/>
  <c r="L31" i="2"/>
  <c r="L32" i="2"/>
  <c r="L33" i="2"/>
  <c r="L34" i="2"/>
  <c r="L37" i="2"/>
  <c r="L38" i="2"/>
  <c r="L42" i="2"/>
  <c r="L43" i="2"/>
  <c r="L46" i="2"/>
  <c r="L47" i="2"/>
  <c r="L51" i="2"/>
  <c r="L3" i="2"/>
  <c r="L4" i="2" s="1"/>
  <c r="I49" i="2"/>
  <c r="I26" i="2"/>
  <c r="I18" i="2"/>
  <c r="I10" i="2"/>
  <c r="I4" i="2"/>
  <c r="L10" i="2" l="1"/>
  <c r="F52" i="4"/>
  <c r="L26" i="2"/>
  <c r="L49" i="2"/>
  <c r="L18" i="2"/>
  <c r="F71" i="4"/>
  <c r="I50" i="2"/>
  <c r="F57" i="4"/>
  <c r="F66" i="4"/>
  <c r="F75" i="4" s="1"/>
  <c r="F65" i="4"/>
  <c r="F53" i="4"/>
  <c r="I27" i="2"/>
  <c r="F55" i="4" l="1"/>
  <c r="F76" i="4" s="1"/>
  <c r="L27" i="2"/>
  <c r="F56" i="4"/>
  <c r="F74" i="4"/>
  <c r="I52" i="2"/>
  <c r="L12" i="7" l="1"/>
  <c r="L6" i="7"/>
  <c r="K3" i="7"/>
  <c r="K10" i="7"/>
  <c r="N35" i="4" l="1"/>
  <c r="N49" i="4"/>
  <c r="N51" i="4"/>
  <c r="N32" i="4"/>
  <c r="Q32" i="2"/>
  <c r="Q44" i="2" s="1"/>
  <c r="R37" i="2"/>
  <c r="R38" i="2"/>
  <c r="R39" i="2"/>
  <c r="R42" i="2"/>
  <c r="R43" i="2"/>
  <c r="R46" i="2"/>
  <c r="R7" i="2"/>
  <c r="R8" i="2"/>
  <c r="R9" i="2"/>
  <c r="R15" i="2"/>
  <c r="R16" i="2"/>
  <c r="R17" i="2"/>
  <c r="R20" i="2"/>
  <c r="R23" i="2"/>
  <c r="R25" i="2"/>
  <c r="R3" i="2"/>
  <c r="D10" i="7" l="1"/>
  <c r="H49" i="2"/>
  <c r="H44" i="2"/>
  <c r="H26" i="2"/>
  <c r="H18" i="2"/>
  <c r="H10" i="2"/>
  <c r="H4" i="2"/>
  <c r="H50" i="2" l="1"/>
  <c r="H27" i="2"/>
  <c r="H52" i="2" l="1"/>
  <c r="M31" i="4" l="1"/>
  <c r="M47" i="4"/>
  <c r="N47" i="4" s="1"/>
  <c r="M29" i="4"/>
  <c r="M22" i="4"/>
  <c r="M28" i="4"/>
  <c r="Q13" i="2"/>
  <c r="R13" i="2" s="1"/>
  <c r="M30" i="4" l="1"/>
  <c r="E41" i="4" l="1"/>
  <c r="E34" i="4"/>
  <c r="E68" i="4"/>
  <c r="J68" i="4" s="1"/>
  <c r="E31" i="4"/>
  <c r="E29" i="4"/>
  <c r="E28" i="4"/>
  <c r="E27" i="4"/>
  <c r="E25" i="4"/>
  <c r="E24" i="4"/>
  <c r="E23" i="4"/>
  <c r="E22" i="4"/>
  <c r="E21" i="4"/>
  <c r="E19" i="4"/>
  <c r="E18" i="4"/>
  <c r="E17" i="4"/>
  <c r="E16" i="4"/>
  <c r="E15" i="4"/>
  <c r="E13" i="4"/>
  <c r="E12" i="4"/>
  <c r="E11" i="4"/>
  <c r="E9" i="4"/>
  <c r="E8" i="4"/>
  <c r="E7" i="4"/>
  <c r="E6" i="4"/>
  <c r="E4" i="4"/>
  <c r="E10" i="4" l="1"/>
  <c r="E72" i="4"/>
  <c r="E66" i="4"/>
  <c r="E30" i="4"/>
  <c r="E65" i="4"/>
  <c r="E43" i="4"/>
  <c r="E62" i="4"/>
  <c r="E42" i="4"/>
  <c r="E69" i="4"/>
  <c r="E71" i="4"/>
  <c r="E45" i="4" l="1"/>
  <c r="E52" i="4" s="1"/>
  <c r="E75" i="4"/>
  <c r="E54" i="4"/>
  <c r="E64" i="4"/>
  <c r="E20" i="4"/>
  <c r="E70" i="4"/>
  <c r="E74" i="4"/>
  <c r="E57" i="4" l="1"/>
  <c r="E37" i="4"/>
  <c r="E73" i="4"/>
  <c r="E56" i="4"/>
  <c r="E55" i="4" l="1"/>
  <c r="E76" i="4" l="1"/>
  <c r="P32" i="2" l="1"/>
  <c r="P44" i="2" s="1"/>
  <c r="P13" i="2"/>
  <c r="D63" i="4" l="1"/>
  <c r="D73" i="4" l="1"/>
  <c r="D55" i="4"/>
  <c r="D76" i="4" l="1"/>
  <c r="R31" i="2" l="1"/>
  <c r="R32" i="2"/>
  <c r="R33" i="2"/>
  <c r="O15" i="2" l="1"/>
  <c r="O14" i="2"/>
  <c r="O32" i="2"/>
  <c r="O7" i="2"/>
  <c r="L11" i="7"/>
  <c r="L10" i="7"/>
  <c r="J10" i="7"/>
  <c r="K22" i="4" l="1"/>
  <c r="R44" i="2"/>
  <c r="H75" i="4" l="1"/>
  <c r="J75" i="4" s="1"/>
  <c r="N29" i="4"/>
  <c r="N22" i="4"/>
  <c r="N31" i="4"/>
  <c r="R14" i="2"/>
  <c r="N28" i="4"/>
  <c r="N14" i="4"/>
  <c r="N30" i="4" l="1"/>
  <c r="O44" i="2"/>
  <c r="H57" i="4" l="1"/>
  <c r="J57" i="4" s="1"/>
  <c r="K45" i="4"/>
  <c r="K31" i="4"/>
  <c r="K47" i="4"/>
  <c r="K29" i="4"/>
  <c r="K28" i="4"/>
  <c r="K54" i="4"/>
  <c r="O26" i="2"/>
  <c r="O13" i="2"/>
  <c r="K30" i="4" l="1"/>
  <c r="M46" i="4" l="1"/>
  <c r="N46" i="4" s="1"/>
  <c r="L14" i="2" l="1"/>
  <c r="I45" i="4" l="1"/>
  <c r="L39" i="2" l="1"/>
  <c r="L44" i="2" s="1"/>
  <c r="L50" i="2" l="1"/>
  <c r="L52" i="2" s="1"/>
  <c r="I69" i="4" l="1"/>
  <c r="I68" i="4"/>
  <c r="I70" i="4" s="1"/>
  <c r="I41" i="4"/>
  <c r="I52" i="4" s="1"/>
  <c r="I50" i="4"/>
  <c r="I66" i="4"/>
  <c r="I65" i="4"/>
  <c r="G44" i="2"/>
  <c r="G26" i="2"/>
  <c r="G18" i="2"/>
  <c r="G10" i="2"/>
  <c r="G4" i="2"/>
  <c r="I64" i="4" l="1"/>
  <c r="I62" i="4"/>
  <c r="I42" i="4"/>
  <c r="I43" i="4"/>
  <c r="I54" i="4"/>
  <c r="I53" i="4"/>
  <c r="G50" i="2"/>
  <c r="G27" i="2"/>
  <c r="I73" i="4" l="1"/>
  <c r="I71" i="4"/>
  <c r="I57" i="4"/>
  <c r="I56" i="4"/>
  <c r="G52" i="2"/>
  <c r="I55" i="4" l="1"/>
  <c r="I72" i="4"/>
  <c r="I74" i="4"/>
  <c r="I76" i="4" l="1"/>
  <c r="I75" i="4"/>
  <c r="M44" i="4" l="1"/>
  <c r="N44" i="4" s="1"/>
  <c r="M25" i="4" l="1"/>
  <c r="N25" i="4" s="1"/>
  <c r="Q26" i="2"/>
  <c r="R26" i="2" s="1"/>
  <c r="Q4" i="2"/>
  <c r="R4" i="2" s="1"/>
  <c r="Q10" i="2"/>
  <c r="R10" i="2" s="1"/>
  <c r="Q49" i="2"/>
  <c r="M21" i="4"/>
  <c r="N21" i="4" s="1"/>
  <c r="M68" i="4"/>
  <c r="M63" i="4"/>
  <c r="M34" i="4"/>
  <c r="N34" i="4" s="1"/>
  <c r="M33" i="4"/>
  <c r="N33" i="4" s="1"/>
  <c r="M27" i="4"/>
  <c r="N27" i="4" s="1"/>
  <c r="M26" i="4"/>
  <c r="N26" i="4" s="1"/>
  <c r="M24" i="4"/>
  <c r="N24" i="4" s="1"/>
  <c r="M23" i="4"/>
  <c r="N23" i="4" s="1"/>
  <c r="M45" i="4"/>
  <c r="N45" i="4" s="1"/>
  <c r="M19" i="4"/>
  <c r="N19" i="4" s="1"/>
  <c r="M18" i="4"/>
  <c r="N18" i="4" s="1"/>
  <c r="M17" i="4"/>
  <c r="M16" i="4"/>
  <c r="N16" i="4" s="1"/>
  <c r="M15" i="4"/>
  <c r="N15" i="4" s="1"/>
  <c r="M13" i="4"/>
  <c r="N13" i="4" s="1"/>
  <c r="M12" i="4"/>
  <c r="N12" i="4" s="1"/>
  <c r="M11" i="4"/>
  <c r="N11" i="4" s="1"/>
  <c r="M10" i="4"/>
  <c r="N10" i="4" s="1"/>
  <c r="M8" i="4"/>
  <c r="N8" i="4" s="1"/>
  <c r="M6" i="4"/>
  <c r="N6" i="4" s="1"/>
  <c r="M4" i="4"/>
  <c r="N4" i="4" s="1"/>
  <c r="R49" i="2" l="1"/>
  <c r="N17" i="4"/>
  <c r="M41" i="4"/>
  <c r="M7" i="4"/>
  <c r="N7" i="4" s="1"/>
  <c r="M69" i="4"/>
  <c r="N69" i="4" s="1"/>
  <c r="M62" i="4"/>
  <c r="M64" i="4" s="1"/>
  <c r="M50" i="4"/>
  <c r="N50" i="4" s="1"/>
  <c r="M9" i="4"/>
  <c r="N9" i="4" s="1"/>
  <c r="Q18" i="2"/>
  <c r="M66" i="4"/>
  <c r="M65" i="4"/>
  <c r="M38" i="4"/>
  <c r="N38" i="4" s="1"/>
  <c r="Q50" i="2"/>
  <c r="R50" i="2" s="1"/>
  <c r="M70" i="4" l="1"/>
  <c r="N70" i="4" s="1"/>
  <c r="N41" i="4"/>
  <c r="Q27" i="2"/>
  <c r="R18" i="2"/>
  <c r="M37" i="4"/>
  <c r="N37" i="4" s="1"/>
  <c r="M54" i="4"/>
  <c r="N54" i="4" s="1"/>
  <c r="M39" i="4"/>
  <c r="N39" i="4" s="1"/>
  <c r="M43" i="4"/>
  <c r="N43" i="4" s="1"/>
  <c r="M20" i="4"/>
  <c r="N20" i="4" s="1"/>
  <c r="M73" i="4"/>
  <c r="N73" i="4" s="1"/>
  <c r="M42" i="4"/>
  <c r="N42" i="4" s="1"/>
  <c r="M53" i="4"/>
  <c r="N53" i="4" s="1"/>
  <c r="R27" i="2" l="1"/>
  <c r="M52" i="4"/>
  <c r="N52" i="4" s="1"/>
  <c r="M71" i="4"/>
  <c r="M57" i="4"/>
  <c r="N57" i="4" s="1"/>
  <c r="M72" i="4"/>
  <c r="Q52" i="2"/>
  <c r="R52" i="2" s="1"/>
  <c r="M56" i="4"/>
  <c r="N56" i="4" s="1"/>
  <c r="M74" i="4" l="1"/>
  <c r="N74" i="4" s="1"/>
  <c r="N71" i="4"/>
  <c r="M75" i="4"/>
  <c r="N75" i="4" s="1"/>
  <c r="N72" i="4"/>
  <c r="Q53" i="2"/>
  <c r="M55" i="4"/>
  <c r="N55" i="4" s="1"/>
  <c r="M76" i="4" l="1"/>
  <c r="N76" i="4" s="1"/>
  <c r="P18" i="2"/>
  <c r="L4" i="4" l="1"/>
  <c r="L6" i="4"/>
  <c r="L7" i="4"/>
  <c r="L8" i="4"/>
  <c r="L10" i="4"/>
  <c r="L12" i="4"/>
  <c r="L13" i="4"/>
  <c r="L15" i="4"/>
  <c r="L16" i="4"/>
  <c r="L18" i="4"/>
  <c r="L19" i="4"/>
  <c r="L21" i="4"/>
  <c r="L23" i="4"/>
  <c r="L24" i="4"/>
  <c r="L25" i="4"/>
  <c r="L27" i="4"/>
  <c r="L33" i="4"/>
  <c r="L34" i="4"/>
  <c r="L41" i="4"/>
  <c r="L44" i="4"/>
  <c r="L46" i="4"/>
  <c r="L30" i="4"/>
  <c r="L54" i="4"/>
  <c r="L62" i="4"/>
  <c r="L63" i="4"/>
  <c r="L68" i="4"/>
  <c r="L69" i="4"/>
  <c r="K44" i="4"/>
  <c r="L43" i="4"/>
  <c r="P49" i="2"/>
  <c r="P26" i="2"/>
  <c r="P10" i="2"/>
  <c r="P4" i="2"/>
  <c r="L64" i="4" l="1"/>
  <c r="L70" i="4"/>
  <c r="P50" i="2"/>
  <c r="P27" i="2"/>
  <c r="L66" i="4" l="1"/>
  <c r="L73" i="4"/>
  <c r="P52" i="2"/>
  <c r="P53" i="2" s="1"/>
  <c r="L48" i="4"/>
  <c r="L39" i="4" l="1"/>
  <c r="L57" i="4" s="1"/>
  <c r="L72" i="4" l="1"/>
  <c r="L75" i="4" s="1"/>
  <c r="K63" i="4" l="1"/>
  <c r="K21" i="4"/>
  <c r="L65" i="4"/>
  <c r="K68" i="4"/>
  <c r="L42" i="4"/>
  <c r="L26" i="4"/>
  <c r="K69" i="4" l="1"/>
  <c r="K65" i="4"/>
  <c r="L50" i="4"/>
  <c r="L52" i="4" s="1"/>
  <c r="K50" i="4"/>
  <c r="K62" i="4"/>
  <c r="L20" i="4"/>
  <c r="K20" i="4"/>
  <c r="K66" i="4"/>
  <c r="K24" i="4"/>
  <c r="K25" i="4"/>
  <c r="K23" i="4"/>
  <c r="K48" i="4"/>
  <c r="K46" i="4"/>
  <c r="K26" i="4"/>
  <c r="K19" i="4"/>
  <c r="L9" i="4"/>
  <c r="K8" i="4"/>
  <c r="K6" i="4"/>
  <c r="K7" i="4"/>
  <c r="K12" i="4"/>
  <c r="K13" i="4"/>
  <c r="K15" i="4"/>
  <c r="K16" i="4"/>
  <c r="K17" i="4"/>
  <c r="K27" i="4"/>
  <c r="K18" i="4"/>
  <c r="K4" i="4"/>
  <c r="K34" i="4"/>
  <c r="K33" i="4"/>
  <c r="O49" i="2"/>
  <c r="O4" i="2"/>
  <c r="O10" i="2"/>
  <c r="K11" i="4" l="1"/>
  <c r="K41" i="4"/>
  <c r="K70" i="4"/>
  <c r="K64" i="4"/>
  <c r="L37" i="4"/>
  <c r="L55" i="4" s="1"/>
  <c r="L76" i="4" s="1"/>
  <c r="K53" i="4"/>
  <c r="K9" i="4"/>
  <c r="L38" i="4"/>
  <c r="K39" i="4"/>
  <c r="O18" i="2"/>
  <c r="O50" i="2"/>
  <c r="K42" i="4"/>
  <c r="K73" i="4" l="1"/>
  <c r="K37" i="4"/>
  <c r="O27" i="2"/>
  <c r="K43" i="4"/>
  <c r="L56" i="4"/>
  <c r="K71" i="4"/>
  <c r="K38" i="4"/>
  <c r="K57" i="4"/>
  <c r="O52" i="2" l="1"/>
  <c r="O53" i="2" s="1"/>
  <c r="K56" i="4"/>
  <c r="K74" i="4"/>
  <c r="K52" i="4"/>
  <c r="L71" i="4"/>
  <c r="L74" i="4" s="1"/>
  <c r="K72" i="4"/>
  <c r="K55" i="4" l="1"/>
  <c r="K76" i="4" s="1"/>
  <c r="K75" i="4"/>
  <c r="H10" i="7" l="1"/>
</calcChain>
</file>

<file path=xl/sharedStrings.xml><?xml version="1.0" encoding="utf-8"?>
<sst xmlns="http://schemas.openxmlformats.org/spreadsheetml/2006/main" count="622" uniqueCount="398">
  <si>
    <t>Sor-szám</t>
  </si>
  <si>
    <t>2.</t>
  </si>
  <si>
    <t>3.</t>
  </si>
  <si>
    <t>Működési célú támogatási kölcsönök visszatérülése</t>
  </si>
  <si>
    <t>I.</t>
  </si>
  <si>
    <t>Felhalmozási célú támogatási kölcsönök visszatérülése</t>
  </si>
  <si>
    <t>II.</t>
  </si>
  <si>
    <t>sor-szám</t>
  </si>
  <si>
    <t>Megnevezés</t>
  </si>
  <si>
    <t>Egység-kód</t>
  </si>
  <si>
    <t xml:space="preserve">Eltérés </t>
  </si>
  <si>
    <t>Helyi önkormányzatok általános működésének és ágazati feladatainak támogatása</t>
  </si>
  <si>
    <t>I. 1.</t>
  </si>
  <si>
    <t>1.</t>
  </si>
  <si>
    <t xml:space="preserve">A települési önkormányzatok általános működésének támogatása </t>
  </si>
  <si>
    <t>091111</t>
  </si>
  <si>
    <t>110101, 110227</t>
  </si>
  <si>
    <t>Működési feladatok támogatása</t>
  </si>
  <si>
    <t>I. 2.</t>
  </si>
  <si>
    <t>Önkormányzatok egyes köznevelési feladatainak támogatása</t>
  </si>
  <si>
    <t>Óvodapedagógusok és az óvodapedagógusok nevelő munkáját közvetlenül segítők bértámogatása</t>
  </si>
  <si>
    <t>091121</t>
  </si>
  <si>
    <t>110128, 110204</t>
  </si>
  <si>
    <t>Óvodaműködtetési támogatás</t>
  </si>
  <si>
    <t>Óvodapedagógusok minősítéséből adódó többlet kiadások támogatása</t>
  </si>
  <si>
    <t>110132</t>
  </si>
  <si>
    <t>Köznevelési feladatok összesen:</t>
  </si>
  <si>
    <t>I. 3.</t>
  </si>
  <si>
    <t>Önkormányzatok szociális és gyermekjóléti feladatainak támogatása</t>
  </si>
  <si>
    <t xml:space="preserve"> 1.</t>
  </si>
  <si>
    <t>Szociális és gyermekjóléti feladatok támogatása</t>
  </si>
  <si>
    <t xml:space="preserve"> 1.1.</t>
  </si>
  <si>
    <t xml:space="preserve"> 1.2.</t>
  </si>
  <si>
    <t>Óvodai és iskolai szociális segítő tevékenység támogatása</t>
  </si>
  <si>
    <t>Bölcsödei ellátás támogatása</t>
  </si>
  <si>
    <t>Bentlakásos és átmeneti elhelyezést nyújtó ellátás támogatása</t>
  </si>
  <si>
    <t>Gyermek étkeztetés támogatása</t>
  </si>
  <si>
    <t>911321</t>
  </si>
  <si>
    <t>I. 5.</t>
  </si>
  <si>
    <t>Önkormányzatok kulturális feladatainak támogatása</t>
  </si>
  <si>
    <t xml:space="preserve"> -Vármegyei könyvtár kistelepülési könyvtári kieg.tám.</t>
  </si>
  <si>
    <t>091141</t>
  </si>
  <si>
    <t xml:space="preserve"> -Könyvtári érdekeltségnövelő támogatás</t>
  </si>
  <si>
    <t xml:space="preserve"> -Közművelődés támogatása</t>
  </si>
  <si>
    <t>Önkormányzatok kulturális feladatainak támogatása összesen:</t>
  </si>
  <si>
    <t xml:space="preserve">II. </t>
  </si>
  <si>
    <t>Központi támogatások</t>
  </si>
  <si>
    <t>II. 1.</t>
  </si>
  <si>
    <t xml:space="preserve"> Működési célú központi támogatások</t>
  </si>
  <si>
    <t>A szociális ágazati összevont pótlék</t>
  </si>
  <si>
    <t>Szociális ágazatban egészségügyi munkakörben foglalkoztatottak kiegészítő pótléka</t>
  </si>
  <si>
    <t>Települési Önkormányzatok kulturális feladatainak kiegészítő támogatása</t>
  </si>
  <si>
    <t xml:space="preserve"> -Rippl-Rónai Vármegyei Hatókörű Városi Múzeum</t>
  </si>
  <si>
    <t xml:space="preserve"> -Takáts Gyula Vármegyei Hatókörű Városi Könyvtár</t>
  </si>
  <si>
    <t>4.</t>
  </si>
  <si>
    <t>Kulturális feladatok (Színház) bértámogatása</t>
  </si>
  <si>
    <t xml:space="preserve">II.2. </t>
  </si>
  <si>
    <t>Fejlesztési célú központi támogatások</t>
  </si>
  <si>
    <t>09211</t>
  </si>
  <si>
    <t>110215</t>
  </si>
  <si>
    <t>Központi támogatások összesen:</t>
  </si>
  <si>
    <t xml:space="preserve">Állami támogatások összesen: </t>
  </si>
  <si>
    <t xml:space="preserve"> Működési célú támogatás értékű bevételek</t>
  </si>
  <si>
    <t>Rendszeres gyermekvédelmi kedvezményhez kapcsolódó egyszeri kiegészítő támogatás</t>
  </si>
  <si>
    <t>EMMI: Csiky Gergely Színház közös működtetésének támogatása</t>
  </si>
  <si>
    <t>Pénzmaradvány átvétel intézményektől</t>
  </si>
  <si>
    <t>5.</t>
  </si>
  <si>
    <t>Pénzmaradvány átvétel Kaposvár - Sántos Intézményfenntartói Társulástól</t>
  </si>
  <si>
    <t>9.</t>
  </si>
  <si>
    <t>6.</t>
  </si>
  <si>
    <t>Lif17 IpIPE/HU/000017</t>
  </si>
  <si>
    <t>7.</t>
  </si>
  <si>
    <t>Belügyminisztérium: tanoda szolgáltatás támogatása</t>
  </si>
  <si>
    <t>8.</t>
  </si>
  <si>
    <t xml:space="preserve">I. </t>
  </si>
  <si>
    <t>Működési célú pénzeszköz átvétel államháztartáson kívülről</t>
  </si>
  <si>
    <t>I-II.</t>
  </si>
  <si>
    <t xml:space="preserve"> Működési célú támogatásértékű bevételek és átvett</t>
  </si>
  <si>
    <t>pénzeszközök összesen:</t>
  </si>
  <si>
    <t>III.</t>
  </si>
  <si>
    <t>Felhalmozási célú támogatásértékű bevételek</t>
  </si>
  <si>
    <t>IV.</t>
  </si>
  <si>
    <t>Felhalmozási célú pénzeszközök államháztartáson kívülről</t>
  </si>
  <si>
    <t xml:space="preserve"> Lakásépítésre és vásárlásra nyújtott támogatások visszafizetése</t>
  </si>
  <si>
    <t>III.-IV. Felhalm.célú támogatás értékű bevételek és átvett pénzeszközök összesen:</t>
  </si>
  <si>
    <t>V.</t>
  </si>
  <si>
    <t>VI.</t>
  </si>
  <si>
    <t>Szociális kölcsön visszafizetése</t>
  </si>
  <si>
    <t>V.-VI. Támogatási kölcsönök visszatérülése összesen:</t>
  </si>
  <si>
    <t>I-VI.mindösszesen:</t>
  </si>
  <si>
    <t>Egyéb sajátos bevételek</t>
  </si>
  <si>
    <t>Közterülethasználati díj</t>
  </si>
  <si>
    <t>Bérleti díjak</t>
  </si>
  <si>
    <t>- új piac-vásárcsarnok</t>
  </si>
  <si>
    <t>- reklámcélú</t>
  </si>
  <si>
    <t xml:space="preserve"> - intézményi konyhák</t>
  </si>
  <si>
    <t xml:space="preserve"> -Sütő-és cukrászműhely bérleti díja</t>
  </si>
  <si>
    <t xml:space="preserve"> -Tanétterem és tanszálloda bérleti díja</t>
  </si>
  <si>
    <t xml:space="preserve"> -Kaposfüredi futballpálya bérleti díja</t>
  </si>
  <si>
    <t xml:space="preserve"> -Deseda tó halászati jog haszonbérleti díj</t>
  </si>
  <si>
    <t xml:space="preserve"> -Polgárok Háza bérleti díj</t>
  </si>
  <si>
    <t>Lakbér</t>
  </si>
  <si>
    <t>Virágfürdő terület bérleti díj áthúzódó</t>
  </si>
  <si>
    <t xml:space="preserve">Virágfürdő vendéglátó A épület bérleti díj </t>
  </si>
  <si>
    <t>10.</t>
  </si>
  <si>
    <t>11.</t>
  </si>
  <si>
    <t>12.</t>
  </si>
  <si>
    <t>Parkolási bevételek</t>
  </si>
  <si>
    <t>13.</t>
  </si>
  <si>
    <t>Egyéb sajátos bevételek összesen:</t>
  </si>
  <si>
    <t xml:space="preserve">   - ebből alap</t>
  </si>
  <si>
    <t>Működési célú bevételek</t>
  </si>
  <si>
    <t>Kötbér, kártérítés</t>
  </si>
  <si>
    <t>Továbbszámlázott szolgáltatások</t>
  </si>
  <si>
    <t>19.</t>
  </si>
  <si>
    <t>Ajánlati biztosíték</t>
  </si>
  <si>
    <t>Működési célú bevételek összesen:</t>
  </si>
  <si>
    <t>Sajátos felhalmozási bevételek</t>
  </si>
  <si>
    <t>Szolgalmi jog értékesítés</t>
  </si>
  <si>
    <t>Sajátos felhalmozási bevételek összesen:</t>
  </si>
  <si>
    <t xml:space="preserve">   - ebből alap összesen:</t>
  </si>
  <si>
    <t>Tárgyi eszközök és immateriális javak értékesítése</t>
  </si>
  <si>
    <t>Bérlőkijelölési jog értéke</t>
  </si>
  <si>
    <t>Közületektől, lakosságtól közművesítésre</t>
  </si>
  <si>
    <t>Tárgyi eszközök és immateriális javak értékesítése összesen:</t>
  </si>
  <si>
    <t>Működési bevételek</t>
  </si>
  <si>
    <t>I.1</t>
  </si>
  <si>
    <t xml:space="preserve"> -Rákóczi Stadion bérleti díj</t>
  </si>
  <si>
    <t xml:space="preserve"> -Tanétterem és tanszálloda bérleti díja áthúzúdó</t>
  </si>
  <si>
    <t xml:space="preserve"> -Dorottyaház bérleti díj</t>
  </si>
  <si>
    <t xml:space="preserve"> 1.3.</t>
  </si>
  <si>
    <t xml:space="preserve"> 1.4.</t>
  </si>
  <si>
    <t>Virágfürdő bérleti díj</t>
  </si>
  <si>
    <t xml:space="preserve"> 1.5.</t>
  </si>
  <si>
    <t>1.6.</t>
  </si>
  <si>
    <t>1.7.</t>
  </si>
  <si>
    <t>Élményfürdő C vendéglátó egység építés koncesszió</t>
  </si>
  <si>
    <t>1.8.</t>
  </si>
  <si>
    <t>1.9.</t>
  </si>
  <si>
    <t>1.10.</t>
  </si>
  <si>
    <t>I.1.</t>
  </si>
  <si>
    <t xml:space="preserve">   -ebből Áfa</t>
  </si>
  <si>
    <t xml:space="preserve"> I.2.</t>
  </si>
  <si>
    <t xml:space="preserve"> 2.1.</t>
  </si>
  <si>
    <t xml:space="preserve"> 2.2.</t>
  </si>
  <si>
    <t xml:space="preserve"> 2.3.</t>
  </si>
  <si>
    <t xml:space="preserve"> 2.4.</t>
  </si>
  <si>
    <t>2.6.</t>
  </si>
  <si>
    <t>Biztosító kártérítése: Önkormányzat</t>
  </si>
  <si>
    <t>Bontási- és behajtási engedély bevétele</t>
  </si>
  <si>
    <t>2.8.</t>
  </si>
  <si>
    <t>I.2</t>
  </si>
  <si>
    <t xml:space="preserve">   -ebből Áfa összesen:</t>
  </si>
  <si>
    <t>Felhalmozási bevételek</t>
  </si>
  <si>
    <t xml:space="preserve"> II.1. </t>
  </si>
  <si>
    <t>1.2.</t>
  </si>
  <si>
    <t xml:space="preserve">II. 1. </t>
  </si>
  <si>
    <t>II. 2.</t>
  </si>
  <si>
    <t>Értékesített tárgyi eszköz</t>
  </si>
  <si>
    <t>II.  2.</t>
  </si>
  <si>
    <t xml:space="preserve">I-II. Mindösszesen: </t>
  </si>
  <si>
    <t>Volt Állatvásár tér Toponár (Áfás)</t>
  </si>
  <si>
    <t>X</t>
  </si>
  <si>
    <t xml:space="preserve">Egyéb ingatlan értékesítés </t>
  </si>
  <si>
    <t>Bajcsy-Zs.-Tallián utca sarok 650 hrsz.</t>
  </si>
  <si>
    <t>Összesen:</t>
  </si>
  <si>
    <t xml:space="preserve">   - ebből alap:</t>
  </si>
  <si>
    <t xml:space="preserve">   - ebből Áfa:</t>
  </si>
  <si>
    <t>Egyéb bevételek</t>
  </si>
  <si>
    <t>Sor- szám</t>
  </si>
  <si>
    <t>2026. évi terv</t>
  </si>
  <si>
    <t>2027. évi terv</t>
  </si>
  <si>
    <t>2028. évi terv</t>
  </si>
  <si>
    <t>2029. évi terv</t>
  </si>
  <si>
    <t>2030. évi terv</t>
  </si>
  <si>
    <t>2031. évi terv</t>
  </si>
  <si>
    <t>2032. évi terv</t>
  </si>
  <si>
    <t>2033. évi terv</t>
  </si>
  <si>
    <t>2034. évi terv</t>
  </si>
  <si>
    <t>2035. évi terv</t>
  </si>
  <si>
    <t>2036. évi terv</t>
  </si>
  <si>
    <t xml:space="preserve"> Helyi adók </t>
  </si>
  <si>
    <t>Osztalékok, koncessziós díjak, hozambevétel</t>
  </si>
  <si>
    <t>Díjak, pótlékok,  bírságok</t>
  </si>
  <si>
    <t>Tárgyi eszközök, immateriális javak, vagyoni értékű jog értékesítése, vagyonhasznosításból származó bevétel</t>
  </si>
  <si>
    <t xml:space="preserve"> 4.1.</t>
  </si>
  <si>
    <t xml:space="preserve"> - Tárgyi eszköz, immateriális javak, vagyoni értékű jog értékesítése</t>
  </si>
  <si>
    <t xml:space="preserve"> 4.2.</t>
  </si>
  <si>
    <t xml:space="preserve"> - Vagyonhasznosításból származó bevétel</t>
  </si>
  <si>
    <t>Részvények, részesedések értékesítése</t>
  </si>
  <si>
    <t>Vállalat értékesítéséből, privatizációból származó bevételek</t>
  </si>
  <si>
    <t>Kezességvállalással kapcsolatos megtérülés</t>
  </si>
  <si>
    <t xml:space="preserve"> Saját bevételek (1-7.) összesen:</t>
  </si>
  <si>
    <t xml:space="preserve"> Saját bevételek 50%-a:</t>
  </si>
  <si>
    <t>Előző években keletkezett tárgyévet terhelő fizetési kötelezettség (11+…+20)</t>
  </si>
  <si>
    <t>Felvett, átvállalt hitel és annak tőkettartozása</t>
  </si>
  <si>
    <t>Felvett, átvállalt kölcsön és annak tőkettartozása</t>
  </si>
  <si>
    <t>Hitelviszonyt megtestesítő értékpapírok</t>
  </si>
  <si>
    <t>14.</t>
  </si>
  <si>
    <t>Adott váltó</t>
  </si>
  <si>
    <t>15.</t>
  </si>
  <si>
    <t>Pénzügyi lízing</t>
  </si>
  <si>
    <t>16.</t>
  </si>
  <si>
    <t>Halasztott fizetés</t>
  </si>
  <si>
    <t xml:space="preserve"> 16.1.</t>
  </si>
  <si>
    <t xml:space="preserve"> 16.2.</t>
  </si>
  <si>
    <t xml:space="preserve">  -  Élményfürdő "C" vendéglátó egység építés </t>
  </si>
  <si>
    <t xml:space="preserve"> 16.3.</t>
  </si>
  <si>
    <t>17.</t>
  </si>
  <si>
    <t>Kezességvállalásból eredő fizetési kötelezettség</t>
  </si>
  <si>
    <t>18.</t>
  </si>
  <si>
    <t>Bérlakás és garázs értékesítésből HM-et, BM-et megillető vételár rész</t>
  </si>
  <si>
    <t xml:space="preserve">Kamatfizetési kötelezettség </t>
  </si>
  <si>
    <t xml:space="preserve"> 19.1.</t>
  </si>
  <si>
    <t xml:space="preserve"> - Felvett, átvállalt hitel kamata</t>
  </si>
  <si>
    <t xml:space="preserve"> 19.2.</t>
  </si>
  <si>
    <t xml:space="preserve"> - Hitelviszonyt megtestesítő értékpapírok kamata</t>
  </si>
  <si>
    <t>20.</t>
  </si>
  <si>
    <t>21.</t>
  </si>
  <si>
    <t>Tárgyévben keletkezett, illetve keletkező tárgyévet terhelő fizetési kötelezettség (22+31)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</si>
  <si>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</si>
  <si>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</si>
  <si>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</si>
  <si>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</si>
  <si>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</si>
  <si>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</si>
  <si>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</si>
  <si>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</si>
  <si>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</si>
  <si>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</si>
  <si>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</si>
  <si>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Fizetési kötelezettség összesen (10+21):</t>
  </si>
  <si>
    <t>33.</t>
  </si>
  <si>
    <t xml:space="preserve">*A helyi adóbevételek és a vagyonhasznosításból származó bevételek a 2017. évi költségvetési törvény indoklása: </t>
  </si>
  <si>
    <t xml:space="preserve"> infláció nélkül.</t>
  </si>
  <si>
    <t>353/2011 (XII.30.) korm.rend 2.§(1)</t>
  </si>
  <si>
    <t>1.11.</t>
  </si>
  <si>
    <t>"Együtt az egészséges Kaposvárért" OTP szponzoráció</t>
  </si>
  <si>
    <t>MOHU: EPR díj Önkormányzatot megillető része</t>
  </si>
  <si>
    <t>Kaposvári közbringa bevétele</t>
  </si>
  <si>
    <t xml:space="preserve"> - építési törmelék lerakó</t>
  </si>
  <si>
    <t xml:space="preserve">OMV terület bérleti díj </t>
  </si>
  <si>
    <t xml:space="preserve">Teljesítés %-ban   </t>
  </si>
  <si>
    <t>1.12.</t>
  </si>
  <si>
    <t>2024.07.31 Teljesítés</t>
  </si>
  <si>
    <t>Zselic Kertje Szociális Szövetekezet kamatmentes kölcsön</t>
  </si>
  <si>
    <t>Iparos u. 5754/19 hrsz. (áfás)</t>
  </si>
  <si>
    <t xml:space="preserve">Üres lakás értékesítés </t>
  </si>
  <si>
    <t>Esélyteremtési illetményrész támogatása</t>
  </si>
  <si>
    <t>2037. évi terv</t>
  </si>
  <si>
    <t>Eltérés a költségvetéshez</t>
  </si>
  <si>
    <t>Piaci alapú lakáshasznosítás</t>
  </si>
  <si>
    <t>Dózs Gy. U. 22.</t>
  </si>
  <si>
    <t>Egyéb közhatalmi bevételek</t>
  </si>
  <si>
    <t xml:space="preserve"> 2.5.</t>
  </si>
  <si>
    <t>2.9.</t>
  </si>
  <si>
    <t>B111</t>
  </si>
  <si>
    <t>B112</t>
  </si>
  <si>
    <t>B1131</t>
  </si>
  <si>
    <t>B1132</t>
  </si>
  <si>
    <t>B114</t>
  </si>
  <si>
    <t>B21</t>
  </si>
  <si>
    <t xml:space="preserve"> - Kapos Coop Zrt-től falfelület bérlése</t>
  </si>
  <si>
    <t xml:space="preserve"> - Bérlők által végzett felújítások bérleti díj terhére</t>
  </si>
  <si>
    <t xml:space="preserve"> -Rákóczi Stadion bérleti díj áthúzúdó</t>
  </si>
  <si>
    <t>Biztosító kártérítése</t>
  </si>
  <si>
    <t xml:space="preserve"> -Deseda tó halászati jog haszonbérleti díj áthúzúdó</t>
  </si>
  <si>
    <t>Vis maior (615341) 2023.10.31. csapadék- és viharkár helyreállítása</t>
  </si>
  <si>
    <t>Vis maior (630995) 2024.06.03. viharkár helyreállítása</t>
  </si>
  <si>
    <t>B115</t>
  </si>
  <si>
    <t>91121</t>
  </si>
  <si>
    <t>710271</t>
  </si>
  <si>
    <t>2025. évi rend. Mód.új</t>
  </si>
  <si>
    <t>1.13.</t>
  </si>
  <si>
    <t>Sütőolaj gyűjtőedény bérbeadása</t>
  </si>
  <si>
    <t>2025.06.30 Teljesítés</t>
  </si>
  <si>
    <t>I. 4.</t>
  </si>
  <si>
    <t>2025. rend.mód. Új</t>
  </si>
  <si>
    <t>2025. évi rend.mód. Új</t>
  </si>
  <si>
    <t>Visszautalt közvilágítási díjak</t>
  </si>
  <si>
    <t xml:space="preserve">Üres üzlet értékesítés </t>
  </si>
  <si>
    <t>1.14.</t>
  </si>
  <si>
    <t>1.15.</t>
  </si>
  <si>
    <t>Egyéb működési célú támogatás értékű bevételek</t>
  </si>
  <si>
    <t>Egyéb felhalmozási célú támogatásértékű bevételek</t>
  </si>
  <si>
    <t>Egyéb felhalmozási célú pénzeszközök államháztartáson kívülről</t>
  </si>
  <si>
    <t>1.16.</t>
  </si>
  <si>
    <t>Egyéb működési célú bevételek</t>
  </si>
  <si>
    <t>Egyéb sajátos felhalmozási bevételek</t>
  </si>
  <si>
    <t>Egyéb értékesített ingatlan</t>
  </si>
  <si>
    <t>2025.09.30 Teljesítés</t>
  </si>
  <si>
    <t>2ű. 9. sor</t>
  </si>
  <si>
    <t>2ű. 9. sor kivenni a B115-öt.</t>
  </si>
  <si>
    <t>2ű. 46. sor</t>
  </si>
  <si>
    <t>TOP_PLUSZ-1.3.2-23-KA1-2025-00001: "– KVGY-Egyetem között-Kaposvár és környéke hivatásforgalmi és turisztikai kerékpárúthálózat fejlesztése – KVGY-Egyetem között"</t>
  </si>
  <si>
    <t>TOP_PLUSZ-1.3.2-23-KA1-2025-00002: "Kaposvár és környéke hivatásforgalmi és turisztikai kerékpárúthálózat fejlesztése - Raktár u. körforgalomtól a MOL kútig"</t>
  </si>
  <si>
    <t>TOP_PLUSZ-1.3.2-23-KA1-2025-00003: Zöldterületi mutatók növelése, zöldfelületek megújítás Dózsa tömb zöldfelületi megújítása</t>
  </si>
  <si>
    <t>TOP_PLUSZ-1.3.2-23-KA1-2025-00004: Csapadékvízelvezető rendszerek rekonstrukciója, kiépítése</t>
  </si>
  <si>
    <t>TOP_PLUSZ-1.3.2-23-KA1-2025-00005: Belvárosi közterület megújítás</t>
  </si>
  <si>
    <t>TOP_PLUSZ-1.3.2-23-KA1-2025-00007: Guba S. u. - Kisgát összekötő út építése</t>
  </si>
  <si>
    <t>TOP_PLUSZ-1.3.2-23-KA1-2025-00008: Matula Tanya közösségi tér kialakítása</t>
  </si>
  <si>
    <t>TOP_PLUSZ-1.3.2-23-KA1-2025-00009: DOMUS előtti tér</t>
  </si>
  <si>
    <t>TOP_PLUSZ-1.3.2-23-KA1-2025-00010: Kaposvár közlekedésbiztonsági beavatkozások Hársfa u. - Fő - u csomópont átépítése</t>
  </si>
  <si>
    <t>TOP_PLUSZ-1.3.2-23-KA1-2025-00011: Zöldterületi mutatók növelése, zöldfelületek megújítás - Nemzetőrsor tömbbelső zöldfelületi megújítása</t>
  </si>
  <si>
    <t>TOP_PLUSZ-1.3.2-23-KA1-2025-00012: Parkolók építése a parkolási gondok enyhítésére (Irányi tömbbelső)</t>
  </si>
  <si>
    <t>TOP_PLUSZ-1.3.2-23-KA1-2025-00013: Parkolók építése a lakótelepi parkolási gondok enyhítésére, lakótelepi utak felújítása</t>
  </si>
  <si>
    <t>TOP_PLUSZ-2.1.2-21-KA1-2025-00001: Fenntartható intézményrendszer kialakítása -  Önkormányzati intézmények energetikai felújítása</t>
  </si>
  <si>
    <t>TOP_PLUSZ-3.2.1-23-KA1-2025-00001: Digitális társadalom, digitális átállás, innováció</t>
  </si>
  <si>
    <t>TOP_PLUSZ-3.2.1-23-KA1-2025-00002: Kaposvári egészségprogram megvalósítása</t>
  </si>
  <si>
    <t>TOP_PLUSZ-3.2.1-23-KA1-2025-00003: „Közösségfejlesztés”</t>
  </si>
  <si>
    <t>TOP_PLUSZ-3.2.1-23-KA1-2025-00004: Szentjakabi városrész szociális városrehabilitáció II. ütem (ESZA)</t>
  </si>
  <si>
    <t>TOP_PLUSZ-3.4.1-23-KA1-2025-00001: Az egészségügyi alapellátó rendszer infrastrukturális fejlesztése- BÚZAVIRÁG  rendelő korszerűsítése</t>
  </si>
  <si>
    <t>TOP_PLUSZ-3.4.1-23-KA1-2025-00002: Az eü-i alapellátó rendsz. infr. fejlesztése, eszközpark korsz-Cukorgyári rendelő korszerűsítése</t>
  </si>
  <si>
    <t>TOP_PLUSZ-3.4.1-23-KA1-2025-00003: Az egészségügyi alapellátó rendszer infrastrukturális fejlesztése- FÜREDI rendelő korszerűsítés</t>
  </si>
  <si>
    <t>TOP_PLUSZ-3.4.1-23-KA1-2025-00004: Az egészségügyi alapellátó rendszer infrastrukturális fejlesztése-HONVÉD utcai rendelő korszerűsítés</t>
  </si>
  <si>
    <t>TOP_PLUSZ-3.4.1-23-KA1-2025-00005: Kaposvár, Petőfi utca 18. szám alatti intézmények fejlesztése</t>
  </si>
  <si>
    <t>TOP_PLUSZ-3.4.1-23-KA1-2025-00006: Kaposvári Petőfi Sándor Központi Óvoda fejlesztése</t>
  </si>
  <si>
    <t xml:space="preserve">TOP_PLUSZ-3.4.1-23-KA1-2025-00007: Kodály Zoltán Központi Általános Iskola felújítása </t>
  </si>
  <si>
    <t>TOP_PLUSZ-6.2.1-23-KA1-2025-00001: Nyár u. 23.-Barnamezős és egyéb alulhasznosított iparterületek infrastruktúra fejlesztése</t>
  </si>
  <si>
    <t>TOP_PLUSZ-6.2.1-23-KA1-2025-00002: Barnamezős és egyéb alulhasznosított iparterületek infrastruktúra fejlesztése Pécsi u. 11</t>
  </si>
  <si>
    <t>TOP_PLUSZ-6.2.1-23-KA1-2025-00003: Deseda-tó fejlesztése</t>
  </si>
  <si>
    <t>TOP_PLUSZ-6.2.1-23-KA1-2025-00004: Piac fejlesztése</t>
  </si>
  <si>
    <t>34.</t>
  </si>
  <si>
    <t>35.</t>
  </si>
  <si>
    <t>36.</t>
  </si>
  <si>
    <t>TOP_PLUSZ-1.3.2-23-KA1-2025-00001: "– KVGY-Egyetem között-Kaposvár és környéke hivatásforgalmi és turisztikai kerékpárúthálózat fejlesztése – KVGY-Egyetem között" (ebből átalány: 17.088 Ft)</t>
  </si>
  <si>
    <t>TOP_PLUSZ-1.3.2-23-KA1-2025-00002: "Kaposvár és környéke hivatásforgalmi és turisztikai kerékpárúthálózat fejlesztése - Raktár u. körforgalomtól a MOL kútig" (ebből átalány: 18.989 Ft)</t>
  </si>
  <si>
    <t>TOP_PLUSZ-1.3.2-23-KA1-2025-00003: Zöldterületi mutatók növelése, zöldfelületek megújítás Dózsa tömb zöldfelületi megújítása (ebből átalány: 31.344 Ft)</t>
  </si>
  <si>
    <t>TOP_PLUSZ-1.3.2-23-KA1-2025-00004: Csapadékvízelvezető rendszerek rekonstrukciója, kiépítése (ebből átalány: 26.952 Ft)</t>
  </si>
  <si>
    <t>TOP_PLUSZ-1.3.2-23-KA1-2025-00005: Belvárosi közterület megújítás (ebből átalány: 26.781 Ft)</t>
  </si>
  <si>
    <t>TOP_PLUSZ-1.3.2-23-KA1-2025-00007: Guba S. u. - Kisgát összekötő út építése (ebből átalány: 13.467 Ft)</t>
  </si>
  <si>
    <t>TOP_PLUSZ-1.3.2-23-KA1-2025-00008: Matula Tanya közösségi tér kialakítása (ebből átalány: 19.881 Ft)</t>
  </si>
  <si>
    <t>TOP_PLUSZ-1.3.2-23-KA1-2025-00009: DOMUS előtti tér (ebből átalány: 13.988 Ft)</t>
  </si>
  <si>
    <t>TOP_PLUSZ-1.3.2-23-KA1-2025-00010: Kaposvár közlekedésbiztonsági beavatkozások Hársfa u. - Fő - u csomópont átépítése (ebből átalány: 31.173 Ft)</t>
  </si>
  <si>
    <t>TOP_PLUSZ-1.3.2-23-KA1-2025-00011: Zöldterületi mutatók növelése, zöldfelületek megújítás - Nemzetőrsor tömbbelső zöldfelületi megújítása (ebből átalány: 19.669 Ft)</t>
  </si>
  <si>
    <t>TOP_PLUSZ-1.3.2-23-KA1-2025-00012: Parkolók építése a parkolási gondok enyhítésére (Irányi tömbbelső) (ebből átalány: 15.558 Ft)</t>
  </si>
  <si>
    <t>TOP_PLUSZ-1.3.2-23-KA1-2025-00013: Parkolók építése a lakótelepi parkolási gondok enyhítésére, lakótelepi utak felújítása (ebből átalány: 16.302 Ft)</t>
  </si>
  <si>
    <t>TOP_PLUSZ-2.1.2-21-KA1-2025-00001: Fenntartható intézményrendszer kialakítása -  Önkormányzati intézmények energetikai felújítása (ebből átalány: 38.304 Ft)</t>
  </si>
  <si>
    <t>TOP_PLUSZ-3.4.1-23-KA1-2025-00001: Az egészségügyi alapellátó rendszer infrastrukturális fejlesztése- BÚZAVIRÁG  rendelő korszerűsítése (ebből átalány: 7.108 Ft)</t>
  </si>
  <si>
    <t>TOP_PLUSZ-3.4.1-23-KA1-2025-00002: Az eü-i alapellátó rendsz. infr. fejlesztése, eszközpark korsz-Cukorgyári rendelő korszerűsítése (ebből átalány: 15.430 Ft)</t>
  </si>
  <si>
    <t>TOP_PLUSZ-3.4.1-23-KA1-2025-00003: Az egészségügyi alapellátó rendszer infrastrukturális fejlesztése- FÜREDI rendelő korszerűsítés (ebből átalány: 12.067 Ft)</t>
  </si>
  <si>
    <t>TOP_PLUSZ-3.4.1-23-KA1-2025-00004: Az egészségügyi alapellátó rendszer infrastrukturális fejlesztése-HONVÉD utcai rendelő korszerűsítés (ebből átalány: 8.725 Ft)</t>
  </si>
  <si>
    <t>TOP_PLUSZ-3.4.1-23-KA1-2025-00005: Kaposvár, Petőfi utca 18. szám alatti intézmények fejlesztése (ebből átalány: 24.002 Ft)</t>
  </si>
  <si>
    <t>TOP_PLUSZ-3.4.1-23-KA1-2025-00006: Kaposvári Petőfi Sándor Központi Óvoda fejlesztése (ebből átalány: 46.719 Ft)</t>
  </si>
  <si>
    <t>TOP_PLUSZ-3.4.1-23-KA1-2025-00007: Kodály Zoltán Központi Általános Iskola felújítása (ebből átalány: 23.844 Ft)</t>
  </si>
  <si>
    <t>TOP_PLUSZ-6.2.1-23-KA1-2025-00001: Nyár u. 23.-Barnamezős és egyéb alulhasznosított iparterületek infrastruktúra fejlesztése (ebből átalány: 11.768 Ft)</t>
  </si>
  <si>
    <t>TOP_PLUSZ-6.2.1-23-KA1-2025-00002: Barnamezős és egyéb alulhasznosított iparterületek infrastruktúra fejlesztése Pécsi u. 11. (ebből átalány: 12.364 Ft)</t>
  </si>
  <si>
    <t>TOP_PLUSZ-6.2.1-23-KA1-2025-00003: Deseda-tó fejlesztése (ebből átalány: 22.511 Ft)</t>
  </si>
  <si>
    <t>TOP_PLUSZ-6.2.1-23-KA1-2025-00004: Piac fejlesztése (ebből átalány: 16.806 Ft)</t>
  </si>
  <si>
    <t>Közigazgatási és Területfejlesztési Minisztérium: Általános és középiskolákban biztosított intézményi gyermekétkeztetés állami forrással nem finanszírozott költségeinek megtérítése</t>
  </si>
  <si>
    <t>Közigazgatási és Területfejlesztési Minisztérium: KMJV Önkormányzat által fenntartott óvodákba bejáró járási gyermekek utáni állami forrással nem finanszírozott költségeinek megtérítése</t>
  </si>
  <si>
    <t>Működési célú támogatások összesen (B1 rovat):</t>
  </si>
  <si>
    <t>Fejlesztési célú központi támogatások összesen (B2 rovat):</t>
  </si>
  <si>
    <t>Helyi önkormányzatok általános működésének és ágazati feladatainak támogatása összesen (B1 rovat):</t>
  </si>
  <si>
    <t>2026. évi költségvetés</t>
  </si>
  <si>
    <t>Működési célú támogatás értékű bevételek összesen (B16 rovat):</t>
  </si>
  <si>
    <t>Működési célú pénzeszköz átvétel államháztartáson kívülről összesen (B65 rovat):</t>
  </si>
  <si>
    <t>Felhalmozási célú támogatásértékű bevételek összesen (B25 rovat):</t>
  </si>
  <si>
    <t>Felhalmozási célú pénzeszközök államháztartáson kívülről összesen (B75 rovat):</t>
  </si>
  <si>
    <t>Működési célú támogatási kölcsönök visszatérülése összesen (B64 rovat)::</t>
  </si>
  <si>
    <t>Felhalmozási célú támogatási kölcsönök visszatérülése összesen (B74 rovat):</t>
  </si>
  <si>
    <t>Működési célú bevételek összesen (B4 rovat):</t>
  </si>
  <si>
    <t>Felhalmozási bevételek összesen (B5 rovat):</t>
  </si>
  <si>
    <t xml:space="preserve">Közigazgatási és Területfejlesztési Minisztérium: Városháza tetőrekonstrukció I. ütem </t>
  </si>
  <si>
    <t>Kiegészítő bölcsödei pótlék</t>
  </si>
  <si>
    <t xml:space="preserve"> 29.1.</t>
  </si>
  <si>
    <t>Szociális alapellátások</t>
  </si>
  <si>
    <t>Önkormányzatok szociális és gyermekjóléti feladatok összesen:</t>
  </si>
  <si>
    <t xml:space="preserve"> 16.4.</t>
  </si>
  <si>
    <t>Fizetési kötelezettségel csökkentett saját bevétel        (9-30):</t>
  </si>
  <si>
    <t xml:space="preserve"> -GL87 Invest Kft-től parkolóhely bérlete</t>
  </si>
  <si>
    <t>2025.12.31. teljesítés</t>
  </si>
  <si>
    <t>2026. évi rend.mód.</t>
  </si>
  <si>
    <t xml:space="preserve">2026. évi rend.mód. </t>
  </si>
  <si>
    <t>Parkoló értékesítés</t>
  </si>
  <si>
    <t>Termőföld védelmi járulék</t>
  </si>
  <si>
    <t>Otthontámogatás</t>
  </si>
  <si>
    <t>Kaposvár Számít Rád ösztöndíj visszafizetése</t>
  </si>
  <si>
    <t>Helyi támogatás visszafizetése</t>
  </si>
  <si>
    <t>Deseda Egyesület: Hullám utca felújítása</t>
  </si>
  <si>
    <t>Kapos Sport Röplabda Kft kölcsön visszafizetés</t>
  </si>
  <si>
    <t>Kaposvári Röplabda NP Kft kölcsön visszafizetés</t>
  </si>
  <si>
    <t>Kaposvári Kosárlabda Klub Kft kölcsön visszafizetés</t>
  </si>
  <si>
    <t>Pedagógusok, kisgyermeknevelők egyszeri juttatásának támogatása</t>
  </si>
  <si>
    <t>Egyéb működési célú támogatási kölcsönök</t>
  </si>
  <si>
    <t>Egyéb felhalmozási célú támogatási kölcsönök visszatérülése</t>
  </si>
  <si>
    <t>Egyéb működési célú pénzeszköz átvétel államháztartáson kívülről</t>
  </si>
  <si>
    <t>2.4.</t>
  </si>
  <si>
    <t>2.5.</t>
  </si>
  <si>
    <t>Kaposvár, Kemping u. burkolatfelújítása és kapcsolódó csapadékvíz-elvezetési, korszerűsítési munkái</t>
  </si>
  <si>
    <t>Egyéb fejlesztési célú központi támogatások</t>
  </si>
  <si>
    <t xml:space="preserve">Kulturális bértámogatás (Színház) </t>
  </si>
  <si>
    <t>Kulturális  bértámogatás</t>
  </si>
  <si>
    <t>2026. évi rend.mód.új</t>
  </si>
  <si>
    <t>2026. évi rend.mód. Új</t>
  </si>
  <si>
    <t>Modern Város Program: Kaposvár Deseda Kemping fejlesztés</t>
  </si>
  <si>
    <t>Aktív Magyarország Kaposvár - Kaposújlak kerékpárút</t>
  </si>
  <si>
    <t>Dózsa Gy. U. 2. társasháznak tetőfelújításra nyújtott kamatmentes kölcsön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</si>
</sst>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43" fontId="4" fillId="0" borderId="0" applyFont="0" applyFill="0" applyBorder="0" applyAlignment="0" applyProtection="0"/>
    <xf numFmtId="0" fontId="4" fillId="0" borderId="0"/>
    <xf numFmtId="0" fontId="11" fillId="0" borderId="0"/>
  </cellStyleXfs>
  <cellXfs count="574">
    <xf numFmtId="0" fontId="0" fillId="0" borderId="0" xfId="0"/>
    <xf numFmtId="3" fontId="3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3" fontId="5" fillId="0" borderId="8" xfId="0" applyNumberFormat="1" applyFont="1" applyBorder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vertical="top"/>
    </xf>
    <xf numFmtId="3" fontId="7" fillId="0" borderId="3" xfId="0" applyNumberFormat="1" applyFont="1" applyBorder="1" applyAlignment="1">
      <alignment vertical="top" wrapText="1"/>
    </xf>
    <xf numFmtId="3" fontId="7" fillId="0" borderId="0" xfId="0" applyNumberFormat="1" applyFont="1" applyBorder="1" applyAlignment="1">
      <alignment vertical="top" wrapText="1"/>
    </xf>
    <xf numFmtId="3" fontId="7" fillId="2" borderId="0" xfId="0" applyNumberFormat="1" applyFont="1" applyFill="1" applyBorder="1" applyAlignment="1">
      <alignment horizontal="left" vertical="top"/>
    </xf>
    <xf numFmtId="3" fontId="5" fillId="0" borderId="2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left" vertical="top"/>
    </xf>
    <xf numFmtId="3" fontId="5" fillId="0" borderId="3" xfId="0" applyNumberFormat="1" applyFont="1" applyBorder="1" applyAlignment="1">
      <alignment vertical="top"/>
    </xf>
    <xf numFmtId="3" fontId="7" fillId="0" borderId="3" xfId="0" applyNumberFormat="1" applyFont="1" applyBorder="1" applyAlignment="1">
      <alignment vertical="top"/>
    </xf>
    <xf numFmtId="3" fontId="7" fillId="0" borderId="0" xfId="0" applyNumberFormat="1" applyFont="1" applyBorder="1" applyAlignment="1">
      <alignment vertical="top"/>
    </xf>
    <xf numFmtId="3" fontId="5" fillId="0" borderId="9" xfId="0" applyNumberFormat="1" applyFont="1" applyBorder="1" applyAlignment="1">
      <alignment horizontal="center" vertical="top" wrapText="1"/>
    </xf>
    <xf numFmtId="3" fontId="5" fillId="0" borderId="0" xfId="0" applyNumberFormat="1" applyFont="1" applyBorder="1" applyAlignment="1">
      <alignment vertical="top"/>
    </xf>
    <xf numFmtId="3" fontId="5" fillId="0" borderId="0" xfId="0" applyNumberFormat="1" applyFont="1" applyBorder="1" applyAlignment="1">
      <alignment horizontal="center" vertical="top" wrapText="1"/>
    </xf>
    <xf numFmtId="3" fontId="5" fillId="0" borderId="10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/>
    </xf>
    <xf numFmtId="49" fontId="7" fillId="0" borderId="3" xfId="0" applyNumberFormat="1" applyFont="1" applyBorder="1" applyAlignment="1">
      <alignment horizontal="right" vertical="top"/>
    </xf>
    <xf numFmtId="49" fontId="7" fillId="0" borderId="14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/>
    </xf>
    <xf numFmtId="3" fontId="5" fillId="0" borderId="9" xfId="0" applyNumberFormat="1" applyFont="1" applyBorder="1" applyAlignment="1">
      <alignment vertical="top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left" vertical="top"/>
    </xf>
    <xf numFmtId="3" fontId="3" fillId="0" borderId="0" xfId="0" applyNumberFormat="1" applyFont="1"/>
    <xf numFmtId="3" fontId="3" fillId="0" borderId="5" xfId="0" applyNumberFormat="1" applyFont="1" applyBorder="1"/>
    <xf numFmtId="0" fontId="3" fillId="0" borderId="3" xfId="0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 wrapText="1"/>
    </xf>
    <xf numFmtId="3" fontId="6" fillId="0" borderId="4" xfId="0" applyNumberFormat="1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3" fontId="3" fillId="0" borderId="1" xfId="0" applyNumberFormat="1" applyFont="1" applyBorder="1"/>
    <xf numFmtId="3" fontId="3" fillId="0" borderId="12" xfId="0" applyNumberFormat="1" applyFont="1" applyBorder="1"/>
    <xf numFmtId="0" fontId="6" fillId="0" borderId="10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3" fontId="6" fillId="0" borderId="8" xfId="0" applyNumberFormat="1" applyFont="1" applyBorder="1"/>
    <xf numFmtId="0" fontId="6" fillId="0" borderId="0" xfId="0" applyFont="1" applyBorder="1" applyAlignment="1">
      <alignment vertical="top"/>
    </xf>
    <xf numFmtId="0" fontId="6" fillId="0" borderId="10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49" fontId="3" fillId="0" borderId="11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3" fontId="6" fillId="0" borderId="7" xfId="0" applyNumberFormat="1" applyFont="1" applyBorder="1"/>
    <xf numFmtId="3" fontId="3" fillId="0" borderId="4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7" fillId="0" borderId="1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16" fontId="3" fillId="0" borderId="3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vertical="top"/>
    </xf>
    <xf numFmtId="3" fontId="3" fillId="0" borderId="14" xfId="0" applyNumberFormat="1" applyFont="1" applyBorder="1" applyAlignment="1">
      <alignment vertical="top"/>
    </xf>
    <xf numFmtId="0" fontId="7" fillId="0" borderId="7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3" fontId="3" fillId="0" borderId="2" xfId="0" applyNumberFormat="1" applyFont="1" applyFill="1" applyBorder="1" applyAlignment="1">
      <alignment horizontal="right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top" wrapText="1"/>
    </xf>
    <xf numFmtId="3" fontId="10" fillId="0" borderId="1" xfId="0" applyNumberFormat="1" applyFont="1" applyBorder="1" applyAlignment="1">
      <alignment vertical="top"/>
    </xf>
    <xf numFmtId="0" fontId="9" fillId="0" borderId="12" xfId="0" applyFont="1" applyBorder="1"/>
    <xf numFmtId="0" fontId="9" fillId="0" borderId="1" xfId="0" applyFont="1" applyBorder="1" applyAlignment="1"/>
    <xf numFmtId="3" fontId="9" fillId="0" borderId="12" xfId="0" applyNumberFormat="1" applyFont="1" applyBorder="1" applyAlignment="1">
      <alignment vertical="top"/>
    </xf>
    <xf numFmtId="0" fontId="9" fillId="0" borderId="11" xfId="0" applyFont="1" applyBorder="1"/>
    <xf numFmtId="0" fontId="9" fillId="0" borderId="4" xfId="0" applyFont="1" applyBorder="1" applyAlignment="1"/>
    <xf numFmtId="3" fontId="9" fillId="0" borderId="11" xfId="0" applyNumberFormat="1" applyFont="1" applyBorder="1" applyAlignment="1">
      <alignment vertical="top"/>
    </xf>
    <xf numFmtId="3" fontId="6" fillId="0" borderId="7" xfId="0" applyNumberFormat="1" applyFont="1" applyBorder="1" applyAlignment="1">
      <alignment horizontal="center" vertical="top"/>
    </xf>
    <xf numFmtId="3" fontId="1" fillId="0" borderId="0" xfId="0" applyNumberFormat="1" applyFont="1"/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3" fillId="0" borderId="6" xfId="0" applyNumberFormat="1" applyFont="1" applyFill="1" applyBorder="1"/>
    <xf numFmtId="3" fontId="3" fillId="0" borderId="3" xfId="0" applyNumberFormat="1" applyFont="1" applyBorder="1"/>
    <xf numFmtId="3" fontId="3" fillId="0" borderId="6" xfId="0" applyNumberFormat="1" applyFont="1" applyBorder="1"/>
    <xf numFmtId="3" fontId="3" fillId="0" borderId="2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left" vertical="top" wrapText="1"/>
    </xf>
    <xf numFmtId="3" fontId="3" fillId="0" borderId="0" xfId="0" applyNumberFormat="1" applyFont="1" applyFill="1" applyBorder="1"/>
    <xf numFmtId="3" fontId="6" fillId="0" borderId="7" xfId="0" applyNumberFormat="1" applyFont="1" applyBorder="1" applyAlignment="1">
      <alignment horizontal="center"/>
    </xf>
    <xf numFmtId="3" fontId="6" fillId="0" borderId="9" xfId="0" applyNumberFormat="1" applyFont="1" applyBorder="1"/>
    <xf numFmtId="3" fontId="6" fillId="0" borderId="1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left" wrapText="1"/>
    </xf>
    <xf numFmtId="3" fontId="6" fillId="0" borderId="10" xfId="0" applyNumberFormat="1" applyFont="1" applyBorder="1"/>
    <xf numFmtId="3" fontId="13" fillId="0" borderId="0" xfId="0" applyNumberFormat="1" applyFont="1"/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left" wrapText="1"/>
    </xf>
    <xf numFmtId="3" fontId="3" fillId="0" borderId="0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3" fontId="3" fillId="0" borderId="2" xfId="0" applyNumberFormat="1" applyFont="1" applyBorder="1" applyAlignment="1">
      <alignment wrapText="1"/>
    </xf>
    <xf numFmtId="3" fontId="1" fillId="0" borderId="3" xfId="0" applyNumberFormat="1" applyFont="1" applyBorder="1"/>
    <xf numFmtId="3" fontId="12" fillId="0" borderId="0" xfId="0" applyNumberFormat="1" applyFont="1"/>
    <xf numFmtId="3" fontId="3" fillId="0" borderId="15" xfId="0" applyNumberFormat="1" applyFont="1" applyBorder="1"/>
    <xf numFmtId="3" fontId="3" fillId="0" borderId="1" xfId="0" applyNumberFormat="1" applyFont="1" applyBorder="1" applyAlignment="1">
      <alignment horizontal="center" vertical="top"/>
    </xf>
    <xf numFmtId="3" fontId="3" fillId="0" borderId="13" xfId="0" applyNumberFormat="1" applyFont="1" applyBorder="1"/>
    <xf numFmtId="3" fontId="3" fillId="0" borderId="2" xfId="0" quotePrefix="1" applyNumberFormat="1" applyFont="1" applyBorder="1"/>
    <xf numFmtId="3" fontId="3" fillId="0" borderId="3" xfId="0" quotePrefix="1" applyNumberFormat="1" applyFont="1" applyBorder="1"/>
    <xf numFmtId="3" fontId="3" fillId="0" borderId="6" xfId="0" quotePrefix="1" applyNumberFormat="1" applyFont="1" applyBorder="1"/>
    <xf numFmtId="3" fontId="3" fillId="0" borderId="0" xfId="0" quotePrefix="1" applyNumberFormat="1" applyFont="1" applyBorder="1"/>
    <xf numFmtId="3" fontId="6" fillId="0" borderId="7" xfId="0" applyNumberFormat="1" applyFont="1" applyBorder="1" applyAlignment="1">
      <alignment horizontal="left" vertical="top"/>
    </xf>
    <xf numFmtId="3" fontId="6" fillId="0" borderId="7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center" vertical="top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horizontal="center"/>
    </xf>
    <xf numFmtId="14" fontId="2" fillId="0" borderId="7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vertical="top"/>
    </xf>
    <xf numFmtId="3" fontId="3" fillId="0" borderId="11" xfId="0" applyNumberFormat="1" applyFont="1" applyBorder="1" applyAlignment="1">
      <alignment vertical="top"/>
    </xf>
    <xf numFmtId="3" fontId="7" fillId="0" borderId="12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horizontal="right" vertical="top"/>
    </xf>
    <xf numFmtId="3" fontId="7" fillId="0" borderId="3" xfId="0" applyNumberFormat="1" applyFont="1" applyBorder="1" applyAlignment="1">
      <alignment horizontal="right" vertical="top"/>
    </xf>
    <xf numFmtId="3" fontId="5" fillId="0" borderId="11" xfId="0" applyNumberFormat="1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3" fontId="7" fillId="0" borderId="0" xfId="0" applyNumberFormat="1" applyFont="1" applyBorder="1" applyAlignment="1">
      <alignment horizontal="right" vertical="top"/>
    </xf>
    <xf numFmtId="3" fontId="7" fillId="0" borderId="10" xfId="0" applyNumberFormat="1" applyFont="1" applyBorder="1" applyAlignment="1">
      <alignment horizontal="right" vertical="top"/>
    </xf>
    <xf numFmtId="3" fontId="7" fillId="0" borderId="4" xfId="0" applyNumberFormat="1" applyFont="1" applyBorder="1" applyAlignment="1">
      <alignment horizontal="right" vertical="top"/>
    </xf>
    <xf numFmtId="3" fontId="7" fillId="0" borderId="17" xfId="0" applyNumberFormat="1" applyFont="1" applyBorder="1" applyAlignment="1">
      <alignment horizontal="left" vertical="top" wrapText="1"/>
    </xf>
    <xf numFmtId="3" fontId="5" fillId="0" borderId="16" xfId="0" applyNumberFormat="1" applyFont="1" applyBorder="1" applyAlignment="1">
      <alignment vertical="top"/>
    </xf>
    <xf numFmtId="3" fontId="7" fillId="0" borderId="16" xfId="0" applyNumberFormat="1" applyFont="1" applyBorder="1" applyAlignment="1">
      <alignment vertical="top"/>
    </xf>
    <xf numFmtId="3" fontId="7" fillId="0" borderId="16" xfId="0" applyNumberFormat="1" applyFont="1" applyBorder="1" applyAlignment="1">
      <alignment horizontal="left" vertical="top" wrapText="1"/>
    </xf>
    <xf numFmtId="3" fontId="7" fillId="0" borderId="16" xfId="0" applyNumberFormat="1" applyFont="1" applyBorder="1" applyAlignment="1">
      <alignment vertical="top" wrapText="1"/>
    </xf>
    <xf numFmtId="3" fontId="7" fillId="0" borderId="16" xfId="0" applyNumberFormat="1" applyFont="1" applyBorder="1" applyAlignment="1">
      <alignment horizontal="right" vertical="top"/>
    </xf>
    <xf numFmtId="3" fontId="5" fillId="0" borderId="16" xfId="0" applyNumberFormat="1" applyFont="1" applyBorder="1" applyAlignment="1">
      <alignment horizontal="right" vertical="top"/>
    </xf>
    <xf numFmtId="3" fontId="7" fillId="0" borderId="18" xfId="0" applyNumberFormat="1" applyFont="1" applyBorder="1" applyAlignment="1">
      <alignment vertical="top"/>
    </xf>
    <xf numFmtId="49" fontId="7" fillId="0" borderId="15" xfId="0" applyNumberFormat="1" applyFont="1" applyFill="1" applyBorder="1" applyAlignment="1">
      <alignment horizontal="left" wrapText="1"/>
    </xf>
    <xf numFmtId="0" fontId="5" fillId="0" borderId="1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vertical="top"/>
    </xf>
    <xf numFmtId="3" fontId="3" fillId="0" borderId="7" xfId="0" applyNumberFormat="1" applyFont="1" applyFill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3" fontId="3" fillId="0" borderId="0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right" vertical="top"/>
    </xf>
    <xf numFmtId="3" fontId="6" fillId="0" borderId="7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6" fillId="0" borderId="0" xfId="0" applyFont="1" applyFill="1" applyBorder="1" applyAlignment="1">
      <alignment horizontal="left"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3" fillId="0" borderId="8" xfId="0" applyFont="1" applyBorder="1" applyAlignment="1">
      <alignment vertical="top"/>
    </xf>
    <xf numFmtId="3" fontId="3" fillId="0" borderId="10" xfId="0" applyNumberFormat="1" applyFont="1" applyBorder="1" applyAlignment="1">
      <alignment vertical="top"/>
    </xf>
    <xf numFmtId="3" fontId="6" fillId="0" borderId="11" xfId="0" applyNumberFormat="1" applyFont="1" applyBorder="1" applyAlignment="1">
      <alignment vertical="top"/>
    </xf>
    <xf numFmtId="0" fontId="6" fillId="0" borderId="8" xfId="0" applyFont="1" applyFill="1" applyBorder="1" applyAlignment="1">
      <alignment horizontal="left" vertical="top"/>
    </xf>
    <xf numFmtId="0" fontId="3" fillId="0" borderId="1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6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3" fontId="3" fillId="0" borderId="12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6" xfId="0" applyNumberFormat="1" applyFont="1" applyFill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3" fontId="3" fillId="0" borderId="11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164" fontId="3" fillId="0" borderId="4" xfId="0" applyNumberFormat="1" applyFont="1" applyBorder="1" applyAlignment="1">
      <alignment vertical="top"/>
    </xf>
    <xf numFmtId="0" fontId="3" fillId="0" borderId="8" xfId="0" applyFont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0" fontId="7" fillId="0" borderId="13" xfId="0" applyFont="1" applyBorder="1" applyAlignment="1">
      <alignment horizontal="left" vertical="top"/>
    </xf>
    <xf numFmtId="0" fontId="3" fillId="0" borderId="11" xfId="0" applyFont="1" applyBorder="1" applyAlignment="1">
      <alignment horizontal="right" vertical="top"/>
    </xf>
    <xf numFmtId="0" fontId="7" fillId="0" borderId="14" xfId="0" applyFont="1" applyBorder="1" applyAlignment="1">
      <alignment horizontal="left" vertical="top"/>
    </xf>
    <xf numFmtId="0" fontId="5" fillId="0" borderId="7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2" xfId="0" applyFont="1" applyBorder="1" applyAlignment="1">
      <alignment horizontal="right" vertical="top"/>
    </xf>
    <xf numFmtId="0" fontId="6" fillId="0" borderId="9" xfId="0" applyFont="1" applyBorder="1" applyAlignment="1">
      <alignment vertical="top"/>
    </xf>
    <xf numFmtId="0" fontId="6" fillId="0" borderId="0" xfId="0" applyFont="1" applyAlignment="1">
      <alignment vertical="top"/>
    </xf>
    <xf numFmtId="3" fontId="6" fillId="0" borderId="11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left" vertical="top"/>
    </xf>
    <xf numFmtId="0" fontId="3" fillId="0" borderId="11" xfId="0" applyFont="1" applyFill="1" applyBorder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right" vertical="top" wrapText="1"/>
    </xf>
    <xf numFmtId="14" fontId="9" fillId="0" borderId="7" xfId="0" applyNumberFormat="1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top"/>
    </xf>
    <xf numFmtId="3" fontId="1" fillId="0" borderId="1" xfId="0" applyNumberFormat="1" applyFont="1" applyBorder="1" applyAlignment="1"/>
    <xf numFmtId="3" fontId="1" fillId="0" borderId="2" xfId="0" applyNumberFormat="1" applyFont="1" applyBorder="1" applyAlignment="1"/>
    <xf numFmtId="3" fontId="1" fillId="0" borderId="2" xfId="0" applyNumberFormat="1" applyFont="1" applyBorder="1" applyAlignment="1">
      <alignment vertical="top"/>
    </xf>
    <xf numFmtId="3" fontId="1" fillId="0" borderId="4" xfId="0" applyNumberFormat="1" applyFont="1" applyBorder="1"/>
    <xf numFmtId="3" fontId="12" fillId="0" borderId="7" xfId="0" applyNumberFormat="1" applyFont="1" applyBorder="1"/>
    <xf numFmtId="0" fontId="3" fillId="0" borderId="3" xfId="0" applyFont="1" applyBorder="1" applyAlignment="1">
      <alignment vertical="top"/>
    </xf>
    <xf numFmtId="3" fontId="6" fillId="0" borderId="8" xfId="0" applyNumberFormat="1" applyFont="1" applyFill="1" applyBorder="1" applyAlignment="1">
      <alignment horizontal="right" vertical="top"/>
    </xf>
    <xf numFmtId="0" fontId="3" fillId="0" borderId="13" xfId="0" applyFont="1" applyBorder="1" applyAlignment="1">
      <alignment vertical="top"/>
    </xf>
    <xf numFmtId="14" fontId="14" fillId="0" borderId="7" xfId="0" applyNumberFormat="1" applyFont="1" applyBorder="1" applyAlignment="1">
      <alignment horizontal="center" vertical="center" wrapText="1"/>
    </xf>
    <xf numFmtId="0" fontId="7" fillId="0" borderId="0" xfId="0" applyFont="1"/>
    <xf numFmtId="3" fontId="5" fillId="0" borderId="3" xfId="0" applyNumberFormat="1" applyFont="1" applyBorder="1"/>
    <xf numFmtId="3" fontId="7" fillId="0" borderId="3" xfId="0" applyNumberFormat="1" applyFont="1" applyBorder="1"/>
    <xf numFmtId="3" fontId="7" fillId="0" borderId="0" xfId="0" applyNumberFormat="1" applyFont="1"/>
    <xf numFmtId="3" fontId="7" fillId="0" borderId="12" xfId="0" applyNumberFormat="1" applyFont="1" applyBorder="1"/>
    <xf numFmtId="3" fontId="1" fillId="0" borderId="12" xfId="0" applyNumberFormat="1" applyFont="1" applyBorder="1" applyAlignment="1"/>
    <xf numFmtId="3" fontId="1" fillId="0" borderId="3" xfId="0" applyNumberFormat="1" applyFont="1" applyBorder="1" applyAlignment="1"/>
    <xf numFmtId="3" fontId="1" fillId="0" borderId="3" xfId="0" applyNumberFormat="1" applyFont="1" applyBorder="1" applyAlignment="1">
      <alignment vertical="top"/>
    </xf>
    <xf numFmtId="3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/>
    <xf numFmtId="164" fontId="1" fillId="0" borderId="2" xfId="0" applyNumberFormat="1" applyFont="1" applyBorder="1" applyAlignment="1">
      <alignment vertical="top"/>
    </xf>
    <xf numFmtId="164" fontId="1" fillId="0" borderId="4" xfId="0" applyNumberFormat="1" applyFont="1" applyBorder="1" applyAlignment="1">
      <alignment vertical="top"/>
    </xf>
    <xf numFmtId="164" fontId="1" fillId="0" borderId="4" xfId="0" applyNumberFormat="1" applyFont="1" applyBorder="1"/>
    <xf numFmtId="3" fontId="1" fillId="0" borderId="11" xfId="0" applyNumberFormat="1" applyFont="1" applyBorder="1"/>
    <xf numFmtId="164" fontId="12" fillId="0" borderId="2" xfId="0" applyNumberFormat="1" applyFont="1" applyBorder="1"/>
    <xf numFmtId="164" fontId="1" fillId="0" borderId="1" xfId="0" applyNumberFormat="1" applyFont="1" applyBorder="1"/>
    <xf numFmtId="0" fontId="3" fillId="0" borderId="6" xfId="0" applyFont="1" applyBorder="1" applyAlignment="1">
      <alignment vertical="top" wrapText="1"/>
    </xf>
    <xf numFmtId="3" fontId="9" fillId="0" borderId="1" xfId="0" applyNumberFormat="1" applyFont="1" applyBorder="1" applyAlignment="1">
      <alignment vertical="top"/>
    </xf>
    <xf numFmtId="3" fontId="9" fillId="0" borderId="4" xfId="0" applyNumberFormat="1" applyFont="1" applyBorder="1" applyAlignment="1">
      <alignment vertical="top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top"/>
    </xf>
    <xf numFmtId="3" fontId="7" fillId="0" borderId="11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 vertical="top"/>
    </xf>
    <xf numFmtId="3" fontId="5" fillId="0" borderId="10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3" fontId="7" fillId="0" borderId="2" xfId="0" applyNumberFormat="1" applyFont="1" applyFill="1" applyBorder="1" applyAlignment="1">
      <alignment vertical="center" wrapText="1"/>
    </xf>
    <xf numFmtId="49" fontId="7" fillId="0" borderId="12" xfId="0" applyNumberFormat="1" applyFont="1" applyBorder="1" applyAlignment="1">
      <alignment horizontal="right" vertical="top"/>
    </xf>
    <xf numFmtId="49" fontId="7" fillId="2" borderId="9" xfId="0" applyNumberFormat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wrapText="1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3" fontId="3" fillId="0" borderId="10" xfId="0" applyNumberFormat="1" applyFont="1" applyBorder="1" applyAlignment="1">
      <alignment horizontal="center" vertical="top" wrapText="1"/>
    </xf>
    <xf numFmtId="3" fontId="7" fillId="3" borderId="0" xfId="0" applyNumberFormat="1" applyFont="1" applyFill="1" applyBorder="1" applyAlignment="1">
      <alignment vertical="top" wrapText="1"/>
    </xf>
    <xf numFmtId="3" fontId="7" fillId="3" borderId="0" xfId="0" applyNumberFormat="1" applyFont="1" applyFill="1" applyBorder="1" applyAlignment="1">
      <alignment vertical="top"/>
    </xf>
    <xf numFmtId="49" fontId="7" fillId="4" borderId="0" xfId="0" applyNumberFormat="1" applyFont="1" applyFill="1" applyBorder="1" applyAlignment="1">
      <alignment horizontal="left" vertical="top" wrapText="1"/>
    </xf>
    <xf numFmtId="3" fontId="5" fillId="4" borderId="0" xfId="0" applyNumberFormat="1" applyFont="1" applyFill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3" fontId="5" fillId="0" borderId="2" xfId="0" applyNumberFormat="1" applyFont="1" applyBorder="1" applyAlignment="1">
      <alignment horizontal="left" vertical="top"/>
    </xf>
    <xf numFmtId="3" fontId="7" fillId="0" borderId="2" xfId="0" applyNumberFormat="1" applyFont="1" applyBorder="1" applyAlignment="1">
      <alignment horizontal="left" vertical="top" wrapText="1"/>
    </xf>
    <xf numFmtId="3" fontId="7" fillId="0" borderId="2" xfId="0" applyNumberFormat="1" applyFont="1" applyBorder="1" applyAlignment="1">
      <alignment vertical="top" wrapText="1"/>
    </xf>
    <xf numFmtId="3" fontId="5" fillId="0" borderId="2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vertical="top"/>
    </xf>
    <xf numFmtId="0" fontId="5" fillId="0" borderId="14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vertical="top"/>
    </xf>
    <xf numFmtId="3" fontId="5" fillId="0" borderId="9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top"/>
    </xf>
    <xf numFmtId="3" fontId="3" fillId="0" borderId="9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49" fontId="7" fillId="4" borderId="12" xfId="0" applyNumberFormat="1" applyFont="1" applyFill="1" applyBorder="1" applyAlignment="1">
      <alignment horizontal="left" vertical="top" wrapText="1"/>
    </xf>
    <xf numFmtId="3" fontId="7" fillId="0" borderId="5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7" fillId="0" borderId="2" xfId="0" applyNumberFormat="1" applyFont="1" applyBorder="1"/>
    <xf numFmtId="3" fontId="6" fillId="0" borderId="19" xfId="0" applyNumberFormat="1" applyFont="1" applyBorder="1" applyAlignment="1">
      <alignment horizontal="right" vertical="top"/>
    </xf>
    <xf numFmtId="3" fontId="6" fillId="0" borderId="21" xfId="0" applyNumberFormat="1" applyFont="1" applyBorder="1" applyAlignment="1">
      <alignment horizontal="right" vertical="top" wrapText="1"/>
    </xf>
    <xf numFmtId="3" fontId="3" fillId="0" borderId="20" xfId="0" applyNumberFormat="1" applyFont="1" applyBorder="1" applyAlignment="1">
      <alignment horizontal="right" vertical="top" wrapText="1"/>
    </xf>
    <xf numFmtId="3" fontId="6" fillId="0" borderId="20" xfId="0" applyNumberFormat="1" applyFont="1" applyBorder="1" applyAlignment="1">
      <alignment horizontal="right" vertical="top" wrapText="1"/>
    </xf>
    <xf numFmtId="3" fontId="6" fillId="0" borderId="4" xfId="0" applyNumberFormat="1" applyFont="1" applyBorder="1" applyAlignment="1">
      <alignment horizontal="right" vertical="top" wrapText="1"/>
    </xf>
    <xf numFmtId="3" fontId="7" fillId="0" borderId="20" xfId="0" applyNumberFormat="1" applyFont="1" applyBorder="1" applyAlignment="1">
      <alignment horizontal="right" vertical="top"/>
    </xf>
    <xf numFmtId="3" fontId="3" fillId="0" borderId="2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3" fontId="3" fillId="0" borderId="20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3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6" fillId="0" borderId="21" xfId="0" applyFont="1" applyBorder="1" applyAlignment="1">
      <alignment vertical="top"/>
    </xf>
    <xf numFmtId="0" fontId="6" fillId="0" borderId="22" xfId="0" applyFont="1" applyFill="1" applyBorder="1" applyAlignment="1">
      <alignment vertical="top"/>
    </xf>
    <xf numFmtId="3" fontId="7" fillId="0" borderId="21" xfId="0" applyNumberFormat="1" applyFont="1" applyBorder="1" applyAlignment="1">
      <alignment vertical="top"/>
    </xf>
    <xf numFmtId="3" fontId="7" fillId="0" borderId="20" xfId="0" applyNumberFormat="1" applyFont="1" applyBorder="1"/>
    <xf numFmtId="3" fontId="7" fillId="0" borderId="4" xfId="0" applyNumberFormat="1" applyFont="1" applyBorder="1"/>
    <xf numFmtId="3" fontId="3" fillId="0" borderId="22" xfId="0" applyNumberFormat="1" applyFont="1" applyBorder="1" applyAlignment="1">
      <alignment vertical="top"/>
    </xf>
    <xf numFmtId="0" fontId="6" fillId="0" borderId="19" xfId="0" applyFont="1" applyBorder="1" applyAlignment="1">
      <alignment horizontal="right" vertical="top"/>
    </xf>
    <xf numFmtId="164" fontId="3" fillId="0" borderId="20" xfId="0" applyNumberFormat="1" applyFont="1" applyBorder="1" applyAlignment="1">
      <alignment vertical="top"/>
    </xf>
    <xf numFmtId="164" fontId="6" fillId="0" borderId="19" xfId="0" applyNumberFormat="1" applyFont="1" applyBorder="1" applyAlignment="1">
      <alignment vertical="top"/>
    </xf>
    <xf numFmtId="0" fontId="3" fillId="0" borderId="21" xfId="0" applyFont="1" applyBorder="1" applyAlignment="1">
      <alignment horizontal="right" vertical="top"/>
    </xf>
    <xf numFmtId="0" fontId="6" fillId="0" borderId="24" xfId="0" applyFont="1" applyBorder="1" applyAlignment="1">
      <alignment horizontal="left" vertical="top"/>
    </xf>
    <xf numFmtId="3" fontId="6" fillId="0" borderId="24" xfId="0" applyNumberFormat="1" applyFont="1" applyBorder="1" applyAlignment="1">
      <alignment horizontal="right" vertical="top"/>
    </xf>
    <xf numFmtId="0" fontId="6" fillId="0" borderId="19" xfId="0" applyFont="1" applyFill="1" applyBorder="1" applyAlignment="1">
      <alignment horizontal="left" vertical="top"/>
    </xf>
    <xf numFmtId="3" fontId="6" fillId="0" borderId="19" xfId="0" applyNumberFormat="1" applyFont="1" applyBorder="1" applyAlignment="1">
      <alignment vertical="top"/>
    </xf>
    <xf numFmtId="0" fontId="3" fillId="0" borderId="19" xfId="0" applyFont="1" applyBorder="1" applyAlignment="1">
      <alignment horizontal="right" vertical="top"/>
    </xf>
    <xf numFmtId="3" fontId="6" fillId="0" borderId="24" xfId="0" applyNumberFormat="1" applyFont="1" applyBorder="1" applyAlignment="1">
      <alignment vertical="top"/>
    </xf>
    <xf numFmtId="0" fontId="3" fillId="0" borderId="20" xfId="0" applyFont="1" applyBorder="1" applyAlignment="1">
      <alignment horizontal="right" vertical="top"/>
    </xf>
    <xf numFmtId="3" fontId="3" fillId="0" borderId="23" xfId="0" applyNumberFormat="1" applyFont="1" applyBorder="1" applyAlignment="1">
      <alignment vertical="top"/>
    </xf>
    <xf numFmtId="3" fontId="3" fillId="0" borderId="21" xfId="0" applyNumberFormat="1" applyFont="1" applyBorder="1" applyAlignment="1">
      <alignment vertical="top"/>
    </xf>
    <xf numFmtId="3" fontId="3" fillId="0" borderId="15" xfId="0" applyNumberFormat="1" applyFont="1" applyBorder="1" applyAlignment="1">
      <alignment horizontal="right" vertical="top" wrapText="1"/>
    </xf>
    <xf numFmtId="0" fontId="7" fillId="0" borderId="21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3" fontId="3" fillId="0" borderId="25" xfId="0" applyNumberFormat="1" applyFont="1" applyBorder="1" applyAlignment="1">
      <alignment vertical="top"/>
    </xf>
    <xf numFmtId="0" fontId="3" fillId="0" borderId="21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3" fillId="0" borderId="21" xfId="0" applyFont="1" applyFill="1" applyBorder="1" applyAlignment="1">
      <alignment horizontal="right" vertical="top"/>
    </xf>
    <xf numFmtId="3" fontId="5" fillId="0" borderId="10" xfId="0" applyNumberFormat="1" applyFont="1" applyBorder="1" applyAlignment="1">
      <alignment horizontal="left" vertical="top"/>
    </xf>
    <xf numFmtId="3" fontId="5" fillId="0" borderId="9" xfId="0" applyNumberFormat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left" vertical="top" wrapText="1"/>
    </xf>
    <xf numFmtId="3" fontId="5" fillId="0" borderId="0" xfId="0" applyNumberFormat="1" applyFont="1" applyBorder="1" applyAlignment="1">
      <alignment horizontal="left" vertical="top" wrapText="1"/>
    </xf>
    <xf numFmtId="3" fontId="7" fillId="0" borderId="0" xfId="0" applyNumberFormat="1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left" vertical="top" wrapText="1"/>
    </xf>
    <xf numFmtId="3" fontId="7" fillId="0" borderId="13" xfId="0" applyNumberFormat="1" applyFont="1" applyBorder="1" applyAlignment="1">
      <alignment horizontal="left" vertical="top"/>
    </xf>
    <xf numFmtId="14" fontId="14" fillId="0" borderId="9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vertical="top"/>
    </xf>
    <xf numFmtId="3" fontId="7" fillId="0" borderId="12" xfId="0" applyNumberFormat="1" applyFont="1" applyBorder="1" applyAlignment="1">
      <alignment vertical="top"/>
    </xf>
    <xf numFmtId="166" fontId="7" fillId="0" borderId="20" xfId="0" applyNumberFormat="1" applyFont="1" applyBorder="1" applyAlignment="1">
      <alignment vertical="top"/>
    </xf>
    <xf numFmtId="3" fontId="5" fillId="0" borderId="6" xfId="0" applyNumberFormat="1" applyFont="1" applyBorder="1"/>
    <xf numFmtId="166" fontId="5" fillId="0" borderId="2" xfId="0" applyNumberFormat="1" applyFont="1" applyBorder="1" applyAlignment="1">
      <alignment vertical="top"/>
    </xf>
    <xf numFmtId="3" fontId="7" fillId="0" borderId="6" xfId="0" applyNumberFormat="1" applyFont="1" applyBorder="1"/>
    <xf numFmtId="166" fontId="7" fillId="0" borderId="2" xfId="0" applyNumberFormat="1" applyFont="1" applyBorder="1" applyAlignment="1">
      <alignment vertical="top"/>
    </xf>
    <xf numFmtId="3" fontId="15" fillId="0" borderId="7" xfId="0" applyNumberFormat="1" applyFont="1" applyBorder="1" applyAlignment="1">
      <alignment vertical="center" wrapText="1"/>
    </xf>
    <xf numFmtId="166" fontId="7" fillId="0" borderId="1" xfId="0" applyNumberFormat="1" applyFont="1" applyBorder="1" applyAlignment="1">
      <alignment vertical="top"/>
    </xf>
    <xf numFmtId="3" fontId="7" fillId="0" borderId="13" xfId="0" applyNumberFormat="1" applyFont="1" applyBorder="1"/>
    <xf numFmtId="3" fontId="7" fillId="0" borderId="23" xfId="0" applyNumberFormat="1" applyFont="1" applyBorder="1"/>
    <xf numFmtId="3" fontId="7" fillId="0" borderId="22" xfId="0" applyNumberFormat="1" applyFont="1" applyBorder="1"/>
    <xf numFmtId="3" fontId="7" fillId="0" borderId="21" xfId="0" applyNumberFormat="1" applyFont="1" applyBorder="1"/>
    <xf numFmtId="166" fontId="7" fillId="0" borderId="23" xfId="0" applyNumberFormat="1" applyFont="1" applyBorder="1" applyAlignment="1">
      <alignment vertical="top"/>
    </xf>
    <xf numFmtId="3" fontId="7" fillId="0" borderId="0" xfId="0" applyNumberFormat="1" applyFont="1" applyBorder="1"/>
    <xf numFmtId="166" fontId="7" fillId="0" borderId="6" xfId="0" applyNumberFormat="1" applyFont="1" applyBorder="1" applyAlignment="1">
      <alignment vertical="top"/>
    </xf>
    <xf numFmtId="3" fontId="7" fillId="0" borderId="15" xfId="0" applyNumberFormat="1" applyFont="1" applyBorder="1"/>
    <xf numFmtId="3" fontId="7" fillId="0" borderId="11" xfId="0" applyNumberFormat="1" applyFont="1" applyBorder="1"/>
    <xf numFmtId="166" fontId="7" fillId="0" borderId="14" xfId="0" applyNumberFormat="1" applyFont="1" applyBorder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11" xfId="0" applyNumberFormat="1" applyFont="1" applyBorder="1" applyAlignment="1">
      <alignment vertical="top"/>
    </xf>
    <xf numFmtId="3" fontId="7" fillId="0" borderId="1" xfId="0" applyNumberFormat="1" applyFont="1" applyBorder="1"/>
    <xf numFmtId="3" fontId="5" fillId="0" borderId="7" xfId="0" applyNumberFormat="1" applyFont="1" applyBorder="1"/>
    <xf numFmtId="3" fontId="5" fillId="0" borderId="8" xfId="0" applyNumberFormat="1" applyFont="1" applyBorder="1"/>
    <xf numFmtId="166" fontId="5" fillId="0" borderId="1" xfId="0" applyNumberFormat="1" applyFont="1" applyBorder="1" applyAlignment="1">
      <alignment vertical="top"/>
    </xf>
    <xf numFmtId="166" fontId="5" fillId="0" borderId="19" xfId="0" applyNumberFormat="1" applyFont="1" applyBorder="1" applyAlignment="1">
      <alignment vertical="top"/>
    </xf>
    <xf numFmtId="0" fontId="6" fillId="0" borderId="23" xfId="0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164" fontId="3" fillId="0" borderId="19" xfId="0" applyNumberFormat="1" applyFont="1" applyBorder="1" applyAlignment="1">
      <alignment vertical="top"/>
    </xf>
    <xf numFmtId="0" fontId="3" fillId="0" borderId="4" xfId="0" applyFont="1" applyFill="1" applyBorder="1" applyAlignment="1">
      <alignment horizontal="right" vertical="top"/>
    </xf>
    <xf numFmtId="16" fontId="3" fillId="0" borderId="24" xfId="0" applyNumberFormat="1" applyFont="1" applyBorder="1" applyAlignment="1">
      <alignment horizontal="right" vertical="top"/>
    </xf>
    <xf numFmtId="3" fontId="3" fillId="0" borderId="19" xfId="0" applyNumberFormat="1" applyFont="1" applyBorder="1" applyAlignment="1">
      <alignment vertical="top"/>
    </xf>
    <xf numFmtId="3" fontId="3" fillId="0" borderId="24" xfId="0" applyNumberFormat="1" applyFont="1" applyBorder="1" applyAlignment="1">
      <alignment vertical="top"/>
    </xf>
    <xf numFmtId="166" fontId="7" fillId="0" borderId="4" xfId="0" applyNumberFormat="1" applyFont="1" applyBorder="1" applyAlignment="1">
      <alignment vertical="top"/>
    </xf>
    <xf numFmtId="0" fontId="3" fillId="0" borderId="19" xfId="0" applyFont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7" fillId="0" borderId="24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15" fillId="0" borderId="7" xfId="0" applyNumberFormat="1" applyFont="1" applyBorder="1" applyAlignment="1">
      <alignment vertical="top" wrapText="1"/>
    </xf>
    <xf numFmtId="3" fontId="5" fillId="0" borderId="14" xfId="0" applyNumberFormat="1" applyFont="1" applyBorder="1" applyAlignment="1">
      <alignment vertical="top"/>
    </xf>
    <xf numFmtId="3" fontId="7" fillId="0" borderId="2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top"/>
    </xf>
    <xf numFmtId="3" fontId="3" fillId="0" borderId="21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0" fontId="3" fillId="0" borderId="19" xfId="0" applyFont="1" applyBorder="1" applyAlignment="1">
      <alignment horizontal="right"/>
    </xf>
    <xf numFmtId="3" fontId="10" fillId="0" borderId="20" xfId="0" applyNumberFormat="1" applyFont="1" applyBorder="1" applyAlignment="1">
      <alignment vertical="top"/>
    </xf>
    <xf numFmtId="3" fontId="9" fillId="0" borderId="21" xfId="0" applyNumberFormat="1" applyFont="1" applyBorder="1" applyAlignment="1">
      <alignment vertical="top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2" xfId="0" applyNumberFormat="1" applyFont="1" applyBorder="1"/>
    <xf numFmtId="3" fontId="3" fillId="0" borderId="23" xfId="0" applyNumberFormat="1" applyFont="1" applyBorder="1"/>
    <xf numFmtId="3" fontId="1" fillId="0" borderId="6" xfId="0" applyNumberFormat="1" applyFont="1" applyBorder="1"/>
    <xf numFmtId="3" fontId="3" fillId="0" borderId="14" xfId="0" applyNumberFormat="1" applyFont="1" applyBorder="1"/>
    <xf numFmtId="3" fontId="7" fillId="0" borderId="22" xfId="0" applyNumberFormat="1" applyFont="1" applyBorder="1" applyAlignment="1">
      <alignment horizontal="right" vertical="top"/>
    </xf>
    <xf numFmtId="3" fontId="5" fillId="0" borderId="19" xfId="0" applyNumberFormat="1" applyFont="1" applyBorder="1" applyAlignment="1">
      <alignment horizontal="right" vertical="top"/>
    </xf>
    <xf numFmtId="3" fontId="3" fillId="0" borderId="24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3" fontId="3" fillId="0" borderId="27" xfId="0" applyNumberFormat="1" applyFont="1" applyBorder="1" applyAlignment="1">
      <alignment horizontal="right" vertical="top" wrapText="1"/>
    </xf>
    <xf numFmtId="3" fontId="3" fillId="0" borderId="29" xfId="0" applyNumberFormat="1" applyFont="1" applyBorder="1" applyAlignment="1">
      <alignment vertical="top"/>
    </xf>
    <xf numFmtId="0" fontId="3" fillId="0" borderId="30" xfId="0" applyFont="1" applyBorder="1" applyAlignment="1">
      <alignment horizontal="left" vertical="top"/>
    </xf>
    <xf numFmtId="3" fontId="6" fillId="0" borderId="28" xfId="0" applyNumberFormat="1" applyFont="1" applyBorder="1" applyAlignment="1">
      <alignment vertical="top"/>
    </xf>
    <xf numFmtId="3" fontId="3" fillId="0" borderId="29" xfId="0" applyNumberFormat="1" applyFont="1" applyBorder="1" applyAlignment="1">
      <alignment horizontal="right" vertical="top" wrapText="1"/>
    </xf>
    <xf numFmtId="0" fontId="3" fillId="0" borderId="30" xfId="0" applyFont="1" applyBorder="1" applyAlignment="1">
      <alignment horizontal="right" vertical="top"/>
    </xf>
    <xf numFmtId="3" fontId="3" fillId="0" borderId="30" xfId="0" applyNumberFormat="1" applyFont="1" applyBorder="1" applyAlignment="1">
      <alignment horizontal="right" vertical="top" wrapText="1"/>
    </xf>
    <xf numFmtId="3" fontId="6" fillId="0" borderId="32" xfId="0" applyNumberFormat="1" applyFont="1" applyBorder="1" applyAlignment="1">
      <alignment vertical="top"/>
    </xf>
    <xf numFmtId="3" fontId="5" fillId="0" borderId="28" xfId="0" applyNumberFormat="1" applyFont="1" applyBorder="1" applyAlignment="1">
      <alignment horizontal="right" vertical="top"/>
    </xf>
    <xf numFmtId="0" fontId="6" fillId="0" borderId="28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3" fillId="0" borderId="32" xfId="0" applyFont="1" applyBorder="1" applyAlignment="1">
      <alignment horizontal="right" vertical="top" wrapText="1"/>
    </xf>
    <xf numFmtId="0" fontId="3" fillId="0" borderId="3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3" fontId="6" fillId="0" borderId="30" xfId="0" applyNumberFormat="1" applyFont="1" applyBorder="1" applyAlignment="1">
      <alignment horizontal="right" vertical="top"/>
    </xf>
    <xf numFmtId="3" fontId="6" fillId="0" borderId="29" xfId="0" applyNumberFormat="1" applyFont="1" applyBorder="1" applyAlignment="1">
      <alignment horizontal="right" vertical="top"/>
    </xf>
    <xf numFmtId="0" fontId="3" fillId="0" borderId="30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3" fontId="3" fillId="0" borderId="30" xfId="0" applyNumberFormat="1" applyFont="1" applyBorder="1" applyAlignment="1">
      <alignment horizontal="right" vertical="top"/>
    </xf>
    <xf numFmtId="3" fontId="3" fillId="0" borderId="29" xfId="0" applyNumberFormat="1" applyFont="1" applyBorder="1" applyAlignment="1">
      <alignment horizontal="right" vertical="top"/>
    </xf>
    <xf numFmtId="0" fontId="5" fillId="0" borderId="32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3" fontId="6" fillId="0" borderId="32" xfId="0" applyNumberFormat="1" applyFont="1" applyBorder="1" applyAlignment="1">
      <alignment horizontal="right" vertical="top"/>
    </xf>
    <xf numFmtId="3" fontId="7" fillId="0" borderId="32" xfId="0" applyNumberFormat="1" applyFont="1" applyBorder="1" applyAlignment="1">
      <alignment horizontal="right" vertical="top"/>
    </xf>
    <xf numFmtId="3" fontId="7" fillId="0" borderId="28" xfId="0" applyNumberFormat="1" applyFont="1" applyBorder="1" applyAlignment="1">
      <alignment horizontal="right" vertical="top"/>
    </xf>
    <xf numFmtId="49" fontId="7" fillId="0" borderId="28" xfId="0" applyNumberFormat="1" applyFont="1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 wrapText="1"/>
    </xf>
    <xf numFmtId="3" fontId="6" fillId="0" borderId="28" xfId="0" applyNumberFormat="1" applyFont="1" applyBorder="1"/>
    <xf numFmtId="3" fontId="6" fillId="0" borderId="28" xfId="0" applyNumberFormat="1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3" fillId="0" borderId="29" xfId="0" applyFont="1" applyBorder="1" applyAlignment="1">
      <alignment horizontal="right" vertical="top"/>
    </xf>
    <xf numFmtId="3" fontId="7" fillId="0" borderId="3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top"/>
    </xf>
    <xf numFmtId="3" fontId="7" fillId="0" borderId="6" xfId="0" applyNumberFormat="1" applyFont="1" applyBorder="1" applyAlignment="1">
      <alignment horizontal="right" vertical="top"/>
    </xf>
    <xf numFmtId="3" fontId="7" fillId="0" borderId="27" xfId="0" applyNumberFormat="1" applyFont="1" applyBorder="1" applyAlignment="1">
      <alignment horizontal="right" vertical="top"/>
    </xf>
    <xf numFmtId="3" fontId="7" fillId="0" borderId="15" xfId="0" applyNumberFormat="1" applyFont="1" applyBorder="1" applyAlignment="1">
      <alignment horizontal="right" vertical="top"/>
    </xf>
    <xf numFmtId="3" fontId="7" fillId="0" borderId="29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166" fontId="5" fillId="0" borderId="4" xfId="0" applyNumberFormat="1" applyFont="1" applyBorder="1" applyAlignment="1">
      <alignment vertical="top"/>
    </xf>
    <xf numFmtId="0" fontId="5" fillId="0" borderId="0" xfId="0" applyFont="1"/>
    <xf numFmtId="0" fontId="6" fillId="0" borderId="32" xfId="0" applyFont="1" applyBorder="1" applyAlignment="1">
      <alignment vertical="top"/>
    </xf>
    <xf numFmtId="3" fontId="3" fillId="0" borderId="34" xfId="0" applyNumberFormat="1" applyFont="1" applyBorder="1" applyAlignment="1">
      <alignment horizontal="center" vertical="top" wrapText="1"/>
    </xf>
    <xf numFmtId="3" fontId="3" fillId="0" borderId="28" xfId="0" applyNumberFormat="1" applyFont="1" applyBorder="1" applyAlignment="1">
      <alignment horizontal="right" vertical="top" wrapText="1"/>
    </xf>
    <xf numFmtId="0" fontId="6" fillId="0" borderId="28" xfId="0" applyFont="1" applyFill="1" applyBorder="1" applyAlignment="1">
      <alignment horizontal="left" vertical="top"/>
    </xf>
    <xf numFmtId="3" fontId="3" fillId="0" borderId="34" xfId="0" applyNumberFormat="1" applyFont="1" applyBorder="1" applyAlignment="1">
      <alignment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34" xfId="0" applyFont="1" applyFill="1" applyBorder="1" applyAlignment="1">
      <alignment vertical="top"/>
    </xf>
    <xf numFmtId="0" fontId="16" fillId="0" borderId="3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16" fillId="5" borderId="3" xfId="0" applyFont="1" applyFill="1" applyBorder="1" applyAlignment="1">
      <alignment horizontal="left" vertical="top" wrapText="1"/>
    </xf>
    <xf numFmtId="0" fontId="16" fillId="5" borderId="6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49" fontId="3" fillId="0" borderId="30" xfId="0" applyNumberFormat="1" applyFont="1" applyBorder="1" applyAlignment="1">
      <alignment horizontal="left" vertical="top" wrapText="1"/>
    </xf>
    <xf numFmtId="49" fontId="3" fillId="0" borderId="31" xfId="0" applyNumberFormat="1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16" fillId="0" borderId="11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3" fontId="5" fillId="0" borderId="8" xfId="0" applyNumberFormat="1" applyFont="1" applyBorder="1" applyAlignment="1">
      <alignment horizontal="left" vertical="top"/>
    </xf>
    <xf numFmtId="3" fontId="5" fillId="0" borderId="10" xfId="0" applyNumberFormat="1" applyFont="1" applyBorder="1" applyAlignment="1">
      <alignment horizontal="left" vertical="top"/>
    </xf>
    <xf numFmtId="3" fontId="5" fillId="0" borderId="9" xfId="0" applyNumberFormat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3" fontId="5" fillId="0" borderId="7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49" fontId="5" fillId="0" borderId="32" xfId="0" applyNumberFormat="1" applyFont="1" applyBorder="1" applyAlignment="1">
      <alignment horizontal="left" vertical="top"/>
    </xf>
    <xf numFmtId="49" fontId="5" fillId="0" borderId="33" xfId="0" applyNumberFormat="1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left" vertical="top" wrapText="1"/>
    </xf>
    <xf numFmtId="3" fontId="5" fillId="0" borderId="0" xfId="0" applyNumberFormat="1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left" vertical="top" wrapText="1"/>
    </xf>
    <xf numFmtId="3" fontId="7" fillId="0" borderId="0" xfId="0" applyNumberFormat="1" applyFont="1" applyBorder="1" applyAlignment="1">
      <alignment horizontal="left" vertical="top" wrapText="1"/>
    </xf>
    <xf numFmtId="3" fontId="5" fillId="0" borderId="8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horizontal="left" vertical="top"/>
    </xf>
    <xf numFmtId="3" fontId="5" fillId="0" borderId="5" xfId="0" applyNumberFormat="1" applyFont="1" applyBorder="1" applyAlignment="1">
      <alignment horizontal="left" vertical="top"/>
    </xf>
    <xf numFmtId="3" fontId="7" fillId="0" borderId="3" xfId="0" applyNumberFormat="1" applyFont="1" applyBorder="1" applyAlignment="1">
      <alignment horizontal="left" vertical="top"/>
    </xf>
    <xf numFmtId="3" fontId="7" fillId="0" borderId="6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horizontal="left" vertical="top"/>
    </xf>
    <xf numFmtId="3" fontId="7" fillId="0" borderId="13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vertical="top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</cellXfs>
  <cellStyles count="6">
    <cellStyle name="Ezres 3" xfId="3" xr:uid="{00000000-0005-0000-0000-000000000000}"/>
    <cellStyle name="Normál" xfId="0" builtinId="0"/>
    <cellStyle name="Normál 2" xfId="5" xr:uid="{00000000-0005-0000-0000-000002000000}"/>
    <cellStyle name="Normál 3" xfId="2" xr:uid="{00000000-0005-0000-0000-000003000000}"/>
    <cellStyle name="Normál 4" xfId="1" xr:uid="{00000000-0005-0000-0000-000004000000}"/>
    <cellStyle name="Normál 8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9"/>
  <sheetViews>
    <sheetView tabSelected="1" zoomScaleNormal="100" zoomScaleSheetLayoutView="100" workbookViewId="0"/>
  </sheetViews>
  <sheetFormatPr defaultColWidth="8.85546875" defaultRowHeight="13.5" x14ac:dyDescent="0.25"/>
  <cols>
    <col min="1" max="1" width="6.140625" style="216" customWidth="1"/>
    <col min="2" max="2" width="8.85546875" style="216"/>
    <col min="3" max="3" width="29.7109375" style="216" customWidth="1"/>
    <col min="4" max="4" width="12.28515625" style="216" customWidth="1"/>
    <col min="5" max="6" width="11" style="216" customWidth="1"/>
    <col min="7" max="7" width="9.85546875" style="216" bestFit="1" customWidth="1"/>
    <col min="8" max="16384" width="8.85546875" style="216"/>
  </cols>
  <sheetData>
    <row r="1" spans="1:7" ht="25.5" x14ac:dyDescent="0.25">
      <c r="A1" s="289" t="s">
        <v>7</v>
      </c>
      <c r="B1" s="290"/>
      <c r="C1" s="38" t="s">
        <v>8</v>
      </c>
      <c r="D1" s="1" t="s">
        <v>371</v>
      </c>
      <c r="E1" s="1" t="s">
        <v>373</v>
      </c>
      <c r="F1" s="1" t="s">
        <v>394</v>
      </c>
      <c r="G1" s="1" t="s">
        <v>10</v>
      </c>
    </row>
    <row r="2" spans="1:7" ht="12.75" x14ac:dyDescent="0.25">
      <c r="A2" s="156" t="s">
        <v>4</v>
      </c>
      <c r="B2" s="496" t="s">
        <v>62</v>
      </c>
      <c r="C2" s="497"/>
      <c r="D2" s="157"/>
      <c r="E2" s="157"/>
      <c r="F2" s="157"/>
      <c r="G2" s="157"/>
    </row>
    <row r="3" spans="1:7" ht="12.75" x14ac:dyDescent="0.25">
      <c r="A3" s="422" t="s">
        <v>13</v>
      </c>
      <c r="B3" s="498" t="s">
        <v>63</v>
      </c>
      <c r="C3" s="499"/>
      <c r="D3" s="417">
        <v>8556</v>
      </c>
      <c r="E3" s="423">
        <v>20050</v>
      </c>
      <c r="F3" s="423">
        <v>20050</v>
      </c>
      <c r="G3" s="421">
        <v>0</v>
      </c>
    </row>
    <row r="4" spans="1:7" ht="28.15" customHeight="1" x14ac:dyDescent="0.25">
      <c r="A4" s="40" t="s">
        <v>1</v>
      </c>
      <c r="B4" s="491" t="s">
        <v>64</v>
      </c>
      <c r="C4" s="480"/>
      <c r="D4" s="41">
        <v>695000</v>
      </c>
      <c r="E4" s="212">
        <v>695000</v>
      </c>
      <c r="F4" s="212">
        <v>695000</v>
      </c>
      <c r="G4" s="42">
        <v>0</v>
      </c>
    </row>
    <row r="5" spans="1:7" ht="12.75" x14ac:dyDescent="0.25">
      <c r="A5" s="40" t="s">
        <v>2</v>
      </c>
      <c r="B5" s="491" t="s">
        <v>65</v>
      </c>
      <c r="C5" s="480"/>
      <c r="D5" s="41">
        <v>0</v>
      </c>
      <c r="E5" s="212">
        <v>19231</v>
      </c>
      <c r="F5" s="212">
        <v>19231</v>
      </c>
      <c r="G5" s="42">
        <v>0</v>
      </c>
    </row>
    <row r="6" spans="1:7" ht="27" customHeight="1" x14ac:dyDescent="0.25">
      <c r="A6" s="40" t="s">
        <v>54</v>
      </c>
      <c r="B6" s="491" t="s">
        <v>67</v>
      </c>
      <c r="C6" s="480"/>
      <c r="D6" s="41">
        <v>0</v>
      </c>
      <c r="E6" s="212">
        <v>9191</v>
      </c>
      <c r="F6" s="212">
        <v>9191</v>
      </c>
      <c r="G6" s="42">
        <v>0</v>
      </c>
    </row>
    <row r="7" spans="1:7" ht="12.75" x14ac:dyDescent="0.25">
      <c r="A7" s="40" t="s">
        <v>54</v>
      </c>
      <c r="B7" s="491" t="s">
        <v>70</v>
      </c>
      <c r="C7" s="480"/>
      <c r="D7" s="41">
        <v>33975</v>
      </c>
      <c r="E7" s="212">
        <v>3485</v>
      </c>
      <c r="F7" s="212">
        <v>37540</v>
      </c>
      <c r="G7" s="42">
        <v>34055</v>
      </c>
    </row>
    <row r="8" spans="1:7" ht="24" customHeight="1" x14ac:dyDescent="0.25">
      <c r="A8" s="40" t="s">
        <v>66</v>
      </c>
      <c r="B8" s="491" t="s">
        <v>72</v>
      </c>
      <c r="C8" s="480"/>
      <c r="D8" s="41">
        <v>20480</v>
      </c>
      <c r="E8" s="212">
        <v>20480</v>
      </c>
      <c r="F8" s="212">
        <v>20480</v>
      </c>
      <c r="G8" s="42">
        <v>0</v>
      </c>
    </row>
    <row r="9" spans="1:7" ht="51.75" customHeight="1" x14ac:dyDescent="0.25">
      <c r="A9" s="40" t="s">
        <v>69</v>
      </c>
      <c r="B9" s="491" t="s">
        <v>294</v>
      </c>
      <c r="C9" s="480"/>
      <c r="D9" s="41">
        <v>0</v>
      </c>
      <c r="E9" s="212">
        <v>5809</v>
      </c>
      <c r="F9" s="212">
        <v>5809</v>
      </c>
      <c r="G9" s="42">
        <v>0</v>
      </c>
    </row>
    <row r="10" spans="1:7" ht="51.75" customHeight="1" x14ac:dyDescent="0.25">
      <c r="A10" s="40" t="s">
        <v>71</v>
      </c>
      <c r="B10" s="491" t="s">
        <v>295</v>
      </c>
      <c r="C10" s="480"/>
      <c r="D10" s="41">
        <v>0</v>
      </c>
      <c r="E10" s="212">
        <v>3909</v>
      </c>
      <c r="F10" s="212">
        <v>3909</v>
      </c>
      <c r="G10" s="42">
        <v>0</v>
      </c>
    </row>
    <row r="11" spans="1:7" ht="36.75" customHeight="1" x14ac:dyDescent="0.25">
      <c r="A11" s="40" t="s">
        <v>73</v>
      </c>
      <c r="B11" s="491" t="s">
        <v>296</v>
      </c>
      <c r="C11" s="480"/>
      <c r="D11" s="41">
        <v>0</v>
      </c>
      <c r="E11" s="212">
        <v>11179</v>
      </c>
      <c r="F11" s="212">
        <v>11179</v>
      </c>
      <c r="G11" s="42">
        <v>0</v>
      </c>
    </row>
    <row r="12" spans="1:7" ht="39" customHeight="1" x14ac:dyDescent="0.25">
      <c r="A12" s="40" t="s">
        <v>68</v>
      </c>
      <c r="B12" s="470" t="s">
        <v>297</v>
      </c>
      <c r="C12" s="471"/>
      <c r="D12" s="41">
        <v>0</v>
      </c>
      <c r="E12" s="212">
        <v>4568</v>
      </c>
      <c r="F12" s="212">
        <v>4568</v>
      </c>
      <c r="G12" s="42">
        <v>0</v>
      </c>
    </row>
    <row r="13" spans="1:7" ht="29.25" customHeight="1" x14ac:dyDescent="0.25">
      <c r="A13" s="40" t="s">
        <v>104</v>
      </c>
      <c r="B13" s="470" t="s">
        <v>298</v>
      </c>
      <c r="C13" s="471"/>
      <c r="D13" s="41">
        <v>0</v>
      </c>
      <c r="E13" s="212">
        <v>5929</v>
      </c>
      <c r="F13" s="212">
        <v>5929</v>
      </c>
      <c r="G13" s="42">
        <v>0</v>
      </c>
    </row>
    <row r="14" spans="1:7" ht="27" customHeight="1" x14ac:dyDescent="0.25">
      <c r="A14" s="40" t="s">
        <v>105</v>
      </c>
      <c r="B14" s="470" t="s">
        <v>299</v>
      </c>
      <c r="C14" s="471"/>
      <c r="D14" s="41">
        <v>0</v>
      </c>
      <c r="E14" s="212">
        <v>6159</v>
      </c>
      <c r="F14" s="212">
        <v>6159</v>
      </c>
      <c r="G14" s="42">
        <v>0</v>
      </c>
    </row>
    <row r="15" spans="1:7" ht="27" customHeight="1" x14ac:dyDescent="0.25">
      <c r="A15" s="40" t="s">
        <v>106</v>
      </c>
      <c r="B15" s="470" t="s">
        <v>300</v>
      </c>
      <c r="C15" s="471"/>
      <c r="D15" s="41">
        <v>0</v>
      </c>
      <c r="E15" s="212">
        <v>12829</v>
      </c>
      <c r="F15" s="212">
        <v>12829</v>
      </c>
      <c r="G15" s="42">
        <v>0</v>
      </c>
    </row>
    <row r="16" spans="1:7" ht="27.75" customHeight="1" x14ac:dyDescent="0.25">
      <c r="A16" s="40" t="s">
        <v>108</v>
      </c>
      <c r="B16" s="470" t="s">
        <v>301</v>
      </c>
      <c r="C16" s="471"/>
      <c r="D16" s="41">
        <v>0</v>
      </c>
      <c r="E16" s="212">
        <v>8909</v>
      </c>
      <c r="F16" s="212">
        <v>8909</v>
      </c>
      <c r="G16" s="42">
        <v>0</v>
      </c>
    </row>
    <row r="17" spans="1:7" ht="42.75" customHeight="1" x14ac:dyDescent="0.25">
      <c r="A17" s="40" t="s">
        <v>198</v>
      </c>
      <c r="B17" s="470" t="s">
        <v>302</v>
      </c>
      <c r="C17" s="471"/>
      <c r="D17" s="41">
        <v>0</v>
      </c>
      <c r="E17" s="212">
        <v>8079</v>
      </c>
      <c r="F17" s="212">
        <v>8079</v>
      </c>
      <c r="G17" s="42">
        <v>0</v>
      </c>
    </row>
    <row r="18" spans="1:7" ht="50.25" customHeight="1" x14ac:dyDescent="0.25">
      <c r="A18" s="40" t="s">
        <v>200</v>
      </c>
      <c r="B18" s="470" t="s">
        <v>303</v>
      </c>
      <c r="C18" s="471"/>
      <c r="D18" s="41">
        <v>0</v>
      </c>
      <c r="E18" s="212">
        <v>22854</v>
      </c>
      <c r="F18" s="212">
        <v>22854</v>
      </c>
      <c r="G18" s="42">
        <v>0</v>
      </c>
    </row>
    <row r="19" spans="1:7" ht="36.75" customHeight="1" x14ac:dyDescent="0.25">
      <c r="A19" s="40" t="s">
        <v>202</v>
      </c>
      <c r="B19" s="470" t="s">
        <v>304</v>
      </c>
      <c r="C19" s="471"/>
      <c r="D19" s="41">
        <v>0</v>
      </c>
      <c r="E19" s="212">
        <v>3625</v>
      </c>
      <c r="F19" s="212">
        <v>3625</v>
      </c>
      <c r="G19" s="42">
        <v>0</v>
      </c>
    </row>
    <row r="20" spans="1:7" ht="37.5" customHeight="1" x14ac:dyDescent="0.25">
      <c r="A20" s="40" t="s">
        <v>208</v>
      </c>
      <c r="B20" s="470" t="s">
        <v>305</v>
      </c>
      <c r="C20" s="471"/>
      <c r="D20" s="41">
        <v>0</v>
      </c>
      <c r="E20" s="212">
        <v>19679</v>
      </c>
      <c r="F20" s="212">
        <v>19679</v>
      </c>
      <c r="G20" s="42">
        <v>0</v>
      </c>
    </row>
    <row r="21" spans="1:7" ht="49.5" customHeight="1" x14ac:dyDescent="0.25">
      <c r="A21" s="40" t="s">
        <v>210</v>
      </c>
      <c r="B21" s="493" t="s">
        <v>306</v>
      </c>
      <c r="C21" s="494"/>
      <c r="D21" s="41">
        <v>0</v>
      </c>
      <c r="E21" s="212">
        <v>21229</v>
      </c>
      <c r="F21" s="212">
        <v>21229</v>
      </c>
      <c r="G21" s="42">
        <v>0</v>
      </c>
    </row>
    <row r="22" spans="1:7" ht="32.25" customHeight="1" x14ac:dyDescent="0.25">
      <c r="A22" s="40" t="s">
        <v>114</v>
      </c>
      <c r="B22" s="470" t="s">
        <v>307</v>
      </c>
      <c r="C22" s="471"/>
      <c r="D22" s="41">
        <v>0</v>
      </c>
      <c r="E22" s="212">
        <v>19626</v>
      </c>
      <c r="F22" s="212">
        <v>19626</v>
      </c>
      <c r="G22" s="42">
        <v>0</v>
      </c>
    </row>
    <row r="23" spans="1:7" ht="29.25" customHeight="1" x14ac:dyDescent="0.25">
      <c r="A23" s="40" t="s">
        <v>217</v>
      </c>
      <c r="B23" s="470" t="s">
        <v>308</v>
      </c>
      <c r="C23" s="471"/>
      <c r="D23" s="41">
        <v>0</v>
      </c>
      <c r="E23" s="212">
        <v>57217</v>
      </c>
      <c r="F23" s="212">
        <v>57217</v>
      </c>
      <c r="G23" s="42">
        <v>0</v>
      </c>
    </row>
    <row r="24" spans="1:7" s="393" customFormat="1" ht="25.5" x14ac:dyDescent="0.25">
      <c r="A24" s="289" t="s">
        <v>7</v>
      </c>
      <c r="B24" s="472" t="s">
        <v>8</v>
      </c>
      <c r="C24" s="473"/>
      <c r="D24" s="1" t="s">
        <v>371</v>
      </c>
      <c r="E24" s="410" t="s">
        <v>373</v>
      </c>
      <c r="F24" s="410" t="s">
        <v>394</v>
      </c>
      <c r="G24" s="402" t="s">
        <v>10</v>
      </c>
    </row>
    <row r="25" spans="1:7" ht="12.75" x14ac:dyDescent="0.25">
      <c r="A25" s="462" t="s">
        <v>4</v>
      </c>
      <c r="B25" s="500" t="s">
        <v>62</v>
      </c>
      <c r="C25" s="501"/>
      <c r="D25" s="463"/>
      <c r="E25" s="463"/>
      <c r="F25" s="463"/>
      <c r="G25" s="464"/>
    </row>
    <row r="26" spans="1:7" ht="27.75" customHeight="1" x14ac:dyDescent="0.25">
      <c r="A26" s="40" t="s">
        <v>218</v>
      </c>
      <c r="B26" s="470" t="s">
        <v>309</v>
      </c>
      <c r="C26" s="471"/>
      <c r="D26" s="41">
        <v>0</v>
      </c>
      <c r="E26" s="212">
        <v>19626</v>
      </c>
      <c r="F26" s="212">
        <v>19626</v>
      </c>
      <c r="G26" s="42">
        <v>0</v>
      </c>
    </row>
    <row r="27" spans="1:7" ht="40.5" customHeight="1" x14ac:dyDescent="0.25">
      <c r="A27" s="40" t="s">
        <v>220</v>
      </c>
      <c r="B27" s="470" t="s">
        <v>310</v>
      </c>
      <c r="C27" s="495"/>
      <c r="D27" s="212">
        <v>0</v>
      </c>
      <c r="E27" s="212">
        <v>19626</v>
      </c>
      <c r="F27" s="42">
        <v>19626</v>
      </c>
      <c r="G27" s="153">
        <v>0</v>
      </c>
    </row>
    <row r="28" spans="1:7" ht="41.25" customHeight="1" x14ac:dyDescent="0.25">
      <c r="A28" s="40" t="s">
        <v>221</v>
      </c>
      <c r="B28" s="470" t="s">
        <v>311</v>
      </c>
      <c r="C28" s="471"/>
      <c r="D28" s="42">
        <v>0</v>
      </c>
      <c r="E28" s="41">
        <v>3359</v>
      </c>
      <c r="F28" s="42">
        <v>3359</v>
      </c>
      <c r="G28" s="42">
        <v>0</v>
      </c>
    </row>
    <row r="29" spans="1:7" ht="53.25" customHeight="1" x14ac:dyDescent="0.25">
      <c r="A29" s="40" t="s">
        <v>222</v>
      </c>
      <c r="B29" s="470" t="s">
        <v>312</v>
      </c>
      <c r="C29" s="471"/>
      <c r="D29" s="42">
        <v>0</v>
      </c>
      <c r="E29" s="41">
        <v>6159</v>
      </c>
      <c r="F29" s="42">
        <v>6159</v>
      </c>
      <c r="G29" s="42">
        <v>0</v>
      </c>
    </row>
    <row r="30" spans="1:7" ht="50.25" customHeight="1" x14ac:dyDescent="0.25">
      <c r="A30" s="40" t="s">
        <v>223</v>
      </c>
      <c r="B30" s="470" t="s">
        <v>313</v>
      </c>
      <c r="C30" s="471"/>
      <c r="D30" s="42">
        <v>0</v>
      </c>
      <c r="E30" s="41">
        <v>7559</v>
      </c>
      <c r="F30" s="42">
        <v>7559</v>
      </c>
      <c r="G30" s="42">
        <v>0</v>
      </c>
    </row>
    <row r="31" spans="1:7" ht="39" customHeight="1" x14ac:dyDescent="0.25">
      <c r="A31" s="40" t="s">
        <v>224</v>
      </c>
      <c r="B31" s="470" t="s">
        <v>314</v>
      </c>
      <c r="C31" s="471"/>
      <c r="D31" s="42">
        <v>0</v>
      </c>
      <c r="E31" s="41">
        <v>4359</v>
      </c>
      <c r="F31" s="42">
        <v>4359</v>
      </c>
      <c r="G31" s="42">
        <v>0</v>
      </c>
    </row>
    <row r="32" spans="1:7" ht="41.25" customHeight="1" x14ac:dyDescent="0.25">
      <c r="A32" s="40" t="s">
        <v>225</v>
      </c>
      <c r="B32" s="470" t="s">
        <v>315</v>
      </c>
      <c r="C32" s="471"/>
      <c r="D32" s="42">
        <v>0</v>
      </c>
      <c r="E32" s="41">
        <v>16527</v>
      </c>
      <c r="F32" s="42">
        <v>16527</v>
      </c>
      <c r="G32" s="42">
        <v>0</v>
      </c>
    </row>
    <row r="33" spans="1:7" ht="40.5" customHeight="1" x14ac:dyDescent="0.25">
      <c r="A33" s="40" t="s">
        <v>226</v>
      </c>
      <c r="B33" s="470" t="s">
        <v>316</v>
      </c>
      <c r="C33" s="471"/>
      <c r="D33" s="42">
        <v>0</v>
      </c>
      <c r="E33" s="41">
        <v>44392</v>
      </c>
      <c r="F33" s="42">
        <v>44392</v>
      </c>
      <c r="G33" s="42">
        <v>0</v>
      </c>
    </row>
    <row r="34" spans="1:7" ht="40.5" customHeight="1" x14ac:dyDescent="0.25">
      <c r="A34" s="40" t="s">
        <v>227</v>
      </c>
      <c r="B34" s="470" t="s">
        <v>317</v>
      </c>
      <c r="C34" s="471"/>
      <c r="D34" s="42">
        <v>0</v>
      </c>
      <c r="E34" s="41">
        <v>18679</v>
      </c>
      <c r="F34" s="42">
        <v>18679</v>
      </c>
      <c r="G34" s="42">
        <v>0</v>
      </c>
    </row>
    <row r="35" spans="1:7" ht="38.25" customHeight="1" x14ac:dyDescent="0.25">
      <c r="A35" s="40" t="s">
        <v>228</v>
      </c>
      <c r="B35" s="470" t="s">
        <v>318</v>
      </c>
      <c r="C35" s="471"/>
      <c r="D35" s="42">
        <v>0</v>
      </c>
      <c r="E35" s="41">
        <v>15709</v>
      </c>
      <c r="F35" s="42">
        <v>15709</v>
      </c>
      <c r="G35" s="42">
        <v>0</v>
      </c>
    </row>
    <row r="36" spans="1:7" ht="49.5" customHeight="1" x14ac:dyDescent="0.25">
      <c r="A36" s="40" t="s">
        <v>229</v>
      </c>
      <c r="B36" s="470" t="s">
        <v>319</v>
      </c>
      <c r="C36" s="471"/>
      <c r="D36" s="42">
        <v>0</v>
      </c>
      <c r="E36" s="41">
        <v>14459</v>
      </c>
      <c r="F36" s="42">
        <v>14459</v>
      </c>
      <c r="G36" s="42">
        <v>0</v>
      </c>
    </row>
    <row r="37" spans="1:7" ht="27" customHeight="1" x14ac:dyDescent="0.25">
      <c r="A37" s="40" t="s">
        <v>230</v>
      </c>
      <c r="B37" s="470" t="s">
        <v>320</v>
      </c>
      <c r="C37" s="471"/>
      <c r="D37" s="42">
        <v>0</v>
      </c>
      <c r="E37" s="41">
        <v>14779</v>
      </c>
      <c r="F37" s="42">
        <v>14779</v>
      </c>
      <c r="G37" s="42">
        <v>0</v>
      </c>
    </row>
    <row r="38" spans="1:7" ht="25.5" customHeight="1" x14ac:dyDescent="0.25">
      <c r="A38" s="40" t="s">
        <v>232</v>
      </c>
      <c r="B38" s="470" t="s">
        <v>321</v>
      </c>
      <c r="C38" s="471"/>
      <c r="D38" s="42">
        <v>0</v>
      </c>
      <c r="E38" s="41">
        <v>19175</v>
      </c>
      <c r="F38" s="42">
        <v>19175</v>
      </c>
      <c r="G38" s="42">
        <v>0</v>
      </c>
    </row>
    <row r="39" spans="1:7" ht="51.75" customHeight="1" x14ac:dyDescent="0.25">
      <c r="A39" s="40" t="s">
        <v>322</v>
      </c>
      <c r="B39" s="470" t="s">
        <v>349</v>
      </c>
      <c r="C39" s="471"/>
      <c r="D39" s="42">
        <v>54000</v>
      </c>
      <c r="E39" s="41">
        <v>55000</v>
      </c>
      <c r="F39" s="42">
        <v>55000</v>
      </c>
      <c r="G39" s="42">
        <v>0</v>
      </c>
    </row>
    <row r="40" spans="1:7" ht="62.25" customHeight="1" x14ac:dyDescent="0.25">
      <c r="A40" s="40" t="s">
        <v>323</v>
      </c>
      <c r="B40" s="470" t="s">
        <v>350</v>
      </c>
      <c r="C40" s="471"/>
      <c r="D40" s="42">
        <v>77452</v>
      </c>
      <c r="E40" s="41">
        <v>80000</v>
      </c>
      <c r="F40" s="42">
        <v>80000</v>
      </c>
      <c r="G40" s="42">
        <v>0</v>
      </c>
    </row>
    <row r="41" spans="1:7" ht="12.75" customHeight="1" x14ac:dyDescent="0.25">
      <c r="A41" s="40" t="s">
        <v>324</v>
      </c>
      <c r="B41" s="504" t="s">
        <v>376</v>
      </c>
      <c r="C41" s="505"/>
      <c r="D41" s="42">
        <v>0</v>
      </c>
      <c r="E41" s="41">
        <v>168844</v>
      </c>
      <c r="F41" s="42">
        <v>171190</v>
      </c>
      <c r="G41" s="42">
        <v>2346</v>
      </c>
    </row>
    <row r="42" spans="1:7" ht="12.75" x14ac:dyDescent="0.25">
      <c r="A42" s="199"/>
      <c r="B42" s="474" t="s">
        <v>283</v>
      </c>
      <c r="C42" s="475"/>
      <c r="D42" s="47">
        <v>43788</v>
      </c>
      <c r="E42" s="325"/>
      <c r="F42" s="47"/>
      <c r="G42" s="42">
        <v>0</v>
      </c>
    </row>
    <row r="43" spans="1:7" ht="28.5" customHeight="1" x14ac:dyDescent="0.25">
      <c r="A43" s="316" t="s">
        <v>74</v>
      </c>
      <c r="B43" s="478" t="s">
        <v>355</v>
      </c>
      <c r="C43" s="479"/>
      <c r="D43" s="317">
        <v>907851</v>
      </c>
      <c r="E43" s="292">
        <v>1487289</v>
      </c>
      <c r="F43" s="292">
        <v>1523690</v>
      </c>
      <c r="G43" s="448">
        <v>36401</v>
      </c>
    </row>
    <row r="44" spans="1:7" ht="12.75" x14ac:dyDescent="0.25">
      <c r="A44" s="43"/>
      <c r="B44" s="43"/>
      <c r="C44" s="43"/>
      <c r="D44" s="160"/>
      <c r="E44" s="160"/>
      <c r="F44" s="160"/>
      <c r="G44" s="294"/>
    </row>
    <row r="45" spans="1:7" ht="12.75" x14ac:dyDescent="0.25">
      <c r="A45" s="465" t="s">
        <v>6</v>
      </c>
      <c r="B45" s="484" t="s">
        <v>75</v>
      </c>
      <c r="C45" s="485"/>
      <c r="D45" s="466"/>
      <c r="E45" s="466"/>
      <c r="F45" s="466"/>
      <c r="G45" s="464"/>
    </row>
    <row r="46" spans="1:7" ht="15.75" customHeight="1" x14ac:dyDescent="0.25">
      <c r="A46" s="46" t="s">
        <v>13</v>
      </c>
      <c r="B46" s="506" t="s">
        <v>377</v>
      </c>
      <c r="C46" s="507"/>
      <c r="D46" s="7">
        <v>0</v>
      </c>
      <c r="E46" s="7">
        <v>2591</v>
      </c>
      <c r="F46" s="7">
        <v>4364</v>
      </c>
      <c r="G46" s="42">
        <v>1773</v>
      </c>
    </row>
    <row r="47" spans="1:7" ht="12.75" customHeight="1" x14ac:dyDescent="0.25">
      <c r="A47" s="46" t="s">
        <v>1</v>
      </c>
      <c r="B47" s="506" t="s">
        <v>375</v>
      </c>
      <c r="C47" s="507"/>
      <c r="D47" s="7">
        <v>0</v>
      </c>
      <c r="E47" s="7">
        <v>39971</v>
      </c>
      <c r="F47" s="7">
        <v>47804</v>
      </c>
      <c r="G47" s="42">
        <v>7833</v>
      </c>
    </row>
    <row r="48" spans="1:7" ht="26.25" customHeight="1" x14ac:dyDescent="0.25">
      <c r="A48" s="46"/>
      <c r="B48" s="474" t="s">
        <v>386</v>
      </c>
      <c r="C48" s="475"/>
      <c r="D48" s="47">
        <v>157155</v>
      </c>
      <c r="E48" s="47">
        <v>0</v>
      </c>
      <c r="F48" s="47">
        <v>0</v>
      </c>
      <c r="G48" s="42">
        <v>0</v>
      </c>
    </row>
    <row r="49" spans="1:7" ht="12.75" x14ac:dyDescent="0.25">
      <c r="A49" s="318" t="s">
        <v>6</v>
      </c>
      <c r="B49" s="478" t="s">
        <v>356</v>
      </c>
      <c r="C49" s="479"/>
      <c r="D49" s="48">
        <v>157155</v>
      </c>
      <c r="E49" s="319">
        <v>42562</v>
      </c>
      <c r="F49" s="319">
        <v>52168</v>
      </c>
      <c r="G49" s="319">
        <v>9606</v>
      </c>
    </row>
    <row r="50" spans="1:7" ht="12.75" x14ac:dyDescent="0.25">
      <c r="A50" s="161"/>
      <c r="B50" s="49"/>
      <c r="C50" s="49"/>
      <c r="D50" s="160"/>
      <c r="E50" s="160"/>
      <c r="F50" s="160"/>
      <c r="G50" s="294"/>
    </row>
    <row r="51" spans="1:7" ht="12.75" x14ac:dyDescent="0.25">
      <c r="A51" s="306" t="s">
        <v>76</v>
      </c>
      <c r="B51" s="306" t="s">
        <v>77</v>
      </c>
      <c r="C51" s="376"/>
      <c r="D51" s="293"/>
      <c r="E51" s="293"/>
      <c r="F51" s="293"/>
      <c r="G51" s="295"/>
    </row>
    <row r="52" spans="1:7" ht="12.75" x14ac:dyDescent="0.25">
      <c r="A52" s="162"/>
      <c r="B52" s="163" t="s">
        <v>78</v>
      </c>
      <c r="C52" s="164"/>
      <c r="D52" s="158">
        <v>1065006</v>
      </c>
      <c r="E52" s="158">
        <v>1529851</v>
      </c>
      <c r="F52" s="158">
        <v>1575858</v>
      </c>
      <c r="G52" s="296">
        <v>46007</v>
      </c>
    </row>
    <row r="53" spans="1:7" ht="12.75" x14ac:dyDescent="0.25">
      <c r="A53" s="169"/>
      <c r="B53" s="170"/>
      <c r="C53" s="258"/>
      <c r="D53" s="11"/>
      <c r="E53" s="154"/>
      <c r="F53" s="154"/>
      <c r="G53" s="42"/>
    </row>
    <row r="54" spans="1:7" ht="54.75" customHeight="1" x14ac:dyDescent="0.25">
      <c r="A54" s="289" t="s">
        <v>7</v>
      </c>
      <c r="B54" s="472" t="s">
        <v>8</v>
      </c>
      <c r="C54" s="473"/>
      <c r="D54" s="1" t="s">
        <v>371</v>
      </c>
      <c r="E54" s="411" t="s">
        <v>373</v>
      </c>
      <c r="F54" s="411" t="s">
        <v>394</v>
      </c>
      <c r="G54" s="394" t="s">
        <v>10</v>
      </c>
    </row>
    <row r="55" spans="1:7" ht="12.75" x14ac:dyDescent="0.25">
      <c r="A55" s="259" t="s">
        <v>79</v>
      </c>
      <c r="B55" s="306"/>
      <c r="C55" s="307" t="s">
        <v>80</v>
      </c>
      <c r="D55" s="260"/>
      <c r="E55" s="386"/>
      <c r="F55" s="386"/>
      <c r="G55" s="294"/>
    </row>
    <row r="56" spans="1:7" ht="64.5" customHeight="1" x14ac:dyDescent="0.25">
      <c r="A56" s="422" t="s">
        <v>13</v>
      </c>
      <c r="B56" s="486" t="s">
        <v>325</v>
      </c>
      <c r="C56" s="487"/>
      <c r="D56" s="417">
        <v>0</v>
      </c>
      <c r="E56" s="421">
        <v>19488</v>
      </c>
      <c r="F56" s="421">
        <v>19488</v>
      </c>
      <c r="G56" s="421">
        <v>0</v>
      </c>
    </row>
    <row r="57" spans="1:7" ht="62.25" customHeight="1" x14ac:dyDescent="0.25">
      <c r="A57" s="40" t="s">
        <v>1</v>
      </c>
      <c r="B57" s="491" t="s">
        <v>326</v>
      </c>
      <c r="C57" s="480"/>
      <c r="D57" s="41">
        <v>0</v>
      </c>
      <c r="E57" s="42">
        <v>274253</v>
      </c>
      <c r="F57" s="42">
        <v>274253</v>
      </c>
      <c r="G57" s="42">
        <v>0</v>
      </c>
    </row>
    <row r="58" spans="1:7" ht="51" customHeight="1" x14ac:dyDescent="0.25">
      <c r="A58" s="40" t="s">
        <v>2</v>
      </c>
      <c r="B58" s="491" t="s">
        <v>327</v>
      </c>
      <c r="C58" s="480"/>
      <c r="D58" s="41">
        <v>0</v>
      </c>
      <c r="E58" s="42">
        <v>59602</v>
      </c>
      <c r="F58" s="42">
        <v>59602</v>
      </c>
      <c r="G58" s="42">
        <v>0</v>
      </c>
    </row>
    <row r="59" spans="1:7" ht="49.5" customHeight="1" x14ac:dyDescent="0.25">
      <c r="A59" s="40" t="s">
        <v>54</v>
      </c>
      <c r="B59" s="470" t="s">
        <v>328</v>
      </c>
      <c r="C59" s="471"/>
      <c r="D59" s="41">
        <v>0</v>
      </c>
      <c r="E59" s="42">
        <v>30502</v>
      </c>
      <c r="F59" s="42">
        <v>30502</v>
      </c>
      <c r="G59" s="42">
        <v>0</v>
      </c>
    </row>
    <row r="60" spans="1:7" ht="36.75" customHeight="1" x14ac:dyDescent="0.25">
      <c r="A60" s="40" t="s">
        <v>66</v>
      </c>
      <c r="B60" s="470" t="s">
        <v>329</v>
      </c>
      <c r="C60" s="471"/>
      <c r="D60" s="41">
        <v>0</v>
      </c>
      <c r="E60" s="42">
        <v>38465</v>
      </c>
      <c r="F60" s="42">
        <v>38465</v>
      </c>
      <c r="G60" s="42">
        <v>0</v>
      </c>
    </row>
    <row r="61" spans="1:7" ht="36.75" customHeight="1" x14ac:dyDescent="0.25">
      <c r="A61" s="40" t="s">
        <v>69</v>
      </c>
      <c r="B61" s="470" t="s">
        <v>330</v>
      </c>
      <c r="C61" s="471"/>
      <c r="D61" s="41">
        <v>0</v>
      </c>
      <c r="E61" s="42">
        <v>262218</v>
      </c>
      <c r="F61" s="42">
        <v>262218</v>
      </c>
      <c r="G61" s="42">
        <v>0</v>
      </c>
    </row>
    <row r="62" spans="1:7" ht="39" customHeight="1" x14ac:dyDescent="0.25">
      <c r="A62" s="40" t="s">
        <v>71</v>
      </c>
      <c r="B62" s="470" t="s">
        <v>331</v>
      </c>
      <c r="C62" s="471"/>
      <c r="D62" s="41">
        <v>0</v>
      </c>
      <c r="E62" s="42">
        <v>41471</v>
      </c>
      <c r="F62" s="42">
        <v>41471</v>
      </c>
      <c r="G62" s="42">
        <v>0</v>
      </c>
    </row>
    <row r="63" spans="1:7" ht="25.5" customHeight="1" x14ac:dyDescent="0.25">
      <c r="A63" s="40" t="s">
        <v>73</v>
      </c>
      <c r="B63" s="470" t="s">
        <v>332</v>
      </c>
      <c r="C63" s="471"/>
      <c r="D63" s="41">
        <v>0</v>
      </c>
      <c r="E63" s="42">
        <v>30244</v>
      </c>
      <c r="F63" s="42">
        <v>30244</v>
      </c>
      <c r="G63" s="42">
        <v>0</v>
      </c>
    </row>
    <row r="64" spans="1:7" ht="48.75" customHeight="1" x14ac:dyDescent="0.25">
      <c r="A64" s="40" t="s">
        <v>68</v>
      </c>
      <c r="B64" s="470" t="s">
        <v>333</v>
      </c>
      <c r="C64" s="471"/>
      <c r="D64" s="41">
        <v>0</v>
      </c>
      <c r="E64" s="42">
        <v>51099</v>
      </c>
      <c r="F64" s="42">
        <v>51099</v>
      </c>
      <c r="G64" s="42">
        <v>0</v>
      </c>
    </row>
    <row r="65" spans="1:7" ht="50.25" customHeight="1" x14ac:dyDescent="0.25">
      <c r="A65" s="40" t="s">
        <v>104</v>
      </c>
      <c r="B65" s="470" t="s">
        <v>334</v>
      </c>
      <c r="C65" s="471"/>
      <c r="D65" s="41">
        <v>0</v>
      </c>
      <c r="E65" s="42">
        <v>46974</v>
      </c>
      <c r="F65" s="42">
        <v>46974</v>
      </c>
      <c r="G65" s="42">
        <v>0</v>
      </c>
    </row>
    <row r="66" spans="1:7" ht="37.5" customHeight="1" x14ac:dyDescent="0.25">
      <c r="A66" s="40" t="s">
        <v>105</v>
      </c>
      <c r="B66" s="470" t="s">
        <v>335</v>
      </c>
      <c r="C66" s="471"/>
      <c r="D66" s="41">
        <v>0</v>
      </c>
      <c r="E66" s="42">
        <v>260962</v>
      </c>
      <c r="F66" s="42">
        <v>260962</v>
      </c>
      <c r="G66" s="42">
        <v>0</v>
      </c>
    </row>
    <row r="67" spans="1:7" ht="53.25" customHeight="1" x14ac:dyDescent="0.25">
      <c r="A67" s="199" t="s">
        <v>106</v>
      </c>
      <c r="B67" s="502" t="s">
        <v>336</v>
      </c>
      <c r="C67" s="503"/>
      <c r="D67" s="325">
        <v>0</v>
      </c>
      <c r="E67" s="47">
        <v>27097</v>
      </c>
      <c r="F67" s="47">
        <v>27097</v>
      </c>
      <c r="G67" s="47">
        <v>0</v>
      </c>
    </row>
    <row r="68" spans="1:7" ht="48" customHeight="1" x14ac:dyDescent="0.25">
      <c r="A68" s="384" t="s">
        <v>7</v>
      </c>
      <c r="B68" s="472" t="s">
        <v>8</v>
      </c>
      <c r="C68" s="473"/>
      <c r="D68" s="385" t="s">
        <v>371</v>
      </c>
      <c r="E68" s="410" t="s">
        <v>373</v>
      </c>
      <c r="F68" s="410" t="s">
        <v>394</v>
      </c>
      <c r="G68" s="402" t="s">
        <v>10</v>
      </c>
    </row>
    <row r="69" spans="1:7" ht="12.75" x14ac:dyDescent="0.25">
      <c r="A69" s="462" t="s">
        <v>79</v>
      </c>
      <c r="B69" s="462"/>
      <c r="C69" s="469" t="s">
        <v>80</v>
      </c>
      <c r="D69" s="463"/>
      <c r="E69" s="463"/>
      <c r="F69" s="463"/>
      <c r="G69" s="464"/>
    </row>
    <row r="70" spans="1:7" ht="49.5" customHeight="1" x14ac:dyDescent="0.25">
      <c r="A70" s="40" t="s">
        <v>108</v>
      </c>
      <c r="B70" s="493" t="s">
        <v>337</v>
      </c>
      <c r="C70" s="494"/>
      <c r="D70" s="41">
        <v>0</v>
      </c>
      <c r="E70" s="42">
        <v>859800</v>
      </c>
      <c r="F70" s="42">
        <v>859800</v>
      </c>
      <c r="G70" s="42">
        <v>0</v>
      </c>
    </row>
    <row r="71" spans="1:7" ht="52.5" customHeight="1" x14ac:dyDescent="0.25">
      <c r="A71" s="40" t="s">
        <v>198</v>
      </c>
      <c r="B71" s="470" t="s">
        <v>338</v>
      </c>
      <c r="C71" s="471"/>
      <c r="D71" s="41">
        <v>0</v>
      </c>
      <c r="E71" s="42">
        <v>10918</v>
      </c>
      <c r="F71" s="42">
        <v>10918</v>
      </c>
      <c r="G71" s="42">
        <v>0</v>
      </c>
    </row>
    <row r="72" spans="1:7" ht="48.75" customHeight="1" x14ac:dyDescent="0.25">
      <c r="A72" s="40" t="s">
        <v>200</v>
      </c>
      <c r="B72" s="470" t="s">
        <v>339</v>
      </c>
      <c r="C72" s="495"/>
      <c r="D72" s="212">
        <v>0</v>
      </c>
      <c r="E72" s="42">
        <v>294524</v>
      </c>
      <c r="F72" s="212">
        <v>294524</v>
      </c>
      <c r="G72" s="212">
        <v>0</v>
      </c>
    </row>
    <row r="73" spans="1:7" ht="53.25" customHeight="1" x14ac:dyDescent="0.25">
      <c r="A73" s="40" t="s">
        <v>202</v>
      </c>
      <c r="B73" s="470" t="s">
        <v>340</v>
      </c>
      <c r="C73" s="471"/>
      <c r="D73" s="41">
        <v>0</v>
      </c>
      <c r="E73" s="42">
        <v>265743</v>
      </c>
      <c r="F73" s="42">
        <v>265743</v>
      </c>
      <c r="G73" s="42">
        <v>0</v>
      </c>
    </row>
    <row r="74" spans="1:7" ht="53.25" customHeight="1" x14ac:dyDescent="0.25">
      <c r="A74" s="40" t="s">
        <v>208</v>
      </c>
      <c r="B74" s="470" t="s">
        <v>341</v>
      </c>
      <c r="C74" s="471"/>
      <c r="D74" s="41">
        <v>0</v>
      </c>
      <c r="E74" s="42">
        <v>13170</v>
      </c>
      <c r="F74" s="42">
        <v>13170</v>
      </c>
      <c r="G74" s="42">
        <v>0</v>
      </c>
    </row>
    <row r="75" spans="1:7" ht="38.25" customHeight="1" x14ac:dyDescent="0.25">
      <c r="A75" s="40" t="s">
        <v>210</v>
      </c>
      <c r="B75" s="470" t="s">
        <v>342</v>
      </c>
      <c r="C75" s="471"/>
      <c r="D75" s="41">
        <v>0</v>
      </c>
      <c r="E75" s="42">
        <v>598237</v>
      </c>
      <c r="F75" s="42">
        <v>598237</v>
      </c>
      <c r="G75" s="42">
        <v>0</v>
      </c>
    </row>
    <row r="76" spans="1:7" ht="36.75" customHeight="1" x14ac:dyDescent="0.25">
      <c r="A76" s="40" t="s">
        <v>114</v>
      </c>
      <c r="B76" s="470" t="s">
        <v>343</v>
      </c>
      <c r="C76" s="471"/>
      <c r="D76" s="41">
        <v>0</v>
      </c>
      <c r="E76" s="42">
        <v>75294</v>
      </c>
      <c r="F76" s="42">
        <v>75294</v>
      </c>
      <c r="G76" s="42">
        <v>0</v>
      </c>
    </row>
    <row r="77" spans="1:7" ht="37.5" customHeight="1" x14ac:dyDescent="0.25">
      <c r="A77" s="40" t="s">
        <v>217</v>
      </c>
      <c r="B77" s="470" t="s">
        <v>344</v>
      </c>
      <c r="C77" s="471"/>
      <c r="D77" s="41">
        <v>0</v>
      </c>
      <c r="E77" s="42">
        <v>599774</v>
      </c>
      <c r="F77" s="42">
        <v>599774</v>
      </c>
      <c r="G77" s="42">
        <v>0</v>
      </c>
    </row>
    <row r="78" spans="1:7" ht="38.25" customHeight="1" x14ac:dyDescent="0.25">
      <c r="A78" s="40" t="s">
        <v>218</v>
      </c>
      <c r="B78" s="470" t="s">
        <v>345</v>
      </c>
      <c r="C78" s="471"/>
      <c r="D78" s="41">
        <v>0</v>
      </c>
      <c r="E78" s="42">
        <v>16556</v>
      </c>
      <c r="F78" s="42">
        <v>16556</v>
      </c>
      <c r="G78" s="42">
        <v>0</v>
      </c>
    </row>
    <row r="79" spans="1:7" ht="48.75" customHeight="1" x14ac:dyDescent="0.25">
      <c r="A79" s="40" t="s">
        <v>220</v>
      </c>
      <c r="B79" s="470" t="s">
        <v>346</v>
      </c>
      <c r="C79" s="471"/>
      <c r="D79" s="41">
        <v>0</v>
      </c>
      <c r="E79" s="42">
        <v>366860</v>
      </c>
      <c r="F79" s="42">
        <v>366860</v>
      </c>
      <c r="G79" s="42">
        <v>0</v>
      </c>
    </row>
    <row r="80" spans="1:7" ht="25.5" customHeight="1" x14ac:dyDescent="0.25">
      <c r="A80" s="40" t="s">
        <v>221</v>
      </c>
      <c r="B80" s="470" t="s">
        <v>347</v>
      </c>
      <c r="C80" s="471"/>
      <c r="D80" s="41">
        <v>0</v>
      </c>
      <c r="E80" s="42">
        <v>536705</v>
      </c>
      <c r="F80" s="42">
        <v>536705</v>
      </c>
      <c r="G80" s="42">
        <v>0</v>
      </c>
    </row>
    <row r="81" spans="1:7" ht="25.5" customHeight="1" x14ac:dyDescent="0.25">
      <c r="A81" s="40" t="s">
        <v>222</v>
      </c>
      <c r="B81" s="470" t="s">
        <v>348</v>
      </c>
      <c r="C81" s="471"/>
      <c r="D81" s="41">
        <v>0</v>
      </c>
      <c r="E81" s="42">
        <v>508684</v>
      </c>
      <c r="F81" s="42">
        <v>508684</v>
      </c>
      <c r="G81" s="42">
        <v>0</v>
      </c>
    </row>
    <row r="82" spans="1:7" ht="25.5" customHeight="1" x14ac:dyDescent="0.25">
      <c r="A82" s="40" t="s">
        <v>223</v>
      </c>
      <c r="B82" s="470" t="s">
        <v>363</v>
      </c>
      <c r="C82" s="471"/>
      <c r="D82" s="41">
        <v>0</v>
      </c>
      <c r="E82" s="42">
        <v>62000</v>
      </c>
      <c r="F82" s="42">
        <v>62000</v>
      </c>
      <c r="G82" s="42">
        <v>0</v>
      </c>
    </row>
    <row r="83" spans="1:7" ht="39" customHeight="1" x14ac:dyDescent="0.25">
      <c r="A83" s="40" t="s">
        <v>224</v>
      </c>
      <c r="B83" s="470" t="s">
        <v>389</v>
      </c>
      <c r="C83" s="471"/>
      <c r="D83" s="41">
        <v>0</v>
      </c>
      <c r="E83" s="42">
        <v>55000</v>
      </c>
      <c r="F83" s="42">
        <v>55000</v>
      </c>
      <c r="G83" s="42">
        <v>0</v>
      </c>
    </row>
    <row r="84" spans="1:7" ht="26.25" customHeight="1" x14ac:dyDescent="0.25">
      <c r="A84" s="40" t="s">
        <v>225</v>
      </c>
      <c r="B84" s="470" t="s">
        <v>395</v>
      </c>
      <c r="C84" s="471"/>
      <c r="D84" s="41">
        <v>0</v>
      </c>
      <c r="E84" s="42">
        <v>0</v>
      </c>
      <c r="F84" s="42">
        <v>607953</v>
      </c>
      <c r="G84" s="42">
        <v>607953</v>
      </c>
    </row>
    <row r="85" spans="1:7" ht="26.25" customHeight="1" x14ac:dyDescent="0.25">
      <c r="A85" s="40" t="s">
        <v>226</v>
      </c>
      <c r="B85" s="470" t="s">
        <v>396</v>
      </c>
      <c r="C85" s="471"/>
      <c r="D85" s="41">
        <v>0</v>
      </c>
      <c r="E85" s="42">
        <v>0</v>
      </c>
      <c r="F85" s="42">
        <v>100000</v>
      </c>
      <c r="G85" s="42">
        <v>100000</v>
      </c>
    </row>
    <row r="86" spans="1:7" ht="25.5" customHeight="1" x14ac:dyDescent="0.25">
      <c r="A86" s="40" t="s">
        <v>227</v>
      </c>
      <c r="B86" s="474" t="s">
        <v>284</v>
      </c>
      <c r="C86" s="475"/>
      <c r="D86" s="325">
        <v>16277</v>
      </c>
      <c r="E86" s="47">
        <v>0</v>
      </c>
      <c r="F86" s="47">
        <v>0</v>
      </c>
      <c r="G86" s="42">
        <v>0</v>
      </c>
    </row>
    <row r="87" spans="1:7" ht="30" customHeight="1" x14ac:dyDescent="0.25">
      <c r="A87" s="320"/>
      <c r="B87" s="476" t="s">
        <v>357</v>
      </c>
      <c r="C87" s="477"/>
      <c r="D87" s="167">
        <v>16277</v>
      </c>
      <c r="E87" s="167">
        <v>5405640</v>
      </c>
      <c r="F87" s="167">
        <v>6113593</v>
      </c>
      <c r="G87" s="319">
        <v>707953</v>
      </c>
    </row>
    <row r="88" spans="1:7" ht="12.75" x14ac:dyDescent="0.25">
      <c r="A88" s="462" t="s">
        <v>81</v>
      </c>
      <c r="B88" s="467" t="s">
        <v>82</v>
      </c>
      <c r="C88" s="468"/>
      <c r="D88" s="466"/>
      <c r="E88" s="466"/>
      <c r="F88" s="466"/>
      <c r="G88" s="464"/>
    </row>
    <row r="89" spans="1:7" ht="27" customHeight="1" x14ac:dyDescent="0.25">
      <c r="A89" s="322" t="s">
        <v>13</v>
      </c>
      <c r="B89" s="492" t="s">
        <v>83</v>
      </c>
      <c r="C89" s="489"/>
      <c r="D89" s="324">
        <v>0</v>
      </c>
      <c r="E89" s="324">
        <v>500</v>
      </c>
      <c r="F89" s="324">
        <v>1568</v>
      </c>
      <c r="G89" s="294">
        <v>1068</v>
      </c>
    </row>
    <row r="90" spans="1:7" ht="15.75" customHeight="1" x14ac:dyDescent="0.25">
      <c r="A90" s="203" t="s">
        <v>1</v>
      </c>
      <c r="B90" s="491" t="s">
        <v>378</v>
      </c>
      <c r="C90" s="480"/>
      <c r="D90" s="3">
        <v>0</v>
      </c>
      <c r="E90" s="3">
        <v>165</v>
      </c>
      <c r="F90" s="3">
        <v>165</v>
      </c>
      <c r="G90" s="42">
        <v>0</v>
      </c>
    </row>
    <row r="91" spans="1:7" ht="15.75" customHeight="1" x14ac:dyDescent="0.25">
      <c r="A91" s="203" t="s">
        <v>2</v>
      </c>
      <c r="B91" s="491" t="s">
        <v>379</v>
      </c>
      <c r="C91" s="480"/>
      <c r="D91" s="3">
        <v>0</v>
      </c>
      <c r="E91" s="3">
        <v>2594</v>
      </c>
      <c r="F91" s="3">
        <v>2594</v>
      </c>
      <c r="G91" s="42">
        <v>0</v>
      </c>
    </row>
    <row r="92" spans="1:7" ht="29.25" customHeight="1" x14ac:dyDescent="0.25">
      <c r="A92" s="203"/>
      <c r="B92" s="474" t="s">
        <v>285</v>
      </c>
      <c r="C92" s="475"/>
      <c r="D92" s="3">
        <v>2729</v>
      </c>
      <c r="E92" s="3">
        <v>0</v>
      </c>
      <c r="F92" s="3">
        <v>0</v>
      </c>
      <c r="G92" s="42">
        <v>0</v>
      </c>
    </row>
    <row r="93" spans="1:7" ht="39.75" customHeight="1" x14ac:dyDescent="0.25">
      <c r="A93" s="312" t="s">
        <v>81</v>
      </c>
      <c r="B93" s="478" t="s">
        <v>358</v>
      </c>
      <c r="C93" s="479"/>
      <c r="D93" s="321">
        <v>2729</v>
      </c>
      <c r="E93" s="321">
        <v>3259</v>
      </c>
      <c r="F93" s="321">
        <v>4327</v>
      </c>
      <c r="G93" s="321">
        <v>1068</v>
      </c>
    </row>
    <row r="94" spans="1:7" ht="12.75" x14ac:dyDescent="0.25">
      <c r="A94" s="303"/>
      <c r="B94" s="65"/>
      <c r="C94" s="57"/>
      <c r="D94" s="160"/>
      <c r="E94" s="160"/>
      <c r="F94" s="160"/>
      <c r="G94" s="294"/>
    </row>
    <row r="95" spans="1:7" ht="26.45" customHeight="1" x14ac:dyDescent="0.25">
      <c r="A95" s="481" t="s">
        <v>84</v>
      </c>
      <c r="B95" s="482"/>
      <c r="C95" s="483"/>
      <c r="D95" s="424">
        <v>19006</v>
      </c>
      <c r="E95" s="424">
        <v>5408899</v>
      </c>
      <c r="F95" s="424">
        <v>6117920</v>
      </c>
      <c r="G95" s="424">
        <v>709021</v>
      </c>
    </row>
    <row r="96" spans="1:7" ht="12.75" x14ac:dyDescent="0.25">
      <c r="A96" s="65"/>
      <c r="B96" s="65"/>
      <c r="C96" s="57"/>
      <c r="D96" s="154"/>
      <c r="E96" s="154"/>
      <c r="F96" s="154"/>
      <c r="G96" s="41"/>
    </row>
    <row r="97" spans="1:7" ht="12.75" x14ac:dyDescent="0.25">
      <c r="A97" s="65"/>
      <c r="B97" s="65"/>
      <c r="C97" s="57"/>
      <c r="D97" s="154"/>
      <c r="E97" s="154"/>
      <c r="F97" s="154"/>
      <c r="G97" s="41"/>
    </row>
    <row r="98" spans="1:7" ht="25.5" x14ac:dyDescent="0.25">
      <c r="A98" s="384" t="s">
        <v>7</v>
      </c>
      <c r="B98" s="472" t="s">
        <v>8</v>
      </c>
      <c r="C98" s="473"/>
      <c r="D98" s="385" t="s">
        <v>371</v>
      </c>
      <c r="E98" s="410" t="s">
        <v>373</v>
      </c>
      <c r="F98" s="410" t="s">
        <v>394</v>
      </c>
      <c r="G98" s="402" t="s">
        <v>10</v>
      </c>
    </row>
    <row r="99" spans="1:7" ht="13.15" customHeight="1" x14ac:dyDescent="0.25">
      <c r="A99" s="426" t="s">
        <v>85</v>
      </c>
      <c r="B99" s="484" t="s">
        <v>3</v>
      </c>
      <c r="C99" s="490"/>
      <c r="D99" s="490"/>
      <c r="E99" s="466"/>
      <c r="F99" s="466"/>
      <c r="G99" s="464"/>
    </row>
    <row r="100" spans="1:7" ht="13.5" customHeight="1" x14ac:dyDescent="0.25">
      <c r="A100" s="419" t="s">
        <v>13</v>
      </c>
      <c r="B100" s="486" t="s">
        <v>245</v>
      </c>
      <c r="C100" s="487"/>
      <c r="D100" s="418">
        <v>600</v>
      </c>
      <c r="E100" s="418">
        <v>2206</v>
      </c>
      <c r="F100" s="418">
        <v>2206</v>
      </c>
      <c r="G100" s="421">
        <v>0</v>
      </c>
    </row>
    <row r="101" spans="1:7" ht="13.5" customHeight="1" x14ac:dyDescent="0.25">
      <c r="A101" s="415" t="s">
        <v>1</v>
      </c>
      <c r="B101" s="415" t="s">
        <v>87</v>
      </c>
      <c r="C101" s="413"/>
      <c r="D101" s="7">
        <v>1606</v>
      </c>
      <c r="E101" s="7"/>
      <c r="F101" s="7">
        <v>167</v>
      </c>
      <c r="G101" s="42">
        <v>167</v>
      </c>
    </row>
    <row r="102" spans="1:7" ht="13.5" customHeight="1" x14ac:dyDescent="0.25">
      <c r="A102" s="415" t="s">
        <v>2</v>
      </c>
      <c r="B102" s="491" t="s">
        <v>380</v>
      </c>
      <c r="C102" s="480"/>
      <c r="D102" s="7">
        <v>0</v>
      </c>
      <c r="E102" s="7">
        <v>8200</v>
      </c>
      <c r="F102" s="7">
        <v>8200</v>
      </c>
      <c r="G102" s="42">
        <v>0</v>
      </c>
    </row>
    <row r="103" spans="1:7" ht="13.5" customHeight="1" x14ac:dyDescent="0.25">
      <c r="A103" s="415" t="s">
        <v>54</v>
      </c>
      <c r="B103" s="491" t="s">
        <v>381</v>
      </c>
      <c r="C103" s="480"/>
      <c r="D103" s="7">
        <v>0</v>
      </c>
      <c r="E103" s="7">
        <v>18500</v>
      </c>
      <c r="F103" s="7">
        <v>18500</v>
      </c>
      <c r="G103" s="42">
        <v>0</v>
      </c>
    </row>
    <row r="104" spans="1:7" ht="13.5" customHeight="1" x14ac:dyDescent="0.25">
      <c r="A104" s="415" t="s">
        <v>66</v>
      </c>
      <c r="B104" s="491" t="s">
        <v>382</v>
      </c>
      <c r="C104" s="480"/>
      <c r="D104" s="7">
        <v>0</v>
      </c>
      <c r="E104" s="7">
        <v>18000</v>
      </c>
      <c r="F104" s="7">
        <v>18000</v>
      </c>
      <c r="G104" s="42">
        <v>0</v>
      </c>
    </row>
    <row r="105" spans="1:7" ht="13.5" customHeight="1" x14ac:dyDescent="0.25">
      <c r="A105" s="415"/>
      <c r="B105" s="491" t="s">
        <v>384</v>
      </c>
      <c r="C105" s="480"/>
      <c r="D105" s="7">
        <v>21500</v>
      </c>
      <c r="E105" s="7">
        <v>0</v>
      </c>
      <c r="F105" s="7">
        <v>0</v>
      </c>
      <c r="G105" s="42">
        <v>0</v>
      </c>
    </row>
    <row r="106" spans="1:7" ht="25.5" customHeight="1" x14ac:dyDescent="0.25">
      <c r="A106" s="426" t="s">
        <v>85</v>
      </c>
      <c r="B106" s="484" t="s">
        <v>359</v>
      </c>
      <c r="C106" s="485"/>
      <c r="D106" s="420">
        <v>23706</v>
      </c>
      <c r="E106" s="420">
        <v>46906</v>
      </c>
      <c r="F106" s="420">
        <v>47073</v>
      </c>
      <c r="G106" s="420">
        <v>167</v>
      </c>
    </row>
    <row r="107" spans="1:7" ht="13.9" customHeight="1" x14ac:dyDescent="0.25">
      <c r="A107" s="462" t="s">
        <v>86</v>
      </c>
      <c r="B107" s="484" t="s">
        <v>5</v>
      </c>
      <c r="C107" s="485"/>
      <c r="D107" s="466"/>
      <c r="E107" s="466"/>
      <c r="F107" s="466"/>
      <c r="G107" s="464"/>
    </row>
    <row r="108" spans="1:7" ht="24" customHeight="1" x14ac:dyDescent="0.25">
      <c r="A108" s="450" t="s">
        <v>13</v>
      </c>
      <c r="B108" s="486" t="s">
        <v>397</v>
      </c>
      <c r="C108" s="487"/>
      <c r="D108" s="418">
        <v>0</v>
      </c>
      <c r="E108" s="418">
        <v>0</v>
      </c>
      <c r="F108" s="418">
        <v>765</v>
      </c>
      <c r="G108" s="421">
        <v>765</v>
      </c>
    </row>
    <row r="109" spans="1:7" ht="24.75" customHeight="1" x14ac:dyDescent="0.25">
      <c r="A109" s="54"/>
      <c r="B109" s="474" t="s">
        <v>385</v>
      </c>
      <c r="C109" s="475"/>
      <c r="D109" s="10">
        <v>3902</v>
      </c>
      <c r="E109" s="10">
        <v>0</v>
      </c>
      <c r="F109" s="10">
        <v>0</v>
      </c>
      <c r="G109" s="47">
        <v>0</v>
      </c>
    </row>
    <row r="110" spans="1:7" ht="27" customHeight="1" x14ac:dyDescent="0.25">
      <c r="A110" s="449" t="s">
        <v>86</v>
      </c>
      <c r="B110" s="476" t="s">
        <v>360</v>
      </c>
      <c r="C110" s="477"/>
      <c r="D110" s="167">
        <v>3902</v>
      </c>
      <c r="E110" s="167">
        <v>0</v>
      </c>
      <c r="F110" s="167">
        <v>765</v>
      </c>
      <c r="G110" s="167">
        <v>765</v>
      </c>
    </row>
    <row r="111" spans="1:7" ht="12.75" x14ac:dyDescent="0.25">
      <c r="A111" s="168" t="s">
        <v>88</v>
      </c>
      <c r="B111" s="58"/>
      <c r="C111" s="58"/>
      <c r="D111" s="4">
        <v>27608</v>
      </c>
      <c r="E111" s="4">
        <v>46906</v>
      </c>
      <c r="F111" s="4">
        <v>47838</v>
      </c>
      <c r="G111" s="4">
        <v>932</v>
      </c>
    </row>
    <row r="112" spans="1:7" ht="12.75" x14ac:dyDescent="0.25">
      <c r="A112" s="169"/>
      <c r="B112" s="170"/>
      <c r="C112" s="171" t="s">
        <v>89</v>
      </c>
      <c r="D112" s="172"/>
      <c r="E112" s="172"/>
      <c r="F112" s="172"/>
      <c r="G112" s="172"/>
    </row>
    <row r="113" spans="1:7" ht="12.75" x14ac:dyDescent="0.25">
      <c r="A113" s="173"/>
      <c r="B113" s="174"/>
      <c r="C113" s="175"/>
      <c r="D113" s="167">
        <v>1111620</v>
      </c>
      <c r="E113" s="167">
        <v>6985656</v>
      </c>
      <c r="F113" s="167">
        <v>7741616</v>
      </c>
      <c r="G113" s="167">
        <v>755960</v>
      </c>
    </row>
    <row r="114" spans="1:7" ht="12.75" x14ac:dyDescent="0.25"/>
    <row r="115" spans="1:7" ht="12.75" x14ac:dyDescent="0.25"/>
    <row r="116" spans="1:7" ht="12.75" x14ac:dyDescent="0.25"/>
    <row r="117" spans="1:7" ht="12.75" x14ac:dyDescent="0.25"/>
    <row r="118" spans="1:7" ht="12.75" x14ac:dyDescent="0.25"/>
    <row r="119" spans="1:7" ht="12.75" x14ac:dyDescent="0.25"/>
    <row r="120" spans="1:7" ht="12.75" x14ac:dyDescent="0.25"/>
    <row r="121" spans="1:7" ht="12.75" x14ac:dyDescent="0.25"/>
    <row r="122" spans="1:7" ht="12.75" x14ac:dyDescent="0.25"/>
    <row r="123" spans="1:7" ht="12.75" x14ac:dyDescent="0.25"/>
    <row r="124" spans="1:7" ht="12.75" x14ac:dyDescent="0.25"/>
    <row r="125" spans="1:7" ht="12.75" x14ac:dyDescent="0.25"/>
    <row r="126" spans="1:7" ht="12.75" x14ac:dyDescent="0.25"/>
    <row r="127" spans="1:7" ht="12.75" x14ac:dyDescent="0.25"/>
    <row r="128" spans="1:7" ht="12.75" x14ac:dyDescent="0.25"/>
    <row r="129" ht="12.75" x14ac:dyDescent="0.25"/>
    <row r="130" ht="12.75" x14ac:dyDescent="0.25"/>
    <row r="131" ht="12.75" x14ac:dyDescent="0.25"/>
    <row r="132" ht="12.75" x14ac:dyDescent="0.25"/>
    <row r="133" ht="12.75" x14ac:dyDescent="0.25"/>
    <row r="134" ht="12.75" x14ac:dyDescent="0.25"/>
    <row r="135" ht="12.75" x14ac:dyDescent="0.25"/>
    <row r="136" ht="12.75" x14ac:dyDescent="0.25"/>
    <row r="137" ht="12.75" x14ac:dyDescent="0.25"/>
    <row r="138" ht="12.75" x14ac:dyDescent="0.25"/>
    <row r="139" ht="12.75" x14ac:dyDescent="0.25"/>
  </sheetData>
  <mergeCells count="97">
    <mergeCell ref="B83:C83"/>
    <mergeCell ref="B82:C82"/>
    <mergeCell ref="B79:C79"/>
    <mergeCell ref="B80:C80"/>
    <mergeCell ref="B39:C39"/>
    <mergeCell ref="B40:C40"/>
    <mergeCell ref="B68:C68"/>
    <mergeCell ref="B73:C73"/>
    <mergeCell ref="B74:C74"/>
    <mergeCell ref="B75:C75"/>
    <mergeCell ref="B81:C81"/>
    <mergeCell ref="B76:C76"/>
    <mergeCell ref="B77:C77"/>
    <mergeCell ref="B78:C78"/>
    <mergeCell ref="B47:C47"/>
    <mergeCell ref="B41:C41"/>
    <mergeCell ref="B46:C46"/>
    <mergeCell ref="B35:C35"/>
    <mergeCell ref="B36:C36"/>
    <mergeCell ref="B37:C37"/>
    <mergeCell ref="B38:C38"/>
    <mergeCell ref="B56:C56"/>
    <mergeCell ref="B57:C57"/>
    <mergeCell ref="B72:C72"/>
    <mergeCell ref="B42:C42"/>
    <mergeCell ref="B45:C45"/>
    <mergeCell ref="B49:C49"/>
    <mergeCell ref="B43:C43"/>
    <mergeCell ref="B67:C67"/>
    <mergeCell ref="B71:C71"/>
    <mergeCell ref="B48:C48"/>
    <mergeCell ref="B28:C28"/>
    <mergeCell ref="B29:C29"/>
    <mergeCell ref="B30:C30"/>
    <mergeCell ref="B31:C31"/>
    <mergeCell ref="B24:C24"/>
    <mergeCell ref="B25:C25"/>
    <mergeCell ref="B32:C32"/>
    <mergeCell ref="B33:C33"/>
    <mergeCell ref="B34:C34"/>
    <mergeCell ref="B6:C6"/>
    <mergeCell ref="B2:C2"/>
    <mergeCell ref="B3:C3"/>
    <mergeCell ref="B4:C4"/>
    <mergeCell ref="B5:C5"/>
    <mergeCell ref="B10:C10"/>
    <mergeCell ref="B11:C11"/>
    <mergeCell ref="B12:C12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107:C107"/>
    <mergeCell ref="B89:C89"/>
    <mergeCell ref="B87:C87"/>
    <mergeCell ref="B59:C59"/>
    <mergeCell ref="B60:C60"/>
    <mergeCell ref="B61:C61"/>
    <mergeCell ref="B62:C62"/>
    <mergeCell ref="B54:C54"/>
    <mergeCell ref="B58:C58"/>
    <mergeCell ref="B70:C70"/>
    <mergeCell ref="B63:C63"/>
    <mergeCell ref="B64:C64"/>
    <mergeCell ref="B65:C65"/>
    <mergeCell ref="B66:C66"/>
    <mergeCell ref="B27:C27"/>
    <mergeCell ref="B84:C84"/>
    <mergeCell ref="B98:C98"/>
    <mergeCell ref="B86:C86"/>
    <mergeCell ref="B110:C110"/>
    <mergeCell ref="B93:C93"/>
    <mergeCell ref="A95:C95"/>
    <mergeCell ref="B106:C106"/>
    <mergeCell ref="B92:C92"/>
    <mergeCell ref="B100:C100"/>
    <mergeCell ref="B99:D99"/>
    <mergeCell ref="B90:C90"/>
    <mergeCell ref="B91:C91"/>
    <mergeCell ref="B102:C102"/>
    <mergeCell ref="B103:C103"/>
    <mergeCell ref="B104:C104"/>
    <mergeCell ref="B105:C105"/>
    <mergeCell ref="B109:C109"/>
    <mergeCell ref="B85:C85"/>
    <mergeCell ref="B108:C108"/>
  </mergeCells>
  <phoneticPr fontId="17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94" orientation="portrait" r:id="rId1"/>
  <headerFooter>
    <oddHeader>&amp;C&amp;"Times New Roman,Félkövér"&amp;12Támogatás államháztartáson belülről, átvett pénzeszközök&amp;R&amp;"Times New Roman,Normál"5. melléklet
a /2026. ()
önkormányzati rendelethez
(ezer Ft-ban)</oddHeader>
    <oddFooter xml:space="preserve">&amp;R&amp;P/&amp;N
</oddFooter>
  </headerFooter>
  <rowBreaks count="4" manualBreakCount="4">
    <brk id="23" max="12" man="1"/>
    <brk id="43" max="12" man="1"/>
    <brk id="67" max="12" man="1"/>
    <brk id="8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3"/>
  <sheetViews>
    <sheetView view="pageBreakPreview" topLeftCell="A7" zoomScale="60" zoomScaleNormal="100" workbookViewId="0">
      <selection activeCell="M49" sqref="M49"/>
    </sheetView>
  </sheetViews>
  <sheetFormatPr defaultColWidth="8.85546875" defaultRowHeight="15.75" outlineLevelRow="1" outlineLevelCol="5" x14ac:dyDescent="0.25"/>
  <cols>
    <col min="1" max="2" width="8.85546875" style="226"/>
    <col min="3" max="3" width="49.85546875" style="226" bestFit="1" customWidth="1"/>
    <col min="4" max="4" width="14.140625" style="226" hidden="1" customWidth="1" outlineLevel="5"/>
    <col min="5" max="5" width="9" style="226" hidden="1" customWidth="1" outlineLevel="2"/>
    <col min="6" max="6" width="10.7109375" style="226" hidden="1" customWidth="1" outlineLevel="2"/>
    <col min="7" max="7" width="13.28515625" style="226" customWidth="1" collapsed="1"/>
    <col min="8" max="8" width="12.5703125" style="226" hidden="1" customWidth="1" outlineLevel="2"/>
    <col min="9" max="9" width="13.28515625" style="226" hidden="1" customWidth="1" outlineLevel="1"/>
    <col min="10" max="10" width="13.28515625" style="226" customWidth="1" collapsed="1"/>
    <col min="11" max="11" width="13.28515625" style="226" customWidth="1"/>
    <col min="12" max="12" width="12" style="226" hidden="1" customWidth="1" outlineLevel="2"/>
    <col min="13" max="13" width="12.28515625" style="226" customWidth="1" collapsed="1"/>
    <col min="14" max="14" width="12.28515625" style="226" customWidth="1"/>
    <col min="15" max="15" width="13.140625" style="226" customWidth="1" outlineLevel="1"/>
    <col min="16" max="16" width="11.85546875" style="226" customWidth="1" outlineLevel="1"/>
    <col min="17" max="17" width="11.5703125" style="226" customWidth="1" outlineLevel="1"/>
    <col min="18" max="18" width="8.5703125" style="226" customWidth="1" outlineLevel="1"/>
    <col min="19" max="16384" width="8.85546875" style="226"/>
  </cols>
  <sheetData>
    <row r="1" spans="1:18" ht="47.25" x14ac:dyDescent="0.25">
      <c r="A1" s="12" t="s">
        <v>7</v>
      </c>
      <c r="B1" s="13"/>
      <c r="C1" s="14" t="s">
        <v>8</v>
      </c>
      <c r="D1" s="14"/>
      <c r="E1" s="14"/>
      <c r="F1" s="12" t="s">
        <v>9</v>
      </c>
      <c r="G1" s="15" t="s">
        <v>371</v>
      </c>
      <c r="H1" s="15" t="s">
        <v>277</v>
      </c>
      <c r="I1" s="15" t="s">
        <v>354</v>
      </c>
      <c r="J1" s="15" t="s">
        <v>372</v>
      </c>
      <c r="K1" s="15" t="s">
        <v>394</v>
      </c>
      <c r="L1" s="15" t="s">
        <v>250</v>
      </c>
      <c r="M1" s="15" t="s">
        <v>10</v>
      </c>
      <c r="N1" s="451">
        <v>46142</v>
      </c>
      <c r="O1" s="349" t="s">
        <v>275</v>
      </c>
      <c r="P1" s="225" t="s">
        <v>244</v>
      </c>
      <c r="Q1" s="225" t="s">
        <v>290</v>
      </c>
      <c r="R1" s="1" t="s">
        <v>242</v>
      </c>
    </row>
    <row r="2" spans="1:18" x14ac:dyDescent="0.25">
      <c r="A2" s="2" t="s">
        <v>4</v>
      </c>
      <c r="B2" s="528" t="s">
        <v>11</v>
      </c>
      <c r="C2" s="529"/>
      <c r="D2" s="343"/>
      <c r="E2" s="16"/>
      <c r="F2" s="14"/>
      <c r="G2" s="245"/>
      <c r="H2" s="245"/>
      <c r="I2" s="245"/>
      <c r="J2" s="245"/>
      <c r="K2" s="245"/>
      <c r="L2" s="245"/>
      <c r="M2" s="254"/>
      <c r="N2" s="452"/>
    </row>
    <row r="3" spans="1:18" ht="31.5" x14ac:dyDescent="0.25">
      <c r="A3" s="17" t="s">
        <v>12</v>
      </c>
      <c r="B3" s="18" t="s">
        <v>13</v>
      </c>
      <c r="C3" s="19" t="s">
        <v>14</v>
      </c>
      <c r="D3" s="265"/>
      <c r="E3" s="20" t="s">
        <v>15</v>
      </c>
      <c r="F3" s="141" t="s">
        <v>16</v>
      </c>
      <c r="G3" s="132">
        <v>1457950</v>
      </c>
      <c r="H3" s="297">
        <v>1457950</v>
      </c>
      <c r="I3" s="132">
        <v>1566114</v>
      </c>
      <c r="J3" s="132">
        <v>1631160</v>
      </c>
      <c r="K3" s="132">
        <v>1631160</v>
      </c>
      <c r="L3" s="392">
        <f>I3-G3</f>
        <v>108164</v>
      </c>
      <c r="M3" s="297">
        <f>K3-J3</f>
        <v>0</v>
      </c>
      <c r="N3" s="453">
        <v>587217</v>
      </c>
      <c r="O3" s="350">
        <v>758134</v>
      </c>
      <c r="P3" s="351">
        <v>874770</v>
      </c>
      <c r="Q3" s="308">
        <v>1108042</v>
      </c>
      <c r="R3" s="352" t="e">
        <f>(Q3/#REF!)*100</f>
        <v>#REF!</v>
      </c>
    </row>
    <row r="4" spans="1:18" x14ac:dyDescent="0.25">
      <c r="A4" s="21"/>
      <c r="B4" s="541" t="s">
        <v>17</v>
      </c>
      <c r="C4" s="542"/>
      <c r="D4" s="266" t="s">
        <v>256</v>
      </c>
      <c r="E4" s="22"/>
      <c r="F4" s="142"/>
      <c r="G4" s="133">
        <f t="shared" ref="G4:I4" si="0">SUM(G3:G3)</f>
        <v>1457950</v>
      </c>
      <c r="H4" s="278">
        <f t="shared" ref="H4" si="1">SUM(H3:H3)</f>
        <v>1457950</v>
      </c>
      <c r="I4" s="133">
        <f t="shared" si="0"/>
        <v>1566114</v>
      </c>
      <c r="J4" s="133">
        <f t="shared" ref="J4:M4" si="2">SUM(J3:J3)</f>
        <v>1631160</v>
      </c>
      <c r="K4" s="133">
        <f t="shared" ref="K4" si="3">SUM(K3:K3)</f>
        <v>1631160</v>
      </c>
      <c r="L4" s="133">
        <f t="shared" si="2"/>
        <v>108164</v>
      </c>
      <c r="M4" s="278">
        <f t="shared" si="2"/>
        <v>0</v>
      </c>
      <c r="N4" s="302">
        <f>N3</f>
        <v>587217</v>
      </c>
      <c r="O4" s="353">
        <f>SUM(O3)</f>
        <v>758134</v>
      </c>
      <c r="P4" s="227">
        <f>SUM(P3)</f>
        <v>874770</v>
      </c>
      <c r="Q4" s="227">
        <f>SUM(Q3)</f>
        <v>1108042</v>
      </c>
      <c r="R4" s="354" t="e">
        <f>(Q4/#REF!)*100</f>
        <v>#REF!</v>
      </c>
    </row>
    <row r="5" spans="1:18" x14ac:dyDescent="0.25">
      <c r="A5" s="17"/>
      <c r="B5" s="24"/>
      <c r="C5" s="25"/>
      <c r="D5" s="17"/>
      <c r="E5" s="25"/>
      <c r="F5" s="143"/>
      <c r="G5" s="134"/>
      <c r="H5" s="30"/>
      <c r="I5" s="134"/>
      <c r="J5" s="134"/>
      <c r="K5" s="134"/>
      <c r="L5" s="134">
        <f t="shared" ref="L5:L51" si="4">I5-G5</f>
        <v>0</v>
      </c>
      <c r="M5" s="30"/>
      <c r="N5" s="454"/>
      <c r="O5" s="355"/>
      <c r="P5" s="228"/>
      <c r="Q5" s="228"/>
      <c r="R5" s="356"/>
    </row>
    <row r="6" spans="1:18" x14ac:dyDescent="0.25">
      <c r="A6" s="17" t="s">
        <v>18</v>
      </c>
      <c r="B6" s="526" t="s">
        <v>19</v>
      </c>
      <c r="C6" s="527"/>
      <c r="D6" s="267"/>
      <c r="E6" s="342"/>
      <c r="F6" s="144"/>
      <c r="G6" s="134"/>
      <c r="H6" s="30"/>
      <c r="I6" s="134"/>
      <c r="J6" s="134"/>
      <c r="K6" s="134"/>
      <c r="L6" s="134">
        <f t="shared" si="4"/>
        <v>0</v>
      </c>
      <c r="M6" s="30"/>
      <c r="N6" s="454"/>
      <c r="O6" s="355"/>
      <c r="Q6" s="228"/>
      <c r="R6" s="356"/>
    </row>
    <row r="7" spans="1:18" ht="31.5" x14ac:dyDescent="0.25">
      <c r="A7" s="17"/>
      <c r="B7" s="24" t="s">
        <v>13</v>
      </c>
      <c r="C7" s="19" t="s">
        <v>20</v>
      </c>
      <c r="D7" s="268"/>
      <c r="E7" s="261" t="s">
        <v>21</v>
      </c>
      <c r="F7" s="145" t="s">
        <v>22</v>
      </c>
      <c r="G7" s="134">
        <v>2042026</v>
      </c>
      <c r="H7" s="134">
        <v>2042026</v>
      </c>
      <c r="I7" s="134">
        <v>2115779</v>
      </c>
      <c r="J7" s="134">
        <f>2115779+72005</f>
        <v>2187784</v>
      </c>
      <c r="K7" s="134">
        <v>2175178</v>
      </c>
      <c r="L7" s="134">
        <f t="shared" si="4"/>
        <v>73753</v>
      </c>
      <c r="M7" s="30">
        <f>K7-J7</f>
        <v>-12606</v>
      </c>
      <c r="N7" s="454">
        <v>787976</v>
      </c>
      <c r="O7" s="274">
        <f>1075878-7534</f>
        <v>1068344</v>
      </c>
      <c r="P7" s="24">
        <v>1244372</v>
      </c>
      <c r="Q7" s="24">
        <v>1581132</v>
      </c>
      <c r="R7" s="356" t="e">
        <f>(Q7/#REF!)*100</f>
        <v>#REF!</v>
      </c>
    </row>
    <row r="8" spans="1:18" x14ac:dyDescent="0.25">
      <c r="A8" s="17"/>
      <c r="B8" s="24" t="s">
        <v>1</v>
      </c>
      <c r="C8" s="25" t="s">
        <v>23</v>
      </c>
      <c r="D8" s="17"/>
      <c r="E8" s="262" t="s">
        <v>21</v>
      </c>
      <c r="F8" s="143">
        <v>110129</v>
      </c>
      <c r="G8" s="134">
        <v>273333</v>
      </c>
      <c r="H8" s="134">
        <v>273333</v>
      </c>
      <c r="I8" s="134">
        <v>271144</v>
      </c>
      <c r="J8" s="134">
        <v>271144</v>
      </c>
      <c r="K8" s="134">
        <v>268610</v>
      </c>
      <c r="L8" s="134">
        <f t="shared" si="4"/>
        <v>-2189</v>
      </c>
      <c r="M8" s="30">
        <f t="shared" ref="M8:M9" si="5">K8-J8</f>
        <v>-2534</v>
      </c>
      <c r="N8" s="454">
        <v>97612</v>
      </c>
      <c r="O8" s="274">
        <v>142187</v>
      </c>
      <c r="P8" s="24">
        <v>162140</v>
      </c>
      <c r="Q8" s="24">
        <v>208045</v>
      </c>
      <c r="R8" s="356" t="e">
        <f>(Q8/#REF!)*100</f>
        <v>#REF!</v>
      </c>
    </row>
    <row r="9" spans="1:18" ht="31.5" x14ac:dyDescent="0.25">
      <c r="A9" s="17"/>
      <c r="B9" s="24" t="s">
        <v>2</v>
      </c>
      <c r="C9" s="19" t="s">
        <v>24</v>
      </c>
      <c r="D9" s="268"/>
      <c r="E9" s="261" t="s">
        <v>21</v>
      </c>
      <c r="F9" s="146" t="s">
        <v>25</v>
      </c>
      <c r="G9" s="134">
        <v>127388</v>
      </c>
      <c r="H9" s="30">
        <v>127388</v>
      </c>
      <c r="I9" s="134">
        <v>128919</v>
      </c>
      <c r="J9" s="134">
        <v>128919</v>
      </c>
      <c r="K9" s="134">
        <v>128919</v>
      </c>
      <c r="L9" s="134">
        <f t="shared" si="4"/>
        <v>1531</v>
      </c>
      <c r="M9" s="30">
        <f t="shared" si="5"/>
        <v>0</v>
      </c>
      <c r="N9" s="454">
        <v>46411</v>
      </c>
      <c r="O9" s="274">
        <v>66242</v>
      </c>
      <c r="P9" s="24">
        <v>76433</v>
      </c>
      <c r="Q9" s="24">
        <v>96815</v>
      </c>
      <c r="R9" s="356" t="e">
        <f>(Q9/#REF!)*100</f>
        <v>#REF!</v>
      </c>
    </row>
    <row r="10" spans="1:18" x14ac:dyDescent="0.25">
      <c r="A10" s="21"/>
      <c r="B10" s="524" t="s">
        <v>26</v>
      </c>
      <c r="C10" s="525"/>
      <c r="D10" s="269" t="s">
        <v>257</v>
      </c>
      <c r="E10" s="27"/>
      <c r="F10" s="147"/>
      <c r="G10" s="133">
        <f t="shared" ref="G10:I10" si="6">SUM(G7:G9)</f>
        <v>2442747</v>
      </c>
      <c r="H10" s="278">
        <f t="shared" ref="H10" si="7">SUM(H7:H9)</f>
        <v>2442747</v>
      </c>
      <c r="I10" s="133">
        <f t="shared" si="6"/>
        <v>2515842</v>
      </c>
      <c r="J10" s="133">
        <f t="shared" ref="J10:M10" si="8">SUM(J7:J9)</f>
        <v>2587847</v>
      </c>
      <c r="K10" s="133">
        <f t="shared" ref="K10" si="9">SUM(K7:K9)</f>
        <v>2572707</v>
      </c>
      <c r="L10" s="133">
        <f t="shared" si="8"/>
        <v>73095</v>
      </c>
      <c r="M10" s="278">
        <f t="shared" si="8"/>
        <v>-15140</v>
      </c>
      <c r="N10" s="302">
        <f>SUM(N7:N9)</f>
        <v>931999</v>
      </c>
      <c r="O10" s="353">
        <f>SUM(O7:O9)</f>
        <v>1276773</v>
      </c>
      <c r="P10" s="227">
        <f>SUM(P7:P9)</f>
        <v>1482945</v>
      </c>
      <c r="Q10" s="227">
        <f>SUM(Q7:Q9)</f>
        <v>1885992</v>
      </c>
      <c r="R10" s="354" t="e">
        <f>(Q10/#REF!)*100</f>
        <v>#REF!</v>
      </c>
    </row>
    <row r="11" spans="1:18" x14ac:dyDescent="0.25">
      <c r="A11" s="17"/>
      <c r="B11" s="24"/>
      <c r="C11" s="25"/>
      <c r="D11" s="17"/>
      <c r="E11" s="25"/>
      <c r="F11" s="143"/>
      <c r="G11" s="134"/>
      <c r="H11" s="30"/>
      <c r="I11" s="134"/>
      <c r="J11" s="134"/>
      <c r="K11" s="134"/>
      <c r="L11" s="134"/>
      <c r="M11" s="30"/>
      <c r="N11" s="454"/>
      <c r="O11" s="355"/>
      <c r="P11" s="228"/>
      <c r="Q11" s="228"/>
      <c r="R11" s="356"/>
    </row>
    <row r="12" spans="1:18" x14ac:dyDescent="0.25">
      <c r="A12" s="17" t="s">
        <v>27</v>
      </c>
      <c r="B12" s="526" t="s">
        <v>28</v>
      </c>
      <c r="C12" s="527"/>
      <c r="D12" s="267"/>
      <c r="E12" s="342"/>
      <c r="F12" s="144"/>
      <c r="G12" s="134"/>
      <c r="H12" s="30"/>
      <c r="I12" s="134"/>
      <c r="J12" s="134"/>
      <c r="K12" s="134"/>
      <c r="L12" s="134"/>
      <c r="M12" s="30"/>
      <c r="N12" s="454"/>
      <c r="O12" s="355"/>
      <c r="P12" s="228"/>
      <c r="Q12" s="228"/>
      <c r="R12" s="356"/>
    </row>
    <row r="13" spans="1:18" x14ac:dyDescent="0.25">
      <c r="A13" s="17"/>
      <c r="B13" s="24" t="s">
        <v>29</v>
      </c>
      <c r="C13" s="25" t="s">
        <v>366</v>
      </c>
      <c r="D13" s="17"/>
      <c r="E13" s="263">
        <v>911311</v>
      </c>
      <c r="F13" s="143"/>
      <c r="G13" s="134">
        <v>626269</v>
      </c>
      <c r="H13" s="134">
        <v>626269</v>
      </c>
      <c r="I13" s="134">
        <v>627286</v>
      </c>
      <c r="J13" s="134">
        <v>678353</v>
      </c>
      <c r="K13" s="134">
        <v>678353</v>
      </c>
      <c r="L13" s="134">
        <f t="shared" si="4"/>
        <v>1017</v>
      </c>
      <c r="M13" s="30">
        <f>K13-J13</f>
        <v>0</v>
      </c>
      <c r="N13" s="454"/>
      <c r="O13" s="355">
        <f>SUM(O14:O15)</f>
        <v>325660</v>
      </c>
      <c r="P13" s="291">
        <f>SUM(P14:P15)</f>
        <v>375762</v>
      </c>
      <c r="Q13" s="228">
        <f>SUM(Q14:Q15)</f>
        <v>475964</v>
      </c>
      <c r="R13" s="356" t="e">
        <f>(Q13/#REF!)*100</f>
        <v>#REF!</v>
      </c>
    </row>
    <row r="14" spans="1:18" x14ac:dyDescent="0.25">
      <c r="A14" s="17"/>
      <c r="B14" s="24" t="s">
        <v>31</v>
      </c>
      <c r="C14" s="25" t="s">
        <v>30</v>
      </c>
      <c r="D14" s="17"/>
      <c r="E14" s="263">
        <v>911311</v>
      </c>
      <c r="F14" s="143">
        <v>110130</v>
      </c>
      <c r="G14" s="134">
        <v>542909</v>
      </c>
      <c r="H14" s="134">
        <v>542909</v>
      </c>
      <c r="I14" s="134">
        <f>I13-I15</f>
        <v>540452</v>
      </c>
      <c r="J14" s="134">
        <f>J13-J15</f>
        <v>591519</v>
      </c>
      <c r="K14" s="134">
        <v>585158</v>
      </c>
      <c r="L14" s="134">
        <f t="shared" si="4"/>
        <v>-2457</v>
      </c>
      <c r="M14" s="30">
        <f t="shared" ref="M14:M17" si="10">K14-J14</f>
        <v>-6361</v>
      </c>
      <c r="N14" s="454">
        <v>210657</v>
      </c>
      <c r="O14" s="355">
        <f>283980-3473</f>
        <v>280507</v>
      </c>
      <c r="P14" s="228">
        <v>327135</v>
      </c>
      <c r="Q14" s="228">
        <v>413444</v>
      </c>
      <c r="R14" s="356" t="e">
        <f>(Q14/#REF!)*100</f>
        <v>#REF!</v>
      </c>
    </row>
    <row r="15" spans="1:18" ht="31.5" x14ac:dyDescent="0.25">
      <c r="A15" s="17"/>
      <c r="B15" s="24" t="s">
        <v>32</v>
      </c>
      <c r="C15" s="19" t="s">
        <v>33</v>
      </c>
      <c r="D15" s="268"/>
      <c r="E15" s="263">
        <v>911311</v>
      </c>
      <c r="F15" s="143">
        <v>110134</v>
      </c>
      <c r="G15" s="134">
        <v>83360</v>
      </c>
      <c r="H15" s="134">
        <v>83360</v>
      </c>
      <c r="I15" s="134">
        <v>86834</v>
      </c>
      <c r="J15" s="134">
        <v>86834</v>
      </c>
      <c r="K15" s="134">
        <v>93195</v>
      </c>
      <c r="L15" s="134">
        <f t="shared" si="4"/>
        <v>3474</v>
      </c>
      <c r="M15" s="30">
        <f t="shared" si="10"/>
        <v>6361</v>
      </c>
      <c r="N15" s="454">
        <v>33550</v>
      </c>
      <c r="O15" s="274">
        <f>41680+3473</f>
        <v>45153</v>
      </c>
      <c r="P15" s="24">
        <v>48627</v>
      </c>
      <c r="Q15" s="24">
        <v>62520</v>
      </c>
      <c r="R15" s="356" t="e">
        <f>(Q15/#REF!)*100</f>
        <v>#REF!</v>
      </c>
    </row>
    <row r="16" spans="1:18" x14ac:dyDescent="0.25">
      <c r="A16" s="17"/>
      <c r="B16" s="24" t="s">
        <v>1</v>
      </c>
      <c r="C16" s="19" t="s">
        <v>34</v>
      </c>
      <c r="D16" s="268"/>
      <c r="E16" s="263">
        <v>911311</v>
      </c>
      <c r="F16" s="143">
        <v>110108</v>
      </c>
      <c r="G16" s="134">
        <v>671776</v>
      </c>
      <c r="H16" s="134">
        <v>671776</v>
      </c>
      <c r="I16" s="134">
        <v>699856</v>
      </c>
      <c r="J16" s="134">
        <v>738256</v>
      </c>
      <c r="K16" s="134">
        <v>754478</v>
      </c>
      <c r="L16" s="134">
        <f t="shared" si="4"/>
        <v>28080</v>
      </c>
      <c r="M16" s="30">
        <f t="shared" si="10"/>
        <v>16222</v>
      </c>
      <c r="N16" s="454">
        <v>271110</v>
      </c>
      <c r="O16" s="355">
        <v>330733</v>
      </c>
      <c r="P16" s="228">
        <v>386062</v>
      </c>
      <c r="Q16" s="228">
        <v>496719</v>
      </c>
      <c r="R16" s="356" t="e">
        <f>(Q16/#REF!)*100</f>
        <v>#REF!</v>
      </c>
    </row>
    <row r="17" spans="1:18" ht="31.5" x14ac:dyDescent="0.25">
      <c r="A17" s="17"/>
      <c r="B17" s="24" t="s">
        <v>2</v>
      </c>
      <c r="C17" s="19" t="s">
        <v>35</v>
      </c>
      <c r="D17" s="268"/>
      <c r="E17" s="263">
        <v>911311</v>
      </c>
      <c r="F17" s="143">
        <v>110131</v>
      </c>
      <c r="G17" s="134">
        <v>186828</v>
      </c>
      <c r="H17" s="134">
        <v>186828</v>
      </c>
      <c r="I17" s="134">
        <v>211012</v>
      </c>
      <c r="J17" s="134">
        <v>225153</v>
      </c>
      <c r="K17" s="134">
        <v>225153</v>
      </c>
      <c r="L17" s="133">
        <f t="shared" si="4"/>
        <v>24184</v>
      </c>
      <c r="M17" s="30">
        <f t="shared" si="10"/>
        <v>0</v>
      </c>
      <c r="N17" s="454">
        <v>81055</v>
      </c>
      <c r="O17" s="274">
        <v>97151</v>
      </c>
      <c r="P17" s="24">
        <v>112097</v>
      </c>
      <c r="Q17" s="24">
        <v>141989</v>
      </c>
      <c r="R17" s="356" t="e">
        <f>(Q17/#REF!)*100</f>
        <v>#REF!</v>
      </c>
    </row>
    <row r="18" spans="1:18" ht="31.5" customHeight="1" x14ac:dyDescent="0.25">
      <c r="A18" s="21"/>
      <c r="B18" s="524" t="s">
        <v>367</v>
      </c>
      <c r="C18" s="525"/>
      <c r="D18" s="269" t="s">
        <v>258</v>
      </c>
      <c r="E18" s="264"/>
      <c r="F18" s="142"/>
      <c r="G18" s="133">
        <f t="shared" ref="G18:Q18" si="11">G13+G16+G17</f>
        <v>1484873</v>
      </c>
      <c r="H18" s="278">
        <f t="shared" ref="H18:I18" si="12">H13+H16+H17</f>
        <v>1484873</v>
      </c>
      <c r="I18" s="133">
        <f t="shared" si="12"/>
        <v>1538154</v>
      </c>
      <c r="J18" s="133">
        <f t="shared" ref="J18:M18" si="13">J13+J16+J17</f>
        <v>1641762</v>
      </c>
      <c r="K18" s="133">
        <f t="shared" ref="K18" si="14">K13+K16+K17</f>
        <v>1657984</v>
      </c>
      <c r="L18" s="133">
        <f t="shared" si="13"/>
        <v>53281</v>
      </c>
      <c r="M18" s="278">
        <f t="shared" si="13"/>
        <v>16222</v>
      </c>
      <c r="N18" s="302">
        <f>SUM(N14:N17)</f>
        <v>596372</v>
      </c>
      <c r="O18" s="302">
        <f t="shared" si="11"/>
        <v>753544</v>
      </c>
      <c r="P18" s="133">
        <f t="shared" si="11"/>
        <v>873921</v>
      </c>
      <c r="Q18" s="133">
        <f t="shared" si="11"/>
        <v>1114672</v>
      </c>
      <c r="R18" s="354" t="e">
        <f>(Q18/#REF!)*100</f>
        <v>#REF!</v>
      </c>
    </row>
    <row r="19" spans="1:18" x14ac:dyDescent="0.25">
      <c r="A19" s="21"/>
      <c r="B19" s="340"/>
      <c r="C19" s="341"/>
      <c r="D19" s="269"/>
      <c r="E19" s="264"/>
      <c r="F19" s="142"/>
      <c r="G19" s="133"/>
      <c r="H19" s="278"/>
      <c r="I19" s="133"/>
      <c r="J19" s="133"/>
      <c r="K19" s="133"/>
      <c r="L19" s="134">
        <f t="shared" si="4"/>
        <v>0</v>
      </c>
      <c r="M19" s="30"/>
      <c r="N19" s="454"/>
      <c r="O19" s="355"/>
      <c r="P19" s="228"/>
      <c r="Q19" s="228"/>
      <c r="R19" s="356"/>
    </row>
    <row r="20" spans="1:18" x14ac:dyDescent="0.25">
      <c r="A20" s="17" t="s">
        <v>276</v>
      </c>
      <c r="B20" s="524" t="s">
        <v>36</v>
      </c>
      <c r="C20" s="525"/>
      <c r="D20" s="269" t="s">
        <v>259</v>
      </c>
      <c r="E20" s="263" t="s">
        <v>37</v>
      </c>
      <c r="F20" s="143">
        <v>110103</v>
      </c>
      <c r="G20" s="133">
        <v>969311</v>
      </c>
      <c r="H20" s="133">
        <v>969311</v>
      </c>
      <c r="I20" s="133">
        <v>1037008</v>
      </c>
      <c r="J20" s="133">
        <v>1092015</v>
      </c>
      <c r="K20" s="133">
        <v>1092015</v>
      </c>
      <c r="L20" s="133">
        <v>1037008</v>
      </c>
      <c r="M20" s="278">
        <f>K20-J20</f>
        <v>0</v>
      </c>
      <c r="N20" s="302">
        <v>393125</v>
      </c>
      <c r="O20" s="353">
        <v>483487</v>
      </c>
      <c r="P20" s="227">
        <v>557798</v>
      </c>
      <c r="Q20" s="227">
        <v>706421</v>
      </c>
      <c r="R20" s="354" t="e">
        <f>(Q20/#REF!)*100</f>
        <v>#REF!</v>
      </c>
    </row>
    <row r="21" spans="1:18" x14ac:dyDescent="0.25">
      <c r="A21" s="21"/>
      <c r="B21" s="340"/>
      <c r="C21" s="341"/>
      <c r="D21" s="269"/>
      <c r="E21" s="264"/>
      <c r="F21" s="142"/>
      <c r="G21" s="133"/>
      <c r="H21" s="278"/>
      <c r="I21" s="133"/>
      <c r="J21" s="133"/>
      <c r="K21" s="133"/>
      <c r="L21" s="134">
        <f t="shared" si="4"/>
        <v>0</v>
      </c>
      <c r="M21" s="30"/>
      <c r="N21" s="454"/>
      <c r="O21" s="355"/>
      <c r="P21" s="228"/>
      <c r="Q21" s="228"/>
      <c r="R21" s="356"/>
    </row>
    <row r="22" spans="1:18" x14ac:dyDescent="0.25">
      <c r="A22" s="17" t="s">
        <v>38</v>
      </c>
      <c r="B22" s="526" t="s">
        <v>39</v>
      </c>
      <c r="C22" s="527"/>
      <c r="D22" s="267"/>
      <c r="E22" s="342"/>
      <c r="F22" s="144"/>
      <c r="G22" s="134"/>
      <c r="H22" s="30"/>
      <c r="I22" s="134"/>
      <c r="J22" s="134"/>
      <c r="K22" s="134"/>
      <c r="L22" s="134">
        <f t="shared" si="4"/>
        <v>0</v>
      </c>
      <c r="M22" s="30"/>
      <c r="N22" s="454"/>
      <c r="O22" s="355"/>
      <c r="P22" s="228"/>
      <c r="Q22" s="228"/>
      <c r="R22" s="356"/>
    </row>
    <row r="23" spans="1:18" x14ac:dyDescent="0.25">
      <c r="A23" s="17"/>
      <c r="B23" s="24"/>
      <c r="C23" s="25" t="s">
        <v>40</v>
      </c>
      <c r="D23" s="17"/>
      <c r="E23" s="25" t="s">
        <v>41</v>
      </c>
      <c r="F23" s="143">
        <v>110113</v>
      </c>
      <c r="G23" s="134">
        <v>172601</v>
      </c>
      <c r="H23" s="30">
        <v>172601</v>
      </c>
      <c r="I23" s="134">
        <v>171816</v>
      </c>
      <c r="J23" s="134">
        <v>171816</v>
      </c>
      <c r="K23" s="134">
        <v>171816</v>
      </c>
      <c r="L23" s="134">
        <f t="shared" si="4"/>
        <v>-785</v>
      </c>
      <c r="M23" s="30">
        <f>K23-J23</f>
        <v>0</v>
      </c>
      <c r="N23" s="454">
        <v>61854</v>
      </c>
      <c r="O23" s="355">
        <v>89753</v>
      </c>
      <c r="P23" s="228">
        <v>103561</v>
      </c>
      <c r="Q23" s="228">
        <v>131177</v>
      </c>
      <c r="R23" s="356" t="e">
        <f>(Q23/#REF!)*100</f>
        <v>#REF!</v>
      </c>
    </row>
    <row r="24" spans="1:18" ht="16.899999999999999" customHeight="1" outlineLevel="1" x14ac:dyDescent="0.25">
      <c r="A24" s="17"/>
      <c r="B24" s="24"/>
      <c r="C24" s="19" t="s">
        <v>42</v>
      </c>
      <c r="D24" s="268"/>
      <c r="E24" s="25" t="s">
        <v>41</v>
      </c>
      <c r="F24" s="143">
        <v>110223</v>
      </c>
      <c r="G24" s="134">
        <v>2524</v>
      </c>
      <c r="H24" s="30">
        <v>2524</v>
      </c>
      <c r="I24" s="134">
        <v>0</v>
      </c>
      <c r="J24" s="134">
        <v>0</v>
      </c>
      <c r="K24" s="134">
        <v>0</v>
      </c>
      <c r="L24" s="134">
        <f t="shared" si="4"/>
        <v>-2524</v>
      </c>
      <c r="M24" s="30">
        <f t="shared" ref="M24:M26" si="15">K24-J24</f>
        <v>0</v>
      </c>
      <c r="N24" s="454"/>
      <c r="O24" s="355"/>
      <c r="P24" s="228"/>
      <c r="Q24" s="228">
        <v>0</v>
      </c>
      <c r="R24" s="356">
        <v>0</v>
      </c>
    </row>
    <row r="25" spans="1:18" x14ac:dyDescent="0.25">
      <c r="A25" s="17"/>
      <c r="B25" s="24"/>
      <c r="C25" s="25" t="s">
        <v>43</v>
      </c>
      <c r="D25" s="17"/>
      <c r="E25" s="25" t="s">
        <v>41</v>
      </c>
      <c r="F25" s="143">
        <v>110112</v>
      </c>
      <c r="G25" s="134">
        <v>57572</v>
      </c>
      <c r="H25" s="30">
        <v>57572</v>
      </c>
      <c r="I25" s="134">
        <v>56927</v>
      </c>
      <c r="J25" s="134">
        <v>56927</v>
      </c>
      <c r="K25" s="134">
        <v>56927</v>
      </c>
      <c r="L25" s="134">
        <f t="shared" si="4"/>
        <v>-645</v>
      </c>
      <c r="M25" s="30">
        <f t="shared" si="15"/>
        <v>0</v>
      </c>
      <c r="N25" s="454">
        <v>20494</v>
      </c>
      <c r="O25" s="355">
        <v>29937</v>
      </c>
      <c r="P25" s="228">
        <v>34543</v>
      </c>
      <c r="Q25" s="228">
        <v>43755</v>
      </c>
      <c r="R25" s="356" t="e">
        <f>(Q25/#REF!)*100</f>
        <v>#REF!</v>
      </c>
    </row>
    <row r="26" spans="1:18" s="461" customFormat="1" x14ac:dyDescent="0.25">
      <c r="A26" s="21"/>
      <c r="B26" s="524" t="s">
        <v>44</v>
      </c>
      <c r="C26" s="525"/>
      <c r="D26" s="269" t="s">
        <v>260</v>
      </c>
      <c r="E26" s="27"/>
      <c r="F26" s="458"/>
      <c r="G26" s="135">
        <f t="shared" ref="G26:I26" si="16">SUM(G23:G25)</f>
        <v>232697</v>
      </c>
      <c r="H26" s="459">
        <f t="shared" ref="H26" si="17">SUM(H23:H25)</f>
        <v>232697</v>
      </c>
      <c r="I26" s="135">
        <f t="shared" si="16"/>
        <v>228743</v>
      </c>
      <c r="J26" s="135">
        <f t="shared" ref="J26:L26" si="18">SUM(J23:J25)</f>
        <v>228743</v>
      </c>
      <c r="K26" s="135">
        <f t="shared" ref="K26" si="19">SUM(K23:K25)</f>
        <v>228743</v>
      </c>
      <c r="L26" s="135">
        <f t="shared" si="18"/>
        <v>-3954</v>
      </c>
      <c r="M26" s="278">
        <f t="shared" si="15"/>
        <v>0</v>
      </c>
      <c r="N26" s="302">
        <f>SUM(N23:N25)</f>
        <v>82348</v>
      </c>
      <c r="O26" s="353">
        <f>SUM(O23:O25)</f>
        <v>119690</v>
      </c>
      <c r="P26" s="227">
        <f>SUM(P23:P25)</f>
        <v>138104</v>
      </c>
      <c r="Q26" s="227">
        <f>SUM(Q23:Q25)</f>
        <v>174932</v>
      </c>
      <c r="R26" s="460" t="e">
        <f>(Q26/#REF!)*100</f>
        <v>#REF!</v>
      </c>
    </row>
    <row r="27" spans="1:18" ht="30.6" customHeight="1" x14ac:dyDescent="0.25">
      <c r="A27" s="2" t="s">
        <v>4</v>
      </c>
      <c r="B27" s="528" t="s">
        <v>353</v>
      </c>
      <c r="C27" s="529"/>
      <c r="D27" s="357" t="s">
        <v>291</v>
      </c>
      <c r="E27" s="26"/>
      <c r="F27" s="29"/>
      <c r="G27" s="136">
        <f t="shared" ref="G27:I27" si="20">G4+G10+G18+G26+G20</f>
        <v>6587578</v>
      </c>
      <c r="H27" s="136">
        <f t="shared" ref="H27" si="21">H4+H10+H18+H26+H20</f>
        <v>6587578</v>
      </c>
      <c r="I27" s="136">
        <f t="shared" si="20"/>
        <v>6885861</v>
      </c>
      <c r="J27" s="136">
        <f t="shared" ref="J27:M27" si="22">J4+J10+J18+J26+J20</f>
        <v>7181527</v>
      </c>
      <c r="K27" s="136">
        <f t="shared" ref="K27" si="23">K4+K10+K18+K26+K20</f>
        <v>7182609</v>
      </c>
      <c r="L27" s="136">
        <f t="shared" si="22"/>
        <v>1267594</v>
      </c>
      <c r="M27" s="409">
        <f t="shared" si="22"/>
        <v>1082</v>
      </c>
      <c r="N27" s="409">
        <f>N4+N10+N18+N26+N20</f>
        <v>2591061</v>
      </c>
      <c r="O27" s="137">
        <f>O4+O10+O18+O26+O20</f>
        <v>3391628</v>
      </c>
      <c r="P27" s="136">
        <f>P4+P10+P18+P26+P20</f>
        <v>3927538</v>
      </c>
      <c r="Q27" s="136">
        <f>Q4+Q10+Q18+Q26+Q20</f>
        <v>4990059</v>
      </c>
      <c r="R27" s="354" t="e">
        <f>(Q27/#REF!)*100</f>
        <v>#REF!</v>
      </c>
    </row>
    <row r="28" spans="1:18" x14ac:dyDescent="0.25">
      <c r="A28" s="23"/>
      <c r="B28" s="27"/>
      <c r="C28" s="28"/>
      <c r="D28" s="28"/>
      <c r="E28" s="28"/>
      <c r="F28" s="28"/>
      <c r="G28" s="138"/>
      <c r="H28" s="138"/>
      <c r="I28" s="138"/>
      <c r="J28" s="138"/>
      <c r="K28" s="138"/>
      <c r="L28" s="132"/>
      <c r="M28" s="297"/>
      <c r="N28" s="138"/>
      <c r="O28" s="138"/>
      <c r="P28" s="138"/>
      <c r="Q28" s="138"/>
      <c r="R28" s="358"/>
    </row>
    <row r="29" spans="1:18" x14ac:dyDescent="0.25">
      <c r="A29" s="9" t="s">
        <v>45</v>
      </c>
      <c r="B29" s="509" t="s">
        <v>46</v>
      </c>
      <c r="C29" s="509"/>
      <c r="D29" s="334"/>
      <c r="E29" s="29"/>
      <c r="F29" s="29"/>
      <c r="G29" s="139"/>
      <c r="H29" s="139"/>
      <c r="I29" s="139"/>
      <c r="J29" s="139"/>
      <c r="K29" s="139"/>
      <c r="L29" s="132"/>
      <c r="M29" s="297"/>
      <c r="N29" s="455"/>
      <c r="O29" s="139"/>
      <c r="P29" s="139"/>
      <c r="Q29" s="139"/>
      <c r="R29" s="358"/>
    </row>
    <row r="30" spans="1:18" x14ac:dyDescent="0.25">
      <c r="A30" s="6" t="s">
        <v>47</v>
      </c>
      <c r="B30" s="530" t="s">
        <v>48</v>
      </c>
      <c r="C30" s="531"/>
      <c r="D30" s="334"/>
      <c r="E30" s="29"/>
      <c r="F30" s="29"/>
      <c r="G30" s="139"/>
      <c r="H30" s="139"/>
      <c r="I30" s="139"/>
      <c r="J30" s="139"/>
      <c r="K30" s="139"/>
      <c r="L30" s="132"/>
      <c r="M30" s="297"/>
      <c r="N30" s="457"/>
      <c r="O30" s="359"/>
      <c r="P30" s="360"/>
      <c r="Q30" s="360"/>
      <c r="R30" s="358"/>
    </row>
    <row r="31" spans="1:18" x14ac:dyDescent="0.25">
      <c r="A31" s="132" t="s">
        <v>13</v>
      </c>
      <c r="B31" s="537" t="s">
        <v>248</v>
      </c>
      <c r="C31" s="538"/>
      <c r="D31" s="348"/>
      <c r="E31" s="280" t="s">
        <v>270</v>
      </c>
      <c r="F31" s="281">
        <v>110128</v>
      </c>
      <c r="G31" s="297">
        <v>14951</v>
      </c>
      <c r="H31" s="408">
        <v>14951</v>
      </c>
      <c r="I31" s="297">
        <v>0</v>
      </c>
      <c r="J31" s="246">
        <v>4259</v>
      </c>
      <c r="K31" s="246">
        <f>4259+2965</f>
        <v>7224</v>
      </c>
      <c r="L31" s="392">
        <f t="shared" si="4"/>
        <v>-14951</v>
      </c>
      <c r="M31" s="297">
        <f>K31-J31</f>
        <v>2965</v>
      </c>
      <c r="N31" s="457"/>
      <c r="O31" s="361">
        <v>7534</v>
      </c>
      <c r="P31" s="362"/>
      <c r="Q31" s="309">
        <v>9983</v>
      </c>
      <c r="R31" s="363" t="e">
        <f>(Q31/#REF!)*100</f>
        <v>#REF!</v>
      </c>
    </row>
    <row r="32" spans="1:18" x14ac:dyDescent="0.25">
      <c r="A32" s="134" t="s">
        <v>1</v>
      </c>
      <c r="B32" s="532" t="s">
        <v>49</v>
      </c>
      <c r="C32" s="533"/>
      <c r="D32" s="344"/>
      <c r="E32" s="263">
        <v>911311</v>
      </c>
      <c r="F32" s="148">
        <v>110207</v>
      </c>
      <c r="G32" s="30">
        <v>119514</v>
      </c>
      <c r="H32" s="138">
        <v>119514</v>
      </c>
      <c r="I32" s="30">
        <v>0</v>
      </c>
      <c r="J32" s="138">
        <v>29498</v>
      </c>
      <c r="K32" s="138">
        <f>29498+19760</f>
        <v>49258</v>
      </c>
      <c r="L32" s="134">
        <f t="shared" si="4"/>
        <v>-119514</v>
      </c>
      <c r="M32" s="30">
        <f>K32-J32</f>
        <v>19760</v>
      </c>
      <c r="N32" s="30">
        <v>52866</v>
      </c>
      <c r="O32" s="364">
        <f>60260</f>
        <v>60260</v>
      </c>
      <c r="P32" s="228">
        <f>70155+2000</f>
        <v>72155</v>
      </c>
      <c r="Q32" s="291">
        <f>89998-Q31</f>
        <v>80015</v>
      </c>
      <c r="R32" s="365" t="e">
        <f>(Q32/#REF!)*100</f>
        <v>#REF!</v>
      </c>
    </row>
    <row r="33" spans="1:18" s="209" customFormat="1" ht="34.15" customHeight="1" x14ac:dyDescent="0.25">
      <c r="A33" s="134" t="s">
        <v>2</v>
      </c>
      <c r="B33" s="534" t="s">
        <v>50</v>
      </c>
      <c r="C33" s="535"/>
      <c r="D33" s="346"/>
      <c r="E33" s="263">
        <v>911311</v>
      </c>
      <c r="F33" s="148">
        <v>110233</v>
      </c>
      <c r="G33" s="30">
        <v>22510</v>
      </c>
      <c r="H33" s="138">
        <v>22510</v>
      </c>
      <c r="I33" s="30">
        <v>0</v>
      </c>
      <c r="J33" s="138">
        <v>5684</v>
      </c>
      <c r="K33" s="138">
        <f>5684+3794</f>
        <v>9478</v>
      </c>
      <c r="L33" s="134">
        <f t="shared" si="4"/>
        <v>-22510</v>
      </c>
      <c r="M33" s="30">
        <f t="shared" ref="M33:M41" si="24">K33-J33</f>
        <v>3794</v>
      </c>
      <c r="N33" s="30">
        <v>7582</v>
      </c>
      <c r="O33" s="25">
        <v>11236</v>
      </c>
      <c r="P33" s="24">
        <v>13002</v>
      </c>
      <c r="Q33" s="17">
        <v>16839</v>
      </c>
      <c r="R33" s="365" t="e">
        <f>(Q33/#REF!)*100</f>
        <v>#REF!</v>
      </c>
    </row>
    <row r="34" spans="1:18" x14ac:dyDescent="0.25">
      <c r="A34" s="134" t="s">
        <v>54</v>
      </c>
      <c r="B34" s="526" t="s">
        <v>364</v>
      </c>
      <c r="C34" s="536"/>
      <c r="D34" s="347"/>
      <c r="E34" s="263">
        <v>911311</v>
      </c>
      <c r="F34" s="148">
        <v>110108</v>
      </c>
      <c r="G34" s="30">
        <v>0</v>
      </c>
      <c r="H34" s="138">
        <v>0</v>
      </c>
      <c r="I34" s="30">
        <v>25102</v>
      </c>
      <c r="J34" s="138">
        <v>25102</v>
      </c>
      <c r="K34" s="138">
        <v>25102</v>
      </c>
      <c r="L34" s="134">
        <f t="shared" si="4"/>
        <v>25102</v>
      </c>
      <c r="M34" s="30">
        <f t="shared" si="24"/>
        <v>0</v>
      </c>
      <c r="N34" s="30"/>
      <c r="O34" s="364"/>
      <c r="P34" s="228"/>
      <c r="Q34" s="17"/>
      <c r="R34" s="365"/>
    </row>
    <row r="35" spans="1:18" ht="33" customHeight="1" x14ac:dyDescent="0.25">
      <c r="A35" s="134" t="s">
        <v>66</v>
      </c>
      <c r="B35" s="526" t="s">
        <v>383</v>
      </c>
      <c r="C35" s="536"/>
      <c r="D35" s="414"/>
      <c r="E35" s="263" t="s">
        <v>21</v>
      </c>
      <c r="F35" s="25">
        <v>110116</v>
      </c>
      <c r="G35" s="30">
        <v>0</v>
      </c>
      <c r="H35" s="138"/>
      <c r="I35" s="30">
        <v>0</v>
      </c>
      <c r="J35" s="138">
        <v>30015</v>
      </c>
      <c r="K35" s="138">
        <v>30015</v>
      </c>
      <c r="L35" s="134">
        <f t="shared" si="4"/>
        <v>0</v>
      </c>
      <c r="M35" s="30">
        <f t="shared" si="24"/>
        <v>0</v>
      </c>
      <c r="N35" s="30">
        <v>30015</v>
      </c>
      <c r="O35" s="364"/>
      <c r="P35" s="228"/>
      <c r="Q35" s="17"/>
      <c r="R35" s="365"/>
    </row>
    <row r="36" spans="1:18" x14ac:dyDescent="0.25">
      <c r="A36" s="134" t="s">
        <v>69</v>
      </c>
      <c r="B36" s="534" t="s">
        <v>51</v>
      </c>
      <c r="C36" s="535"/>
      <c r="D36" s="346"/>
      <c r="E36" s="346"/>
      <c r="F36" s="270"/>
      <c r="G36" s="30"/>
      <c r="H36" s="138"/>
      <c r="I36" s="30"/>
      <c r="J36" s="138"/>
      <c r="K36" s="138"/>
      <c r="L36" s="134"/>
      <c r="M36" s="30"/>
      <c r="N36" s="30"/>
      <c r="O36" s="364"/>
      <c r="P36" s="228"/>
      <c r="Q36" s="291"/>
      <c r="R36" s="365"/>
    </row>
    <row r="37" spans="1:18" x14ac:dyDescent="0.25">
      <c r="A37" s="134"/>
      <c r="B37" s="345"/>
      <c r="C37" s="274" t="s">
        <v>52</v>
      </c>
      <c r="D37" s="272" t="s">
        <v>260</v>
      </c>
      <c r="E37" s="25" t="s">
        <v>41</v>
      </c>
      <c r="F37" s="143">
        <v>110110</v>
      </c>
      <c r="G37" s="30">
        <v>175271</v>
      </c>
      <c r="H37" s="138">
        <v>175271</v>
      </c>
      <c r="I37" s="30">
        <v>175271</v>
      </c>
      <c r="J37" s="138">
        <v>175271</v>
      </c>
      <c r="K37" s="138">
        <v>175271</v>
      </c>
      <c r="L37" s="134">
        <f t="shared" si="4"/>
        <v>0</v>
      </c>
      <c r="M37" s="30">
        <f t="shared" si="24"/>
        <v>0</v>
      </c>
      <c r="N37" s="30">
        <v>71704</v>
      </c>
      <c r="O37" s="364">
        <v>91141</v>
      </c>
      <c r="P37" s="228">
        <v>105163</v>
      </c>
      <c r="Q37" s="291">
        <v>133206</v>
      </c>
      <c r="R37" s="365" t="e">
        <f>(Q37/#REF!)*100</f>
        <v>#REF!</v>
      </c>
    </row>
    <row r="38" spans="1:18" x14ac:dyDescent="0.25">
      <c r="A38" s="134"/>
      <c r="B38" s="345"/>
      <c r="C38" s="274" t="s">
        <v>53</v>
      </c>
      <c r="D38" s="272" t="s">
        <v>260</v>
      </c>
      <c r="E38" s="25" t="s">
        <v>41</v>
      </c>
      <c r="F38" s="143">
        <v>110111</v>
      </c>
      <c r="G38" s="30">
        <v>168800</v>
      </c>
      <c r="H38" s="138">
        <v>168800</v>
      </c>
      <c r="I38" s="30">
        <v>168800</v>
      </c>
      <c r="J38" s="138">
        <v>168800</v>
      </c>
      <c r="K38" s="138">
        <v>168800</v>
      </c>
      <c r="L38" s="134">
        <f t="shared" si="4"/>
        <v>0</v>
      </c>
      <c r="M38" s="30">
        <f t="shared" si="24"/>
        <v>0</v>
      </c>
      <c r="N38" s="30">
        <v>64330</v>
      </c>
      <c r="O38" s="364">
        <v>87776</v>
      </c>
      <c r="P38" s="228">
        <v>101280</v>
      </c>
      <c r="Q38" s="291">
        <v>128288</v>
      </c>
      <c r="R38" s="365" t="e">
        <f>(Q38/#REF!)*100</f>
        <v>#REF!</v>
      </c>
    </row>
    <row r="39" spans="1:18" x14ac:dyDescent="0.25">
      <c r="A39" s="134" t="s">
        <v>71</v>
      </c>
      <c r="B39" s="534" t="s">
        <v>55</v>
      </c>
      <c r="C39" s="535"/>
      <c r="D39" s="273" t="s">
        <v>260</v>
      </c>
      <c r="E39" s="346">
        <v>91141</v>
      </c>
      <c r="F39" s="31">
        <v>110109</v>
      </c>
      <c r="G39" s="30">
        <v>181876</v>
      </c>
      <c r="H39" s="138">
        <v>181876</v>
      </c>
      <c r="I39" s="30">
        <v>181876</v>
      </c>
      <c r="J39" s="138">
        <v>181876</v>
      </c>
      <c r="K39" s="138">
        <v>181876</v>
      </c>
      <c r="L39" s="134">
        <f t="shared" si="4"/>
        <v>0</v>
      </c>
      <c r="M39" s="30">
        <f t="shared" si="24"/>
        <v>0</v>
      </c>
      <c r="N39" s="30">
        <v>133634</v>
      </c>
      <c r="O39" s="364">
        <v>94575</v>
      </c>
      <c r="P39" s="228">
        <v>109125</v>
      </c>
      <c r="Q39" s="291">
        <v>138225</v>
      </c>
      <c r="R39" s="365" t="e">
        <f>(Q39/#REF!)*100</f>
        <v>#REF!</v>
      </c>
    </row>
    <row r="40" spans="1:18" x14ac:dyDescent="0.25">
      <c r="A40" s="134" t="s">
        <v>73</v>
      </c>
      <c r="B40" s="534" t="s">
        <v>391</v>
      </c>
      <c r="C40" s="535"/>
      <c r="D40" s="271"/>
      <c r="E40" s="270"/>
      <c r="F40" s="31"/>
      <c r="G40" s="30">
        <v>0</v>
      </c>
      <c r="H40" s="138"/>
      <c r="I40" s="30">
        <v>0</v>
      </c>
      <c r="J40" s="138">
        <v>147079</v>
      </c>
      <c r="K40" s="138">
        <v>147079</v>
      </c>
      <c r="L40" s="134">
        <f t="shared" si="4"/>
        <v>0</v>
      </c>
      <c r="M40" s="30">
        <f t="shared" si="24"/>
        <v>0</v>
      </c>
      <c r="N40" s="30"/>
      <c r="O40" s="364"/>
      <c r="P40" s="228"/>
      <c r="Q40" s="291"/>
      <c r="R40" s="365"/>
    </row>
    <row r="41" spans="1:18" x14ac:dyDescent="0.25">
      <c r="A41" s="134" t="s">
        <v>68</v>
      </c>
      <c r="B41" s="534" t="s">
        <v>392</v>
      </c>
      <c r="C41" s="535"/>
      <c r="D41" s="271"/>
      <c r="E41" s="270"/>
      <c r="F41" s="31"/>
      <c r="G41" s="30">
        <v>0</v>
      </c>
      <c r="H41" s="138"/>
      <c r="I41" s="30">
        <v>0</v>
      </c>
      <c r="J41" s="138">
        <f>223130-J40</f>
        <v>76051</v>
      </c>
      <c r="K41" s="138">
        <f>223130-K40</f>
        <v>76051</v>
      </c>
      <c r="L41" s="134">
        <f t="shared" si="4"/>
        <v>0</v>
      </c>
      <c r="M41" s="30">
        <f t="shared" si="24"/>
        <v>0</v>
      </c>
      <c r="N41" s="140"/>
      <c r="O41" s="364"/>
      <c r="P41" s="228"/>
      <c r="Q41" s="291"/>
      <c r="R41" s="365"/>
    </row>
    <row r="42" spans="1:18" hidden="1" outlineLevel="1" x14ac:dyDescent="0.25">
      <c r="A42" s="134" t="s">
        <v>73</v>
      </c>
      <c r="B42" s="539" t="s">
        <v>268</v>
      </c>
      <c r="C42" s="540"/>
      <c r="D42" s="271" t="s">
        <v>269</v>
      </c>
      <c r="E42" s="270">
        <v>91151</v>
      </c>
      <c r="F42" s="31">
        <v>710271</v>
      </c>
      <c r="G42" s="30">
        <v>0</v>
      </c>
      <c r="H42" s="138">
        <v>8061</v>
      </c>
      <c r="I42" s="30">
        <v>0</v>
      </c>
      <c r="J42" s="138">
        <v>0</v>
      </c>
      <c r="K42" s="138">
        <v>0</v>
      </c>
      <c r="L42" s="134">
        <f t="shared" si="4"/>
        <v>0</v>
      </c>
      <c r="M42" s="30">
        <f>J42-I42</f>
        <v>0</v>
      </c>
      <c r="N42" s="138"/>
      <c r="O42" s="364">
        <v>0</v>
      </c>
      <c r="P42" s="228"/>
      <c r="Q42" s="291">
        <v>0</v>
      </c>
      <c r="R42" s="365" t="e">
        <f>(Q42/#REF!)*100</f>
        <v>#REF!</v>
      </c>
    </row>
    <row r="43" spans="1:18" hidden="1" outlineLevel="1" x14ac:dyDescent="0.25">
      <c r="A43" s="134" t="s">
        <v>68</v>
      </c>
      <c r="B43" s="515" t="s">
        <v>267</v>
      </c>
      <c r="C43" s="516"/>
      <c r="D43" s="271" t="s">
        <v>293</v>
      </c>
      <c r="E43" s="270">
        <v>91151</v>
      </c>
      <c r="F43" s="31">
        <v>710264</v>
      </c>
      <c r="G43" s="140">
        <v>0</v>
      </c>
      <c r="H43" s="138">
        <v>2813</v>
      </c>
      <c r="I43" s="140">
        <v>0</v>
      </c>
      <c r="J43" s="138">
        <v>0</v>
      </c>
      <c r="K43" s="138">
        <v>0</v>
      </c>
      <c r="L43" s="247">
        <f t="shared" si="4"/>
        <v>0</v>
      </c>
      <c r="M43" s="140">
        <f>J43-I43</f>
        <v>0</v>
      </c>
      <c r="N43" s="456"/>
      <c r="O43" s="366">
        <v>0</v>
      </c>
      <c r="P43" s="367"/>
      <c r="Q43" s="310">
        <v>6791</v>
      </c>
      <c r="R43" s="368" t="e">
        <f>(Q43/#REF!)*100</f>
        <v>#REF!</v>
      </c>
    </row>
    <row r="44" spans="1:18" s="209" customFormat="1" ht="21" customHeight="1" collapsed="1" x14ac:dyDescent="0.25">
      <c r="A44" s="6"/>
      <c r="B44" s="522" t="s">
        <v>351</v>
      </c>
      <c r="C44" s="523"/>
      <c r="D44" s="390" t="s">
        <v>292</v>
      </c>
      <c r="E44" s="32"/>
      <c r="F44" s="32"/>
      <c r="G44" s="425">
        <f>SUM(G31:G39)</f>
        <v>682922</v>
      </c>
      <c r="H44" s="137">
        <f t="shared" ref="H44:M44" si="25">SUM(H31:H43)</f>
        <v>693796</v>
      </c>
      <c r="I44" s="409">
        <f t="shared" si="25"/>
        <v>551049</v>
      </c>
      <c r="J44" s="409">
        <f t="shared" si="25"/>
        <v>843635</v>
      </c>
      <c r="K44" s="409">
        <f t="shared" si="25"/>
        <v>870154</v>
      </c>
      <c r="L44" s="409">
        <f t="shared" si="25"/>
        <v>-131873</v>
      </c>
      <c r="M44" s="409">
        <f t="shared" si="25"/>
        <v>26519</v>
      </c>
      <c r="N44" s="409">
        <f>SUM(N31:N43)</f>
        <v>360131</v>
      </c>
      <c r="O44" s="391">
        <f>SUM(O31:O39)</f>
        <v>352522</v>
      </c>
      <c r="P44" s="369">
        <f>SUM(P32:P39)</f>
        <v>400725</v>
      </c>
      <c r="Q44" s="370">
        <f>SUM(Q31:Q43)</f>
        <v>513347</v>
      </c>
      <c r="R44" s="354" t="e">
        <f>(Q44/#REF!)*100</f>
        <v>#REF!</v>
      </c>
    </row>
    <row r="45" spans="1:18" x14ac:dyDescent="0.25">
      <c r="A45" s="33" t="s">
        <v>56</v>
      </c>
      <c r="B45" s="511" t="s">
        <v>57</v>
      </c>
      <c r="C45" s="512"/>
      <c r="D45" s="336"/>
      <c r="E45" s="29"/>
      <c r="F45" s="29"/>
      <c r="G45" s="246"/>
      <c r="H45" s="246"/>
      <c r="I45" s="246"/>
      <c r="J45" s="246"/>
      <c r="K45" s="246"/>
      <c r="L45" s="132"/>
      <c r="M45" s="297"/>
      <c r="N45" s="138"/>
      <c r="O45" s="229"/>
      <c r="P45" s="229"/>
      <c r="Q45" s="229"/>
      <c r="R45" s="358"/>
    </row>
    <row r="46" spans="1:18" hidden="1" outlineLevel="1" x14ac:dyDescent="0.25">
      <c r="A46" s="255" t="s">
        <v>13</v>
      </c>
      <c r="B46" s="513" t="s">
        <v>268</v>
      </c>
      <c r="C46" s="514"/>
      <c r="D46" s="337"/>
      <c r="E46" s="256" t="s">
        <v>58</v>
      </c>
      <c r="F46" s="257" t="s">
        <v>271</v>
      </c>
      <c r="G46" s="132">
        <v>7013</v>
      </c>
      <c r="H46" s="132">
        <v>14379</v>
      </c>
      <c r="I46" s="132">
        <v>0</v>
      </c>
      <c r="J46" s="132">
        <v>0</v>
      </c>
      <c r="K46" s="132">
        <v>0</v>
      </c>
      <c r="L46" s="392">
        <f t="shared" si="4"/>
        <v>-7013</v>
      </c>
      <c r="M46" s="297">
        <f>J46-I46</f>
        <v>0</v>
      </c>
      <c r="N46" s="453"/>
      <c r="O46" s="360"/>
      <c r="P46" s="371">
        <v>6791</v>
      </c>
      <c r="Q46" s="230"/>
      <c r="R46" s="352" t="e">
        <f>(Q46/#REF!)*100</f>
        <v>#REF!</v>
      </c>
    </row>
    <row r="47" spans="1:18" ht="15.75" hidden="1" customHeight="1" outlineLevel="1" x14ac:dyDescent="0.25">
      <c r="A47" s="34" t="s">
        <v>1</v>
      </c>
      <c r="B47" s="515" t="s">
        <v>267</v>
      </c>
      <c r="C47" s="516"/>
      <c r="D47" s="338"/>
      <c r="E47" s="35" t="s">
        <v>58</v>
      </c>
      <c r="F47" s="149" t="s">
        <v>59</v>
      </c>
      <c r="G47" s="134">
        <v>6791</v>
      </c>
      <c r="H47" s="134">
        <v>6791</v>
      </c>
      <c r="I47" s="134">
        <v>0</v>
      </c>
      <c r="J47" s="134">
        <v>0</v>
      </c>
      <c r="K47" s="134">
        <v>0</v>
      </c>
      <c r="L47" s="134">
        <f t="shared" si="4"/>
        <v>-6791</v>
      </c>
      <c r="M47" s="30">
        <f>J47-I47</f>
        <v>0</v>
      </c>
      <c r="N47" s="454"/>
      <c r="O47" s="355"/>
      <c r="P47" s="291"/>
      <c r="Q47" s="228"/>
      <c r="R47" s="383"/>
    </row>
    <row r="48" spans="1:18" ht="15.75" customHeight="1" collapsed="1" x14ac:dyDescent="0.25">
      <c r="A48" s="34" t="s">
        <v>13</v>
      </c>
      <c r="B48" s="520" t="s">
        <v>390</v>
      </c>
      <c r="C48" s="521"/>
      <c r="D48" s="445"/>
      <c r="E48" s="35"/>
      <c r="F48" s="149"/>
      <c r="G48" s="443">
        <v>13804</v>
      </c>
      <c r="H48" s="443"/>
      <c r="I48" s="443"/>
      <c r="J48" s="443">
        <v>0</v>
      </c>
      <c r="K48" s="443">
        <v>0</v>
      </c>
      <c r="L48" s="443"/>
      <c r="M48" s="444">
        <v>0</v>
      </c>
      <c r="N48" s="454"/>
      <c r="O48" s="355"/>
      <c r="P48" s="291"/>
      <c r="Q48" s="228"/>
      <c r="R48" s="356"/>
    </row>
    <row r="49" spans="1:18" x14ac:dyDescent="0.25">
      <c r="A49" s="33" t="s">
        <v>56</v>
      </c>
      <c r="B49" s="517" t="s">
        <v>352</v>
      </c>
      <c r="C49" s="518"/>
      <c r="D49" s="36" t="s">
        <v>261</v>
      </c>
      <c r="E49" s="36"/>
      <c r="F49" s="150"/>
      <c r="G49" s="136">
        <f>SUM(G46:G47)</f>
        <v>13804</v>
      </c>
      <c r="H49" s="136">
        <f t="shared" ref="H49" si="26">SUM(H46:H47)</f>
        <v>21170</v>
      </c>
      <c r="I49" s="136">
        <f t="shared" ref="I49" si="27">SUM(I46:I47)</f>
        <v>0</v>
      </c>
      <c r="J49" s="136">
        <f>SUM(J46:J48)</f>
        <v>0</v>
      </c>
      <c r="K49" s="136">
        <f>SUM(K46:K48)</f>
        <v>0</v>
      </c>
      <c r="L49" s="136">
        <f t="shared" ref="L49:M49" si="28">SUM(L46:L47)</f>
        <v>-13804</v>
      </c>
      <c r="M49" s="409">
        <f t="shared" si="28"/>
        <v>0</v>
      </c>
      <c r="N49" s="425"/>
      <c r="O49" s="372">
        <f t="shared" ref="O49:Q49" si="29">SUM(O46:O47)</f>
        <v>0</v>
      </c>
      <c r="P49" s="372">
        <f t="shared" si="29"/>
        <v>6791</v>
      </c>
      <c r="Q49" s="373">
        <f t="shared" si="29"/>
        <v>0</v>
      </c>
      <c r="R49" s="356" t="e">
        <f>(Q49/#REF!)*100</f>
        <v>#REF!</v>
      </c>
    </row>
    <row r="50" spans="1:18" x14ac:dyDescent="0.25">
      <c r="A50" s="6"/>
      <c r="B50" s="519" t="s">
        <v>60</v>
      </c>
      <c r="C50" s="519"/>
      <c r="D50" s="339"/>
      <c r="E50" s="6"/>
      <c r="F50" s="9"/>
      <c r="G50" s="135">
        <f t="shared" ref="G50:I50" si="30">G44+G49</f>
        <v>696726</v>
      </c>
      <c r="H50" s="135">
        <f t="shared" ref="H50" si="31">H44+H49</f>
        <v>714966</v>
      </c>
      <c r="I50" s="135">
        <f t="shared" si="30"/>
        <v>551049</v>
      </c>
      <c r="J50" s="135">
        <f t="shared" ref="J50:N50" si="32">J44+J49</f>
        <v>843635</v>
      </c>
      <c r="K50" s="135">
        <f t="shared" ref="K50" si="33">K44+K49</f>
        <v>870154</v>
      </c>
      <c r="L50" s="135">
        <f t="shared" si="32"/>
        <v>-145677</v>
      </c>
      <c r="M50" s="409">
        <f t="shared" si="32"/>
        <v>26519</v>
      </c>
      <c r="N50" s="409">
        <f t="shared" si="32"/>
        <v>360131</v>
      </c>
      <c r="O50" s="275">
        <f t="shared" ref="O50:Q50" si="34">O44+O49</f>
        <v>352522</v>
      </c>
      <c r="P50" s="137">
        <f t="shared" si="34"/>
        <v>407516</v>
      </c>
      <c r="Q50" s="136">
        <f t="shared" si="34"/>
        <v>513347</v>
      </c>
      <c r="R50" s="374" t="e">
        <f>(Q50/#REF!)*100</f>
        <v>#REF!</v>
      </c>
    </row>
    <row r="51" spans="1:18" x14ac:dyDescent="0.25">
      <c r="A51" s="9"/>
      <c r="B51" s="334"/>
      <c r="C51" s="334"/>
      <c r="D51" s="334"/>
      <c r="E51" s="37"/>
      <c r="F51" s="9"/>
      <c r="G51" s="138"/>
      <c r="H51" s="138"/>
      <c r="I51" s="138"/>
      <c r="J51" s="138"/>
      <c r="K51" s="138"/>
      <c r="L51" s="132">
        <f t="shared" si="4"/>
        <v>0</v>
      </c>
      <c r="M51" s="138"/>
      <c r="N51" s="138"/>
      <c r="O51" s="229"/>
      <c r="P51" s="229"/>
      <c r="Q51" s="229"/>
      <c r="R51" s="358"/>
    </row>
    <row r="52" spans="1:18" x14ac:dyDescent="0.25">
      <c r="A52" s="508" t="s">
        <v>61</v>
      </c>
      <c r="B52" s="509"/>
      <c r="C52" s="510"/>
      <c r="D52" s="335"/>
      <c r="E52" s="6"/>
      <c r="F52" s="9"/>
      <c r="G52" s="136">
        <f t="shared" ref="G52:Q52" si="35">G27+G50</f>
        <v>7284304</v>
      </c>
      <c r="H52" s="136">
        <f t="shared" si="35"/>
        <v>7302544</v>
      </c>
      <c r="I52" s="136">
        <f t="shared" si="35"/>
        <v>7436910</v>
      </c>
      <c r="J52" s="136">
        <f t="shared" si="35"/>
        <v>8025162</v>
      </c>
      <c r="K52" s="136">
        <f t="shared" ref="K52" si="36">K27+K50</f>
        <v>8052763</v>
      </c>
      <c r="L52" s="136">
        <f t="shared" si="35"/>
        <v>1121917</v>
      </c>
      <c r="M52" s="409">
        <f t="shared" si="35"/>
        <v>27601</v>
      </c>
      <c r="N52" s="409">
        <f t="shared" si="35"/>
        <v>2951192</v>
      </c>
      <c r="O52" s="251">
        <f t="shared" si="35"/>
        <v>3744150</v>
      </c>
      <c r="P52" s="136">
        <f t="shared" si="35"/>
        <v>4335054</v>
      </c>
      <c r="Q52" s="136">
        <f t="shared" si="35"/>
        <v>5503406</v>
      </c>
      <c r="R52" s="375" t="e">
        <f>(Q52/#REF!)*100</f>
        <v>#REF!</v>
      </c>
    </row>
    <row r="53" spans="1:18" x14ac:dyDescent="0.25">
      <c r="O53" s="229" t="e">
        <f>O52+#REF!</f>
        <v>#REF!</v>
      </c>
      <c r="P53" s="229" t="e">
        <f>P52+#REF!</f>
        <v>#REF!</v>
      </c>
      <c r="Q53" s="229" t="e">
        <f>Q52+#REF!+'5.'!#REF!</f>
        <v>#REF!</v>
      </c>
    </row>
  </sheetData>
  <mergeCells count="31">
    <mergeCell ref="B41:C41"/>
    <mergeCell ref="B18:C18"/>
    <mergeCell ref="B2:C2"/>
    <mergeCell ref="B4:C4"/>
    <mergeCell ref="B6:C6"/>
    <mergeCell ref="B10:C10"/>
    <mergeCell ref="B12:C12"/>
    <mergeCell ref="B40:C40"/>
    <mergeCell ref="B44:C44"/>
    <mergeCell ref="B20:C20"/>
    <mergeCell ref="B22:C22"/>
    <mergeCell ref="B26:C26"/>
    <mergeCell ref="B27:C27"/>
    <mergeCell ref="B29:C29"/>
    <mergeCell ref="B30:C30"/>
    <mergeCell ref="B32:C32"/>
    <mergeCell ref="B33:C33"/>
    <mergeCell ref="B34:C34"/>
    <mergeCell ref="B36:C36"/>
    <mergeCell ref="B39:C39"/>
    <mergeCell ref="B31:C31"/>
    <mergeCell ref="B42:C42"/>
    <mergeCell ref="B43:C43"/>
    <mergeCell ref="B35:C35"/>
    <mergeCell ref="A52:C52"/>
    <mergeCell ref="B45:C45"/>
    <mergeCell ref="B46:C46"/>
    <mergeCell ref="B47:C47"/>
    <mergeCell ref="B49:C49"/>
    <mergeCell ref="B50:C50"/>
    <mergeCell ref="B48:C48"/>
  </mergeCells>
  <phoneticPr fontId="17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6" orientation="portrait" r:id="rId1"/>
  <headerFooter>
    <oddHeader>&amp;C&amp;"Times New Roman,Félkövér"&amp;12Állami támogatások&amp;R&amp;"Times New Roman,Normál"4. melléklet
a /2026. () önkormányzati rendelethez
(ezer Ft-ban&amp;"-,Normál")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7"/>
  <sheetViews>
    <sheetView view="pageBreakPreview" topLeftCell="A52" zoomScaleNormal="100" zoomScaleSheetLayoutView="100" workbookViewId="0">
      <selection activeCell="J31" sqref="J31"/>
    </sheetView>
  </sheetViews>
  <sheetFormatPr defaultColWidth="9" defaultRowHeight="12.75" outlineLevelRow="2" outlineLevelCol="2" x14ac:dyDescent="0.25"/>
  <cols>
    <col min="1" max="1" width="5.7109375" style="59" customWidth="1"/>
    <col min="2" max="2" width="2.5703125" style="59" customWidth="1"/>
    <col min="3" max="3" width="52.42578125" style="59" customWidth="1"/>
    <col min="4" max="4" width="11" style="59" customWidth="1"/>
    <col min="5" max="6" width="11" style="59" hidden="1" customWidth="1" outlineLevel="1"/>
    <col min="7" max="7" width="11" style="59" customWidth="1" collapsed="1"/>
    <col min="8" max="8" width="11" style="59" customWidth="1"/>
    <col min="9" max="9" width="11" style="59" hidden="1" customWidth="1" outlineLevel="1"/>
    <col min="10" max="10" width="10.7109375" style="59" customWidth="1" collapsed="1"/>
    <col min="11" max="11" width="11" style="59" hidden="1" customWidth="1" outlineLevel="1"/>
    <col min="12" max="12" width="11" style="59" hidden="1" customWidth="1" outlineLevel="2"/>
    <col min="13" max="13" width="11" style="59" customWidth="1" collapsed="1"/>
    <col min="14" max="14" width="9.7109375" style="59" customWidth="1"/>
    <col min="15" max="251" width="9" style="59"/>
    <col min="252" max="252" width="5.7109375" style="59" customWidth="1"/>
    <col min="253" max="253" width="2.5703125" style="59" customWidth="1"/>
    <col min="254" max="254" width="58.85546875" style="59" customWidth="1"/>
    <col min="255" max="257" width="0" style="59" hidden="1" customWidth="1"/>
    <col min="258" max="261" width="11" style="59" customWidth="1"/>
    <col min="262" max="262" width="14" style="59" customWidth="1"/>
    <col min="263" max="263" width="10.42578125" style="59" customWidth="1"/>
    <col min="264" max="267" width="0" style="59" hidden="1" customWidth="1"/>
    <col min="268" max="507" width="9" style="59"/>
    <col min="508" max="508" width="5.7109375" style="59" customWidth="1"/>
    <col min="509" max="509" width="2.5703125" style="59" customWidth="1"/>
    <col min="510" max="510" width="58.85546875" style="59" customWidth="1"/>
    <col min="511" max="513" width="0" style="59" hidden="1" customWidth="1"/>
    <col min="514" max="517" width="11" style="59" customWidth="1"/>
    <col min="518" max="518" width="14" style="59" customWidth="1"/>
    <col min="519" max="519" width="10.42578125" style="59" customWidth="1"/>
    <col min="520" max="523" width="0" style="59" hidden="1" customWidth="1"/>
    <col min="524" max="763" width="9" style="59"/>
    <col min="764" max="764" width="5.7109375" style="59" customWidth="1"/>
    <col min="765" max="765" width="2.5703125" style="59" customWidth="1"/>
    <col min="766" max="766" width="58.85546875" style="59" customWidth="1"/>
    <col min="767" max="769" width="0" style="59" hidden="1" customWidth="1"/>
    <col min="770" max="773" width="11" style="59" customWidth="1"/>
    <col min="774" max="774" width="14" style="59" customWidth="1"/>
    <col min="775" max="775" width="10.42578125" style="59" customWidth="1"/>
    <col min="776" max="779" width="0" style="59" hidden="1" customWidth="1"/>
    <col min="780" max="1019" width="9" style="59"/>
    <col min="1020" max="1020" width="5.7109375" style="59" customWidth="1"/>
    <col min="1021" max="1021" width="2.5703125" style="59" customWidth="1"/>
    <col min="1022" max="1022" width="58.85546875" style="59" customWidth="1"/>
    <col min="1023" max="1025" width="0" style="59" hidden="1" customWidth="1"/>
    <col min="1026" max="1029" width="11" style="59" customWidth="1"/>
    <col min="1030" max="1030" width="14" style="59" customWidth="1"/>
    <col min="1031" max="1031" width="10.42578125" style="59" customWidth="1"/>
    <col min="1032" max="1035" width="0" style="59" hidden="1" customWidth="1"/>
    <col min="1036" max="1275" width="9" style="59"/>
    <col min="1276" max="1276" width="5.7109375" style="59" customWidth="1"/>
    <col min="1277" max="1277" width="2.5703125" style="59" customWidth="1"/>
    <col min="1278" max="1278" width="58.85546875" style="59" customWidth="1"/>
    <col min="1279" max="1281" width="0" style="59" hidden="1" customWidth="1"/>
    <col min="1282" max="1285" width="11" style="59" customWidth="1"/>
    <col min="1286" max="1286" width="14" style="59" customWidth="1"/>
    <col min="1287" max="1287" width="10.42578125" style="59" customWidth="1"/>
    <col min="1288" max="1291" width="0" style="59" hidden="1" customWidth="1"/>
    <col min="1292" max="1531" width="9" style="59"/>
    <col min="1532" max="1532" width="5.7109375" style="59" customWidth="1"/>
    <col min="1533" max="1533" width="2.5703125" style="59" customWidth="1"/>
    <col min="1534" max="1534" width="58.85546875" style="59" customWidth="1"/>
    <col min="1535" max="1537" width="0" style="59" hidden="1" customWidth="1"/>
    <col min="1538" max="1541" width="11" style="59" customWidth="1"/>
    <col min="1542" max="1542" width="14" style="59" customWidth="1"/>
    <col min="1543" max="1543" width="10.42578125" style="59" customWidth="1"/>
    <col min="1544" max="1547" width="0" style="59" hidden="1" customWidth="1"/>
    <col min="1548" max="1787" width="9" style="59"/>
    <col min="1788" max="1788" width="5.7109375" style="59" customWidth="1"/>
    <col min="1789" max="1789" width="2.5703125" style="59" customWidth="1"/>
    <col min="1790" max="1790" width="58.85546875" style="59" customWidth="1"/>
    <col min="1791" max="1793" width="0" style="59" hidden="1" customWidth="1"/>
    <col min="1794" max="1797" width="11" style="59" customWidth="1"/>
    <col min="1798" max="1798" width="14" style="59" customWidth="1"/>
    <col min="1799" max="1799" width="10.42578125" style="59" customWidth="1"/>
    <col min="1800" max="1803" width="0" style="59" hidden="1" customWidth="1"/>
    <col min="1804" max="2043" width="9" style="59"/>
    <col min="2044" max="2044" width="5.7109375" style="59" customWidth="1"/>
    <col min="2045" max="2045" width="2.5703125" style="59" customWidth="1"/>
    <col min="2046" max="2046" width="58.85546875" style="59" customWidth="1"/>
    <col min="2047" max="2049" width="0" style="59" hidden="1" customWidth="1"/>
    <col min="2050" max="2053" width="11" style="59" customWidth="1"/>
    <col min="2054" max="2054" width="14" style="59" customWidth="1"/>
    <col min="2055" max="2055" width="10.42578125" style="59" customWidth="1"/>
    <col min="2056" max="2059" width="0" style="59" hidden="1" customWidth="1"/>
    <col min="2060" max="2299" width="9" style="59"/>
    <col min="2300" max="2300" width="5.7109375" style="59" customWidth="1"/>
    <col min="2301" max="2301" width="2.5703125" style="59" customWidth="1"/>
    <col min="2302" max="2302" width="58.85546875" style="59" customWidth="1"/>
    <col min="2303" max="2305" width="0" style="59" hidden="1" customWidth="1"/>
    <col min="2306" max="2309" width="11" style="59" customWidth="1"/>
    <col min="2310" max="2310" width="14" style="59" customWidth="1"/>
    <col min="2311" max="2311" width="10.42578125" style="59" customWidth="1"/>
    <col min="2312" max="2315" width="0" style="59" hidden="1" customWidth="1"/>
    <col min="2316" max="2555" width="9" style="59"/>
    <col min="2556" max="2556" width="5.7109375" style="59" customWidth="1"/>
    <col min="2557" max="2557" width="2.5703125" style="59" customWidth="1"/>
    <col min="2558" max="2558" width="58.85546875" style="59" customWidth="1"/>
    <col min="2559" max="2561" width="0" style="59" hidden="1" customWidth="1"/>
    <col min="2562" max="2565" width="11" style="59" customWidth="1"/>
    <col min="2566" max="2566" width="14" style="59" customWidth="1"/>
    <col min="2567" max="2567" width="10.42578125" style="59" customWidth="1"/>
    <col min="2568" max="2571" width="0" style="59" hidden="1" customWidth="1"/>
    <col min="2572" max="2811" width="9" style="59"/>
    <col min="2812" max="2812" width="5.7109375" style="59" customWidth="1"/>
    <col min="2813" max="2813" width="2.5703125" style="59" customWidth="1"/>
    <col min="2814" max="2814" width="58.85546875" style="59" customWidth="1"/>
    <col min="2815" max="2817" width="0" style="59" hidden="1" customWidth="1"/>
    <col min="2818" max="2821" width="11" style="59" customWidth="1"/>
    <col min="2822" max="2822" width="14" style="59" customWidth="1"/>
    <col min="2823" max="2823" width="10.42578125" style="59" customWidth="1"/>
    <col min="2824" max="2827" width="0" style="59" hidden="1" customWidth="1"/>
    <col min="2828" max="3067" width="9" style="59"/>
    <col min="3068" max="3068" width="5.7109375" style="59" customWidth="1"/>
    <col min="3069" max="3069" width="2.5703125" style="59" customWidth="1"/>
    <col min="3070" max="3070" width="58.85546875" style="59" customWidth="1"/>
    <col min="3071" max="3073" width="0" style="59" hidden="1" customWidth="1"/>
    <col min="3074" max="3077" width="11" style="59" customWidth="1"/>
    <col min="3078" max="3078" width="14" style="59" customWidth="1"/>
    <col min="3079" max="3079" width="10.42578125" style="59" customWidth="1"/>
    <col min="3080" max="3083" width="0" style="59" hidden="1" customWidth="1"/>
    <col min="3084" max="3323" width="9" style="59"/>
    <col min="3324" max="3324" width="5.7109375" style="59" customWidth="1"/>
    <col min="3325" max="3325" width="2.5703125" style="59" customWidth="1"/>
    <col min="3326" max="3326" width="58.85546875" style="59" customWidth="1"/>
    <col min="3327" max="3329" width="0" style="59" hidden="1" customWidth="1"/>
    <col min="3330" max="3333" width="11" style="59" customWidth="1"/>
    <col min="3334" max="3334" width="14" style="59" customWidth="1"/>
    <col min="3335" max="3335" width="10.42578125" style="59" customWidth="1"/>
    <col min="3336" max="3339" width="0" style="59" hidden="1" customWidth="1"/>
    <col min="3340" max="3579" width="9" style="59"/>
    <col min="3580" max="3580" width="5.7109375" style="59" customWidth="1"/>
    <col min="3581" max="3581" width="2.5703125" style="59" customWidth="1"/>
    <col min="3582" max="3582" width="58.85546875" style="59" customWidth="1"/>
    <col min="3583" max="3585" width="0" style="59" hidden="1" customWidth="1"/>
    <col min="3586" max="3589" width="11" style="59" customWidth="1"/>
    <col min="3590" max="3590" width="14" style="59" customWidth="1"/>
    <col min="3591" max="3591" width="10.42578125" style="59" customWidth="1"/>
    <col min="3592" max="3595" width="0" style="59" hidden="1" customWidth="1"/>
    <col min="3596" max="3835" width="9" style="59"/>
    <col min="3836" max="3836" width="5.7109375" style="59" customWidth="1"/>
    <col min="3837" max="3837" width="2.5703125" style="59" customWidth="1"/>
    <col min="3838" max="3838" width="58.85546875" style="59" customWidth="1"/>
    <col min="3839" max="3841" width="0" style="59" hidden="1" customWidth="1"/>
    <col min="3842" max="3845" width="11" style="59" customWidth="1"/>
    <col min="3846" max="3846" width="14" style="59" customWidth="1"/>
    <col min="3847" max="3847" width="10.42578125" style="59" customWidth="1"/>
    <col min="3848" max="3851" width="0" style="59" hidden="1" customWidth="1"/>
    <col min="3852" max="4091" width="9" style="59"/>
    <col min="4092" max="4092" width="5.7109375" style="59" customWidth="1"/>
    <col min="4093" max="4093" width="2.5703125" style="59" customWidth="1"/>
    <col min="4094" max="4094" width="58.85546875" style="59" customWidth="1"/>
    <col min="4095" max="4097" width="0" style="59" hidden="1" customWidth="1"/>
    <col min="4098" max="4101" width="11" style="59" customWidth="1"/>
    <col min="4102" max="4102" width="14" style="59" customWidth="1"/>
    <col min="4103" max="4103" width="10.42578125" style="59" customWidth="1"/>
    <col min="4104" max="4107" width="0" style="59" hidden="1" customWidth="1"/>
    <col min="4108" max="4347" width="9" style="59"/>
    <col min="4348" max="4348" width="5.7109375" style="59" customWidth="1"/>
    <col min="4349" max="4349" width="2.5703125" style="59" customWidth="1"/>
    <col min="4350" max="4350" width="58.85546875" style="59" customWidth="1"/>
    <col min="4351" max="4353" width="0" style="59" hidden="1" customWidth="1"/>
    <col min="4354" max="4357" width="11" style="59" customWidth="1"/>
    <col min="4358" max="4358" width="14" style="59" customWidth="1"/>
    <col min="4359" max="4359" width="10.42578125" style="59" customWidth="1"/>
    <col min="4360" max="4363" width="0" style="59" hidden="1" customWidth="1"/>
    <col min="4364" max="4603" width="9" style="59"/>
    <col min="4604" max="4604" width="5.7109375" style="59" customWidth="1"/>
    <col min="4605" max="4605" width="2.5703125" style="59" customWidth="1"/>
    <col min="4606" max="4606" width="58.85546875" style="59" customWidth="1"/>
    <col min="4607" max="4609" width="0" style="59" hidden="1" customWidth="1"/>
    <col min="4610" max="4613" width="11" style="59" customWidth="1"/>
    <col min="4614" max="4614" width="14" style="59" customWidth="1"/>
    <col min="4615" max="4615" width="10.42578125" style="59" customWidth="1"/>
    <col min="4616" max="4619" width="0" style="59" hidden="1" customWidth="1"/>
    <col min="4620" max="4859" width="9" style="59"/>
    <col min="4860" max="4860" width="5.7109375" style="59" customWidth="1"/>
    <col min="4861" max="4861" width="2.5703125" style="59" customWidth="1"/>
    <col min="4862" max="4862" width="58.85546875" style="59" customWidth="1"/>
    <col min="4863" max="4865" width="0" style="59" hidden="1" customWidth="1"/>
    <col min="4866" max="4869" width="11" style="59" customWidth="1"/>
    <col min="4870" max="4870" width="14" style="59" customWidth="1"/>
    <col min="4871" max="4871" width="10.42578125" style="59" customWidth="1"/>
    <col min="4872" max="4875" width="0" style="59" hidden="1" customWidth="1"/>
    <col min="4876" max="5115" width="9" style="59"/>
    <col min="5116" max="5116" width="5.7109375" style="59" customWidth="1"/>
    <col min="5117" max="5117" width="2.5703125" style="59" customWidth="1"/>
    <col min="5118" max="5118" width="58.85546875" style="59" customWidth="1"/>
    <col min="5119" max="5121" width="0" style="59" hidden="1" customWidth="1"/>
    <col min="5122" max="5125" width="11" style="59" customWidth="1"/>
    <col min="5126" max="5126" width="14" style="59" customWidth="1"/>
    <col min="5127" max="5127" width="10.42578125" style="59" customWidth="1"/>
    <col min="5128" max="5131" width="0" style="59" hidden="1" customWidth="1"/>
    <col min="5132" max="5371" width="9" style="59"/>
    <col min="5372" max="5372" width="5.7109375" style="59" customWidth="1"/>
    <col min="5373" max="5373" width="2.5703125" style="59" customWidth="1"/>
    <col min="5374" max="5374" width="58.85546875" style="59" customWidth="1"/>
    <col min="5375" max="5377" width="0" style="59" hidden="1" customWidth="1"/>
    <col min="5378" max="5381" width="11" style="59" customWidth="1"/>
    <col min="5382" max="5382" width="14" style="59" customWidth="1"/>
    <col min="5383" max="5383" width="10.42578125" style="59" customWidth="1"/>
    <col min="5384" max="5387" width="0" style="59" hidden="1" customWidth="1"/>
    <col min="5388" max="5627" width="9" style="59"/>
    <col min="5628" max="5628" width="5.7109375" style="59" customWidth="1"/>
    <col min="5629" max="5629" width="2.5703125" style="59" customWidth="1"/>
    <col min="5630" max="5630" width="58.85546875" style="59" customWidth="1"/>
    <col min="5631" max="5633" width="0" style="59" hidden="1" customWidth="1"/>
    <col min="5634" max="5637" width="11" style="59" customWidth="1"/>
    <col min="5638" max="5638" width="14" style="59" customWidth="1"/>
    <col min="5639" max="5639" width="10.42578125" style="59" customWidth="1"/>
    <col min="5640" max="5643" width="0" style="59" hidden="1" customWidth="1"/>
    <col min="5644" max="5883" width="9" style="59"/>
    <col min="5884" max="5884" width="5.7109375" style="59" customWidth="1"/>
    <col min="5885" max="5885" width="2.5703125" style="59" customWidth="1"/>
    <col min="5886" max="5886" width="58.85546875" style="59" customWidth="1"/>
    <col min="5887" max="5889" width="0" style="59" hidden="1" customWidth="1"/>
    <col min="5890" max="5893" width="11" style="59" customWidth="1"/>
    <col min="5894" max="5894" width="14" style="59" customWidth="1"/>
    <col min="5895" max="5895" width="10.42578125" style="59" customWidth="1"/>
    <col min="5896" max="5899" width="0" style="59" hidden="1" customWidth="1"/>
    <col min="5900" max="6139" width="9" style="59"/>
    <col min="6140" max="6140" width="5.7109375" style="59" customWidth="1"/>
    <col min="6141" max="6141" width="2.5703125" style="59" customWidth="1"/>
    <col min="6142" max="6142" width="58.85546875" style="59" customWidth="1"/>
    <col min="6143" max="6145" width="0" style="59" hidden="1" customWidth="1"/>
    <col min="6146" max="6149" width="11" style="59" customWidth="1"/>
    <col min="6150" max="6150" width="14" style="59" customWidth="1"/>
    <col min="6151" max="6151" width="10.42578125" style="59" customWidth="1"/>
    <col min="6152" max="6155" width="0" style="59" hidden="1" customWidth="1"/>
    <col min="6156" max="6395" width="9" style="59"/>
    <col min="6396" max="6396" width="5.7109375" style="59" customWidth="1"/>
    <col min="6397" max="6397" width="2.5703125" style="59" customWidth="1"/>
    <col min="6398" max="6398" width="58.85546875" style="59" customWidth="1"/>
    <col min="6399" max="6401" width="0" style="59" hidden="1" customWidth="1"/>
    <col min="6402" max="6405" width="11" style="59" customWidth="1"/>
    <col min="6406" max="6406" width="14" style="59" customWidth="1"/>
    <col min="6407" max="6407" width="10.42578125" style="59" customWidth="1"/>
    <col min="6408" max="6411" width="0" style="59" hidden="1" customWidth="1"/>
    <col min="6412" max="6651" width="9" style="59"/>
    <col min="6652" max="6652" width="5.7109375" style="59" customWidth="1"/>
    <col min="6653" max="6653" width="2.5703125" style="59" customWidth="1"/>
    <col min="6654" max="6654" width="58.85546875" style="59" customWidth="1"/>
    <col min="6655" max="6657" width="0" style="59" hidden="1" customWidth="1"/>
    <col min="6658" max="6661" width="11" style="59" customWidth="1"/>
    <col min="6662" max="6662" width="14" style="59" customWidth="1"/>
    <col min="6663" max="6663" width="10.42578125" style="59" customWidth="1"/>
    <col min="6664" max="6667" width="0" style="59" hidden="1" customWidth="1"/>
    <col min="6668" max="6907" width="9" style="59"/>
    <col min="6908" max="6908" width="5.7109375" style="59" customWidth="1"/>
    <col min="6909" max="6909" width="2.5703125" style="59" customWidth="1"/>
    <col min="6910" max="6910" width="58.85546875" style="59" customWidth="1"/>
    <col min="6911" max="6913" width="0" style="59" hidden="1" customWidth="1"/>
    <col min="6914" max="6917" width="11" style="59" customWidth="1"/>
    <col min="6918" max="6918" width="14" style="59" customWidth="1"/>
    <col min="6919" max="6919" width="10.42578125" style="59" customWidth="1"/>
    <col min="6920" max="6923" width="0" style="59" hidden="1" customWidth="1"/>
    <col min="6924" max="7163" width="9" style="59"/>
    <col min="7164" max="7164" width="5.7109375" style="59" customWidth="1"/>
    <col min="7165" max="7165" width="2.5703125" style="59" customWidth="1"/>
    <col min="7166" max="7166" width="58.85546875" style="59" customWidth="1"/>
    <col min="7167" max="7169" width="0" style="59" hidden="1" customWidth="1"/>
    <col min="7170" max="7173" width="11" style="59" customWidth="1"/>
    <col min="7174" max="7174" width="14" style="59" customWidth="1"/>
    <col min="7175" max="7175" width="10.42578125" style="59" customWidth="1"/>
    <col min="7176" max="7179" width="0" style="59" hidden="1" customWidth="1"/>
    <col min="7180" max="7419" width="9" style="59"/>
    <col min="7420" max="7420" width="5.7109375" style="59" customWidth="1"/>
    <col min="7421" max="7421" width="2.5703125" style="59" customWidth="1"/>
    <col min="7422" max="7422" width="58.85546875" style="59" customWidth="1"/>
    <col min="7423" max="7425" width="0" style="59" hidden="1" customWidth="1"/>
    <col min="7426" max="7429" width="11" style="59" customWidth="1"/>
    <col min="7430" max="7430" width="14" style="59" customWidth="1"/>
    <col min="7431" max="7431" width="10.42578125" style="59" customWidth="1"/>
    <col min="7432" max="7435" width="0" style="59" hidden="1" customWidth="1"/>
    <col min="7436" max="7675" width="9" style="59"/>
    <col min="7676" max="7676" width="5.7109375" style="59" customWidth="1"/>
    <col min="7677" max="7677" width="2.5703125" style="59" customWidth="1"/>
    <col min="7678" max="7678" width="58.85546875" style="59" customWidth="1"/>
    <col min="7679" max="7681" width="0" style="59" hidden="1" customWidth="1"/>
    <col min="7682" max="7685" width="11" style="59" customWidth="1"/>
    <col min="7686" max="7686" width="14" style="59" customWidth="1"/>
    <col min="7687" max="7687" width="10.42578125" style="59" customWidth="1"/>
    <col min="7688" max="7691" width="0" style="59" hidden="1" customWidth="1"/>
    <col min="7692" max="7931" width="9" style="59"/>
    <col min="7932" max="7932" width="5.7109375" style="59" customWidth="1"/>
    <col min="7933" max="7933" width="2.5703125" style="59" customWidth="1"/>
    <col min="7934" max="7934" width="58.85546875" style="59" customWidth="1"/>
    <col min="7935" max="7937" width="0" style="59" hidden="1" customWidth="1"/>
    <col min="7938" max="7941" width="11" style="59" customWidth="1"/>
    <col min="7942" max="7942" width="14" style="59" customWidth="1"/>
    <col min="7943" max="7943" width="10.42578125" style="59" customWidth="1"/>
    <col min="7944" max="7947" width="0" style="59" hidden="1" customWidth="1"/>
    <col min="7948" max="8187" width="9" style="59"/>
    <col min="8188" max="8188" width="5.7109375" style="59" customWidth="1"/>
    <col min="8189" max="8189" width="2.5703125" style="59" customWidth="1"/>
    <col min="8190" max="8190" width="58.85546875" style="59" customWidth="1"/>
    <col min="8191" max="8193" width="0" style="59" hidden="1" customWidth="1"/>
    <col min="8194" max="8197" width="11" style="59" customWidth="1"/>
    <col min="8198" max="8198" width="14" style="59" customWidth="1"/>
    <col min="8199" max="8199" width="10.42578125" style="59" customWidth="1"/>
    <col min="8200" max="8203" width="0" style="59" hidden="1" customWidth="1"/>
    <col min="8204" max="8443" width="9" style="59"/>
    <col min="8444" max="8444" width="5.7109375" style="59" customWidth="1"/>
    <col min="8445" max="8445" width="2.5703125" style="59" customWidth="1"/>
    <col min="8446" max="8446" width="58.85546875" style="59" customWidth="1"/>
    <col min="8447" max="8449" width="0" style="59" hidden="1" customWidth="1"/>
    <col min="8450" max="8453" width="11" style="59" customWidth="1"/>
    <col min="8454" max="8454" width="14" style="59" customWidth="1"/>
    <col min="8455" max="8455" width="10.42578125" style="59" customWidth="1"/>
    <col min="8456" max="8459" width="0" style="59" hidden="1" customWidth="1"/>
    <col min="8460" max="8699" width="9" style="59"/>
    <col min="8700" max="8700" width="5.7109375" style="59" customWidth="1"/>
    <col min="8701" max="8701" width="2.5703125" style="59" customWidth="1"/>
    <col min="8702" max="8702" width="58.85546875" style="59" customWidth="1"/>
    <col min="8703" max="8705" width="0" style="59" hidden="1" customWidth="1"/>
    <col min="8706" max="8709" width="11" style="59" customWidth="1"/>
    <col min="8710" max="8710" width="14" style="59" customWidth="1"/>
    <col min="8711" max="8711" width="10.42578125" style="59" customWidth="1"/>
    <col min="8712" max="8715" width="0" style="59" hidden="1" customWidth="1"/>
    <col min="8716" max="8955" width="9" style="59"/>
    <col min="8956" max="8956" width="5.7109375" style="59" customWidth="1"/>
    <col min="8957" max="8957" width="2.5703125" style="59" customWidth="1"/>
    <col min="8958" max="8958" width="58.85546875" style="59" customWidth="1"/>
    <col min="8959" max="8961" width="0" style="59" hidden="1" customWidth="1"/>
    <col min="8962" max="8965" width="11" style="59" customWidth="1"/>
    <col min="8966" max="8966" width="14" style="59" customWidth="1"/>
    <col min="8967" max="8967" width="10.42578125" style="59" customWidth="1"/>
    <col min="8968" max="8971" width="0" style="59" hidden="1" customWidth="1"/>
    <col min="8972" max="9211" width="9" style="59"/>
    <col min="9212" max="9212" width="5.7109375" style="59" customWidth="1"/>
    <col min="9213" max="9213" width="2.5703125" style="59" customWidth="1"/>
    <col min="9214" max="9214" width="58.85546875" style="59" customWidth="1"/>
    <col min="9215" max="9217" width="0" style="59" hidden="1" customWidth="1"/>
    <col min="9218" max="9221" width="11" style="59" customWidth="1"/>
    <col min="9222" max="9222" width="14" style="59" customWidth="1"/>
    <col min="9223" max="9223" width="10.42578125" style="59" customWidth="1"/>
    <col min="9224" max="9227" width="0" style="59" hidden="1" customWidth="1"/>
    <col min="9228" max="9467" width="9" style="59"/>
    <col min="9468" max="9468" width="5.7109375" style="59" customWidth="1"/>
    <col min="9469" max="9469" width="2.5703125" style="59" customWidth="1"/>
    <col min="9470" max="9470" width="58.85546875" style="59" customWidth="1"/>
    <col min="9471" max="9473" width="0" style="59" hidden="1" customWidth="1"/>
    <col min="9474" max="9477" width="11" style="59" customWidth="1"/>
    <col min="9478" max="9478" width="14" style="59" customWidth="1"/>
    <col min="9479" max="9479" width="10.42578125" style="59" customWidth="1"/>
    <col min="9480" max="9483" width="0" style="59" hidden="1" customWidth="1"/>
    <col min="9484" max="9723" width="9" style="59"/>
    <col min="9724" max="9724" width="5.7109375" style="59" customWidth="1"/>
    <col min="9725" max="9725" width="2.5703125" style="59" customWidth="1"/>
    <col min="9726" max="9726" width="58.85546875" style="59" customWidth="1"/>
    <col min="9727" max="9729" width="0" style="59" hidden="1" customWidth="1"/>
    <col min="9730" max="9733" width="11" style="59" customWidth="1"/>
    <col min="9734" max="9734" width="14" style="59" customWidth="1"/>
    <col min="9735" max="9735" width="10.42578125" style="59" customWidth="1"/>
    <col min="9736" max="9739" width="0" style="59" hidden="1" customWidth="1"/>
    <col min="9740" max="9979" width="9" style="59"/>
    <col min="9980" max="9980" width="5.7109375" style="59" customWidth="1"/>
    <col min="9981" max="9981" width="2.5703125" style="59" customWidth="1"/>
    <col min="9982" max="9982" width="58.85546875" style="59" customWidth="1"/>
    <col min="9983" max="9985" width="0" style="59" hidden="1" customWidth="1"/>
    <col min="9986" max="9989" width="11" style="59" customWidth="1"/>
    <col min="9990" max="9990" width="14" style="59" customWidth="1"/>
    <col min="9991" max="9991" width="10.42578125" style="59" customWidth="1"/>
    <col min="9992" max="9995" width="0" style="59" hidden="1" customWidth="1"/>
    <col min="9996" max="10235" width="9" style="59"/>
    <col min="10236" max="10236" width="5.7109375" style="59" customWidth="1"/>
    <col min="10237" max="10237" width="2.5703125" style="59" customWidth="1"/>
    <col min="10238" max="10238" width="58.85546875" style="59" customWidth="1"/>
    <col min="10239" max="10241" width="0" style="59" hidden="1" customWidth="1"/>
    <col min="10242" max="10245" width="11" style="59" customWidth="1"/>
    <col min="10246" max="10246" width="14" style="59" customWidth="1"/>
    <col min="10247" max="10247" width="10.42578125" style="59" customWidth="1"/>
    <col min="10248" max="10251" width="0" style="59" hidden="1" customWidth="1"/>
    <col min="10252" max="10491" width="9" style="59"/>
    <col min="10492" max="10492" width="5.7109375" style="59" customWidth="1"/>
    <col min="10493" max="10493" width="2.5703125" style="59" customWidth="1"/>
    <col min="10494" max="10494" width="58.85546875" style="59" customWidth="1"/>
    <col min="10495" max="10497" width="0" style="59" hidden="1" customWidth="1"/>
    <col min="10498" max="10501" width="11" style="59" customWidth="1"/>
    <col min="10502" max="10502" width="14" style="59" customWidth="1"/>
    <col min="10503" max="10503" width="10.42578125" style="59" customWidth="1"/>
    <col min="10504" max="10507" width="0" style="59" hidden="1" customWidth="1"/>
    <col min="10508" max="10747" width="9" style="59"/>
    <col min="10748" max="10748" width="5.7109375" style="59" customWidth="1"/>
    <col min="10749" max="10749" width="2.5703125" style="59" customWidth="1"/>
    <col min="10750" max="10750" width="58.85546875" style="59" customWidth="1"/>
    <col min="10751" max="10753" width="0" style="59" hidden="1" customWidth="1"/>
    <col min="10754" max="10757" width="11" style="59" customWidth="1"/>
    <col min="10758" max="10758" width="14" style="59" customWidth="1"/>
    <col min="10759" max="10759" width="10.42578125" style="59" customWidth="1"/>
    <col min="10760" max="10763" width="0" style="59" hidden="1" customWidth="1"/>
    <col min="10764" max="11003" width="9" style="59"/>
    <col min="11004" max="11004" width="5.7109375" style="59" customWidth="1"/>
    <col min="11005" max="11005" width="2.5703125" style="59" customWidth="1"/>
    <col min="11006" max="11006" width="58.85546875" style="59" customWidth="1"/>
    <col min="11007" max="11009" width="0" style="59" hidden="1" customWidth="1"/>
    <col min="11010" max="11013" width="11" style="59" customWidth="1"/>
    <col min="11014" max="11014" width="14" style="59" customWidth="1"/>
    <col min="11015" max="11015" width="10.42578125" style="59" customWidth="1"/>
    <col min="11016" max="11019" width="0" style="59" hidden="1" customWidth="1"/>
    <col min="11020" max="11259" width="9" style="59"/>
    <col min="11260" max="11260" width="5.7109375" style="59" customWidth="1"/>
    <col min="11261" max="11261" width="2.5703125" style="59" customWidth="1"/>
    <col min="11262" max="11262" width="58.85546875" style="59" customWidth="1"/>
    <col min="11263" max="11265" width="0" style="59" hidden="1" customWidth="1"/>
    <col min="11266" max="11269" width="11" style="59" customWidth="1"/>
    <col min="11270" max="11270" width="14" style="59" customWidth="1"/>
    <col min="11271" max="11271" width="10.42578125" style="59" customWidth="1"/>
    <col min="11272" max="11275" width="0" style="59" hidden="1" customWidth="1"/>
    <col min="11276" max="11515" width="9" style="59"/>
    <col min="11516" max="11516" width="5.7109375" style="59" customWidth="1"/>
    <col min="11517" max="11517" width="2.5703125" style="59" customWidth="1"/>
    <col min="11518" max="11518" width="58.85546875" style="59" customWidth="1"/>
    <col min="11519" max="11521" width="0" style="59" hidden="1" customWidth="1"/>
    <col min="11522" max="11525" width="11" style="59" customWidth="1"/>
    <col min="11526" max="11526" width="14" style="59" customWidth="1"/>
    <col min="11527" max="11527" width="10.42578125" style="59" customWidth="1"/>
    <col min="11528" max="11531" width="0" style="59" hidden="1" customWidth="1"/>
    <col min="11532" max="11771" width="9" style="59"/>
    <col min="11772" max="11772" width="5.7109375" style="59" customWidth="1"/>
    <col min="11773" max="11773" width="2.5703125" style="59" customWidth="1"/>
    <col min="11774" max="11774" width="58.85546875" style="59" customWidth="1"/>
    <col min="11775" max="11777" width="0" style="59" hidden="1" customWidth="1"/>
    <col min="11778" max="11781" width="11" style="59" customWidth="1"/>
    <col min="11782" max="11782" width="14" style="59" customWidth="1"/>
    <col min="11783" max="11783" width="10.42578125" style="59" customWidth="1"/>
    <col min="11784" max="11787" width="0" style="59" hidden="1" customWidth="1"/>
    <col min="11788" max="12027" width="9" style="59"/>
    <col min="12028" max="12028" width="5.7109375" style="59" customWidth="1"/>
    <col min="12029" max="12029" width="2.5703125" style="59" customWidth="1"/>
    <col min="12030" max="12030" width="58.85546875" style="59" customWidth="1"/>
    <col min="12031" max="12033" width="0" style="59" hidden="1" customWidth="1"/>
    <col min="12034" max="12037" width="11" style="59" customWidth="1"/>
    <col min="12038" max="12038" width="14" style="59" customWidth="1"/>
    <col min="12039" max="12039" width="10.42578125" style="59" customWidth="1"/>
    <col min="12040" max="12043" width="0" style="59" hidden="1" customWidth="1"/>
    <col min="12044" max="12283" width="9" style="59"/>
    <col min="12284" max="12284" width="5.7109375" style="59" customWidth="1"/>
    <col min="12285" max="12285" width="2.5703125" style="59" customWidth="1"/>
    <col min="12286" max="12286" width="58.85546875" style="59" customWidth="1"/>
    <col min="12287" max="12289" width="0" style="59" hidden="1" customWidth="1"/>
    <col min="12290" max="12293" width="11" style="59" customWidth="1"/>
    <col min="12294" max="12294" width="14" style="59" customWidth="1"/>
    <col min="12295" max="12295" width="10.42578125" style="59" customWidth="1"/>
    <col min="12296" max="12299" width="0" style="59" hidden="1" customWidth="1"/>
    <col min="12300" max="12539" width="9" style="59"/>
    <col min="12540" max="12540" width="5.7109375" style="59" customWidth="1"/>
    <col min="12541" max="12541" width="2.5703125" style="59" customWidth="1"/>
    <col min="12542" max="12542" width="58.85546875" style="59" customWidth="1"/>
    <col min="12543" max="12545" width="0" style="59" hidden="1" customWidth="1"/>
    <col min="12546" max="12549" width="11" style="59" customWidth="1"/>
    <col min="12550" max="12550" width="14" style="59" customWidth="1"/>
    <col min="12551" max="12551" width="10.42578125" style="59" customWidth="1"/>
    <col min="12552" max="12555" width="0" style="59" hidden="1" customWidth="1"/>
    <col min="12556" max="12795" width="9" style="59"/>
    <col min="12796" max="12796" width="5.7109375" style="59" customWidth="1"/>
    <col min="12797" max="12797" width="2.5703125" style="59" customWidth="1"/>
    <col min="12798" max="12798" width="58.85546875" style="59" customWidth="1"/>
    <col min="12799" max="12801" width="0" style="59" hidden="1" customWidth="1"/>
    <col min="12802" max="12805" width="11" style="59" customWidth="1"/>
    <col min="12806" max="12806" width="14" style="59" customWidth="1"/>
    <col min="12807" max="12807" width="10.42578125" style="59" customWidth="1"/>
    <col min="12808" max="12811" width="0" style="59" hidden="1" customWidth="1"/>
    <col min="12812" max="13051" width="9" style="59"/>
    <col min="13052" max="13052" width="5.7109375" style="59" customWidth="1"/>
    <col min="13053" max="13053" width="2.5703125" style="59" customWidth="1"/>
    <col min="13054" max="13054" width="58.85546875" style="59" customWidth="1"/>
    <col min="13055" max="13057" width="0" style="59" hidden="1" customWidth="1"/>
    <col min="13058" max="13061" width="11" style="59" customWidth="1"/>
    <col min="13062" max="13062" width="14" style="59" customWidth="1"/>
    <col min="13063" max="13063" width="10.42578125" style="59" customWidth="1"/>
    <col min="13064" max="13067" width="0" style="59" hidden="1" customWidth="1"/>
    <col min="13068" max="13307" width="9" style="59"/>
    <col min="13308" max="13308" width="5.7109375" style="59" customWidth="1"/>
    <col min="13309" max="13309" width="2.5703125" style="59" customWidth="1"/>
    <col min="13310" max="13310" width="58.85546875" style="59" customWidth="1"/>
    <col min="13311" max="13313" width="0" style="59" hidden="1" customWidth="1"/>
    <col min="13314" max="13317" width="11" style="59" customWidth="1"/>
    <col min="13318" max="13318" width="14" style="59" customWidth="1"/>
    <col min="13319" max="13319" width="10.42578125" style="59" customWidth="1"/>
    <col min="13320" max="13323" width="0" style="59" hidden="1" customWidth="1"/>
    <col min="13324" max="13563" width="9" style="59"/>
    <col min="13564" max="13564" width="5.7109375" style="59" customWidth="1"/>
    <col min="13565" max="13565" width="2.5703125" style="59" customWidth="1"/>
    <col min="13566" max="13566" width="58.85546875" style="59" customWidth="1"/>
    <col min="13567" max="13569" width="0" style="59" hidden="1" customWidth="1"/>
    <col min="13570" max="13573" width="11" style="59" customWidth="1"/>
    <col min="13574" max="13574" width="14" style="59" customWidth="1"/>
    <col min="13575" max="13575" width="10.42578125" style="59" customWidth="1"/>
    <col min="13576" max="13579" width="0" style="59" hidden="1" customWidth="1"/>
    <col min="13580" max="13819" width="9" style="59"/>
    <col min="13820" max="13820" width="5.7109375" style="59" customWidth="1"/>
    <col min="13821" max="13821" width="2.5703125" style="59" customWidth="1"/>
    <col min="13822" max="13822" width="58.85546875" style="59" customWidth="1"/>
    <col min="13823" max="13825" width="0" style="59" hidden="1" customWidth="1"/>
    <col min="13826" max="13829" width="11" style="59" customWidth="1"/>
    <col min="13830" max="13830" width="14" style="59" customWidth="1"/>
    <col min="13831" max="13831" width="10.42578125" style="59" customWidth="1"/>
    <col min="13832" max="13835" width="0" style="59" hidden="1" customWidth="1"/>
    <col min="13836" max="14075" width="9" style="59"/>
    <col min="14076" max="14076" width="5.7109375" style="59" customWidth="1"/>
    <col min="14077" max="14077" width="2.5703125" style="59" customWidth="1"/>
    <col min="14078" max="14078" width="58.85546875" style="59" customWidth="1"/>
    <col min="14079" max="14081" width="0" style="59" hidden="1" customWidth="1"/>
    <col min="14082" max="14085" width="11" style="59" customWidth="1"/>
    <col min="14086" max="14086" width="14" style="59" customWidth="1"/>
    <col min="14087" max="14087" width="10.42578125" style="59" customWidth="1"/>
    <col min="14088" max="14091" width="0" style="59" hidden="1" customWidth="1"/>
    <col min="14092" max="14331" width="9" style="59"/>
    <col min="14332" max="14332" width="5.7109375" style="59" customWidth="1"/>
    <col min="14333" max="14333" width="2.5703125" style="59" customWidth="1"/>
    <col min="14334" max="14334" width="58.85546875" style="59" customWidth="1"/>
    <col min="14335" max="14337" width="0" style="59" hidden="1" customWidth="1"/>
    <col min="14338" max="14341" width="11" style="59" customWidth="1"/>
    <col min="14342" max="14342" width="14" style="59" customWidth="1"/>
    <col min="14343" max="14343" width="10.42578125" style="59" customWidth="1"/>
    <col min="14344" max="14347" width="0" style="59" hidden="1" customWidth="1"/>
    <col min="14348" max="14587" width="9" style="59"/>
    <col min="14588" max="14588" width="5.7109375" style="59" customWidth="1"/>
    <col min="14589" max="14589" width="2.5703125" style="59" customWidth="1"/>
    <col min="14590" max="14590" width="58.85546875" style="59" customWidth="1"/>
    <col min="14591" max="14593" width="0" style="59" hidden="1" customWidth="1"/>
    <col min="14594" max="14597" width="11" style="59" customWidth="1"/>
    <col min="14598" max="14598" width="14" style="59" customWidth="1"/>
    <col min="14599" max="14599" width="10.42578125" style="59" customWidth="1"/>
    <col min="14600" max="14603" width="0" style="59" hidden="1" customWidth="1"/>
    <col min="14604" max="14843" width="9" style="59"/>
    <col min="14844" max="14844" width="5.7109375" style="59" customWidth="1"/>
    <col min="14845" max="14845" width="2.5703125" style="59" customWidth="1"/>
    <col min="14846" max="14846" width="58.85546875" style="59" customWidth="1"/>
    <col min="14847" max="14849" width="0" style="59" hidden="1" customWidth="1"/>
    <col min="14850" max="14853" width="11" style="59" customWidth="1"/>
    <col min="14854" max="14854" width="14" style="59" customWidth="1"/>
    <col min="14855" max="14855" width="10.42578125" style="59" customWidth="1"/>
    <col min="14856" max="14859" width="0" style="59" hidden="1" customWidth="1"/>
    <col min="14860" max="15099" width="9" style="59"/>
    <col min="15100" max="15100" width="5.7109375" style="59" customWidth="1"/>
    <col min="15101" max="15101" width="2.5703125" style="59" customWidth="1"/>
    <col min="15102" max="15102" width="58.85546875" style="59" customWidth="1"/>
    <col min="15103" max="15105" width="0" style="59" hidden="1" customWidth="1"/>
    <col min="15106" max="15109" width="11" style="59" customWidth="1"/>
    <col min="15110" max="15110" width="14" style="59" customWidth="1"/>
    <col min="15111" max="15111" width="10.42578125" style="59" customWidth="1"/>
    <col min="15112" max="15115" width="0" style="59" hidden="1" customWidth="1"/>
    <col min="15116" max="15355" width="9" style="59"/>
    <col min="15356" max="15356" width="5.7109375" style="59" customWidth="1"/>
    <col min="15357" max="15357" width="2.5703125" style="59" customWidth="1"/>
    <col min="15358" max="15358" width="58.85546875" style="59" customWidth="1"/>
    <col min="15359" max="15361" width="0" style="59" hidden="1" customWidth="1"/>
    <col min="15362" max="15365" width="11" style="59" customWidth="1"/>
    <col min="15366" max="15366" width="14" style="59" customWidth="1"/>
    <col min="15367" max="15367" width="10.42578125" style="59" customWidth="1"/>
    <col min="15368" max="15371" width="0" style="59" hidden="1" customWidth="1"/>
    <col min="15372" max="15611" width="9" style="59"/>
    <col min="15612" max="15612" width="5.7109375" style="59" customWidth="1"/>
    <col min="15613" max="15613" width="2.5703125" style="59" customWidth="1"/>
    <col min="15614" max="15614" width="58.85546875" style="59" customWidth="1"/>
    <col min="15615" max="15617" width="0" style="59" hidden="1" customWidth="1"/>
    <col min="15618" max="15621" width="11" style="59" customWidth="1"/>
    <col min="15622" max="15622" width="14" style="59" customWidth="1"/>
    <col min="15623" max="15623" width="10.42578125" style="59" customWidth="1"/>
    <col min="15624" max="15627" width="0" style="59" hidden="1" customWidth="1"/>
    <col min="15628" max="15867" width="9" style="59"/>
    <col min="15868" max="15868" width="5.7109375" style="59" customWidth="1"/>
    <col min="15869" max="15869" width="2.5703125" style="59" customWidth="1"/>
    <col min="15870" max="15870" width="58.85546875" style="59" customWidth="1"/>
    <col min="15871" max="15873" width="0" style="59" hidden="1" customWidth="1"/>
    <col min="15874" max="15877" width="11" style="59" customWidth="1"/>
    <col min="15878" max="15878" width="14" style="59" customWidth="1"/>
    <col min="15879" max="15879" width="10.42578125" style="59" customWidth="1"/>
    <col min="15880" max="15883" width="0" style="59" hidden="1" customWidth="1"/>
    <col min="15884" max="16123" width="9" style="59"/>
    <col min="16124" max="16124" width="5.7109375" style="59" customWidth="1"/>
    <col min="16125" max="16125" width="2.5703125" style="59" customWidth="1"/>
    <col min="16126" max="16126" width="58.85546875" style="59" customWidth="1"/>
    <col min="16127" max="16129" width="0" style="59" hidden="1" customWidth="1"/>
    <col min="16130" max="16133" width="11" style="59" customWidth="1"/>
    <col min="16134" max="16134" width="14" style="59" customWidth="1"/>
    <col min="16135" max="16135" width="10.42578125" style="59" customWidth="1"/>
    <col min="16136" max="16139" width="0" style="59" hidden="1" customWidth="1"/>
    <col min="16140" max="16384" width="9" style="59"/>
  </cols>
  <sheetData>
    <row r="1" spans="1:14" s="412" customFormat="1" ht="47.25" x14ac:dyDescent="0.25">
      <c r="A1" s="289" t="s">
        <v>7</v>
      </c>
      <c r="B1" s="64"/>
      <c r="C1" s="38" t="s">
        <v>8</v>
      </c>
      <c r="D1" s="1" t="s">
        <v>371</v>
      </c>
      <c r="E1" s="1" t="s">
        <v>278</v>
      </c>
      <c r="F1" s="1" t="s">
        <v>354</v>
      </c>
      <c r="G1" s="1" t="s">
        <v>372</v>
      </c>
      <c r="H1" s="1" t="s">
        <v>393</v>
      </c>
      <c r="I1" s="15" t="s">
        <v>250</v>
      </c>
      <c r="J1" s="1" t="s">
        <v>10</v>
      </c>
      <c r="K1" s="129" t="s">
        <v>275</v>
      </c>
      <c r="L1" s="129" t="s">
        <v>244</v>
      </c>
      <c r="M1" s="129" t="s">
        <v>290</v>
      </c>
      <c r="N1" s="1" t="s">
        <v>242</v>
      </c>
    </row>
    <row r="2" spans="1:14" s="57" customFormat="1" ht="15.75" customHeight="1" x14ac:dyDescent="0.25">
      <c r="A2" s="177" t="s">
        <v>4</v>
      </c>
      <c r="B2" s="560" t="s">
        <v>125</v>
      </c>
      <c r="C2" s="560"/>
    </row>
    <row r="3" spans="1:14" ht="15.75" x14ac:dyDescent="0.25">
      <c r="A3" s="282" t="s">
        <v>126</v>
      </c>
      <c r="B3" s="68" t="s">
        <v>90</v>
      </c>
      <c r="C3" s="68"/>
      <c r="D3" s="178"/>
      <c r="E3" s="178"/>
      <c r="F3" s="395"/>
      <c r="G3" s="395"/>
      <c r="H3" s="395"/>
      <c r="I3" s="395"/>
      <c r="J3" s="178"/>
      <c r="K3" s="165"/>
      <c r="L3" s="165"/>
      <c r="M3" s="165"/>
      <c r="N3" s="224"/>
    </row>
    <row r="4" spans="1:14" ht="15.75" customHeight="1" x14ac:dyDescent="0.25">
      <c r="A4" s="39" t="s">
        <v>31</v>
      </c>
      <c r="B4" s="282" t="s">
        <v>91</v>
      </c>
      <c r="C4" s="283"/>
      <c r="D4" s="179">
        <v>32513</v>
      </c>
      <c r="E4" s="179" t="e">
        <f>#REF!</f>
        <v>#REF!</v>
      </c>
      <c r="F4" s="179" t="e">
        <f>#REF!</f>
        <v>#REF!</v>
      </c>
      <c r="G4" s="179" t="e">
        <f>#REF!</f>
        <v>#REF!</v>
      </c>
      <c r="H4" s="179" t="e">
        <f>#REF!</f>
        <v>#REF!</v>
      </c>
      <c r="I4" s="179" t="e">
        <f>#REF!</f>
        <v>#REF!</v>
      </c>
      <c r="J4" s="300" t="e">
        <f>H4-G4</f>
        <v>#REF!</v>
      </c>
      <c r="K4" s="323" t="e">
        <f>#REF!</f>
        <v>#REF!</v>
      </c>
      <c r="L4" s="8" t="e">
        <f>#REF!</f>
        <v>#REF!</v>
      </c>
      <c r="M4" s="130" t="e">
        <f>#REF!</f>
        <v>#REF!</v>
      </c>
      <c r="N4" s="313" t="e">
        <f>(M4/#REF!)*100</f>
        <v>#REF!</v>
      </c>
    </row>
    <row r="5" spans="1:14" ht="15.75" customHeight="1" x14ac:dyDescent="0.25">
      <c r="A5" s="40" t="s">
        <v>32</v>
      </c>
      <c r="B5" s="284" t="s">
        <v>92</v>
      </c>
      <c r="C5" s="285"/>
      <c r="D5" s="181"/>
      <c r="E5" s="181"/>
      <c r="F5" s="181"/>
      <c r="G5" s="181"/>
      <c r="H5" s="181"/>
      <c r="I5" s="181"/>
      <c r="J5" s="182"/>
      <c r="K5" s="70"/>
      <c r="L5" s="7"/>
      <c r="M5" s="3"/>
      <c r="N5" s="183"/>
    </row>
    <row r="6" spans="1:14" ht="15.75" customHeight="1" x14ac:dyDescent="0.25">
      <c r="A6" s="287"/>
      <c r="B6" s="287"/>
      <c r="C6" s="184" t="s">
        <v>93</v>
      </c>
      <c r="D6" s="181">
        <v>7729</v>
      </c>
      <c r="E6" s="181" t="e">
        <f>#REF!</f>
        <v>#REF!</v>
      </c>
      <c r="F6" s="181" t="e">
        <f>#REF!</f>
        <v>#REF!</v>
      </c>
      <c r="G6" s="181" t="e">
        <f>#REF!</f>
        <v>#REF!</v>
      </c>
      <c r="H6" s="181" t="e">
        <f>#REF!</f>
        <v>#REF!</v>
      </c>
      <c r="I6" s="181" t="e">
        <f>#REF!</f>
        <v>#REF!</v>
      </c>
      <c r="J6" s="182" t="e">
        <f>H6-G6</f>
        <v>#REF!</v>
      </c>
      <c r="K6" s="70" t="e">
        <f>#REF!</f>
        <v>#REF!</v>
      </c>
      <c r="L6" s="7" t="e">
        <f>#REF!</f>
        <v>#REF!</v>
      </c>
      <c r="M6" s="3" t="e">
        <f>#REF!</f>
        <v>#REF!</v>
      </c>
      <c r="N6" s="183" t="e">
        <f>(M6/#REF!)*100</f>
        <v>#REF!</v>
      </c>
    </row>
    <row r="7" spans="1:14" ht="15.75" customHeight="1" x14ac:dyDescent="0.25">
      <c r="A7" s="287"/>
      <c r="B7" s="287"/>
      <c r="C7" s="184" t="s">
        <v>94</v>
      </c>
      <c r="D7" s="181">
        <v>37255</v>
      </c>
      <c r="E7" s="181" t="e">
        <f>#REF!</f>
        <v>#REF!</v>
      </c>
      <c r="F7" s="181" t="e">
        <f>#REF!</f>
        <v>#REF!</v>
      </c>
      <c r="G7" s="181" t="e">
        <f>#REF!</f>
        <v>#REF!</v>
      </c>
      <c r="H7" s="181" t="e">
        <f>#REF!</f>
        <v>#REF!</v>
      </c>
      <c r="I7" s="181" t="e">
        <f>#REF!</f>
        <v>#REF!</v>
      </c>
      <c r="J7" s="182" t="e">
        <f t="shared" ref="J7:J36" si="0">H7-G7</f>
        <v>#REF!</v>
      </c>
      <c r="K7" s="70" t="e">
        <f>#REF!</f>
        <v>#REF!</v>
      </c>
      <c r="L7" s="7" t="e">
        <f>#REF!</f>
        <v>#REF!</v>
      </c>
      <c r="M7" s="3" t="e">
        <f>#REF!</f>
        <v>#REF!</v>
      </c>
      <c r="N7" s="183" t="e">
        <f>(M7/#REF!)*100</f>
        <v>#REF!</v>
      </c>
    </row>
    <row r="8" spans="1:14" ht="15.75" customHeight="1" x14ac:dyDescent="0.25">
      <c r="A8" s="287"/>
      <c r="B8" s="287"/>
      <c r="C8" s="184" t="s">
        <v>240</v>
      </c>
      <c r="D8" s="181">
        <v>8714</v>
      </c>
      <c r="E8" s="181" t="e">
        <f>#REF!</f>
        <v>#REF!</v>
      </c>
      <c r="F8" s="181" t="e">
        <f>#REF!</f>
        <v>#REF!</v>
      </c>
      <c r="G8" s="181" t="e">
        <f>#REF!</f>
        <v>#REF!</v>
      </c>
      <c r="H8" s="181" t="e">
        <f>#REF!</f>
        <v>#REF!</v>
      </c>
      <c r="I8" s="181" t="e">
        <f>#REF!</f>
        <v>#REF!</v>
      </c>
      <c r="J8" s="182" t="e">
        <f t="shared" si="0"/>
        <v>#REF!</v>
      </c>
      <c r="K8" s="70" t="e">
        <f>#REF!</f>
        <v>#REF!</v>
      </c>
      <c r="L8" s="7" t="e">
        <f>#REF!</f>
        <v>#REF!</v>
      </c>
      <c r="M8" s="3" t="e">
        <f>#REF!</f>
        <v>#REF!</v>
      </c>
      <c r="N8" s="183" t="e">
        <f>(M8/#REF!)*100</f>
        <v>#REF!</v>
      </c>
    </row>
    <row r="9" spans="1:14" ht="15.75" customHeight="1" x14ac:dyDescent="0.25">
      <c r="A9" s="287"/>
      <c r="B9" s="287"/>
      <c r="C9" s="184" t="s">
        <v>95</v>
      </c>
      <c r="D9" s="181">
        <v>61121</v>
      </c>
      <c r="E9" s="181" t="e">
        <f>#REF!</f>
        <v>#REF!</v>
      </c>
      <c r="F9" s="181" t="e">
        <f>#REF!</f>
        <v>#REF!</v>
      </c>
      <c r="G9" s="181" t="e">
        <f>#REF!</f>
        <v>#REF!</v>
      </c>
      <c r="H9" s="181" t="e">
        <f>#REF!</f>
        <v>#REF!</v>
      </c>
      <c r="I9" s="181" t="e">
        <f>#REF!</f>
        <v>#REF!</v>
      </c>
      <c r="J9" s="182" t="e">
        <f t="shared" si="0"/>
        <v>#REF!</v>
      </c>
      <c r="K9" s="70" t="e">
        <f>#REF!</f>
        <v>#REF!</v>
      </c>
      <c r="L9" s="7" t="e">
        <f>#REF!</f>
        <v>#REF!</v>
      </c>
      <c r="M9" s="3" t="e">
        <f>#REF!</f>
        <v>#REF!</v>
      </c>
      <c r="N9" s="183" t="e">
        <f>(M9/#REF!)*100</f>
        <v>#REF!</v>
      </c>
    </row>
    <row r="10" spans="1:14" ht="15.75" customHeight="1" x14ac:dyDescent="0.25">
      <c r="A10" s="40"/>
      <c r="B10" s="287"/>
      <c r="C10" s="185" t="s">
        <v>127</v>
      </c>
      <c r="D10" s="181">
        <v>37908</v>
      </c>
      <c r="E10" s="181" t="e">
        <f>#REF!</f>
        <v>#REF!</v>
      </c>
      <c r="F10" s="181" t="e">
        <f>#REF!</f>
        <v>#REF!</v>
      </c>
      <c r="G10" s="181" t="e">
        <f>#REF!</f>
        <v>#REF!</v>
      </c>
      <c r="H10" s="181" t="e">
        <f>#REF!</f>
        <v>#REF!</v>
      </c>
      <c r="I10" s="181" t="e">
        <f>#REF!</f>
        <v>#REF!</v>
      </c>
      <c r="J10" s="182" t="e">
        <f t="shared" si="0"/>
        <v>#REF!</v>
      </c>
      <c r="K10" s="70"/>
      <c r="L10" s="7" t="e">
        <f>#REF!</f>
        <v>#REF!</v>
      </c>
      <c r="M10" s="3" t="e">
        <f>#REF!</f>
        <v>#REF!</v>
      </c>
      <c r="N10" s="183" t="e">
        <f>(M10/#REF!)*100</f>
        <v>#REF!</v>
      </c>
    </row>
    <row r="11" spans="1:14" ht="15.75" customHeight="1" x14ac:dyDescent="0.25">
      <c r="A11" s="40"/>
      <c r="B11" s="287"/>
      <c r="C11" s="185" t="s">
        <v>264</v>
      </c>
      <c r="D11" s="181">
        <v>9139</v>
      </c>
      <c r="E11" s="181" t="e">
        <f>#REF!</f>
        <v>#REF!</v>
      </c>
      <c r="F11" s="181" t="e">
        <f>#REF!</f>
        <v>#REF!</v>
      </c>
      <c r="G11" s="181" t="e">
        <f>#REF!</f>
        <v>#REF!</v>
      </c>
      <c r="H11" s="181" t="e">
        <f>#REF!</f>
        <v>#REF!</v>
      </c>
      <c r="I11" s="181" t="e">
        <f>#REF!</f>
        <v>#REF!</v>
      </c>
      <c r="J11" s="182" t="e">
        <f t="shared" si="0"/>
        <v>#REF!</v>
      </c>
      <c r="K11" s="70" t="e">
        <f>#REF!</f>
        <v>#REF!</v>
      </c>
      <c r="L11" s="7"/>
      <c r="M11" s="3" t="e">
        <f>#REF!</f>
        <v>#REF!</v>
      </c>
      <c r="N11" s="183" t="e">
        <f>(M11/#REF!)*100</f>
        <v>#REF!</v>
      </c>
    </row>
    <row r="12" spans="1:14" ht="15.75" customHeight="1" x14ac:dyDescent="0.25">
      <c r="A12" s="40"/>
      <c r="B12" s="287"/>
      <c r="C12" s="185" t="s">
        <v>96</v>
      </c>
      <c r="D12" s="181">
        <v>6895</v>
      </c>
      <c r="E12" s="181" t="e">
        <f>#REF!</f>
        <v>#REF!</v>
      </c>
      <c r="F12" s="181" t="e">
        <f>#REF!</f>
        <v>#REF!</v>
      </c>
      <c r="G12" s="181" t="e">
        <f>#REF!</f>
        <v>#REF!</v>
      </c>
      <c r="H12" s="181" t="e">
        <f>#REF!</f>
        <v>#REF!</v>
      </c>
      <c r="I12" s="181" t="e">
        <f>#REF!</f>
        <v>#REF!</v>
      </c>
      <c r="J12" s="182" t="e">
        <f t="shared" si="0"/>
        <v>#REF!</v>
      </c>
      <c r="K12" s="70" t="e">
        <f>#REF!</f>
        <v>#REF!</v>
      </c>
      <c r="L12" s="7" t="e">
        <f>#REF!</f>
        <v>#REF!</v>
      </c>
      <c r="M12" s="3" t="e">
        <f>#REF!</f>
        <v>#REF!</v>
      </c>
      <c r="N12" s="183" t="e">
        <f>(M12/#REF!)*100</f>
        <v>#REF!</v>
      </c>
    </row>
    <row r="13" spans="1:14" ht="15.75" customHeight="1" x14ac:dyDescent="0.25">
      <c r="A13" s="40"/>
      <c r="B13" s="287"/>
      <c r="C13" s="185" t="s">
        <v>97</v>
      </c>
      <c r="D13" s="181">
        <v>4346</v>
      </c>
      <c r="E13" s="181" t="e">
        <f>#REF!</f>
        <v>#REF!</v>
      </c>
      <c r="F13" s="181" t="e">
        <f>#REF!</f>
        <v>#REF!</v>
      </c>
      <c r="G13" s="181" t="e">
        <f>#REF!</f>
        <v>#REF!</v>
      </c>
      <c r="H13" s="181" t="e">
        <f>#REF!</f>
        <v>#REF!</v>
      </c>
      <c r="I13" s="181" t="e">
        <f>#REF!</f>
        <v>#REF!</v>
      </c>
      <c r="J13" s="182" t="e">
        <f t="shared" si="0"/>
        <v>#REF!</v>
      </c>
      <c r="K13" s="70" t="e">
        <f>#REF!</f>
        <v>#REF!</v>
      </c>
      <c r="L13" s="7" t="e">
        <f>#REF!</f>
        <v>#REF!</v>
      </c>
      <c r="M13" s="3" t="e">
        <f>#REF!</f>
        <v>#REF!</v>
      </c>
      <c r="N13" s="183" t="e">
        <f>(M13/#REF!)*100</f>
        <v>#REF!</v>
      </c>
    </row>
    <row r="14" spans="1:14" ht="15.75" hidden="1" customHeight="1" outlineLevel="1" x14ac:dyDescent="0.25">
      <c r="A14" s="40"/>
      <c r="B14" s="287"/>
      <c r="C14" s="185" t="s">
        <v>128</v>
      </c>
      <c r="D14" s="181"/>
      <c r="E14" s="181"/>
      <c r="F14" s="181"/>
      <c r="G14" s="181"/>
      <c r="H14" s="181"/>
      <c r="I14" s="181"/>
      <c r="J14" s="182">
        <f t="shared" si="0"/>
        <v>0</v>
      </c>
      <c r="K14" s="70">
        <v>0</v>
      </c>
      <c r="L14" s="7">
        <v>0</v>
      </c>
      <c r="M14" s="3">
        <v>0</v>
      </c>
      <c r="N14" s="183" t="e">
        <f>(M14/#REF!)*100</f>
        <v>#REF!</v>
      </c>
    </row>
    <row r="15" spans="1:14" ht="15.75" customHeight="1" collapsed="1" x14ac:dyDescent="0.25">
      <c r="A15" s="40"/>
      <c r="B15" s="287"/>
      <c r="C15" s="288" t="s">
        <v>98</v>
      </c>
      <c r="D15" s="181">
        <v>4267</v>
      </c>
      <c r="E15" s="181" t="e">
        <f>#REF!</f>
        <v>#REF!</v>
      </c>
      <c r="F15" s="181" t="e">
        <f>#REF!</f>
        <v>#REF!</v>
      </c>
      <c r="G15" s="181" t="e">
        <f>#REF!</f>
        <v>#REF!</v>
      </c>
      <c r="H15" s="181" t="e">
        <f>#REF!</f>
        <v>#REF!</v>
      </c>
      <c r="I15" s="181" t="e">
        <f>#REF!</f>
        <v>#REF!</v>
      </c>
      <c r="J15" s="182" t="e">
        <f t="shared" si="0"/>
        <v>#REF!</v>
      </c>
      <c r="K15" s="70" t="e">
        <f>#REF!</f>
        <v>#REF!</v>
      </c>
      <c r="L15" s="7" t="e">
        <f>#REF!</f>
        <v>#REF!</v>
      </c>
      <c r="M15" s="3" t="e">
        <f>#REF!</f>
        <v>#REF!</v>
      </c>
      <c r="N15" s="183" t="e">
        <f>(M15/#REF!)*100</f>
        <v>#REF!</v>
      </c>
    </row>
    <row r="16" spans="1:14" ht="15.6" customHeight="1" x14ac:dyDescent="0.25">
      <c r="A16" s="40"/>
      <c r="B16" s="287"/>
      <c r="C16" s="242" t="s">
        <v>99</v>
      </c>
      <c r="D16" s="181">
        <v>0</v>
      </c>
      <c r="E16" s="181" t="e">
        <f>#REF!</f>
        <v>#REF!</v>
      </c>
      <c r="F16" s="181" t="e">
        <f>#REF!</f>
        <v>#REF!</v>
      </c>
      <c r="G16" s="181" t="e">
        <f>#REF!</f>
        <v>#REF!</v>
      </c>
      <c r="H16" s="181" t="e">
        <f>#REF!</f>
        <v>#REF!</v>
      </c>
      <c r="I16" s="181" t="e">
        <f>#REF!</f>
        <v>#REF!</v>
      </c>
      <c r="J16" s="182" t="e">
        <f t="shared" si="0"/>
        <v>#REF!</v>
      </c>
      <c r="K16" s="70" t="e">
        <f>#REF!</f>
        <v>#REF!</v>
      </c>
      <c r="L16" s="7" t="e">
        <f>#REF!</f>
        <v>#REF!</v>
      </c>
      <c r="M16" s="3" t="e">
        <f>#REF!</f>
        <v>#REF!</v>
      </c>
      <c r="N16" s="183" t="e">
        <f>(M16/#REF!)*100</f>
        <v>#REF!</v>
      </c>
    </row>
    <row r="17" spans="1:14" ht="15.6" customHeight="1" x14ac:dyDescent="0.25">
      <c r="A17" s="40"/>
      <c r="B17" s="287"/>
      <c r="C17" s="242" t="s">
        <v>266</v>
      </c>
      <c r="D17" s="181">
        <v>5255</v>
      </c>
      <c r="E17" s="181" t="e">
        <f>#REF!</f>
        <v>#REF!</v>
      </c>
      <c r="F17" s="181" t="e">
        <f>#REF!</f>
        <v>#REF!</v>
      </c>
      <c r="G17" s="181" t="e">
        <f>#REF!</f>
        <v>#REF!</v>
      </c>
      <c r="H17" s="181" t="e">
        <f>#REF!</f>
        <v>#REF!</v>
      </c>
      <c r="I17" s="181" t="e">
        <f>#REF!</f>
        <v>#REF!</v>
      </c>
      <c r="J17" s="182" t="e">
        <f t="shared" si="0"/>
        <v>#REF!</v>
      </c>
      <c r="K17" s="70" t="e">
        <f>#REF!</f>
        <v>#REF!</v>
      </c>
      <c r="L17" s="7"/>
      <c r="M17" s="3" t="e">
        <f>#REF!</f>
        <v>#REF!</v>
      </c>
      <c r="N17" s="183" t="e">
        <f>(M17/#REF!)*100</f>
        <v>#REF!</v>
      </c>
    </row>
    <row r="18" spans="1:14" ht="15.6" customHeight="1" x14ac:dyDescent="0.25">
      <c r="A18" s="40"/>
      <c r="B18" s="287"/>
      <c r="C18" s="242" t="s">
        <v>129</v>
      </c>
      <c r="D18" s="181">
        <v>12203</v>
      </c>
      <c r="E18" s="181" t="e">
        <f>#REF!</f>
        <v>#REF!</v>
      </c>
      <c r="F18" s="181" t="e">
        <f>#REF!</f>
        <v>#REF!</v>
      </c>
      <c r="G18" s="181" t="e">
        <f>#REF!</f>
        <v>#REF!</v>
      </c>
      <c r="H18" s="181" t="e">
        <f>#REF!</f>
        <v>#REF!</v>
      </c>
      <c r="I18" s="181" t="e">
        <f>#REF!</f>
        <v>#REF!</v>
      </c>
      <c r="J18" s="182" t="e">
        <f t="shared" si="0"/>
        <v>#REF!</v>
      </c>
      <c r="K18" s="70" t="e">
        <f>#REF!</f>
        <v>#REF!</v>
      </c>
      <c r="L18" s="7" t="e">
        <f>#REF!</f>
        <v>#REF!</v>
      </c>
      <c r="M18" s="3" t="e">
        <f>#REF!</f>
        <v>#REF!</v>
      </c>
      <c r="N18" s="183" t="e">
        <f>(M18/#REF!)*100</f>
        <v>#REF!</v>
      </c>
    </row>
    <row r="19" spans="1:14" ht="15.6" customHeight="1" x14ac:dyDescent="0.25">
      <c r="A19" s="40"/>
      <c r="B19" s="287"/>
      <c r="C19" s="242" t="s">
        <v>100</v>
      </c>
      <c r="D19" s="181">
        <v>4928</v>
      </c>
      <c r="E19" s="181" t="e">
        <f>#REF!</f>
        <v>#REF!</v>
      </c>
      <c r="F19" s="181" t="e">
        <f>#REF!</f>
        <v>#REF!</v>
      </c>
      <c r="G19" s="181" t="e">
        <f>#REF!</f>
        <v>#REF!</v>
      </c>
      <c r="H19" s="181" t="e">
        <f>#REF!</f>
        <v>#REF!</v>
      </c>
      <c r="I19" s="181" t="e">
        <f>#REF!</f>
        <v>#REF!</v>
      </c>
      <c r="J19" s="182" t="e">
        <f t="shared" si="0"/>
        <v>#REF!</v>
      </c>
      <c r="K19" s="70" t="e">
        <f>#REF!</f>
        <v>#REF!</v>
      </c>
      <c r="L19" s="7" t="e">
        <f>#REF!</f>
        <v>#REF!</v>
      </c>
      <c r="M19" s="3" t="e">
        <f>#REF!</f>
        <v>#REF!</v>
      </c>
      <c r="N19" s="183" t="e">
        <f>(M19/#REF!)*100</f>
        <v>#REF!</v>
      </c>
    </row>
    <row r="20" spans="1:14" ht="15.75" customHeight="1" x14ac:dyDescent="0.25">
      <c r="A20" s="40" t="s">
        <v>130</v>
      </c>
      <c r="B20" s="284" t="s">
        <v>101</v>
      </c>
      <c r="C20" s="285"/>
      <c r="D20" s="181">
        <v>278615</v>
      </c>
      <c r="E20" s="181" t="e">
        <f>#REF!</f>
        <v>#REF!</v>
      </c>
      <c r="F20" s="181" t="e">
        <f>#REF!</f>
        <v>#REF!</v>
      </c>
      <c r="G20" s="181" t="e">
        <f>#REF!</f>
        <v>#REF!</v>
      </c>
      <c r="H20" s="181" t="e">
        <f>#REF!</f>
        <v>#REF!</v>
      </c>
      <c r="I20" s="181" t="e">
        <f>#REF!</f>
        <v>#REF!</v>
      </c>
      <c r="J20" s="182" t="e">
        <f t="shared" si="0"/>
        <v>#REF!</v>
      </c>
      <c r="K20" s="70" t="e">
        <f>#REF!</f>
        <v>#REF!</v>
      </c>
      <c r="L20" s="7" t="e">
        <f>#REF!</f>
        <v>#REF!</v>
      </c>
      <c r="M20" s="3" t="e">
        <f>#REF!</f>
        <v>#REF!</v>
      </c>
      <c r="N20" s="183" t="e">
        <f>(M20/#REF!)*100</f>
        <v>#REF!</v>
      </c>
    </row>
    <row r="21" spans="1:14" ht="15.75" customHeight="1" x14ac:dyDescent="0.25">
      <c r="A21" s="40" t="s">
        <v>131</v>
      </c>
      <c r="B21" s="284" t="s">
        <v>132</v>
      </c>
      <c r="C21" s="286"/>
      <c r="D21" s="181">
        <v>53678</v>
      </c>
      <c r="E21" s="181" t="e">
        <f>#REF!</f>
        <v>#REF!</v>
      </c>
      <c r="F21" s="181" t="e">
        <f>#REF!</f>
        <v>#REF!</v>
      </c>
      <c r="G21" s="181" t="e">
        <f>#REF!</f>
        <v>#REF!</v>
      </c>
      <c r="H21" s="181" t="e">
        <f>#REF!</f>
        <v>#REF!</v>
      </c>
      <c r="I21" s="181" t="e">
        <f>#REF!</f>
        <v>#REF!</v>
      </c>
      <c r="J21" s="182" t="e">
        <f t="shared" si="0"/>
        <v>#REF!</v>
      </c>
      <c r="K21" s="70" t="e">
        <f>#REF!</f>
        <v>#REF!</v>
      </c>
      <c r="L21" s="7" t="e">
        <f>#REF!</f>
        <v>#REF!</v>
      </c>
      <c r="M21" s="3" t="e">
        <f>#REF!</f>
        <v>#REF!</v>
      </c>
      <c r="N21" s="183" t="e">
        <f>(M21/#REF!)*100</f>
        <v>#REF!</v>
      </c>
    </row>
    <row r="22" spans="1:14" ht="15.75" customHeight="1" x14ac:dyDescent="0.2">
      <c r="A22" s="40" t="s">
        <v>133</v>
      </c>
      <c r="B22" s="561" t="s">
        <v>102</v>
      </c>
      <c r="C22" s="562"/>
      <c r="D22" s="181">
        <v>53099</v>
      </c>
      <c r="E22" s="181" t="e">
        <f>#REF!</f>
        <v>#REF!</v>
      </c>
      <c r="F22" s="181" t="e">
        <f>#REF!</f>
        <v>#REF!</v>
      </c>
      <c r="G22" s="181" t="e">
        <f>#REF!</f>
        <v>#REF!</v>
      </c>
      <c r="H22" s="181" t="e">
        <f>#REF!</f>
        <v>#REF!</v>
      </c>
      <c r="I22" s="181" t="e">
        <f>#REF!</f>
        <v>#REF!</v>
      </c>
      <c r="J22" s="182" t="e">
        <f t="shared" si="0"/>
        <v>#REF!</v>
      </c>
      <c r="K22" s="70" t="e">
        <f>#REF!</f>
        <v>#REF!</v>
      </c>
      <c r="L22" s="7"/>
      <c r="M22" s="3" t="e">
        <f>#REF!</f>
        <v>#REF!</v>
      </c>
      <c r="N22" s="183" t="e">
        <f>(M22/#REF!)*100</f>
        <v>#REF!</v>
      </c>
    </row>
    <row r="23" spans="1:14" ht="15.75" customHeight="1" x14ac:dyDescent="0.25">
      <c r="A23" s="5" t="s">
        <v>134</v>
      </c>
      <c r="B23" s="543" t="s">
        <v>103</v>
      </c>
      <c r="C23" s="544"/>
      <c r="D23" s="181">
        <v>3365</v>
      </c>
      <c r="E23" s="181" t="e">
        <f>#REF!</f>
        <v>#REF!</v>
      </c>
      <c r="F23" s="181" t="e">
        <f>#REF!</f>
        <v>#REF!</v>
      </c>
      <c r="G23" s="181" t="e">
        <f>#REF!</f>
        <v>#REF!</v>
      </c>
      <c r="H23" s="181" t="e">
        <f>#REF!</f>
        <v>#REF!</v>
      </c>
      <c r="I23" s="181" t="e">
        <f>#REF!</f>
        <v>#REF!</v>
      </c>
      <c r="J23" s="182" t="e">
        <f t="shared" si="0"/>
        <v>#REF!</v>
      </c>
      <c r="K23" s="70" t="e">
        <f>#REF!</f>
        <v>#REF!</v>
      </c>
      <c r="L23" s="7" t="e">
        <f>#REF!</f>
        <v>#REF!</v>
      </c>
      <c r="M23" s="3" t="e">
        <f>#REF!</f>
        <v>#REF!</v>
      </c>
      <c r="N23" s="183" t="e">
        <f>(M23/#REF!)*100</f>
        <v>#REF!</v>
      </c>
    </row>
    <row r="24" spans="1:14" ht="15.75" customHeight="1" x14ac:dyDescent="0.25">
      <c r="A24" s="5" t="s">
        <v>135</v>
      </c>
      <c r="B24" s="543" t="s">
        <v>136</v>
      </c>
      <c r="C24" s="544"/>
      <c r="D24" s="181">
        <v>0</v>
      </c>
      <c r="E24" s="181" t="e">
        <f>#REF!</f>
        <v>#REF!</v>
      </c>
      <c r="F24" s="181" t="e">
        <f>#REF!</f>
        <v>#REF!</v>
      </c>
      <c r="G24" s="181" t="e">
        <f>#REF!</f>
        <v>#REF!</v>
      </c>
      <c r="H24" s="181" t="e">
        <f>#REF!</f>
        <v>#REF!</v>
      </c>
      <c r="I24" s="181" t="e">
        <f>#REF!</f>
        <v>#REF!</v>
      </c>
      <c r="J24" s="182" t="e">
        <f t="shared" si="0"/>
        <v>#REF!</v>
      </c>
      <c r="K24" s="70" t="e">
        <f>#REF!</f>
        <v>#REF!</v>
      </c>
      <c r="L24" s="7" t="e">
        <f>#REF!</f>
        <v>#REF!</v>
      </c>
      <c r="M24" s="3" t="e">
        <f>#REF!</f>
        <v>#REF!</v>
      </c>
      <c r="N24" s="183" t="e">
        <f>(M24/#REF!)*100</f>
        <v>#REF!</v>
      </c>
    </row>
    <row r="25" spans="1:14" ht="15.75" customHeight="1" x14ac:dyDescent="0.25">
      <c r="A25" s="5" t="s">
        <v>137</v>
      </c>
      <c r="B25" s="558" t="s">
        <v>241</v>
      </c>
      <c r="C25" s="559"/>
      <c r="D25" s="181">
        <v>4200</v>
      </c>
      <c r="E25" s="181" t="e">
        <f>#REF!</f>
        <v>#REF!</v>
      </c>
      <c r="F25" s="181" t="e">
        <f>#REF!</f>
        <v>#REF!</v>
      </c>
      <c r="G25" s="181" t="e">
        <f>#REF!</f>
        <v>#REF!</v>
      </c>
      <c r="H25" s="181" t="e">
        <f>#REF!</f>
        <v>#REF!</v>
      </c>
      <c r="I25" s="181" t="e">
        <f>#REF!</f>
        <v>#REF!</v>
      </c>
      <c r="J25" s="182" t="e">
        <f t="shared" si="0"/>
        <v>#REF!</v>
      </c>
      <c r="K25" s="70" t="e">
        <f>#REF!</f>
        <v>#REF!</v>
      </c>
      <c r="L25" s="7" t="e">
        <f>#REF!</f>
        <v>#REF!</v>
      </c>
      <c r="M25" s="3" t="e">
        <f>#REF!</f>
        <v>#REF!</v>
      </c>
      <c r="N25" s="183" t="e">
        <f>(M25/#REF!)*100</f>
        <v>#REF!</v>
      </c>
    </row>
    <row r="26" spans="1:14" ht="15.75" customHeight="1" x14ac:dyDescent="0.25">
      <c r="A26" s="5" t="s">
        <v>138</v>
      </c>
      <c r="B26" s="491" t="s">
        <v>107</v>
      </c>
      <c r="C26" s="480"/>
      <c r="D26" s="181">
        <v>804960</v>
      </c>
      <c r="E26" s="181">
        <v>804960</v>
      </c>
      <c r="F26" s="181" t="e">
        <f>#REF!</f>
        <v>#REF!</v>
      </c>
      <c r="G26" s="181" t="e">
        <f>#REF!</f>
        <v>#REF!</v>
      </c>
      <c r="H26" s="181" t="e">
        <f>#REF!</f>
        <v>#REF!</v>
      </c>
      <c r="I26" s="181" t="e">
        <f>#REF!</f>
        <v>#REF!</v>
      </c>
      <c r="J26" s="182" t="e">
        <f t="shared" si="0"/>
        <v>#REF!</v>
      </c>
      <c r="K26" s="70" t="e">
        <f>#REF!</f>
        <v>#REF!</v>
      </c>
      <c r="L26" s="7" t="e">
        <f>#REF!</f>
        <v>#REF!</v>
      </c>
      <c r="M26" s="3" t="e">
        <f>#REF!</f>
        <v>#REF!</v>
      </c>
      <c r="N26" s="183" t="e">
        <f>(M26/#REF!)*100</f>
        <v>#REF!</v>
      </c>
    </row>
    <row r="27" spans="1:14" ht="15.75" customHeight="1" x14ac:dyDescent="0.25">
      <c r="A27" s="5" t="s">
        <v>139</v>
      </c>
      <c r="B27" s="491" t="s">
        <v>239</v>
      </c>
      <c r="C27" s="480"/>
      <c r="D27" s="181">
        <v>5657</v>
      </c>
      <c r="E27" s="181" t="e">
        <f>#REF!</f>
        <v>#REF!</v>
      </c>
      <c r="F27" s="181" t="e">
        <f>#REF!</f>
        <v>#REF!</v>
      </c>
      <c r="G27" s="181" t="e">
        <f>#REF!</f>
        <v>#REF!</v>
      </c>
      <c r="H27" s="181" t="e">
        <f>#REF!</f>
        <v>#REF!</v>
      </c>
      <c r="I27" s="181" t="e">
        <f>#REF!</f>
        <v>#REF!</v>
      </c>
      <c r="J27" s="182" t="e">
        <f t="shared" si="0"/>
        <v>#REF!</v>
      </c>
      <c r="K27" s="70" t="e">
        <f>#REF!</f>
        <v>#REF!</v>
      </c>
      <c r="L27" s="7" t="e">
        <f>#REF!</f>
        <v>#REF!</v>
      </c>
      <c r="M27" s="3" t="e">
        <f>#REF!</f>
        <v>#REF!</v>
      </c>
      <c r="N27" s="183" t="e">
        <f>(M27/#REF!)*100</f>
        <v>#REF!</v>
      </c>
    </row>
    <row r="28" spans="1:14" ht="15.75" customHeight="1" x14ac:dyDescent="0.25">
      <c r="A28" s="5" t="s">
        <v>236</v>
      </c>
      <c r="B28" s="491" t="s">
        <v>251</v>
      </c>
      <c r="C28" s="480"/>
      <c r="D28" s="181">
        <v>215</v>
      </c>
      <c r="E28" s="181" t="e">
        <f>#REF!</f>
        <v>#REF!</v>
      </c>
      <c r="F28" s="181" t="e">
        <f>#REF!</f>
        <v>#REF!</v>
      </c>
      <c r="G28" s="181" t="e">
        <f>#REF!</f>
        <v>#REF!</v>
      </c>
      <c r="H28" s="181" t="e">
        <f>#REF!</f>
        <v>#REF!</v>
      </c>
      <c r="I28" s="181" t="e">
        <f>#REF!</f>
        <v>#REF!</v>
      </c>
      <c r="J28" s="182" t="e">
        <f t="shared" si="0"/>
        <v>#REF!</v>
      </c>
      <c r="K28" s="70" t="e">
        <f>#REF!</f>
        <v>#REF!</v>
      </c>
      <c r="L28" s="7"/>
      <c r="M28" s="3" t="e">
        <f>#REF!</f>
        <v>#REF!</v>
      </c>
      <c r="N28" s="183" t="e">
        <f>(M28/#REF!)*100</f>
        <v>#REF!</v>
      </c>
    </row>
    <row r="29" spans="1:14" ht="15.75" customHeight="1" x14ac:dyDescent="0.25">
      <c r="A29" s="5" t="s">
        <v>243</v>
      </c>
      <c r="B29" s="491" t="s">
        <v>274</v>
      </c>
      <c r="C29" s="480"/>
      <c r="D29" s="181">
        <v>3275</v>
      </c>
      <c r="E29" s="181" t="e">
        <f>#REF!</f>
        <v>#REF!</v>
      </c>
      <c r="F29" s="181" t="e">
        <f>#REF!</f>
        <v>#REF!</v>
      </c>
      <c r="G29" s="181" t="e">
        <f>#REF!</f>
        <v>#REF!</v>
      </c>
      <c r="H29" s="181" t="e">
        <f>#REF!</f>
        <v>#REF!</v>
      </c>
      <c r="I29" s="181" t="e">
        <f>#REF!</f>
        <v>#REF!</v>
      </c>
      <c r="J29" s="182" t="e">
        <f t="shared" si="0"/>
        <v>#REF!</v>
      </c>
      <c r="K29" s="70" t="e">
        <f>#REF!</f>
        <v>#REF!</v>
      </c>
      <c r="L29" s="7"/>
      <c r="M29" s="3" t="e">
        <f>#REF!</f>
        <v>#REF!</v>
      </c>
      <c r="N29" s="183" t="e">
        <f>(M29/#REF!)*100</f>
        <v>#REF!</v>
      </c>
    </row>
    <row r="30" spans="1:14" ht="15.75" customHeight="1" x14ac:dyDescent="0.25">
      <c r="A30" s="5" t="s">
        <v>273</v>
      </c>
      <c r="B30" s="491" t="s">
        <v>149</v>
      </c>
      <c r="C30" s="480"/>
      <c r="D30" s="3">
        <v>30549</v>
      </c>
      <c r="E30" s="3" t="e">
        <f>#REF!+#REF!</f>
        <v>#REF!</v>
      </c>
      <c r="F30" s="3" t="e">
        <f>#REF!+#REF!</f>
        <v>#REF!</v>
      </c>
      <c r="G30" s="3" t="e">
        <f>#REF!+#REF!</f>
        <v>#REF!</v>
      </c>
      <c r="H30" s="3" t="e">
        <f>#REF!+#REF!</f>
        <v>#REF!</v>
      </c>
      <c r="I30" s="3" t="e">
        <f>#REF!+#REF!</f>
        <v>#REF!</v>
      </c>
      <c r="J30" s="182" t="e">
        <f t="shared" si="0"/>
        <v>#REF!</v>
      </c>
      <c r="K30" s="70" t="e">
        <f>#REF!+#REF!</f>
        <v>#REF!</v>
      </c>
      <c r="L30" s="7" t="e">
        <f>#REF!+#REF!</f>
        <v>#REF!</v>
      </c>
      <c r="M30" s="3" t="e">
        <f>#REF!+#REF!</f>
        <v>#REF!</v>
      </c>
      <c r="N30" s="183" t="e">
        <f>(M30/#REF!)*100</f>
        <v>#REF!</v>
      </c>
    </row>
    <row r="31" spans="1:14" ht="15.75" customHeight="1" x14ac:dyDescent="0.25">
      <c r="A31" s="5" t="s">
        <v>281</v>
      </c>
      <c r="B31" s="558" t="s">
        <v>122</v>
      </c>
      <c r="C31" s="559"/>
      <c r="D31" s="3">
        <v>7891</v>
      </c>
      <c r="E31" s="3" t="e">
        <f>#REF!</f>
        <v>#REF!</v>
      </c>
      <c r="F31" s="3" t="e">
        <f>#REF!</f>
        <v>#REF!</v>
      </c>
      <c r="G31" s="3" t="e">
        <f>#REF!</f>
        <v>#REF!</v>
      </c>
      <c r="H31" s="3" t="e">
        <f>#REF!</f>
        <v>#REF!</v>
      </c>
      <c r="I31" s="3" t="e">
        <f>#REF!</f>
        <v>#REF!</v>
      </c>
      <c r="J31" s="182" t="e">
        <f t="shared" si="0"/>
        <v>#REF!</v>
      </c>
      <c r="K31" s="70" t="e">
        <f>#REF!</f>
        <v>#REF!</v>
      </c>
      <c r="L31" s="7"/>
      <c r="M31" s="3" t="e">
        <f>#REF!</f>
        <v>#REF!</v>
      </c>
      <c r="N31" s="183" t="e">
        <f>(M31/#REF!)*100</f>
        <v>#REF!</v>
      </c>
    </row>
    <row r="32" spans="1:14" ht="15.75" hidden="1" customHeight="1" outlineLevel="1" x14ac:dyDescent="0.25">
      <c r="A32" s="5" t="s">
        <v>236</v>
      </c>
      <c r="B32" s="491" t="s">
        <v>123</v>
      </c>
      <c r="C32" s="480"/>
      <c r="D32" s="3"/>
      <c r="E32" s="3"/>
      <c r="F32" s="3"/>
      <c r="G32" s="3"/>
      <c r="H32" s="3"/>
      <c r="I32" s="3"/>
      <c r="J32" s="182">
        <f t="shared" si="0"/>
        <v>0</v>
      </c>
      <c r="K32" s="70"/>
      <c r="L32" s="7"/>
      <c r="M32" s="3"/>
      <c r="N32" s="183" t="e">
        <f>(M32/#REF!)*100</f>
        <v>#REF!</v>
      </c>
    </row>
    <row r="33" spans="1:14" ht="15.75" hidden="1" customHeight="1" outlineLevel="2" x14ac:dyDescent="0.25">
      <c r="A33" s="5" t="s">
        <v>243</v>
      </c>
      <c r="B33" s="543" t="s">
        <v>237</v>
      </c>
      <c r="C33" s="544"/>
      <c r="D33" s="181"/>
      <c r="E33" s="181">
        <v>0</v>
      </c>
      <c r="F33" s="181">
        <v>0</v>
      </c>
      <c r="G33" s="181"/>
      <c r="H33" s="181"/>
      <c r="I33" s="181">
        <v>2</v>
      </c>
      <c r="J33" s="182">
        <f t="shared" si="0"/>
        <v>0</v>
      </c>
      <c r="K33" s="70" t="e">
        <f>#REF!</f>
        <v>#REF!</v>
      </c>
      <c r="L33" s="7" t="e">
        <f>#REF!</f>
        <v>#REF!</v>
      </c>
      <c r="M33" s="3" t="e">
        <f>#REF!</f>
        <v>#REF!</v>
      </c>
      <c r="N33" s="183" t="e">
        <f>(M33/#REF!)*100</f>
        <v>#REF!</v>
      </c>
    </row>
    <row r="34" spans="1:14" ht="15.75" customHeight="1" collapsed="1" x14ac:dyDescent="0.25">
      <c r="A34" s="5" t="s">
        <v>282</v>
      </c>
      <c r="B34" s="543" t="s">
        <v>238</v>
      </c>
      <c r="C34" s="544"/>
      <c r="D34" s="181">
        <v>128651</v>
      </c>
      <c r="E34" s="181" t="e">
        <f>#REF!</f>
        <v>#REF!</v>
      </c>
      <c r="F34" s="181" t="e">
        <f>#REF!</f>
        <v>#REF!</v>
      </c>
      <c r="G34" s="181" t="e">
        <f>#REF!</f>
        <v>#REF!</v>
      </c>
      <c r="H34" s="181" t="e">
        <f>#REF!</f>
        <v>#REF!</v>
      </c>
      <c r="I34" s="181" t="e">
        <f>#REF!</f>
        <v>#REF!</v>
      </c>
      <c r="J34" s="182" t="e">
        <f t="shared" si="0"/>
        <v>#REF!</v>
      </c>
      <c r="K34" s="71" t="e">
        <f>#REF!</f>
        <v>#REF!</v>
      </c>
      <c r="L34" s="7" t="e">
        <f>#REF!</f>
        <v>#REF!</v>
      </c>
      <c r="M34" s="3" t="e">
        <f>#REF!</f>
        <v>#REF!</v>
      </c>
      <c r="N34" s="183" t="e">
        <f>(M34/#REF!)*100</f>
        <v>#REF!</v>
      </c>
    </row>
    <row r="35" spans="1:14" ht="15.75" hidden="1" customHeight="1" outlineLevel="1" x14ac:dyDescent="0.25">
      <c r="A35" s="60" t="s">
        <v>286</v>
      </c>
      <c r="B35" s="543" t="s">
        <v>374</v>
      </c>
      <c r="C35" s="544"/>
      <c r="D35" s="181">
        <v>9525</v>
      </c>
      <c r="E35" s="181">
        <v>0</v>
      </c>
      <c r="F35" s="181">
        <v>0</v>
      </c>
      <c r="G35" s="181">
        <v>0</v>
      </c>
      <c r="H35" s="181">
        <v>0</v>
      </c>
      <c r="I35" s="181">
        <v>2</v>
      </c>
      <c r="J35" s="182">
        <f t="shared" si="0"/>
        <v>0</v>
      </c>
      <c r="K35" s="10"/>
      <c r="L35" s="7"/>
      <c r="M35" s="3"/>
      <c r="N35" s="183" t="e">
        <f>(M35/#REF!)*100</f>
        <v>#REF!</v>
      </c>
    </row>
    <row r="36" spans="1:14" ht="15.75" customHeight="1" collapsed="1" x14ac:dyDescent="0.25">
      <c r="A36" s="60" t="s">
        <v>286</v>
      </c>
      <c r="B36" s="415" t="s">
        <v>168</v>
      </c>
      <c r="C36" s="416"/>
      <c r="D36" s="181">
        <v>9525</v>
      </c>
      <c r="E36" s="181"/>
      <c r="F36" s="181"/>
      <c r="G36" s="181"/>
      <c r="H36" s="181"/>
      <c r="I36" s="181"/>
      <c r="J36" s="182">
        <f t="shared" si="0"/>
        <v>0</v>
      </c>
      <c r="K36" s="10"/>
      <c r="L36" s="7"/>
      <c r="M36" s="3"/>
      <c r="N36" s="183"/>
    </row>
    <row r="37" spans="1:14" s="188" customFormat="1" ht="15.75" x14ac:dyDescent="0.25">
      <c r="A37" s="399" t="s">
        <v>140</v>
      </c>
      <c r="B37" s="388" t="s">
        <v>109</v>
      </c>
      <c r="C37" s="389"/>
      <c r="D37" s="187">
        <f>SUM(D4:D35)</f>
        <v>1615953</v>
      </c>
      <c r="E37" s="187" t="e">
        <f>SUM(E4:E34)</f>
        <v>#REF!</v>
      </c>
      <c r="F37" s="187" t="e">
        <f>SUM(F4:F34)</f>
        <v>#REF!</v>
      </c>
      <c r="G37" s="187" t="e">
        <f t="shared" ref="G37:I37" si="1">SUM(G4:G34)</f>
        <v>#REF!</v>
      </c>
      <c r="H37" s="187" t="e">
        <f t="shared" ref="H37" si="2">SUM(H4:H34)</f>
        <v>#REF!</v>
      </c>
      <c r="I37" s="187" t="e">
        <f t="shared" si="1"/>
        <v>#REF!</v>
      </c>
      <c r="J37" s="397" t="e">
        <f>H37-G37</f>
        <v>#REF!</v>
      </c>
      <c r="K37" s="159" t="e">
        <f>SUM(K4:K34)</f>
        <v>#REF!</v>
      </c>
      <c r="L37" s="159" t="e">
        <f>SUM(L4:L34)</f>
        <v>#REF!</v>
      </c>
      <c r="M37" s="187" t="e">
        <f>SUM(M4:M34)</f>
        <v>#REF!</v>
      </c>
      <c r="N37" s="314" t="e">
        <f>(M37/#REF!)*100</f>
        <v>#REF!</v>
      </c>
    </row>
    <row r="38" spans="1:14" s="188" customFormat="1" ht="15.75" x14ac:dyDescent="0.25">
      <c r="A38" s="186"/>
      <c r="B38" s="189"/>
      <c r="C38" s="190" t="s">
        <v>110</v>
      </c>
      <c r="D38" s="179">
        <v>1310571</v>
      </c>
      <c r="E38" s="179">
        <v>1253883</v>
      </c>
      <c r="F38" s="179" t="e">
        <f>#REF!</f>
        <v>#REF!</v>
      </c>
      <c r="G38" s="179" t="e">
        <f>#REF!</f>
        <v>#REF!</v>
      </c>
      <c r="H38" s="179" t="e">
        <f>#REF!</f>
        <v>#REF!</v>
      </c>
      <c r="I38" s="179" t="e">
        <f>#REF!</f>
        <v>#REF!</v>
      </c>
      <c r="J38" s="438" t="e">
        <f>H38-G38</f>
        <v>#REF!</v>
      </c>
      <c r="K38" s="298" t="e">
        <f>#REF!</f>
        <v>#REF!</v>
      </c>
      <c r="L38" s="180" t="e">
        <f>#REF!</f>
        <v>#REF!</v>
      </c>
      <c r="M38" s="179" t="e">
        <f>#REF!</f>
        <v>#REF!</v>
      </c>
      <c r="N38" s="313" t="e">
        <f>(M38/#REF!)*100</f>
        <v>#REF!</v>
      </c>
    </row>
    <row r="39" spans="1:14" s="188" customFormat="1" ht="15.75" x14ac:dyDescent="0.25">
      <c r="A39" s="191"/>
      <c r="B39" s="67"/>
      <c r="C39" s="192" t="s">
        <v>141</v>
      </c>
      <c r="D39" s="193">
        <v>305382</v>
      </c>
      <c r="E39" s="193">
        <v>289509</v>
      </c>
      <c r="F39" s="193" t="e">
        <f>#REF!</f>
        <v>#REF!</v>
      </c>
      <c r="G39" s="193" t="e">
        <f>#REF!</f>
        <v>#REF!</v>
      </c>
      <c r="H39" s="193" t="e">
        <f>#REF!</f>
        <v>#REF!</v>
      </c>
      <c r="I39" s="193" t="e">
        <f>#REF!</f>
        <v>#REF!</v>
      </c>
      <c r="J39" s="194" t="e">
        <f>H39-G39</f>
        <v>#REF!</v>
      </c>
      <c r="K39" s="299" t="e">
        <f>#REF!</f>
        <v>#REF!</v>
      </c>
      <c r="L39" s="194" t="e">
        <f>#REF!</f>
        <v>#REF!</v>
      </c>
      <c r="M39" s="193" t="e">
        <f>#REF!</f>
        <v>#REF!</v>
      </c>
      <c r="N39" s="195" t="e">
        <f>(M39/#REF!)*100</f>
        <v>#REF!</v>
      </c>
    </row>
    <row r="40" spans="1:14" ht="15.75" x14ac:dyDescent="0.25">
      <c r="A40" s="196" t="s">
        <v>142</v>
      </c>
      <c r="B40" s="66" t="s">
        <v>111</v>
      </c>
      <c r="C40" s="68"/>
      <c r="D40" s="154"/>
      <c r="E40" s="154"/>
      <c r="F40" s="154"/>
      <c r="G40" s="154"/>
      <c r="H40" s="154"/>
      <c r="I40" s="181"/>
      <c r="J40" s="182"/>
      <c r="N40" s="183"/>
    </row>
    <row r="41" spans="1:14" ht="15.75" customHeight="1" collapsed="1" x14ac:dyDescent="0.25">
      <c r="A41" s="39" t="s">
        <v>143</v>
      </c>
      <c r="B41" s="545" t="s">
        <v>112</v>
      </c>
      <c r="C41" s="546"/>
      <c r="D41" s="11">
        <v>15745</v>
      </c>
      <c r="E41" s="8" t="e">
        <f>#REF!</f>
        <v>#REF!</v>
      </c>
      <c r="F41" s="8" t="e">
        <f>#REF!</f>
        <v>#REF!</v>
      </c>
      <c r="G41" s="8" t="e">
        <f>#REF!</f>
        <v>#REF!</v>
      </c>
      <c r="H41" s="8" t="e">
        <f>#REF!</f>
        <v>#REF!</v>
      </c>
      <c r="I41" s="396" t="e">
        <f>F41-#REF!</f>
        <v>#REF!</v>
      </c>
      <c r="J41" s="300" t="e">
        <f>H41-G41</f>
        <v>#REF!</v>
      </c>
      <c r="K41" s="323" t="e">
        <f>#REF!</f>
        <v>#REF!</v>
      </c>
      <c r="L41" s="8" t="e">
        <f>#REF!</f>
        <v>#REF!</v>
      </c>
      <c r="M41" s="130" t="e">
        <f>#REF!</f>
        <v>#REF!</v>
      </c>
      <c r="N41" s="313" t="e">
        <f>(M41/#REF!)*100</f>
        <v>#REF!</v>
      </c>
    </row>
    <row r="42" spans="1:14" ht="15.75" customHeight="1" collapsed="1" x14ac:dyDescent="0.25">
      <c r="A42" s="40" t="s">
        <v>144</v>
      </c>
      <c r="B42" s="252" t="s">
        <v>113</v>
      </c>
      <c r="C42" s="253"/>
      <c r="D42" s="154">
        <v>35266</v>
      </c>
      <c r="E42" s="7" t="e">
        <f>#REF!</f>
        <v>#REF!</v>
      </c>
      <c r="F42" s="7" t="e">
        <f>#REF!</f>
        <v>#REF!</v>
      </c>
      <c r="G42" s="7" t="e">
        <f>#REF!</f>
        <v>#REF!</v>
      </c>
      <c r="H42" s="7" t="e">
        <f>#REF!</f>
        <v>#REF!</v>
      </c>
      <c r="I42" s="181" t="e">
        <f>F42-#REF!</f>
        <v>#REF!</v>
      </c>
      <c r="J42" s="182" t="e">
        <f>H42-G42</f>
        <v>#REF!</v>
      </c>
      <c r="K42" s="70" t="e">
        <f>#REF!</f>
        <v>#REF!</v>
      </c>
      <c r="L42" s="7" t="e">
        <f>#REF!</f>
        <v>#REF!</v>
      </c>
      <c r="M42" s="3" t="e">
        <f>#REF!</f>
        <v>#REF!</v>
      </c>
      <c r="N42" s="183" t="e">
        <f>(M42/#REF!)*100</f>
        <v>#REF!</v>
      </c>
    </row>
    <row r="43" spans="1:14" ht="15.75" customHeight="1" x14ac:dyDescent="0.25">
      <c r="A43" s="40" t="s">
        <v>145</v>
      </c>
      <c r="B43" s="252" t="s">
        <v>168</v>
      </c>
      <c r="C43" s="253"/>
      <c r="D43" s="154">
        <v>12655</v>
      </c>
      <c r="E43" s="7" t="e">
        <f>#REF!</f>
        <v>#REF!</v>
      </c>
      <c r="F43" s="7" t="e">
        <f>#REF!</f>
        <v>#REF!</v>
      </c>
      <c r="G43" s="7" t="e">
        <f>#REF!</f>
        <v>#REF!</v>
      </c>
      <c r="H43" s="7" t="e">
        <f>#REF!</f>
        <v>#REF!</v>
      </c>
      <c r="I43" s="181" t="e">
        <f>F43-#REF!</f>
        <v>#REF!</v>
      </c>
      <c r="J43" s="182" t="e">
        <f t="shared" ref="J43:J51" si="3">H43-G43</f>
        <v>#REF!</v>
      </c>
      <c r="K43" s="70" t="e">
        <f>#REF!</f>
        <v>#REF!</v>
      </c>
      <c r="L43" s="7" t="e">
        <f>#REF!</f>
        <v>#REF!</v>
      </c>
      <c r="M43" s="3" t="e">
        <f>#REF!</f>
        <v>#REF!</v>
      </c>
      <c r="N43" s="183" t="e">
        <f>(M43/#REF!)*100</f>
        <v>#REF!</v>
      </c>
    </row>
    <row r="44" spans="1:14" ht="15.75" hidden="1" customHeight="1" outlineLevel="1" x14ac:dyDescent="0.25">
      <c r="A44" s="69" t="s">
        <v>146</v>
      </c>
      <c r="B44" s="543" t="s">
        <v>279</v>
      </c>
      <c r="C44" s="544"/>
      <c r="D44" s="154">
        <v>110255</v>
      </c>
      <c r="E44" s="7">
        <v>110255</v>
      </c>
      <c r="F44" s="7" t="e">
        <f>#REF!</f>
        <v>#REF!</v>
      </c>
      <c r="G44" s="3">
        <v>0</v>
      </c>
      <c r="H44" s="3">
        <v>0</v>
      </c>
      <c r="I44" s="181" t="e">
        <f>F44-#REF!</f>
        <v>#REF!</v>
      </c>
      <c r="J44" s="182">
        <f t="shared" si="3"/>
        <v>0</v>
      </c>
      <c r="K44" s="70" t="e">
        <f>#REF!</f>
        <v>#REF!</v>
      </c>
      <c r="L44" s="7" t="e">
        <f>#REF!</f>
        <v>#REF!</v>
      </c>
      <c r="M44" s="3" t="e">
        <f>#REF!</f>
        <v>#REF!</v>
      </c>
      <c r="N44" s="183" t="e">
        <f>(M44/#REF!)*100</f>
        <v>#REF!</v>
      </c>
    </row>
    <row r="45" spans="1:14" ht="15.75" hidden="1" customHeight="1" outlineLevel="1" x14ac:dyDescent="0.25">
      <c r="A45" s="69" t="s">
        <v>254</v>
      </c>
      <c r="B45" s="252" t="s">
        <v>253</v>
      </c>
      <c r="C45" s="253"/>
      <c r="D45" s="154">
        <v>8863</v>
      </c>
      <c r="E45" s="7" t="e">
        <f>#REF!</f>
        <v>#REF!</v>
      </c>
      <c r="F45" s="7" t="e">
        <f>#REF!</f>
        <v>#REF!</v>
      </c>
      <c r="G45" s="3">
        <v>0</v>
      </c>
      <c r="H45" s="3">
        <v>0</v>
      </c>
      <c r="I45" s="181" t="e">
        <f>F45-#REF!</f>
        <v>#REF!</v>
      </c>
      <c r="J45" s="182">
        <f t="shared" si="3"/>
        <v>0</v>
      </c>
      <c r="K45" s="70" t="e">
        <f>#REF!</f>
        <v>#REF!</v>
      </c>
      <c r="L45" s="7"/>
      <c r="M45" s="3" t="e">
        <f>#REF!+#REF!+#REF!+#REF!</f>
        <v>#REF!</v>
      </c>
      <c r="N45" s="183" t="e">
        <f>(M45/#REF!)*100</f>
        <v>#REF!</v>
      </c>
    </row>
    <row r="46" spans="1:14" ht="15.75" hidden="1" customHeight="1" outlineLevel="1" x14ac:dyDescent="0.25">
      <c r="A46" s="5" t="s">
        <v>147</v>
      </c>
      <c r="B46" s="506" t="s">
        <v>265</v>
      </c>
      <c r="C46" s="507"/>
      <c r="D46" s="154">
        <v>15751</v>
      </c>
      <c r="E46" s="7">
        <v>15751</v>
      </c>
      <c r="F46" s="7" t="e">
        <f>#REF!</f>
        <v>#REF!</v>
      </c>
      <c r="G46" s="3">
        <v>0</v>
      </c>
      <c r="H46" s="3">
        <v>0</v>
      </c>
      <c r="I46" s="181" t="e">
        <f>F46-#REF!</f>
        <v>#REF!</v>
      </c>
      <c r="J46" s="182">
        <f t="shared" si="3"/>
        <v>0</v>
      </c>
      <c r="K46" s="70" t="e">
        <f>#REF!</f>
        <v>#REF!</v>
      </c>
      <c r="L46" s="7" t="e">
        <f>#REF!</f>
        <v>#REF!</v>
      </c>
      <c r="M46" s="3" t="e">
        <f>#REF!</f>
        <v>#REF!</v>
      </c>
      <c r="N46" s="183" t="e">
        <f>(M46/#REF!)*100</f>
        <v>#REF!</v>
      </c>
    </row>
    <row r="47" spans="1:14" ht="15.75" customHeight="1" collapsed="1" x14ac:dyDescent="0.25">
      <c r="A47" s="5" t="s">
        <v>387</v>
      </c>
      <c r="B47" s="506" t="s">
        <v>118</v>
      </c>
      <c r="C47" s="507"/>
      <c r="D47" s="154">
        <v>335</v>
      </c>
      <c r="E47" s="7">
        <v>245</v>
      </c>
      <c r="F47" s="7" t="e">
        <f>#REF!</f>
        <v>#REF!</v>
      </c>
      <c r="G47" s="3">
        <v>100</v>
      </c>
      <c r="H47" s="3" t="e">
        <f>#REF!</f>
        <v>#REF!</v>
      </c>
      <c r="I47" s="181" t="e">
        <f>F47-#REF!</f>
        <v>#REF!</v>
      </c>
      <c r="J47" s="182" t="e">
        <f t="shared" si="3"/>
        <v>#REF!</v>
      </c>
      <c r="K47" s="70" t="e">
        <f>#REF!</f>
        <v>#REF!</v>
      </c>
      <c r="L47" s="7"/>
      <c r="M47" s="3" t="e">
        <f>#REF!</f>
        <v>#REF!</v>
      </c>
      <c r="N47" s="183" t="e">
        <f>(M47/#REF!)*100</f>
        <v>#REF!</v>
      </c>
    </row>
    <row r="48" spans="1:14" ht="15.75" customHeight="1" x14ac:dyDescent="0.25">
      <c r="A48" s="5" t="s">
        <v>388</v>
      </c>
      <c r="B48" s="553" t="s">
        <v>287</v>
      </c>
      <c r="C48" s="554"/>
      <c r="D48" s="154">
        <v>134869</v>
      </c>
      <c r="E48" s="7">
        <v>0</v>
      </c>
      <c r="F48" s="7">
        <v>0</v>
      </c>
      <c r="G48" s="3">
        <v>0</v>
      </c>
      <c r="H48" s="3">
        <v>0</v>
      </c>
      <c r="I48" s="181" t="e">
        <f>F48-#REF!</f>
        <v>#REF!</v>
      </c>
      <c r="J48" s="182">
        <f t="shared" si="3"/>
        <v>0</v>
      </c>
      <c r="K48" s="70" t="e">
        <f>#REF!</f>
        <v>#REF!</v>
      </c>
      <c r="L48" s="7" t="e">
        <f>#REF!</f>
        <v>#REF!</v>
      </c>
      <c r="M48" s="3">
        <v>0</v>
      </c>
      <c r="N48" s="195">
        <v>0</v>
      </c>
    </row>
    <row r="49" spans="1:14" ht="15.75" hidden="1" customHeight="1" outlineLevel="1" x14ac:dyDescent="0.25">
      <c r="A49" s="5" t="s">
        <v>150</v>
      </c>
      <c r="B49" s="553" t="s">
        <v>148</v>
      </c>
      <c r="C49" s="555"/>
      <c r="D49" s="154"/>
      <c r="E49" s="7">
        <v>0</v>
      </c>
      <c r="F49" s="7">
        <v>0</v>
      </c>
      <c r="G49" s="3"/>
      <c r="H49" s="3"/>
      <c r="I49" s="181" t="e">
        <f>F49-#REF!</f>
        <v>#REF!</v>
      </c>
      <c r="J49" s="182">
        <f t="shared" si="3"/>
        <v>0</v>
      </c>
      <c r="K49" s="70"/>
      <c r="L49" s="7"/>
      <c r="M49" s="3"/>
      <c r="N49" s="183" t="e">
        <f>(M49/#REF!)*100</f>
        <v>#REF!</v>
      </c>
    </row>
    <row r="50" spans="1:14" ht="15.75" hidden="1" customHeight="1" outlineLevel="1" x14ac:dyDescent="0.25">
      <c r="A50" s="5" t="s">
        <v>255</v>
      </c>
      <c r="B50" s="491" t="s">
        <v>149</v>
      </c>
      <c r="C50" s="480"/>
      <c r="D50" s="3"/>
      <c r="E50" s="3">
        <v>0</v>
      </c>
      <c r="F50" s="3">
        <v>0</v>
      </c>
      <c r="G50" s="3"/>
      <c r="H50" s="3"/>
      <c r="I50" s="181" t="e">
        <f>F50-#REF!</f>
        <v>#REF!</v>
      </c>
      <c r="J50" s="182">
        <f t="shared" si="3"/>
        <v>0</v>
      </c>
      <c r="K50" s="70" t="e">
        <f>#REF!+#REF!</f>
        <v>#REF!</v>
      </c>
      <c r="L50" s="7" t="e">
        <f>#REF!+#REF!</f>
        <v>#REF!</v>
      </c>
      <c r="M50" s="3" t="e">
        <f>#REF!+#REF!</f>
        <v>#REF!</v>
      </c>
      <c r="N50" s="183" t="e">
        <f>(M50/#REF!)*100</f>
        <v>#REF!</v>
      </c>
    </row>
    <row r="51" spans="1:14" ht="15.75" hidden="1" customHeight="1" outlineLevel="1" x14ac:dyDescent="0.25">
      <c r="A51" s="5" t="s">
        <v>150</v>
      </c>
      <c r="B51" s="549" t="s">
        <v>115</v>
      </c>
      <c r="C51" s="550"/>
      <c r="D51" s="154"/>
      <c r="E51" s="10"/>
      <c r="F51" s="10"/>
      <c r="G51" s="131"/>
      <c r="H51" s="131"/>
      <c r="I51" s="193" t="e">
        <f>F51-#REF!</f>
        <v>#REF!</v>
      </c>
      <c r="J51" s="182">
        <f t="shared" si="3"/>
        <v>0</v>
      </c>
      <c r="K51" s="387"/>
      <c r="L51" s="176"/>
      <c r="M51" s="222"/>
      <c r="N51" s="183" t="e">
        <f>(M51/#REF!)*100</f>
        <v>#REF!</v>
      </c>
    </row>
    <row r="52" spans="1:14" ht="15.75" collapsed="1" x14ac:dyDescent="0.25">
      <c r="A52" s="55" t="s">
        <v>151</v>
      </c>
      <c r="B52" s="152" t="s">
        <v>116</v>
      </c>
      <c r="C52" s="72"/>
      <c r="D52" s="197">
        <f>SUM(D41:D47)</f>
        <v>198870</v>
      </c>
      <c r="E52" s="197" t="e">
        <f t="shared" ref="E52:I52" si="4">SUM(E41:E50)</f>
        <v>#REF!</v>
      </c>
      <c r="F52" s="197" t="e">
        <f t="shared" si="4"/>
        <v>#REF!</v>
      </c>
      <c r="G52" s="197" t="e">
        <f t="shared" si="4"/>
        <v>#REF!</v>
      </c>
      <c r="H52" s="197" t="e">
        <f t="shared" ref="H52" si="5">SUM(H41:H50)</f>
        <v>#REF!</v>
      </c>
      <c r="I52" s="197" t="e">
        <f t="shared" si="4"/>
        <v>#REF!</v>
      </c>
      <c r="J52" s="292" t="e">
        <f t="shared" ref="J52:J57" si="6">H52-G52</f>
        <v>#REF!</v>
      </c>
      <c r="K52" s="197" t="e">
        <f>SUM(K41:K47)</f>
        <v>#REF!</v>
      </c>
      <c r="L52" s="197" t="e">
        <f>SUM(L41:L50)</f>
        <v>#REF!</v>
      </c>
      <c r="M52" s="223" t="e">
        <f>SUM(M41:M50)</f>
        <v>#REF!</v>
      </c>
      <c r="N52" s="314" t="e">
        <f>(M52/#REF!)*100</f>
        <v>#REF!</v>
      </c>
    </row>
    <row r="53" spans="1:14" ht="15.75" x14ac:dyDescent="0.25">
      <c r="A53" s="39"/>
      <c r="B53" s="66"/>
      <c r="C53" s="198" t="s">
        <v>110</v>
      </c>
      <c r="D53" s="3">
        <v>189583</v>
      </c>
      <c r="E53" s="3">
        <v>175540</v>
      </c>
      <c r="F53" s="3" t="e">
        <f>#REF!</f>
        <v>#REF!</v>
      </c>
      <c r="G53" s="3" t="e">
        <f>#REF!</f>
        <v>#REF!</v>
      </c>
      <c r="H53" s="3" t="e">
        <f>#REF!</f>
        <v>#REF!</v>
      </c>
      <c r="I53" s="396" t="e">
        <f>F53-#REF!</f>
        <v>#REF!</v>
      </c>
      <c r="J53" s="300" t="e">
        <f t="shared" si="6"/>
        <v>#REF!</v>
      </c>
      <c r="K53" s="323" t="e">
        <f>#REF!</f>
        <v>#REF!</v>
      </c>
      <c r="L53" s="7"/>
      <c r="M53" s="3" t="e">
        <f>#REF!</f>
        <v>#REF!</v>
      </c>
      <c r="N53" s="183" t="e">
        <f>(M53/#REF!)*100</f>
        <v>#REF!</v>
      </c>
    </row>
    <row r="54" spans="1:14" ht="15.75" x14ac:dyDescent="0.25">
      <c r="A54" s="199"/>
      <c r="B54" s="67"/>
      <c r="C54" s="200" t="s">
        <v>141</v>
      </c>
      <c r="D54" s="3">
        <v>9287</v>
      </c>
      <c r="E54" s="3" t="e">
        <f>#REF!</f>
        <v>#REF!</v>
      </c>
      <c r="F54" s="3" t="e">
        <f>#REF!</f>
        <v>#REF!</v>
      </c>
      <c r="G54" s="3" t="e">
        <f>#REF!</f>
        <v>#REF!</v>
      </c>
      <c r="H54" s="3" t="e">
        <f>#REF!</f>
        <v>#REF!</v>
      </c>
      <c r="I54" s="193" t="e">
        <f>F54-#REF!</f>
        <v>#REF!</v>
      </c>
      <c r="J54" s="194" t="e">
        <f t="shared" si="6"/>
        <v>#REF!</v>
      </c>
      <c r="K54" s="71" t="e">
        <f>#REF!</f>
        <v>#REF!</v>
      </c>
      <c r="L54" s="10" t="e">
        <f>#REF!</f>
        <v>#REF!</v>
      </c>
      <c r="M54" s="131" t="e">
        <f>#REF!</f>
        <v>#REF!</v>
      </c>
      <c r="N54" s="183" t="e">
        <f>(M54/#REF!)*100</f>
        <v>#REF!</v>
      </c>
    </row>
    <row r="55" spans="1:14" s="202" customFormat="1" ht="15.75" x14ac:dyDescent="0.25">
      <c r="A55" s="201" t="s">
        <v>4</v>
      </c>
      <c r="B55" s="151" t="s">
        <v>361</v>
      </c>
      <c r="C55" s="73"/>
      <c r="D55" s="4">
        <f>D37+D52</f>
        <v>1814823</v>
      </c>
      <c r="E55" s="4" t="e">
        <f t="shared" ref="E55:F55" si="7">E37+E52</f>
        <v>#REF!</v>
      </c>
      <c r="F55" s="4" t="e">
        <f t="shared" si="7"/>
        <v>#REF!</v>
      </c>
      <c r="G55" s="4" t="e">
        <f t="shared" ref="G55:H55" si="8">G37+G52</f>
        <v>#REF!</v>
      </c>
      <c r="H55" s="4" t="e">
        <f t="shared" si="8"/>
        <v>#REF!</v>
      </c>
      <c r="I55" s="398" t="e">
        <f>F55-#REF!</f>
        <v>#REF!</v>
      </c>
      <c r="J55" s="301" t="e">
        <f t="shared" si="6"/>
        <v>#REF!</v>
      </c>
      <c r="K55" s="4" t="e">
        <f t="shared" ref="K55:M57" si="9">K37+K52</f>
        <v>#REF!</v>
      </c>
      <c r="L55" s="4" t="e">
        <f t="shared" si="9"/>
        <v>#REF!</v>
      </c>
      <c r="M55" s="4" t="e">
        <f t="shared" si="9"/>
        <v>#REF!</v>
      </c>
      <c r="N55" s="314" t="e">
        <f>(M55/#REF!)*100</f>
        <v>#REF!</v>
      </c>
    </row>
    <row r="56" spans="1:14" ht="15.75" x14ac:dyDescent="0.25">
      <c r="A56" s="53"/>
      <c r="B56" s="68"/>
      <c r="C56" s="68" t="s">
        <v>120</v>
      </c>
      <c r="D56" s="179">
        <v>1500154</v>
      </c>
      <c r="E56" s="179">
        <f t="shared" ref="E56:F56" si="10">E38+E53</f>
        <v>1429423</v>
      </c>
      <c r="F56" s="179" t="e">
        <f t="shared" si="10"/>
        <v>#REF!</v>
      </c>
      <c r="G56" s="179" t="e">
        <f t="shared" ref="G56:H56" si="11">G38+G53</f>
        <v>#REF!</v>
      </c>
      <c r="H56" s="179" t="e">
        <f t="shared" si="11"/>
        <v>#REF!</v>
      </c>
      <c r="I56" s="396" t="e">
        <f>F56-#REF!</f>
        <v>#REF!</v>
      </c>
      <c r="J56" s="300" t="e">
        <f t="shared" si="6"/>
        <v>#REF!</v>
      </c>
      <c r="K56" s="298" t="e">
        <f t="shared" si="9"/>
        <v>#REF!</v>
      </c>
      <c r="L56" s="179" t="e">
        <f t="shared" si="9"/>
        <v>#REF!</v>
      </c>
      <c r="M56" s="179" t="e">
        <f t="shared" si="9"/>
        <v>#REF!</v>
      </c>
      <c r="N56" s="313" t="e">
        <f>(M56/#REF!)*100</f>
        <v>#REF!</v>
      </c>
    </row>
    <row r="57" spans="1:14" ht="15.75" x14ac:dyDescent="0.25">
      <c r="A57" s="54"/>
      <c r="B57" s="192"/>
      <c r="C57" s="192" t="s">
        <v>152</v>
      </c>
      <c r="D57" s="193">
        <v>314669</v>
      </c>
      <c r="E57" s="193" t="e">
        <f t="shared" ref="E57:F57" si="12">E39+E54</f>
        <v>#REF!</v>
      </c>
      <c r="F57" s="193" t="e">
        <f t="shared" si="12"/>
        <v>#REF!</v>
      </c>
      <c r="G57" s="193" t="e">
        <f t="shared" ref="G57:H57" si="13">G39+G54</f>
        <v>#REF!</v>
      </c>
      <c r="H57" s="193" t="e">
        <f t="shared" si="13"/>
        <v>#REF!</v>
      </c>
      <c r="I57" s="193" t="e">
        <f>F57-#REF!</f>
        <v>#REF!</v>
      </c>
      <c r="J57" s="194" t="e">
        <f t="shared" si="6"/>
        <v>#REF!</v>
      </c>
      <c r="K57" s="299" t="e">
        <f t="shared" si="9"/>
        <v>#REF!</v>
      </c>
      <c r="L57" s="193" t="e">
        <f t="shared" si="9"/>
        <v>#REF!</v>
      </c>
      <c r="M57" s="193" t="e">
        <f t="shared" si="9"/>
        <v>#REF!</v>
      </c>
      <c r="N57" s="195" t="e">
        <f>(M57/#REF!)*100</f>
        <v>#REF!</v>
      </c>
    </row>
    <row r="58" spans="1:14" s="65" customFormat="1" ht="15.75" x14ac:dyDescent="0.25">
      <c r="A58" s="196"/>
      <c r="B58" s="276"/>
      <c r="C58" s="276"/>
      <c r="D58" s="166"/>
      <c r="E58" s="166"/>
      <c r="F58" s="154"/>
      <c r="G58" s="154"/>
      <c r="H58" s="154"/>
      <c r="I58" s="181"/>
      <c r="J58" s="182"/>
      <c r="N58" s="183"/>
    </row>
    <row r="59" spans="1:14" s="431" customFormat="1" ht="30.75" customHeight="1" x14ac:dyDescent="0.25">
      <c r="A59" s="429" t="str">
        <f>A1</f>
        <v>sor-szám</v>
      </c>
      <c r="B59" s="556" t="str">
        <f>C1</f>
        <v>Megnevezés</v>
      </c>
      <c r="C59" s="557"/>
      <c r="D59" s="429" t="str">
        <f t="shared" ref="D59:M59" si="14">D1</f>
        <v>2025.12.31. teljesítés</v>
      </c>
      <c r="E59" s="429" t="str">
        <f t="shared" si="14"/>
        <v>2025. évi rend.mód. Új</v>
      </c>
      <c r="F59" s="429" t="str">
        <f t="shared" si="14"/>
        <v>2026. évi költségvetés</v>
      </c>
      <c r="G59" s="429" t="str">
        <f t="shared" si="14"/>
        <v>2026. évi rend.mód.</v>
      </c>
      <c r="H59" s="446" t="str">
        <f t="shared" ref="H59" si="15">H1</f>
        <v>2026. évi rend.mód.új</v>
      </c>
      <c r="I59" s="429" t="str">
        <f t="shared" si="14"/>
        <v>Eltérés a költségvetéshez</v>
      </c>
      <c r="J59" s="429" t="str">
        <f t="shared" si="14"/>
        <v xml:space="preserve">Eltérés </v>
      </c>
      <c r="K59" s="428" t="str">
        <f t="shared" si="14"/>
        <v>2025.06.30 Teljesítés</v>
      </c>
      <c r="L59" s="428" t="str">
        <f t="shared" si="14"/>
        <v>2024.07.31 Teljesítés</v>
      </c>
      <c r="M59" s="428" t="str">
        <f t="shared" si="14"/>
        <v>2025.09.30 Teljesítés</v>
      </c>
      <c r="N59" s="430"/>
    </row>
    <row r="60" spans="1:14" s="205" customFormat="1" ht="15.75" x14ac:dyDescent="0.25">
      <c r="A60" s="61" t="s">
        <v>6</v>
      </c>
      <c r="B60" s="73" t="s">
        <v>153</v>
      </c>
      <c r="C60" s="279"/>
      <c r="D60" s="11"/>
      <c r="E60" s="11"/>
      <c r="F60" s="154"/>
      <c r="G60" s="154"/>
      <c r="H60" s="154"/>
      <c r="I60" s="396"/>
      <c r="J60" s="180"/>
      <c r="K60" s="204"/>
      <c r="L60" s="204"/>
      <c r="M60" s="52"/>
      <c r="N60" s="183"/>
    </row>
    <row r="61" spans="1:14" ht="15.75" x14ac:dyDescent="0.25">
      <c r="A61" s="322" t="s">
        <v>154</v>
      </c>
      <c r="B61" s="326" t="s">
        <v>117</v>
      </c>
      <c r="C61" s="327"/>
      <c r="D61" s="328"/>
      <c r="E61" s="328"/>
      <c r="F61" s="328"/>
      <c r="G61" s="311"/>
      <c r="H61" s="311"/>
      <c r="I61" s="396"/>
      <c r="J61" s="180"/>
      <c r="N61" s="183"/>
    </row>
    <row r="62" spans="1:14" ht="15.75" customHeight="1" x14ac:dyDescent="0.25">
      <c r="A62" s="315" t="s">
        <v>31</v>
      </c>
      <c r="B62" s="329" t="s">
        <v>118</v>
      </c>
      <c r="C62" s="330"/>
      <c r="D62" s="324">
        <v>0</v>
      </c>
      <c r="E62" s="324" t="e">
        <f>#REF!</f>
        <v>#REF!</v>
      </c>
      <c r="F62" s="324" t="e">
        <f>#REF!</f>
        <v>#REF!</v>
      </c>
      <c r="G62" s="324" t="e">
        <f>#REF!</f>
        <v>#REF!</v>
      </c>
      <c r="H62" s="324" t="e">
        <f>#REF!</f>
        <v>#REF!</v>
      </c>
      <c r="I62" s="396" t="e">
        <f>F62-#REF!</f>
        <v>#REF!</v>
      </c>
      <c r="J62" s="300" t="e">
        <f>H62-G62</f>
        <v>#REF!</v>
      </c>
      <c r="K62" s="277" t="e">
        <f>#REF!</f>
        <v>#REF!</v>
      </c>
      <c r="L62" s="8" t="e">
        <f>#REF!</f>
        <v>#REF!</v>
      </c>
      <c r="M62" s="130" t="e">
        <f>#REF!</f>
        <v>#REF!</v>
      </c>
      <c r="N62" s="183">
        <v>0</v>
      </c>
    </row>
    <row r="63" spans="1:14" ht="15.75" customHeight="1" outlineLevel="1" x14ac:dyDescent="0.25">
      <c r="A63" s="5" t="s">
        <v>155</v>
      </c>
      <c r="B63" s="304" t="s">
        <v>288</v>
      </c>
      <c r="C63" s="305"/>
      <c r="D63" s="3">
        <f>4439+4973</f>
        <v>9412</v>
      </c>
      <c r="E63" s="3">
        <v>0</v>
      </c>
      <c r="F63" s="3">
        <v>0</v>
      </c>
      <c r="G63" s="3">
        <v>0</v>
      </c>
      <c r="H63" s="3">
        <v>0</v>
      </c>
      <c r="I63" s="181" t="e">
        <f>F63-#REF!</f>
        <v>#REF!</v>
      </c>
      <c r="J63" s="182">
        <f>H63-G63</f>
        <v>0</v>
      </c>
      <c r="K63" s="70" t="e">
        <f>#REF!</f>
        <v>#REF!</v>
      </c>
      <c r="L63" s="7" t="e">
        <f>#REF!</f>
        <v>#REF!</v>
      </c>
      <c r="M63" s="3" t="e">
        <f>#REF!</f>
        <v>#REF!</v>
      </c>
      <c r="N63" s="183">
        <v>0</v>
      </c>
    </row>
    <row r="64" spans="1:14" ht="15.75" x14ac:dyDescent="0.25">
      <c r="A64" s="320" t="s">
        <v>156</v>
      </c>
      <c r="B64" s="327" t="s">
        <v>119</v>
      </c>
      <c r="C64" s="331"/>
      <c r="D64" s="292">
        <v>0</v>
      </c>
      <c r="E64" s="292" t="e">
        <f>SUM(E62:E63)</f>
        <v>#REF!</v>
      </c>
      <c r="F64" s="292" t="e">
        <f>SUM(F62:F63)</f>
        <v>#REF!</v>
      </c>
      <c r="G64" s="292" t="e">
        <f>SUM(G62:G63)</f>
        <v>#REF!</v>
      </c>
      <c r="H64" s="292" t="e">
        <f>SUM(H62:H63)</f>
        <v>#REF!</v>
      </c>
      <c r="I64" s="317" t="e">
        <f>F64-#REF!</f>
        <v>#REF!</v>
      </c>
      <c r="J64" s="292" t="e">
        <f>H64-G64</f>
        <v>#REF!</v>
      </c>
      <c r="K64" s="159" t="e">
        <f>SUM(K62:K63)</f>
        <v>#REF!</v>
      </c>
      <c r="L64" s="159" t="e">
        <f>SUM(L62:L63)</f>
        <v>#REF!</v>
      </c>
      <c r="M64" s="187" t="e">
        <f>SUM(M62:M63)</f>
        <v>#REF!</v>
      </c>
      <c r="N64" s="314">
        <v>0</v>
      </c>
    </row>
    <row r="65" spans="1:14" ht="15.75" x14ac:dyDescent="0.25">
      <c r="A65" s="322"/>
      <c r="B65" s="332"/>
      <c r="C65" s="332" t="s">
        <v>120</v>
      </c>
      <c r="D65" s="3">
        <v>0</v>
      </c>
      <c r="E65" s="3" t="e">
        <f>#REF!</f>
        <v>#REF!</v>
      </c>
      <c r="F65" s="3" t="e">
        <f>#REF!</f>
        <v>#REF!</v>
      </c>
      <c r="G65" s="3" t="e">
        <f>#REF!</f>
        <v>#REF!</v>
      </c>
      <c r="H65" s="3" t="e">
        <f>#REF!</f>
        <v>#REF!</v>
      </c>
      <c r="I65" s="396" t="e">
        <f>F65-#REF!</f>
        <v>#REF!</v>
      </c>
      <c r="J65" s="300" t="e">
        <f>H65-G65</f>
        <v>#REF!</v>
      </c>
      <c r="K65" s="323" t="e">
        <f>#REF!</f>
        <v>#REF!</v>
      </c>
      <c r="L65" s="8" t="e">
        <f>#REF!</f>
        <v>#REF!</v>
      </c>
      <c r="M65" s="130" t="e">
        <f>#REF!</f>
        <v>#REF!</v>
      </c>
      <c r="N65" s="313">
        <v>0</v>
      </c>
    </row>
    <row r="66" spans="1:14" ht="15.75" x14ac:dyDescent="0.25">
      <c r="A66" s="54"/>
      <c r="B66" s="192"/>
      <c r="C66" s="192" t="s">
        <v>152</v>
      </c>
      <c r="D66" s="131">
        <v>0</v>
      </c>
      <c r="E66" s="131" t="e">
        <f>#REF!</f>
        <v>#REF!</v>
      </c>
      <c r="F66" s="131" t="e">
        <f>#REF!</f>
        <v>#REF!</v>
      </c>
      <c r="G66" s="131" t="e">
        <f>#REF!</f>
        <v>#REF!</v>
      </c>
      <c r="H66" s="131" t="e">
        <f>#REF!</f>
        <v>#REF!</v>
      </c>
      <c r="I66" s="193" t="e">
        <f>F66-#REF!</f>
        <v>#REF!</v>
      </c>
      <c r="J66" s="194" t="e">
        <f>H66-G66</f>
        <v>#REF!</v>
      </c>
      <c r="K66" s="71" t="e">
        <f>#REF!</f>
        <v>#REF!</v>
      </c>
      <c r="L66" s="10" t="e">
        <f>#REF!</f>
        <v>#REF!</v>
      </c>
      <c r="M66" s="131" t="e">
        <f>#REF!</f>
        <v>#REF!</v>
      </c>
      <c r="N66" s="195">
        <v>0</v>
      </c>
    </row>
    <row r="67" spans="1:14" ht="15.75" x14ac:dyDescent="0.25">
      <c r="A67" s="54" t="s">
        <v>157</v>
      </c>
      <c r="B67" s="189" t="s">
        <v>121</v>
      </c>
      <c r="C67" s="190"/>
      <c r="D67" s="154"/>
      <c r="E67" s="154"/>
      <c r="F67" s="154"/>
      <c r="G67" s="154"/>
      <c r="H67" s="154"/>
      <c r="I67" s="181"/>
      <c r="J67" s="182"/>
      <c r="N67" s="183"/>
    </row>
    <row r="68" spans="1:14" ht="15.75" hidden="1" customHeight="1" outlineLevel="1" x14ac:dyDescent="0.25">
      <c r="A68" s="69" t="s">
        <v>143</v>
      </c>
      <c r="B68" s="488" t="s">
        <v>123</v>
      </c>
      <c r="C68" s="492"/>
      <c r="D68" s="324">
        <v>32</v>
      </c>
      <c r="E68" s="324" t="e">
        <f>#REF!</f>
        <v>#REF!</v>
      </c>
      <c r="F68" s="324" t="e">
        <f>#REF!</f>
        <v>#REF!</v>
      </c>
      <c r="G68" s="324"/>
      <c r="H68" s="324"/>
      <c r="I68" s="396" t="e">
        <f>F68-#REF!</f>
        <v>#REF!</v>
      </c>
      <c r="J68" s="180" t="e">
        <f t="shared" ref="J68" si="16">F68-E68</f>
        <v>#REF!</v>
      </c>
      <c r="K68" s="8" t="e">
        <f>#REF!</f>
        <v>#REF!</v>
      </c>
      <c r="L68" s="8" t="e">
        <f>#REF!</f>
        <v>#REF!</v>
      </c>
      <c r="M68" s="130" t="e">
        <f>#REF!</f>
        <v>#REF!</v>
      </c>
      <c r="N68" s="183">
        <v>0</v>
      </c>
    </row>
    <row r="69" spans="1:14" ht="15.75" customHeight="1" collapsed="1" x14ac:dyDescent="0.25">
      <c r="A69" s="380" t="s">
        <v>143</v>
      </c>
      <c r="B69" s="551" t="s">
        <v>158</v>
      </c>
      <c r="C69" s="552"/>
      <c r="D69" s="382">
        <v>8770</v>
      </c>
      <c r="E69" s="382" t="e">
        <f>#REF!</f>
        <v>#REF!</v>
      </c>
      <c r="F69" s="382" t="e">
        <f>#REF!</f>
        <v>#REF!</v>
      </c>
      <c r="G69" s="382" t="e">
        <f>#REF!</f>
        <v>#REF!</v>
      </c>
      <c r="H69" s="382" t="e">
        <f>#REF!</f>
        <v>#REF!</v>
      </c>
      <c r="I69" s="396" t="e">
        <f>F69-#REF!</f>
        <v>#REF!</v>
      </c>
      <c r="J69" s="180" t="e">
        <f t="shared" ref="J69:J76" si="17">H69-G69</f>
        <v>#REF!</v>
      </c>
      <c r="K69" s="381" t="e">
        <f>#REF!</f>
        <v>#REF!</v>
      </c>
      <c r="L69" s="381" t="e">
        <f>#REF!</f>
        <v>#REF!</v>
      </c>
      <c r="M69" s="382" t="e">
        <f>#REF!</f>
        <v>#REF!</v>
      </c>
      <c r="N69" s="378" t="e">
        <f>(M69/#REF!)*100</f>
        <v>#REF!</v>
      </c>
    </row>
    <row r="70" spans="1:14" ht="15" customHeight="1" x14ac:dyDescent="0.25">
      <c r="A70" s="379" t="s">
        <v>159</v>
      </c>
      <c r="B70" s="67" t="s">
        <v>124</v>
      </c>
      <c r="C70" s="200"/>
      <c r="D70" s="158">
        <v>8770</v>
      </c>
      <c r="E70" s="158" t="e">
        <f t="shared" ref="E70" si="18">SUM(E68:E69)</f>
        <v>#REF!</v>
      </c>
      <c r="F70" s="158" t="e">
        <f t="shared" ref="F70:I70" si="19">SUM(F68:F69)</f>
        <v>#REF!</v>
      </c>
      <c r="G70" s="158" t="e">
        <f t="shared" si="19"/>
        <v>#REF!</v>
      </c>
      <c r="H70" s="158" t="e">
        <f t="shared" ref="H70" si="20">SUM(H68:H69)</f>
        <v>#REF!</v>
      </c>
      <c r="I70" s="158" t="e">
        <f t="shared" si="19"/>
        <v>#REF!</v>
      </c>
      <c r="J70" s="292" t="e">
        <f t="shared" si="17"/>
        <v>#REF!</v>
      </c>
      <c r="K70" s="48" t="e">
        <f>SUM(K68:K69)</f>
        <v>#REF!</v>
      </c>
      <c r="L70" s="48" t="e">
        <f>SUM(L68:L69)</f>
        <v>#REF!</v>
      </c>
      <c r="M70" s="167" t="e">
        <f>SUM(M68:M69)</f>
        <v>#REF!</v>
      </c>
      <c r="N70" s="377" t="e">
        <f>(M70/#REF!)*100</f>
        <v>#REF!</v>
      </c>
    </row>
    <row r="71" spans="1:14" ht="15" customHeight="1" x14ac:dyDescent="0.25">
      <c r="A71" s="333"/>
      <c r="B71" s="190"/>
      <c r="C71" s="207" t="s">
        <v>120</v>
      </c>
      <c r="D71" s="3">
        <v>6905</v>
      </c>
      <c r="E71" s="3" t="e">
        <f>#REF!</f>
        <v>#REF!</v>
      </c>
      <c r="F71" s="3" t="e">
        <f>#REF!</f>
        <v>#REF!</v>
      </c>
      <c r="G71" s="3" t="e">
        <f>#REF!</f>
        <v>#REF!</v>
      </c>
      <c r="H71" s="3" t="e">
        <f>#REF!</f>
        <v>#REF!</v>
      </c>
      <c r="I71" s="396" t="e">
        <f>F71-#REF!</f>
        <v>#REF!</v>
      </c>
      <c r="J71" s="300" t="e">
        <f t="shared" si="17"/>
        <v>#REF!</v>
      </c>
      <c r="K71" s="323" t="e">
        <f>#REF!</f>
        <v>#REF!</v>
      </c>
      <c r="L71" s="160" t="e">
        <f>#REF!</f>
        <v>#REF!</v>
      </c>
      <c r="M71" s="130" t="e">
        <f>#REF!</f>
        <v>#REF!</v>
      </c>
      <c r="N71" s="313" t="e">
        <f>(M71/#REF!)*100</f>
        <v>#REF!</v>
      </c>
    </row>
    <row r="72" spans="1:14" ht="15" customHeight="1" x14ac:dyDescent="0.25">
      <c r="A72" s="208"/>
      <c r="B72" s="192"/>
      <c r="C72" s="200" t="s">
        <v>152</v>
      </c>
      <c r="D72" s="3">
        <v>1865</v>
      </c>
      <c r="E72" s="3" t="e">
        <f>#REF!</f>
        <v>#REF!</v>
      </c>
      <c r="F72" s="3" t="e">
        <f>#REF!</f>
        <v>#REF!</v>
      </c>
      <c r="G72" s="3" t="e">
        <f>#REF!</f>
        <v>#REF!</v>
      </c>
      <c r="H72" s="3" t="e">
        <f>#REF!</f>
        <v>#REF!</v>
      </c>
      <c r="I72" s="193" t="e">
        <f>F72-#REF!</f>
        <v>#REF!</v>
      </c>
      <c r="J72" s="194" t="e">
        <f t="shared" si="17"/>
        <v>#REF!</v>
      </c>
      <c r="K72" s="71" t="e">
        <f>#REF!</f>
        <v>#REF!</v>
      </c>
      <c r="L72" s="160" t="e">
        <f>#REF!</f>
        <v>#REF!</v>
      </c>
      <c r="M72" s="131" t="e">
        <f>#REF!</f>
        <v>#REF!</v>
      </c>
      <c r="N72" s="195" t="e">
        <f>(M72/#REF!)*100</f>
        <v>#REF!</v>
      </c>
    </row>
    <row r="73" spans="1:14" s="209" customFormat="1" ht="16.5" customHeight="1" x14ac:dyDescent="0.25">
      <c r="A73" s="432" t="s">
        <v>6</v>
      </c>
      <c r="B73" s="547" t="s">
        <v>362</v>
      </c>
      <c r="C73" s="548"/>
      <c r="D73" s="424">
        <f>D64+D70</f>
        <v>8770</v>
      </c>
      <c r="E73" s="424" t="e">
        <f t="shared" ref="E73" si="21">E64+E70</f>
        <v>#REF!</v>
      </c>
      <c r="F73" s="424" t="e">
        <f t="shared" ref="F73:G73" si="22">F64+F70</f>
        <v>#REF!</v>
      </c>
      <c r="G73" s="424" t="e">
        <f t="shared" si="22"/>
        <v>#REF!</v>
      </c>
      <c r="H73" s="424" t="e">
        <f t="shared" ref="H73" si="23">H64+H70</f>
        <v>#REF!</v>
      </c>
      <c r="I73" s="433" t="e">
        <f>F73-#REF!</f>
        <v>#REF!</v>
      </c>
      <c r="J73" s="434" t="e">
        <f t="shared" si="17"/>
        <v>#REF!</v>
      </c>
      <c r="K73" s="4" t="e">
        <f t="shared" ref="K73:M75" si="24">K64+K70</f>
        <v>#REF!</v>
      </c>
      <c r="L73" s="4" t="e">
        <f t="shared" si="24"/>
        <v>#REF!</v>
      </c>
      <c r="M73" s="4" t="e">
        <f t="shared" si="24"/>
        <v>#REF!</v>
      </c>
      <c r="N73" s="314" t="e">
        <f>(M73/#REF!)*100</f>
        <v>#REF!</v>
      </c>
    </row>
    <row r="74" spans="1:14" ht="15.75" x14ac:dyDescent="0.25">
      <c r="A74" s="435"/>
      <c r="B74" s="436"/>
      <c r="C74" s="427" t="s">
        <v>120</v>
      </c>
      <c r="D74" s="3">
        <v>17217</v>
      </c>
      <c r="E74" s="3" t="e">
        <f t="shared" ref="E74:F74" si="25">E65+E71</f>
        <v>#REF!</v>
      </c>
      <c r="F74" s="3" t="e">
        <f t="shared" si="25"/>
        <v>#REF!</v>
      </c>
      <c r="G74" s="3" t="e">
        <f t="shared" ref="G74:H74" si="26">G65+G71</f>
        <v>#REF!</v>
      </c>
      <c r="H74" s="3" t="e">
        <f t="shared" si="26"/>
        <v>#REF!</v>
      </c>
      <c r="I74" s="437" t="e">
        <f>F74-#REF!</f>
        <v>#REF!</v>
      </c>
      <c r="J74" s="438" t="e">
        <f t="shared" si="17"/>
        <v>#REF!</v>
      </c>
      <c r="K74" s="323" t="e">
        <f t="shared" si="24"/>
        <v>#REF!</v>
      </c>
      <c r="L74" s="3" t="e">
        <f t="shared" si="24"/>
        <v>#REF!</v>
      </c>
      <c r="M74" s="130" t="e">
        <f t="shared" si="24"/>
        <v>#REF!</v>
      </c>
      <c r="N74" s="313" t="e">
        <f>(M74/#REF!)*100</f>
        <v>#REF!</v>
      </c>
    </row>
    <row r="75" spans="1:14" ht="15.75" x14ac:dyDescent="0.25">
      <c r="A75" s="210"/>
      <c r="B75" s="211"/>
      <c r="C75" s="192" t="s">
        <v>152</v>
      </c>
      <c r="D75" s="3">
        <v>2108</v>
      </c>
      <c r="E75" s="3" t="e">
        <f t="shared" ref="E75:F75" si="27">E66+E72</f>
        <v>#REF!</v>
      </c>
      <c r="F75" s="3" t="e">
        <f t="shared" si="27"/>
        <v>#REF!</v>
      </c>
      <c r="G75" s="3" t="e">
        <f t="shared" ref="G75:H75" si="28">G66+G72</f>
        <v>#REF!</v>
      </c>
      <c r="H75" s="3" t="e">
        <f t="shared" si="28"/>
        <v>#REF!</v>
      </c>
      <c r="I75" s="193" t="e">
        <f>F75-#REF!</f>
        <v>#REF!</v>
      </c>
      <c r="J75" s="194" t="e">
        <f t="shared" si="17"/>
        <v>#REF!</v>
      </c>
      <c r="K75" s="71" t="e">
        <f t="shared" si="24"/>
        <v>#REF!</v>
      </c>
      <c r="L75" s="3" t="e">
        <f t="shared" si="24"/>
        <v>#REF!</v>
      </c>
      <c r="M75" s="131" t="e">
        <f t="shared" si="24"/>
        <v>#REF!</v>
      </c>
      <c r="N75" s="195" t="e">
        <f>(M75/#REF!)*100</f>
        <v>#REF!</v>
      </c>
    </row>
    <row r="76" spans="1:14" s="209" customFormat="1" ht="15.75" x14ac:dyDescent="0.25">
      <c r="A76" s="439" t="s">
        <v>160</v>
      </c>
      <c r="B76" s="440"/>
      <c r="C76" s="441"/>
      <c r="D76" s="442">
        <f>D55+D73</f>
        <v>1823593</v>
      </c>
      <c r="E76" s="442" t="e">
        <f>E73+E55</f>
        <v>#REF!</v>
      </c>
      <c r="F76" s="442" t="e">
        <f>F73+F55</f>
        <v>#REF!</v>
      </c>
      <c r="G76" s="442" t="e">
        <f>G73+G55</f>
        <v>#REF!</v>
      </c>
      <c r="H76" s="442" t="e">
        <f>H73+H55</f>
        <v>#REF!</v>
      </c>
      <c r="I76" s="206" t="e">
        <f>F76-#REF!</f>
        <v>#REF!</v>
      </c>
      <c r="J76" s="158" t="e">
        <f t="shared" si="17"/>
        <v>#REF!</v>
      </c>
      <c r="K76" s="187" t="e">
        <f>K73+K55</f>
        <v>#REF!</v>
      </c>
      <c r="L76" s="187" t="e">
        <f>L73+L55</f>
        <v>#REF!</v>
      </c>
      <c r="M76" s="187" t="e">
        <f>M73+M55</f>
        <v>#REF!</v>
      </c>
      <c r="N76" s="377" t="e">
        <f>(M76/#REF!)*100</f>
        <v>#REF!</v>
      </c>
    </row>
    <row r="77" spans="1:14" ht="15" customHeight="1" x14ac:dyDescent="0.25">
      <c r="A77" s="43"/>
      <c r="B77" s="43"/>
      <c r="C77" s="65"/>
    </row>
  </sheetData>
  <mergeCells count="27">
    <mergeCell ref="B28:C28"/>
    <mergeCell ref="B31:C31"/>
    <mergeCell ref="B32:C32"/>
    <mergeCell ref="B27:C27"/>
    <mergeCell ref="B2:C2"/>
    <mergeCell ref="B23:C23"/>
    <mergeCell ref="B24:C24"/>
    <mergeCell ref="B25:C25"/>
    <mergeCell ref="B26:C26"/>
    <mergeCell ref="B22:C22"/>
    <mergeCell ref="B29:C29"/>
    <mergeCell ref="B34:C34"/>
    <mergeCell ref="B44:C44"/>
    <mergeCell ref="B30:C30"/>
    <mergeCell ref="B41:C41"/>
    <mergeCell ref="B73:C73"/>
    <mergeCell ref="B51:C51"/>
    <mergeCell ref="B68:C68"/>
    <mergeCell ref="B69:C69"/>
    <mergeCell ref="B50:C50"/>
    <mergeCell ref="B46:C46"/>
    <mergeCell ref="B48:C48"/>
    <mergeCell ref="B49:C49"/>
    <mergeCell ref="B33:C33"/>
    <mergeCell ref="B47:C47"/>
    <mergeCell ref="B35:C35"/>
    <mergeCell ref="B59:C59"/>
  </mergeCells>
  <printOptions horizontalCentered="1"/>
  <pageMargins left="0.70866141732283472" right="0.70866141732283472" top="1.1417322834645669" bottom="0.74803149606299213" header="0.31496062992125984" footer="0.31496062992125984"/>
  <pageSetup paperSize="9" scale="83" orientation="portrait" r:id="rId1"/>
  <headerFooter>
    <oddHeader>&amp;C&amp;"Times New Roman,Félkövér"&amp;12Egyéb bevételek lakosságtól, gazdálkodó szervektől&amp;R&amp;"Times New Roman,Normál"6. melléklet
a /2026. () önkormányzati rendelethez
(ezer Ft-ban)</oddHeader>
    <oddFooter>&amp;R&amp;P/&amp;N</oddFooter>
  </headerFooter>
  <rowBreaks count="1" manualBreakCount="1">
    <brk id="5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zoomScaleNormal="100" workbookViewId="0">
      <selection activeCell="E1" sqref="E1:E1048576"/>
    </sheetView>
  </sheetViews>
  <sheetFormatPr defaultRowHeight="12.75" outlineLevelRow="1" outlineLevelCol="1" x14ac:dyDescent="0.2"/>
  <cols>
    <col min="1" max="1" width="7.28515625" style="214" customWidth="1"/>
    <col min="2" max="2" width="29" style="214" customWidth="1"/>
    <col min="3" max="3" width="12.28515625" style="214" customWidth="1"/>
    <col min="4" max="5" width="12.28515625" style="214" hidden="1" customWidth="1" outlineLevel="1"/>
    <col min="6" max="6" width="12.28515625" style="214" customWidth="1" collapsed="1"/>
    <col min="7" max="7" width="12.28515625" style="214" customWidth="1"/>
    <col min="8" max="8" width="13.7109375" style="214" hidden="1" customWidth="1" outlineLevel="1"/>
    <col min="9" max="9" width="13" style="214" customWidth="1" collapsed="1"/>
    <col min="10" max="10" width="11.7109375" style="214" hidden="1" customWidth="1" outlineLevel="1"/>
    <col min="11" max="11" width="11.7109375" style="214" customWidth="1" collapsed="1"/>
    <col min="12" max="12" width="9.42578125" style="214" customWidth="1"/>
    <col min="13" max="260" width="8.85546875" style="214"/>
    <col min="261" max="261" width="7.28515625" style="214" customWidth="1"/>
    <col min="262" max="262" width="29" style="214" customWidth="1"/>
    <col min="263" max="263" width="0" style="214" hidden="1" customWidth="1"/>
    <col min="264" max="265" width="12.28515625" style="214" customWidth="1"/>
    <col min="266" max="266" width="13" style="214" customWidth="1"/>
    <col min="267" max="516" width="8.85546875" style="214"/>
    <col min="517" max="517" width="7.28515625" style="214" customWidth="1"/>
    <col min="518" max="518" width="29" style="214" customWidth="1"/>
    <col min="519" max="519" width="0" style="214" hidden="1" customWidth="1"/>
    <col min="520" max="521" width="12.28515625" style="214" customWidth="1"/>
    <col min="522" max="522" width="13" style="214" customWidth="1"/>
    <col min="523" max="772" width="8.85546875" style="214"/>
    <col min="773" max="773" width="7.28515625" style="214" customWidth="1"/>
    <col min="774" max="774" width="29" style="214" customWidth="1"/>
    <col min="775" max="775" width="0" style="214" hidden="1" customWidth="1"/>
    <col min="776" max="777" width="12.28515625" style="214" customWidth="1"/>
    <col min="778" max="778" width="13" style="214" customWidth="1"/>
    <col min="779" max="1028" width="8.85546875" style="214"/>
    <col min="1029" max="1029" width="7.28515625" style="214" customWidth="1"/>
    <col min="1030" max="1030" width="29" style="214" customWidth="1"/>
    <col min="1031" max="1031" width="0" style="214" hidden="1" customWidth="1"/>
    <col min="1032" max="1033" width="12.28515625" style="214" customWidth="1"/>
    <col min="1034" max="1034" width="13" style="214" customWidth="1"/>
    <col min="1035" max="1284" width="8.85546875" style="214"/>
    <col min="1285" max="1285" width="7.28515625" style="214" customWidth="1"/>
    <col min="1286" max="1286" width="29" style="214" customWidth="1"/>
    <col min="1287" max="1287" width="0" style="214" hidden="1" customWidth="1"/>
    <col min="1288" max="1289" width="12.28515625" style="214" customWidth="1"/>
    <col min="1290" max="1290" width="13" style="214" customWidth="1"/>
    <col min="1291" max="1540" width="8.85546875" style="214"/>
    <col min="1541" max="1541" width="7.28515625" style="214" customWidth="1"/>
    <col min="1542" max="1542" width="29" style="214" customWidth="1"/>
    <col min="1543" max="1543" width="0" style="214" hidden="1" customWidth="1"/>
    <col min="1544" max="1545" width="12.28515625" style="214" customWidth="1"/>
    <col min="1546" max="1546" width="13" style="214" customWidth="1"/>
    <col min="1547" max="1796" width="8.85546875" style="214"/>
    <col min="1797" max="1797" width="7.28515625" style="214" customWidth="1"/>
    <col min="1798" max="1798" width="29" style="214" customWidth="1"/>
    <col min="1799" max="1799" width="0" style="214" hidden="1" customWidth="1"/>
    <col min="1800" max="1801" width="12.28515625" style="214" customWidth="1"/>
    <col min="1802" max="1802" width="13" style="214" customWidth="1"/>
    <col min="1803" max="2052" width="8.85546875" style="214"/>
    <col min="2053" max="2053" width="7.28515625" style="214" customWidth="1"/>
    <col min="2054" max="2054" width="29" style="214" customWidth="1"/>
    <col min="2055" max="2055" width="0" style="214" hidden="1" customWidth="1"/>
    <col min="2056" max="2057" width="12.28515625" style="214" customWidth="1"/>
    <col min="2058" max="2058" width="13" style="214" customWidth="1"/>
    <col min="2059" max="2308" width="8.85546875" style="214"/>
    <col min="2309" max="2309" width="7.28515625" style="214" customWidth="1"/>
    <col min="2310" max="2310" width="29" style="214" customWidth="1"/>
    <col min="2311" max="2311" width="0" style="214" hidden="1" customWidth="1"/>
    <col min="2312" max="2313" width="12.28515625" style="214" customWidth="1"/>
    <col min="2314" max="2314" width="13" style="214" customWidth="1"/>
    <col min="2315" max="2564" width="8.85546875" style="214"/>
    <col min="2565" max="2565" width="7.28515625" style="214" customWidth="1"/>
    <col min="2566" max="2566" width="29" style="214" customWidth="1"/>
    <col min="2567" max="2567" width="0" style="214" hidden="1" customWidth="1"/>
    <col min="2568" max="2569" width="12.28515625" style="214" customWidth="1"/>
    <col min="2570" max="2570" width="13" style="214" customWidth="1"/>
    <col min="2571" max="2820" width="8.85546875" style="214"/>
    <col min="2821" max="2821" width="7.28515625" style="214" customWidth="1"/>
    <col min="2822" max="2822" width="29" style="214" customWidth="1"/>
    <col min="2823" max="2823" width="0" style="214" hidden="1" customWidth="1"/>
    <col min="2824" max="2825" width="12.28515625" style="214" customWidth="1"/>
    <col min="2826" max="2826" width="13" style="214" customWidth="1"/>
    <col min="2827" max="3076" width="8.85546875" style="214"/>
    <col min="3077" max="3077" width="7.28515625" style="214" customWidth="1"/>
    <col min="3078" max="3078" width="29" style="214" customWidth="1"/>
    <col min="3079" max="3079" width="0" style="214" hidden="1" customWidth="1"/>
    <col min="3080" max="3081" width="12.28515625" style="214" customWidth="1"/>
    <col min="3082" max="3082" width="13" style="214" customWidth="1"/>
    <col min="3083" max="3332" width="8.85546875" style="214"/>
    <col min="3333" max="3333" width="7.28515625" style="214" customWidth="1"/>
    <col min="3334" max="3334" width="29" style="214" customWidth="1"/>
    <col min="3335" max="3335" width="0" style="214" hidden="1" customWidth="1"/>
    <col min="3336" max="3337" width="12.28515625" style="214" customWidth="1"/>
    <col min="3338" max="3338" width="13" style="214" customWidth="1"/>
    <col min="3339" max="3588" width="8.85546875" style="214"/>
    <col min="3589" max="3589" width="7.28515625" style="214" customWidth="1"/>
    <col min="3590" max="3590" width="29" style="214" customWidth="1"/>
    <col min="3591" max="3591" width="0" style="214" hidden="1" customWidth="1"/>
    <col min="3592" max="3593" width="12.28515625" style="214" customWidth="1"/>
    <col min="3594" max="3594" width="13" style="214" customWidth="1"/>
    <col min="3595" max="3844" width="8.85546875" style="214"/>
    <col min="3845" max="3845" width="7.28515625" style="214" customWidth="1"/>
    <col min="3846" max="3846" width="29" style="214" customWidth="1"/>
    <col min="3847" max="3847" width="0" style="214" hidden="1" customWidth="1"/>
    <col min="3848" max="3849" width="12.28515625" style="214" customWidth="1"/>
    <col min="3850" max="3850" width="13" style="214" customWidth="1"/>
    <col min="3851" max="4100" width="8.85546875" style="214"/>
    <col min="4101" max="4101" width="7.28515625" style="214" customWidth="1"/>
    <col min="4102" max="4102" width="29" style="214" customWidth="1"/>
    <col min="4103" max="4103" width="0" style="214" hidden="1" customWidth="1"/>
    <col min="4104" max="4105" width="12.28515625" style="214" customWidth="1"/>
    <col min="4106" max="4106" width="13" style="214" customWidth="1"/>
    <col min="4107" max="4356" width="8.85546875" style="214"/>
    <col min="4357" max="4357" width="7.28515625" style="214" customWidth="1"/>
    <col min="4358" max="4358" width="29" style="214" customWidth="1"/>
    <col min="4359" max="4359" width="0" style="214" hidden="1" customWidth="1"/>
    <col min="4360" max="4361" width="12.28515625" style="214" customWidth="1"/>
    <col min="4362" max="4362" width="13" style="214" customWidth="1"/>
    <col min="4363" max="4612" width="8.85546875" style="214"/>
    <col min="4613" max="4613" width="7.28515625" style="214" customWidth="1"/>
    <col min="4614" max="4614" width="29" style="214" customWidth="1"/>
    <col min="4615" max="4615" width="0" style="214" hidden="1" customWidth="1"/>
    <col min="4616" max="4617" width="12.28515625" style="214" customWidth="1"/>
    <col min="4618" max="4618" width="13" style="214" customWidth="1"/>
    <col min="4619" max="4868" width="8.85546875" style="214"/>
    <col min="4869" max="4869" width="7.28515625" style="214" customWidth="1"/>
    <col min="4870" max="4870" width="29" style="214" customWidth="1"/>
    <col min="4871" max="4871" width="0" style="214" hidden="1" customWidth="1"/>
    <col min="4872" max="4873" width="12.28515625" style="214" customWidth="1"/>
    <col min="4874" max="4874" width="13" style="214" customWidth="1"/>
    <col min="4875" max="5124" width="8.85546875" style="214"/>
    <col min="5125" max="5125" width="7.28515625" style="214" customWidth="1"/>
    <col min="5126" max="5126" width="29" style="214" customWidth="1"/>
    <col min="5127" max="5127" width="0" style="214" hidden="1" customWidth="1"/>
    <col min="5128" max="5129" width="12.28515625" style="214" customWidth="1"/>
    <col min="5130" max="5130" width="13" style="214" customWidth="1"/>
    <col min="5131" max="5380" width="8.85546875" style="214"/>
    <col min="5381" max="5381" width="7.28515625" style="214" customWidth="1"/>
    <col min="5382" max="5382" width="29" style="214" customWidth="1"/>
    <col min="5383" max="5383" width="0" style="214" hidden="1" customWidth="1"/>
    <col min="5384" max="5385" width="12.28515625" style="214" customWidth="1"/>
    <col min="5386" max="5386" width="13" style="214" customWidth="1"/>
    <col min="5387" max="5636" width="8.85546875" style="214"/>
    <col min="5637" max="5637" width="7.28515625" style="214" customWidth="1"/>
    <col min="5638" max="5638" width="29" style="214" customWidth="1"/>
    <col min="5639" max="5639" width="0" style="214" hidden="1" customWidth="1"/>
    <col min="5640" max="5641" width="12.28515625" style="214" customWidth="1"/>
    <col min="5642" max="5642" width="13" style="214" customWidth="1"/>
    <col min="5643" max="5892" width="8.85546875" style="214"/>
    <col min="5893" max="5893" width="7.28515625" style="214" customWidth="1"/>
    <col min="5894" max="5894" width="29" style="214" customWidth="1"/>
    <col min="5895" max="5895" width="0" style="214" hidden="1" customWidth="1"/>
    <col min="5896" max="5897" width="12.28515625" style="214" customWidth="1"/>
    <col min="5898" max="5898" width="13" style="214" customWidth="1"/>
    <col min="5899" max="6148" width="8.85546875" style="214"/>
    <col min="6149" max="6149" width="7.28515625" style="214" customWidth="1"/>
    <col min="6150" max="6150" width="29" style="214" customWidth="1"/>
    <col min="6151" max="6151" width="0" style="214" hidden="1" customWidth="1"/>
    <col min="6152" max="6153" width="12.28515625" style="214" customWidth="1"/>
    <col min="6154" max="6154" width="13" style="214" customWidth="1"/>
    <col min="6155" max="6404" width="8.85546875" style="214"/>
    <col min="6405" max="6405" width="7.28515625" style="214" customWidth="1"/>
    <col min="6406" max="6406" width="29" style="214" customWidth="1"/>
    <col min="6407" max="6407" width="0" style="214" hidden="1" customWidth="1"/>
    <col min="6408" max="6409" width="12.28515625" style="214" customWidth="1"/>
    <col min="6410" max="6410" width="13" style="214" customWidth="1"/>
    <col min="6411" max="6660" width="8.85546875" style="214"/>
    <col min="6661" max="6661" width="7.28515625" style="214" customWidth="1"/>
    <col min="6662" max="6662" width="29" style="214" customWidth="1"/>
    <col min="6663" max="6663" width="0" style="214" hidden="1" customWidth="1"/>
    <col min="6664" max="6665" width="12.28515625" style="214" customWidth="1"/>
    <col min="6666" max="6666" width="13" style="214" customWidth="1"/>
    <col min="6667" max="6916" width="8.85546875" style="214"/>
    <col min="6917" max="6917" width="7.28515625" style="214" customWidth="1"/>
    <col min="6918" max="6918" width="29" style="214" customWidth="1"/>
    <col min="6919" max="6919" width="0" style="214" hidden="1" customWidth="1"/>
    <col min="6920" max="6921" width="12.28515625" style="214" customWidth="1"/>
    <col min="6922" max="6922" width="13" style="214" customWidth="1"/>
    <col min="6923" max="7172" width="8.85546875" style="214"/>
    <col min="7173" max="7173" width="7.28515625" style="214" customWidth="1"/>
    <col min="7174" max="7174" width="29" style="214" customWidth="1"/>
    <col min="7175" max="7175" width="0" style="214" hidden="1" customWidth="1"/>
    <col min="7176" max="7177" width="12.28515625" style="214" customWidth="1"/>
    <col min="7178" max="7178" width="13" style="214" customWidth="1"/>
    <col min="7179" max="7428" width="8.85546875" style="214"/>
    <col min="7429" max="7429" width="7.28515625" style="214" customWidth="1"/>
    <col min="7430" max="7430" width="29" style="214" customWidth="1"/>
    <col min="7431" max="7431" width="0" style="214" hidden="1" customWidth="1"/>
    <col min="7432" max="7433" width="12.28515625" style="214" customWidth="1"/>
    <col min="7434" max="7434" width="13" style="214" customWidth="1"/>
    <col min="7435" max="7684" width="8.85546875" style="214"/>
    <col min="7685" max="7685" width="7.28515625" style="214" customWidth="1"/>
    <col min="7686" max="7686" width="29" style="214" customWidth="1"/>
    <col min="7687" max="7687" width="0" style="214" hidden="1" customWidth="1"/>
    <col min="7688" max="7689" width="12.28515625" style="214" customWidth="1"/>
    <col min="7690" max="7690" width="13" style="214" customWidth="1"/>
    <col min="7691" max="7940" width="8.85546875" style="214"/>
    <col min="7941" max="7941" width="7.28515625" style="214" customWidth="1"/>
    <col min="7942" max="7942" width="29" style="214" customWidth="1"/>
    <col min="7943" max="7943" width="0" style="214" hidden="1" customWidth="1"/>
    <col min="7944" max="7945" width="12.28515625" style="214" customWidth="1"/>
    <col min="7946" max="7946" width="13" style="214" customWidth="1"/>
    <col min="7947" max="8196" width="8.85546875" style="214"/>
    <col min="8197" max="8197" width="7.28515625" style="214" customWidth="1"/>
    <col min="8198" max="8198" width="29" style="214" customWidth="1"/>
    <col min="8199" max="8199" width="0" style="214" hidden="1" customWidth="1"/>
    <col min="8200" max="8201" width="12.28515625" style="214" customWidth="1"/>
    <col min="8202" max="8202" width="13" style="214" customWidth="1"/>
    <col min="8203" max="8452" width="8.85546875" style="214"/>
    <col min="8453" max="8453" width="7.28515625" style="214" customWidth="1"/>
    <col min="8454" max="8454" width="29" style="214" customWidth="1"/>
    <col min="8455" max="8455" width="0" style="214" hidden="1" customWidth="1"/>
    <col min="8456" max="8457" width="12.28515625" style="214" customWidth="1"/>
    <col min="8458" max="8458" width="13" style="214" customWidth="1"/>
    <col min="8459" max="8708" width="8.85546875" style="214"/>
    <col min="8709" max="8709" width="7.28515625" style="214" customWidth="1"/>
    <col min="8710" max="8710" width="29" style="214" customWidth="1"/>
    <col min="8711" max="8711" width="0" style="214" hidden="1" customWidth="1"/>
    <col min="8712" max="8713" width="12.28515625" style="214" customWidth="1"/>
    <col min="8714" max="8714" width="13" style="214" customWidth="1"/>
    <col min="8715" max="8964" width="8.85546875" style="214"/>
    <col min="8965" max="8965" width="7.28515625" style="214" customWidth="1"/>
    <col min="8966" max="8966" width="29" style="214" customWidth="1"/>
    <col min="8967" max="8967" width="0" style="214" hidden="1" customWidth="1"/>
    <col min="8968" max="8969" width="12.28515625" style="214" customWidth="1"/>
    <col min="8970" max="8970" width="13" style="214" customWidth="1"/>
    <col min="8971" max="9220" width="8.85546875" style="214"/>
    <col min="9221" max="9221" width="7.28515625" style="214" customWidth="1"/>
    <col min="9222" max="9222" width="29" style="214" customWidth="1"/>
    <col min="9223" max="9223" width="0" style="214" hidden="1" customWidth="1"/>
    <col min="9224" max="9225" width="12.28515625" style="214" customWidth="1"/>
    <col min="9226" max="9226" width="13" style="214" customWidth="1"/>
    <col min="9227" max="9476" width="8.85546875" style="214"/>
    <col min="9477" max="9477" width="7.28515625" style="214" customWidth="1"/>
    <col min="9478" max="9478" width="29" style="214" customWidth="1"/>
    <col min="9479" max="9479" width="0" style="214" hidden="1" customWidth="1"/>
    <col min="9480" max="9481" width="12.28515625" style="214" customWidth="1"/>
    <col min="9482" max="9482" width="13" style="214" customWidth="1"/>
    <col min="9483" max="9732" width="8.85546875" style="214"/>
    <col min="9733" max="9733" width="7.28515625" style="214" customWidth="1"/>
    <col min="9734" max="9734" width="29" style="214" customWidth="1"/>
    <col min="9735" max="9735" width="0" style="214" hidden="1" customWidth="1"/>
    <col min="9736" max="9737" width="12.28515625" style="214" customWidth="1"/>
    <col min="9738" max="9738" width="13" style="214" customWidth="1"/>
    <col min="9739" max="9988" width="8.85546875" style="214"/>
    <col min="9989" max="9989" width="7.28515625" style="214" customWidth="1"/>
    <col min="9990" max="9990" width="29" style="214" customWidth="1"/>
    <col min="9991" max="9991" width="0" style="214" hidden="1" customWidth="1"/>
    <col min="9992" max="9993" width="12.28515625" style="214" customWidth="1"/>
    <col min="9994" max="9994" width="13" style="214" customWidth="1"/>
    <col min="9995" max="10244" width="8.85546875" style="214"/>
    <col min="10245" max="10245" width="7.28515625" style="214" customWidth="1"/>
    <col min="10246" max="10246" width="29" style="214" customWidth="1"/>
    <col min="10247" max="10247" width="0" style="214" hidden="1" customWidth="1"/>
    <col min="10248" max="10249" width="12.28515625" style="214" customWidth="1"/>
    <col min="10250" max="10250" width="13" style="214" customWidth="1"/>
    <col min="10251" max="10500" width="8.85546875" style="214"/>
    <col min="10501" max="10501" width="7.28515625" style="214" customWidth="1"/>
    <col min="10502" max="10502" width="29" style="214" customWidth="1"/>
    <col min="10503" max="10503" width="0" style="214" hidden="1" customWidth="1"/>
    <col min="10504" max="10505" width="12.28515625" style="214" customWidth="1"/>
    <col min="10506" max="10506" width="13" style="214" customWidth="1"/>
    <col min="10507" max="10756" width="8.85546875" style="214"/>
    <col min="10757" max="10757" width="7.28515625" style="214" customWidth="1"/>
    <col min="10758" max="10758" width="29" style="214" customWidth="1"/>
    <col min="10759" max="10759" width="0" style="214" hidden="1" customWidth="1"/>
    <col min="10760" max="10761" width="12.28515625" style="214" customWidth="1"/>
    <col min="10762" max="10762" width="13" style="214" customWidth="1"/>
    <col min="10763" max="11012" width="8.85546875" style="214"/>
    <col min="11013" max="11013" width="7.28515625" style="214" customWidth="1"/>
    <col min="11014" max="11014" width="29" style="214" customWidth="1"/>
    <col min="11015" max="11015" width="0" style="214" hidden="1" customWidth="1"/>
    <col min="11016" max="11017" width="12.28515625" style="214" customWidth="1"/>
    <col min="11018" max="11018" width="13" style="214" customWidth="1"/>
    <col min="11019" max="11268" width="8.85546875" style="214"/>
    <col min="11269" max="11269" width="7.28515625" style="214" customWidth="1"/>
    <col min="11270" max="11270" width="29" style="214" customWidth="1"/>
    <col min="11271" max="11271" width="0" style="214" hidden="1" customWidth="1"/>
    <col min="11272" max="11273" width="12.28515625" style="214" customWidth="1"/>
    <col min="11274" max="11274" width="13" style="214" customWidth="1"/>
    <col min="11275" max="11524" width="8.85546875" style="214"/>
    <col min="11525" max="11525" width="7.28515625" style="214" customWidth="1"/>
    <col min="11526" max="11526" width="29" style="214" customWidth="1"/>
    <col min="11527" max="11527" width="0" style="214" hidden="1" customWidth="1"/>
    <col min="11528" max="11529" width="12.28515625" style="214" customWidth="1"/>
    <col min="11530" max="11530" width="13" style="214" customWidth="1"/>
    <col min="11531" max="11780" width="8.85546875" style="214"/>
    <col min="11781" max="11781" width="7.28515625" style="214" customWidth="1"/>
    <col min="11782" max="11782" width="29" style="214" customWidth="1"/>
    <col min="11783" max="11783" width="0" style="214" hidden="1" customWidth="1"/>
    <col min="11784" max="11785" width="12.28515625" style="214" customWidth="1"/>
    <col min="11786" max="11786" width="13" style="214" customWidth="1"/>
    <col min="11787" max="12036" width="8.85546875" style="214"/>
    <col min="12037" max="12037" width="7.28515625" style="214" customWidth="1"/>
    <col min="12038" max="12038" width="29" style="214" customWidth="1"/>
    <col min="12039" max="12039" width="0" style="214" hidden="1" customWidth="1"/>
    <col min="12040" max="12041" width="12.28515625" style="214" customWidth="1"/>
    <col min="12042" max="12042" width="13" style="214" customWidth="1"/>
    <col min="12043" max="12292" width="8.85546875" style="214"/>
    <col min="12293" max="12293" width="7.28515625" style="214" customWidth="1"/>
    <col min="12294" max="12294" width="29" style="214" customWidth="1"/>
    <col min="12295" max="12295" width="0" style="214" hidden="1" customWidth="1"/>
    <col min="12296" max="12297" width="12.28515625" style="214" customWidth="1"/>
    <col min="12298" max="12298" width="13" style="214" customWidth="1"/>
    <col min="12299" max="12548" width="8.85546875" style="214"/>
    <col min="12549" max="12549" width="7.28515625" style="214" customWidth="1"/>
    <col min="12550" max="12550" width="29" style="214" customWidth="1"/>
    <col min="12551" max="12551" width="0" style="214" hidden="1" customWidth="1"/>
    <col min="12552" max="12553" width="12.28515625" style="214" customWidth="1"/>
    <col min="12554" max="12554" width="13" style="214" customWidth="1"/>
    <col min="12555" max="12804" width="8.85546875" style="214"/>
    <col min="12805" max="12805" width="7.28515625" style="214" customWidth="1"/>
    <col min="12806" max="12806" width="29" style="214" customWidth="1"/>
    <col min="12807" max="12807" width="0" style="214" hidden="1" customWidth="1"/>
    <col min="12808" max="12809" width="12.28515625" style="214" customWidth="1"/>
    <col min="12810" max="12810" width="13" style="214" customWidth="1"/>
    <col min="12811" max="13060" width="8.85546875" style="214"/>
    <col min="13061" max="13061" width="7.28515625" style="214" customWidth="1"/>
    <col min="13062" max="13062" width="29" style="214" customWidth="1"/>
    <col min="13063" max="13063" width="0" style="214" hidden="1" customWidth="1"/>
    <col min="13064" max="13065" width="12.28515625" style="214" customWidth="1"/>
    <col min="13066" max="13066" width="13" style="214" customWidth="1"/>
    <col min="13067" max="13316" width="8.85546875" style="214"/>
    <col min="13317" max="13317" width="7.28515625" style="214" customWidth="1"/>
    <col min="13318" max="13318" width="29" style="214" customWidth="1"/>
    <col min="13319" max="13319" width="0" style="214" hidden="1" customWidth="1"/>
    <col min="13320" max="13321" width="12.28515625" style="214" customWidth="1"/>
    <col min="13322" max="13322" width="13" style="214" customWidth="1"/>
    <col min="13323" max="13572" width="8.85546875" style="214"/>
    <col min="13573" max="13573" width="7.28515625" style="214" customWidth="1"/>
    <col min="13574" max="13574" width="29" style="214" customWidth="1"/>
    <col min="13575" max="13575" width="0" style="214" hidden="1" customWidth="1"/>
    <col min="13576" max="13577" width="12.28515625" style="214" customWidth="1"/>
    <col min="13578" max="13578" width="13" style="214" customWidth="1"/>
    <col min="13579" max="13828" width="8.85546875" style="214"/>
    <col min="13829" max="13829" width="7.28515625" style="214" customWidth="1"/>
    <col min="13830" max="13830" width="29" style="214" customWidth="1"/>
    <col min="13831" max="13831" width="0" style="214" hidden="1" customWidth="1"/>
    <col min="13832" max="13833" width="12.28515625" style="214" customWidth="1"/>
    <col min="13834" max="13834" width="13" style="214" customWidth="1"/>
    <col min="13835" max="14084" width="8.85546875" style="214"/>
    <col min="14085" max="14085" width="7.28515625" style="214" customWidth="1"/>
    <col min="14086" max="14086" width="29" style="214" customWidth="1"/>
    <col min="14087" max="14087" width="0" style="214" hidden="1" customWidth="1"/>
    <col min="14088" max="14089" width="12.28515625" style="214" customWidth="1"/>
    <col min="14090" max="14090" width="13" style="214" customWidth="1"/>
    <col min="14091" max="14340" width="8.85546875" style="214"/>
    <col min="14341" max="14341" width="7.28515625" style="214" customWidth="1"/>
    <col min="14342" max="14342" width="29" style="214" customWidth="1"/>
    <col min="14343" max="14343" width="0" style="214" hidden="1" customWidth="1"/>
    <col min="14344" max="14345" width="12.28515625" style="214" customWidth="1"/>
    <col min="14346" max="14346" width="13" style="214" customWidth="1"/>
    <col min="14347" max="14596" width="8.85546875" style="214"/>
    <col min="14597" max="14597" width="7.28515625" style="214" customWidth="1"/>
    <col min="14598" max="14598" width="29" style="214" customWidth="1"/>
    <col min="14599" max="14599" width="0" style="214" hidden="1" customWidth="1"/>
    <col min="14600" max="14601" width="12.28515625" style="214" customWidth="1"/>
    <col min="14602" max="14602" width="13" style="214" customWidth="1"/>
    <col min="14603" max="14852" width="8.85546875" style="214"/>
    <col min="14853" max="14853" width="7.28515625" style="214" customWidth="1"/>
    <col min="14854" max="14854" width="29" style="214" customWidth="1"/>
    <col min="14855" max="14855" width="0" style="214" hidden="1" customWidth="1"/>
    <col min="14856" max="14857" width="12.28515625" style="214" customWidth="1"/>
    <col min="14858" max="14858" width="13" style="214" customWidth="1"/>
    <col min="14859" max="15108" width="8.85546875" style="214"/>
    <col min="15109" max="15109" width="7.28515625" style="214" customWidth="1"/>
    <col min="15110" max="15110" width="29" style="214" customWidth="1"/>
    <col min="15111" max="15111" width="0" style="214" hidden="1" customWidth="1"/>
    <col min="15112" max="15113" width="12.28515625" style="214" customWidth="1"/>
    <col min="15114" max="15114" width="13" style="214" customWidth="1"/>
    <col min="15115" max="15364" width="8.85546875" style="214"/>
    <col min="15365" max="15365" width="7.28515625" style="214" customWidth="1"/>
    <col min="15366" max="15366" width="29" style="214" customWidth="1"/>
    <col min="15367" max="15367" width="0" style="214" hidden="1" customWidth="1"/>
    <col min="15368" max="15369" width="12.28515625" style="214" customWidth="1"/>
    <col min="15370" max="15370" width="13" style="214" customWidth="1"/>
    <col min="15371" max="15620" width="8.85546875" style="214"/>
    <col min="15621" max="15621" width="7.28515625" style="214" customWidth="1"/>
    <col min="15622" max="15622" width="29" style="214" customWidth="1"/>
    <col min="15623" max="15623" width="0" style="214" hidden="1" customWidth="1"/>
    <col min="15624" max="15625" width="12.28515625" style="214" customWidth="1"/>
    <col min="15626" max="15626" width="13" style="214" customWidth="1"/>
    <col min="15627" max="15876" width="8.85546875" style="214"/>
    <col min="15877" max="15877" width="7.28515625" style="214" customWidth="1"/>
    <col min="15878" max="15878" width="29" style="214" customWidth="1"/>
    <col min="15879" max="15879" width="0" style="214" hidden="1" customWidth="1"/>
    <col min="15880" max="15881" width="12.28515625" style="214" customWidth="1"/>
    <col min="15882" max="15882" width="13" style="214" customWidth="1"/>
    <col min="15883" max="16132" width="8.85546875" style="214"/>
    <col min="16133" max="16133" width="7.28515625" style="214" customWidth="1"/>
    <col min="16134" max="16134" width="29" style="214" customWidth="1"/>
    <col min="16135" max="16135" width="0" style="214" hidden="1" customWidth="1"/>
    <col min="16136" max="16137" width="12.28515625" style="214" customWidth="1"/>
    <col min="16138" max="16138" width="13" style="214" customWidth="1"/>
    <col min="16139" max="16381" width="8.85546875" style="214"/>
    <col min="16382" max="16384" width="8.85546875" style="214" customWidth="1"/>
  </cols>
  <sheetData>
    <row r="1" spans="1:13" ht="25.5" x14ac:dyDescent="0.2">
      <c r="A1" s="74" t="s">
        <v>0</v>
      </c>
      <c r="B1" s="74" t="s">
        <v>8</v>
      </c>
      <c r="C1" s="155" t="s">
        <v>371</v>
      </c>
      <c r="D1" s="1" t="s">
        <v>272</v>
      </c>
      <c r="E1" s="1" t="s">
        <v>354</v>
      </c>
      <c r="F1" s="1" t="s">
        <v>372</v>
      </c>
      <c r="G1" s="1" t="s">
        <v>393</v>
      </c>
      <c r="H1" s="155" t="s">
        <v>250</v>
      </c>
      <c r="I1" s="1" t="s">
        <v>10</v>
      </c>
      <c r="J1" s="213" t="s">
        <v>275</v>
      </c>
      <c r="K1" s="213" t="s">
        <v>290</v>
      </c>
      <c r="L1" s="234" t="s">
        <v>242</v>
      </c>
    </row>
    <row r="2" spans="1:13" s="215" customFormat="1" hidden="1" outlineLevel="1" x14ac:dyDescent="0.2">
      <c r="A2" s="75" t="s">
        <v>13</v>
      </c>
      <c r="B2" s="76" t="s">
        <v>161</v>
      </c>
      <c r="C2" s="77"/>
      <c r="D2" s="77"/>
      <c r="E2" s="77"/>
      <c r="F2" s="77"/>
      <c r="G2" s="77"/>
      <c r="H2" s="77">
        <v>-25576</v>
      </c>
      <c r="I2" s="249">
        <v>0</v>
      </c>
      <c r="J2" s="217"/>
      <c r="K2" s="231">
        <v>25576</v>
      </c>
      <c r="L2" s="235">
        <v>100</v>
      </c>
    </row>
    <row r="3" spans="1:13" s="215" customFormat="1" collapsed="1" x14ac:dyDescent="0.2">
      <c r="A3" s="75" t="s">
        <v>13</v>
      </c>
      <c r="B3" s="78" t="s">
        <v>163</v>
      </c>
      <c r="C3" s="77">
        <v>78090</v>
      </c>
      <c r="D3" s="77" t="s">
        <v>162</v>
      </c>
      <c r="E3" s="77" t="s">
        <v>162</v>
      </c>
      <c r="F3" s="77" t="s">
        <v>162</v>
      </c>
      <c r="G3" s="77" t="s">
        <v>162</v>
      </c>
      <c r="H3" s="77">
        <v>0</v>
      </c>
      <c r="I3" s="249">
        <v>0</v>
      </c>
      <c r="J3" s="218">
        <v>3461</v>
      </c>
      <c r="K3" s="232">
        <f>60770-2159-K8</f>
        <v>11461</v>
      </c>
      <c r="L3" s="235">
        <v>100</v>
      </c>
    </row>
    <row r="4" spans="1:13" s="216" customFormat="1" ht="25.5" x14ac:dyDescent="0.25">
      <c r="A4" s="248" t="s">
        <v>1</v>
      </c>
      <c r="B4" s="79" t="s">
        <v>164</v>
      </c>
      <c r="C4" s="80">
        <v>0</v>
      </c>
      <c r="D4" s="80">
        <v>63500</v>
      </c>
      <c r="E4" s="80">
        <v>44450</v>
      </c>
      <c r="F4" s="80">
        <v>44450</v>
      </c>
      <c r="G4" s="80">
        <v>44450</v>
      </c>
      <c r="H4" s="80" t="e">
        <f>E4-#REF!</f>
        <v>#REF!</v>
      </c>
      <c r="I4" s="250">
        <v>0</v>
      </c>
      <c r="J4" s="219">
        <v>0</v>
      </c>
      <c r="K4" s="233">
        <v>0</v>
      </c>
      <c r="L4" s="236">
        <v>0</v>
      </c>
    </row>
    <row r="5" spans="1:13" s="216" customFormat="1" ht="12.6" hidden="1" customHeight="1" outlineLevel="1" x14ac:dyDescent="0.2">
      <c r="A5" s="75" t="s">
        <v>54</v>
      </c>
      <c r="B5" s="79" t="s">
        <v>246</v>
      </c>
      <c r="C5" s="80"/>
      <c r="D5" s="80">
        <v>0</v>
      </c>
      <c r="E5" s="80"/>
      <c r="F5" s="80"/>
      <c r="G5" s="80"/>
      <c r="H5" s="80" t="e">
        <f>E5-#REF!</f>
        <v>#REF!</v>
      </c>
      <c r="I5" s="250">
        <f t="shared" ref="I5" si="0">E5-D5</f>
        <v>0</v>
      </c>
      <c r="J5" s="219">
        <v>0</v>
      </c>
      <c r="K5" s="233"/>
      <c r="L5" s="236">
        <v>0</v>
      </c>
      <c r="M5" s="216">
        <v>100</v>
      </c>
    </row>
    <row r="6" spans="1:13" s="216" customFormat="1" ht="12.6" customHeight="1" collapsed="1" x14ac:dyDescent="0.2">
      <c r="A6" s="75" t="s">
        <v>2</v>
      </c>
      <c r="B6" s="79" t="s">
        <v>247</v>
      </c>
      <c r="C6" s="80">
        <v>45919</v>
      </c>
      <c r="D6" s="80">
        <v>50000</v>
      </c>
      <c r="E6" s="80">
        <v>15000</v>
      </c>
      <c r="F6" s="80">
        <v>15000</v>
      </c>
      <c r="G6" s="80">
        <v>15000</v>
      </c>
      <c r="H6" s="80" t="e">
        <f>E6-#REF!</f>
        <v>#REF!</v>
      </c>
      <c r="I6" s="250">
        <v>0</v>
      </c>
      <c r="J6" s="219">
        <v>24400</v>
      </c>
      <c r="K6" s="233">
        <v>34400</v>
      </c>
      <c r="L6" s="236" t="e">
        <f>(K6/#REF!)*100</f>
        <v>#REF!</v>
      </c>
      <c r="M6" s="216">
        <v>100</v>
      </c>
    </row>
    <row r="7" spans="1:13" s="216" customFormat="1" ht="12.6" customHeight="1" x14ac:dyDescent="0.2">
      <c r="A7" s="75" t="s">
        <v>54</v>
      </c>
      <c r="B7" s="79" t="s">
        <v>252</v>
      </c>
      <c r="C7" s="80">
        <v>0</v>
      </c>
      <c r="D7" s="80" t="s">
        <v>162</v>
      </c>
      <c r="E7" s="80" t="s">
        <v>162</v>
      </c>
      <c r="F7" s="80" t="s">
        <v>162</v>
      </c>
      <c r="G7" s="80" t="s">
        <v>162</v>
      </c>
      <c r="H7" s="80" t="s">
        <v>162</v>
      </c>
      <c r="I7" s="250">
        <v>0</v>
      </c>
      <c r="J7" s="219">
        <v>0</v>
      </c>
      <c r="K7" s="233">
        <v>0</v>
      </c>
      <c r="L7" s="236">
        <v>0</v>
      </c>
    </row>
    <row r="8" spans="1:13" s="216" customFormat="1" ht="12.6" customHeight="1" x14ac:dyDescent="0.2">
      <c r="A8" s="75" t="s">
        <v>66</v>
      </c>
      <c r="B8" s="79" t="s">
        <v>280</v>
      </c>
      <c r="C8" s="80">
        <v>47150</v>
      </c>
      <c r="D8" s="80">
        <v>47150</v>
      </c>
      <c r="E8" s="80" t="s">
        <v>162</v>
      </c>
      <c r="F8" s="80" t="s">
        <v>162</v>
      </c>
      <c r="G8" s="80" t="s">
        <v>162</v>
      </c>
      <c r="H8" s="80" t="s">
        <v>162</v>
      </c>
      <c r="I8" s="250">
        <v>0</v>
      </c>
      <c r="J8" s="219">
        <v>47150</v>
      </c>
      <c r="K8" s="233">
        <v>47150</v>
      </c>
      <c r="L8" s="236">
        <v>100</v>
      </c>
    </row>
    <row r="9" spans="1:13" s="216" customFormat="1" ht="12.6" customHeight="1" x14ac:dyDescent="0.2">
      <c r="A9" s="75" t="s">
        <v>69</v>
      </c>
      <c r="B9" s="79" t="s">
        <v>289</v>
      </c>
      <c r="C9" s="80">
        <v>0</v>
      </c>
      <c r="D9" s="80">
        <v>0</v>
      </c>
      <c r="E9" s="80"/>
      <c r="F9" s="80"/>
      <c r="G9" s="80"/>
      <c r="H9" s="80"/>
      <c r="I9" s="250"/>
      <c r="J9" s="219"/>
      <c r="K9" s="233">
        <v>0</v>
      </c>
      <c r="L9" s="237">
        <v>0</v>
      </c>
    </row>
    <row r="10" spans="1:13" x14ac:dyDescent="0.2">
      <c r="A10" s="81"/>
      <c r="B10" s="82" t="s">
        <v>165</v>
      </c>
      <c r="C10" s="83">
        <v>153848</v>
      </c>
      <c r="D10" s="83">
        <f>D4+D6+D8</f>
        <v>160650</v>
      </c>
      <c r="E10" s="400">
        <f>SUM(E11:E12)</f>
        <v>59450</v>
      </c>
      <c r="F10" s="400">
        <f>SUM(F11:F12)</f>
        <v>59450</v>
      </c>
      <c r="G10" s="400">
        <f>SUM(G11:G12)</f>
        <v>59450</v>
      </c>
      <c r="H10" s="83" t="e">
        <f>E10-#REF!</f>
        <v>#REF!</v>
      </c>
      <c r="I10" s="83">
        <v>0</v>
      </c>
      <c r="J10" s="221">
        <f>SUM(J3:J8)</f>
        <v>75011</v>
      </c>
      <c r="K10" s="221">
        <f>SUM(K11:K12)</f>
        <v>93011</v>
      </c>
      <c r="L10" s="240" t="e">
        <f>(K10/#REF!)*100</f>
        <v>#REF!</v>
      </c>
    </row>
    <row r="11" spans="1:13" x14ac:dyDescent="0.2">
      <c r="A11" s="84"/>
      <c r="B11" s="85" t="s">
        <v>166</v>
      </c>
      <c r="C11" s="86">
        <v>127950</v>
      </c>
      <c r="D11" s="86">
        <v>147150</v>
      </c>
      <c r="E11" s="401">
        <v>50000</v>
      </c>
      <c r="F11" s="401">
        <v>50000</v>
      </c>
      <c r="G11" s="401">
        <v>50000</v>
      </c>
      <c r="H11" s="86" t="e">
        <f>E11-#REF!</f>
        <v>#REF!</v>
      </c>
      <c r="I11" s="243">
        <v>0</v>
      </c>
      <c r="J11" s="112">
        <v>74541</v>
      </c>
      <c r="K11" s="115">
        <v>92541</v>
      </c>
      <c r="L11" s="241" t="e">
        <f>(K11/#REF!)*100</f>
        <v>#REF!</v>
      </c>
    </row>
    <row r="12" spans="1:13" x14ac:dyDescent="0.2">
      <c r="A12" s="87"/>
      <c r="B12" s="88" t="s">
        <v>167</v>
      </c>
      <c r="C12" s="89">
        <v>25898</v>
      </c>
      <c r="D12" s="89">
        <v>13500</v>
      </c>
      <c r="E12" s="89">
        <v>9450</v>
      </c>
      <c r="F12" s="89">
        <v>9450</v>
      </c>
      <c r="G12" s="89">
        <v>9450</v>
      </c>
      <c r="H12" s="89" t="e">
        <f>E12-#REF!</f>
        <v>#REF!</v>
      </c>
      <c r="I12" s="244">
        <v>0</v>
      </c>
      <c r="J12" s="220">
        <v>470</v>
      </c>
      <c r="K12" s="239">
        <v>470</v>
      </c>
      <c r="L12" s="238" t="e">
        <f>(K12/#REF!)*100</f>
        <v>#REF!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7" orientation="portrait" r:id="rId1"/>
  <headerFooter>
    <oddHeader>&amp;C&amp;"Times New Roman,Félkövér"&amp;12Építési telek- és ingatlan értékesítés&amp;R&amp;"Times New Roman,Normál"7. melléklet
a /2026. () önkormányzati rendelethez
(ezer Ft-ban)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XFD1048576"/>
    </sheetView>
  </sheetViews>
  <sheetFormatPr defaultColWidth="9.140625" defaultRowHeight="12.75" outlineLevelRow="1" x14ac:dyDescent="0.2"/>
  <cols>
    <col min="1" max="1" width="5.85546875" style="128" customWidth="1"/>
    <col min="2" max="2" width="49.85546875" style="44" customWidth="1"/>
    <col min="3" max="13" width="9.7109375" style="91" customWidth="1"/>
    <col min="14" max="16" width="9.85546875" style="91" bestFit="1" customWidth="1"/>
    <col min="17" max="252" width="9.140625" style="91"/>
    <col min="253" max="253" width="5.85546875" style="91" customWidth="1"/>
    <col min="254" max="254" width="49.85546875" style="91" customWidth="1"/>
    <col min="255" max="257" width="0" style="91" hidden="1" customWidth="1"/>
    <col min="258" max="269" width="9.7109375" style="91" customWidth="1"/>
    <col min="270" max="508" width="9.140625" style="91"/>
    <col min="509" max="509" width="5.85546875" style="91" customWidth="1"/>
    <col min="510" max="510" width="49.85546875" style="91" customWidth="1"/>
    <col min="511" max="513" width="0" style="91" hidden="1" customWidth="1"/>
    <col min="514" max="525" width="9.7109375" style="91" customWidth="1"/>
    <col min="526" max="764" width="9.140625" style="91"/>
    <col min="765" max="765" width="5.85546875" style="91" customWidth="1"/>
    <col min="766" max="766" width="49.85546875" style="91" customWidth="1"/>
    <col min="767" max="769" width="0" style="91" hidden="1" customWidth="1"/>
    <col min="770" max="781" width="9.7109375" style="91" customWidth="1"/>
    <col min="782" max="1020" width="9.140625" style="91"/>
    <col min="1021" max="1021" width="5.85546875" style="91" customWidth="1"/>
    <col min="1022" max="1022" width="49.85546875" style="91" customWidth="1"/>
    <col min="1023" max="1025" width="0" style="91" hidden="1" customWidth="1"/>
    <col min="1026" max="1037" width="9.7109375" style="91" customWidth="1"/>
    <col min="1038" max="1276" width="9.140625" style="91"/>
    <col min="1277" max="1277" width="5.85546875" style="91" customWidth="1"/>
    <col min="1278" max="1278" width="49.85546875" style="91" customWidth="1"/>
    <col min="1279" max="1281" width="0" style="91" hidden="1" customWidth="1"/>
    <col min="1282" max="1293" width="9.7109375" style="91" customWidth="1"/>
    <col min="1294" max="1532" width="9.140625" style="91"/>
    <col min="1533" max="1533" width="5.85546875" style="91" customWidth="1"/>
    <col min="1534" max="1534" width="49.85546875" style="91" customWidth="1"/>
    <col min="1535" max="1537" width="0" style="91" hidden="1" customWidth="1"/>
    <col min="1538" max="1549" width="9.7109375" style="91" customWidth="1"/>
    <col min="1550" max="1788" width="9.140625" style="91"/>
    <col min="1789" max="1789" width="5.85546875" style="91" customWidth="1"/>
    <col min="1790" max="1790" width="49.85546875" style="91" customWidth="1"/>
    <col min="1791" max="1793" width="0" style="91" hidden="1" customWidth="1"/>
    <col min="1794" max="1805" width="9.7109375" style="91" customWidth="1"/>
    <col min="1806" max="2044" width="9.140625" style="91"/>
    <col min="2045" max="2045" width="5.85546875" style="91" customWidth="1"/>
    <col min="2046" max="2046" width="49.85546875" style="91" customWidth="1"/>
    <col min="2047" max="2049" width="0" style="91" hidden="1" customWidth="1"/>
    <col min="2050" max="2061" width="9.7109375" style="91" customWidth="1"/>
    <col min="2062" max="2300" width="9.140625" style="91"/>
    <col min="2301" max="2301" width="5.85546875" style="91" customWidth="1"/>
    <col min="2302" max="2302" width="49.85546875" style="91" customWidth="1"/>
    <col min="2303" max="2305" width="0" style="91" hidden="1" customWidth="1"/>
    <col min="2306" max="2317" width="9.7109375" style="91" customWidth="1"/>
    <col min="2318" max="2556" width="9.140625" style="91"/>
    <col min="2557" max="2557" width="5.85546875" style="91" customWidth="1"/>
    <col min="2558" max="2558" width="49.85546875" style="91" customWidth="1"/>
    <col min="2559" max="2561" width="0" style="91" hidden="1" customWidth="1"/>
    <col min="2562" max="2573" width="9.7109375" style="91" customWidth="1"/>
    <col min="2574" max="2812" width="9.140625" style="91"/>
    <col min="2813" max="2813" width="5.85546875" style="91" customWidth="1"/>
    <col min="2814" max="2814" width="49.85546875" style="91" customWidth="1"/>
    <col min="2815" max="2817" width="0" style="91" hidden="1" customWidth="1"/>
    <col min="2818" max="2829" width="9.7109375" style="91" customWidth="1"/>
    <col min="2830" max="3068" width="9.140625" style="91"/>
    <col min="3069" max="3069" width="5.85546875" style="91" customWidth="1"/>
    <col min="3070" max="3070" width="49.85546875" style="91" customWidth="1"/>
    <col min="3071" max="3073" width="0" style="91" hidden="1" customWidth="1"/>
    <col min="3074" max="3085" width="9.7109375" style="91" customWidth="1"/>
    <col min="3086" max="3324" width="9.140625" style="91"/>
    <col min="3325" max="3325" width="5.85546875" style="91" customWidth="1"/>
    <col min="3326" max="3326" width="49.85546875" style="91" customWidth="1"/>
    <col min="3327" max="3329" width="0" style="91" hidden="1" customWidth="1"/>
    <col min="3330" max="3341" width="9.7109375" style="91" customWidth="1"/>
    <col min="3342" max="3580" width="9.140625" style="91"/>
    <col min="3581" max="3581" width="5.85546875" style="91" customWidth="1"/>
    <col min="3582" max="3582" width="49.85546875" style="91" customWidth="1"/>
    <col min="3583" max="3585" width="0" style="91" hidden="1" customWidth="1"/>
    <col min="3586" max="3597" width="9.7109375" style="91" customWidth="1"/>
    <col min="3598" max="3836" width="9.140625" style="91"/>
    <col min="3837" max="3837" width="5.85546875" style="91" customWidth="1"/>
    <col min="3838" max="3838" width="49.85546875" style="91" customWidth="1"/>
    <col min="3839" max="3841" width="0" style="91" hidden="1" customWidth="1"/>
    <col min="3842" max="3853" width="9.7109375" style="91" customWidth="1"/>
    <col min="3854" max="4092" width="9.140625" style="91"/>
    <col min="4093" max="4093" width="5.85546875" style="91" customWidth="1"/>
    <col min="4094" max="4094" width="49.85546875" style="91" customWidth="1"/>
    <col min="4095" max="4097" width="0" style="91" hidden="1" customWidth="1"/>
    <col min="4098" max="4109" width="9.7109375" style="91" customWidth="1"/>
    <col min="4110" max="4348" width="9.140625" style="91"/>
    <col min="4349" max="4349" width="5.85546875" style="91" customWidth="1"/>
    <col min="4350" max="4350" width="49.85546875" style="91" customWidth="1"/>
    <col min="4351" max="4353" width="0" style="91" hidden="1" customWidth="1"/>
    <col min="4354" max="4365" width="9.7109375" style="91" customWidth="1"/>
    <col min="4366" max="4604" width="9.140625" style="91"/>
    <col min="4605" max="4605" width="5.85546875" style="91" customWidth="1"/>
    <col min="4606" max="4606" width="49.85546875" style="91" customWidth="1"/>
    <col min="4607" max="4609" width="0" style="91" hidden="1" customWidth="1"/>
    <col min="4610" max="4621" width="9.7109375" style="91" customWidth="1"/>
    <col min="4622" max="4860" width="9.140625" style="91"/>
    <col min="4861" max="4861" width="5.85546875" style="91" customWidth="1"/>
    <col min="4862" max="4862" width="49.85546875" style="91" customWidth="1"/>
    <col min="4863" max="4865" width="0" style="91" hidden="1" customWidth="1"/>
    <col min="4866" max="4877" width="9.7109375" style="91" customWidth="1"/>
    <col min="4878" max="5116" width="9.140625" style="91"/>
    <col min="5117" max="5117" width="5.85546875" style="91" customWidth="1"/>
    <col min="5118" max="5118" width="49.85546875" style="91" customWidth="1"/>
    <col min="5119" max="5121" width="0" style="91" hidden="1" customWidth="1"/>
    <col min="5122" max="5133" width="9.7109375" style="91" customWidth="1"/>
    <col min="5134" max="5372" width="9.140625" style="91"/>
    <col min="5373" max="5373" width="5.85546875" style="91" customWidth="1"/>
    <col min="5374" max="5374" width="49.85546875" style="91" customWidth="1"/>
    <col min="5375" max="5377" width="0" style="91" hidden="1" customWidth="1"/>
    <col min="5378" max="5389" width="9.7109375" style="91" customWidth="1"/>
    <col min="5390" max="5628" width="9.140625" style="91"/>
    <col min="5629" max="5629" width="5.85546875" style="91" customWidth="1"/>
    <col min="5630" max="5630" width="49.85546875" style="91" customWidth="1"/>
    <col min="5631" max="5633" width="0" style="91" hidden="1" customWidth="1"/>
    <col min="5634" max="5645" width="9.7109375" style="91" customWidth="1"/>
    <col min="5646" max="5884" width="9.140625" style="91"/>
    <col min="5885" max="5885" width="5.85546875" style="91" customWidth="1"/>
    <col min="5886" max="5886" width="49.85546875" style="91" customWidth="1"/>
    <col min="5887" max="5889" width="0" style="91" hidden="1" customWidth="1"/>
    <col min="5890" max="5901" width="9.7109375" style="91" customWidth="1"/>
    <col min="5902" max="6140" width="9.140625" style="91"/>
    <col min="6141" max="6141" width="5.85546875" style="91" customWidth="1"/>
    <col min="6142" max="6142" width="49.85546875" style="91" customWidth="1"/>
    <col min="6143" max="6145" width="0" style="91" hidden="1" customWidth="1"/>
    <col min="6146" max="6157" width="9.7109375" style="91" customWidth="1"/>
    <col min="6158" max="6396" width="9.140625" style="91"/>
    <col min="6397" max="6397" width="5.85546875" style="91" customWidth="1"/>
    <col min="6398" max="6398" width="49.85546875" style="91" customWidth="1"/>
    <col min="6399" max="6401" width="0" style="91" hidden="1" customWidth="1"/>
    <col min="6402" max="6413" width="9.7109375" style="91" customWidth="1"/>
    <col min="6414" max="6652" width="9.140625" style="91"/>
    <col min="6653" max="6653" width="5.85546875" style="91" customWidth="1"/>
    <col min="6654" max="6654" width="49.85546875" style="91" customWidth="1"/>
    <col min="6655" max="6657" width="0" style="91" hidden="1" customWidth="1"/>
    <col min="6658" max="6669" width="9.7109375" style="91" customWidth="1"/>
    <col min="6670" max="6908" width="9.140625" style="91"/>
    <col min="6909" max="6909" width="5.85546875" style="91" customWidth="1"/>
    <col min="6910" max="6910" width="49.85546875" style="91" customWidth="1"/>
    <col min="6911" max="6913" width="0" style="91" hidden="1" customWidth="1"/>
    <col min="6914" max="6925" width="9.7109375" style="91" customWidth="1"/>
    <col min="6926" max="7164" width="9.140625" style="91"/>
    <col min="7165" max="7165" width="5.85546875" style="91" customWidth="1"/>
    <col min="7166" max="7166" width="49.85546875" style="91" customWidth="1"/>
    <col min="7167" max="7169" width="0" style="91" hidden="1" customWidth="1"/>
    <col min="7170" max="7181" width="9.7109375" style="91" customWidth="1"/>
    <col min="7182" max="7420" width="9.140625" style="91"/>
    <col min="7421" max="7421" width="5.85546875" style="91" customWidth="1"/>
    <col min="7422" max="7422" width="49.85546875" style="91" customWidth="1"/>
    <col min="7423" max="7425" width="0" style="91" hidden="1" customWidth="1"/>
    <col min="7426" max="7437" width="9.7109375" style="91" customWidth="1"/>
    <col min="7438" max="7676" width="9.140625" style="91"/>
    <col min="7677" max="7677" width="5.85546875" style="91" customWidth="1"/>
    <col min="7678" max="7678" width="49.85546875" style="91" customWidth="1"/>
    <col min="7679" max="7681" width="0" style="91" hidden="1" customWidth="1"/>
    <col min="7682" max="7693" width="9.7109375" style="91" customWidth="1"/>
    <col min="7694" max="7932" width="9.140625" style="91"/>
    <col min="7933" max="7933" width="5.85546875" style="91" customWidth="1"/>
    <col min="7934" max="7934" width="49.85546875" style="91" customWidth="1"/>
    <col min="7935" max="7937" width="0" style="91" hidden="1" customWidth="1"/>
    <col min="7938" max="7949" width="9.7109375" style="91" customWidth="1"/>
    <col min="7950" max="8188" width="9.140625" style="91"/>
    <col min="8189" max="8189" width="5.85546875" style="91" customWidth="1"/>
    <col min="8190" max="8190" width="49.85546875" style="91" customWidth="1"/>
    <col min="8191" max="8193" width="0" style="91" hidden="1" customWidth="1"/>
    <col min="8194" max="8205" width="9.7109375" style="91" customWidth="1"/>
    <col min="8206" max="8444" width="9.140625" style="91"/>
    <col min="8445" max="8445" width="5.85546875" style="91" customWidth="1"/>
    <col min="8446" max="8446" width="49.85546875" style="91" customWidth="1"/>
    <col min="8447" max="8449" width="0" style="91" hidden="1" customWidth="1"/>
    <col min="8450" max="8461" width="9.7109375" style="91" customWidth="1"/>
    <col min="8462" max="8700" width="9.140625" style="91"/>
    <col min="8701" max="8701" width="5.85546875" style="91" customWidth="1"/>
    <col min="8702" max="8702" width="49.85546875" style="91" customWidth="1"/>
    <col min="8703" max="8705" width="0" style="91" hidden="1" customWidth="1"/>
    <col min="8706" max="8717" width="9.7109375" style="91" customWidth="1"/>
    <col min="8718" max="8956" width="9.140625" style="91"/>
    <col min="8957" max="8957" width="5.85546875" style="91" customWidth="1"/>
    <col min="8958" max="8958" width="49.85546875" style="91" customWidth="1"/>
    <col min="8959" max="8961" width="0" style="91" hidden="1" customWidth="1"/>
    <col min="8962" max="8973" width="9.7109375" style="91" customWidth="1"/>
    <col min="8974" max="9212" width="9.140625" style="91"/>
    <col min="9213" max="9213" width="5.85546875" style="91" customWidth="1"/>
    <col min="9214" max="9214" width="49.85546875" style="91" customWidth="1"/>
    <col min="9215" max="9217" width="0" style="91" hidden="1" customWidth="1"/>
    <col min="9218" max="9229" width="9.7109375" style="91" customWidth="1"/>
    <col min="9230" max="9468" width="9.140625" style="91"/>
    <col min="9469" max="9469" width="5.85546875" style="91" customWidth="1"/>
    <col min="9470" max="9470" width="49.85546875" style="91" customWidth="1"/>
    <col min="9471" max="9473" width="0" style="91" hidden="1" customWidth="1"/>
    <col min="9474" max="9485" width="9.7109375" style="91" customWidth="1"/>
    <col min="9486" max="9724" width="9.140625" style="91"/>
    <col min="9725" max="9725" width="5.85546875" style="91" customWidth="1"/>
    <col min="9726" max="9726" width="49.85546875" style="91" customWidth="1"/>
    <col min="9727" max="9729" width="0" style="91" hidden="1" customWidth="1"/>
    <col min="9730" max="9741" width="9.7109375" style="91" customWidth="1"/>
    <col min="9742" max="9980" width="9.140625" style="91"/>
    <col min="9981" max="9981" width="5.85546875" style="91" customWidth="1"/>
    <col min="9982" max="9982" width="49.85546875" style="91" customWidth="1"/>
    <col min="9983" max="9985" width="0" style="91" hidden="1" customWidth="1"/>
    <col min="9986" max="9997" width="9.7109375" style="91" customWidth="1"/>
    <col min="9998" max="10236" width="9.140625" style="91"/>
    <col min="10237" max="10237" width="5.85546875" style="91" customWidth="1"/>
    <col min="10238" max="10238" width="49.85546875" style="91" customWidth="1"/>
    <col min="10239" max="10241" width="0" style="91" hidden="1" customWidth="1"/>
    <col min="10242" max="10253" width="9.7109375" style="91" customWidth="1"/>
    <col min="10254" max="10492" width="9.140625" style="91"/>
    <col min="10493" max="10493" width="5.85546875" style="91" customWidth="1"/>
    <col min="10494" max="10494" width="49.85546875" style="91" customWidth="1"/>
    <col min="10495" max="10497" width="0" style="91" hidden="1" customWidth="1"/>
    <col min="10498" max="10509" width="9.7109375" style="91" customWidth="1"/>
    <col min="10510" max="10748" width="9.140625" style="91"/>
    <col min="10749" max="10749" width="5.85546875" style="91" customWidth="1"/>
    <col min="10750" max="10750" width="49.85546875" style="91" customWidth="1"/>
    <col min="10751" max="10753" width="0" style="91" hidden="1" customWidth="1"/>
    <col min="10754" max="10765" width="9.7109375" style="91" customWidth="1"/>
    <col min="10766" max="11004" width="9.140625" style="91"/>
    <col min="11005" max="11005" width="5.85546875" style="91" customWidth="1"/>
    <col min="11006" max="11006" width="49.85546875" style="91" customWidth="1"/>
    <col min="11007" max="11009" width="0" style="91" hidden="1" customWidth="1"/>
    <col min="11010" max="11021" width="9.7109375" style="91" customWidth="1"/>
    <col min="11022" max="11260" width="9.140625" style="91"/>
    <col min="11261" max="11261" width="5.85546875" style="91" customWidth="1"/>
    <col min="11262" max="11262" width="49.85546875" style="91" customWidth="1"/>
    <col min="11263" max="11265" width="0" style="91" hidden="1" customWidth="1"/>
    <col min="11266" max="11277" width="9.7109375" style="91" customWidth="1"/>
    <col min="11278" max="11516" width="9.140625" style="91"/>
    <col min="11517" max="11517" width="5.85546875" style="91" customWidth="1"/>
    <col min="11518" max="11518" width="49.85546875" style="91" customWidth="1"/>
    <col min="11519" max="11521" width="0" style="91" hidden="1" customWidth="1"/>
    <col min="11522" max="11533" width="9.7109375" style="91" customWidth="1"/>
    <col min="11534" max="11772" width="9.140625" style="91"/>
    <col min="11773" max="11773" width="5.85546875" style="91" customWidth="1"/>
    <col min="11774" max="11774" width="49.85546875" style="91" customWidth="1"/>
    <col min="11775" max="11777" width="0" style="91" hidden="1" customWidth="1"/>
    <col min="11778" max="11789" width="9.7109375" style="91" customWidth="1"/>
    <col min="11790" max="12028" width="9.140625" style="91"/>
    <col min="12029" max="12029" width="5.85546875" style="91" customWidth="1"/>
    <col min="12030" max="12030" width="49.85546875" style="91" customWidth="1"/>
    <col min="12031" max="12033" width="0" style="91" hidden="1" customWidth="1"/>
    <col min="12034" max="12045" width="9.7109375" style="91" customWidth="1"/>
    <col min="12046" max="12284" width="9.140625" style="91"/>
    <col min="12285" max="12285" width="5.85546875" style="91" customWidth="1"/>
    <col min="12286" max="12286" width="49.85546875" style="91" customWidth="1"/>
    <col min="12287" max="12289" width="0" style="91" hidden="1" customWidth="1"/>
    <col min="12290" max="12301" width="9.7109375" style="91" customWidth="1"/>
    <col min="12302" max="12540" width="9.140625" style="91"/>
    <col min="12541" max="12541" width="5.85546875" style="91" customWidth="1"/>
    <col min="12542" max="12542" width="49.85546875" style="91" customWidth="1"/>
    <col min="12543" max="12545" width="0" style="91" hidden="1" customWidth="1"/>
    <col min="12546" max="12557" width="9.7109375" style="91" customWidth="1"/>
    <col min="12558" max="12796" width="9.140625" style="91"/>
    <col min="12797" max="12797" width="5.85546875" style="91" customWidth="1"/>
    <col min="12798" max="12798" width="49.85546875" style="91" customWidth="1"/>
    <col min="12799" max="12801" width="0" style="91" hidden="1" customWidth="1"/>
    <col min="12802" max="12813" width="9.7109375" style="91" customWidth="1"/>
    <col min="12814" max="13052" width="9.140625" style="91"/>
    <col min="13053" max="13053" width="5.85546875" style="91" customWidth="1"/>
    <col min="13054" max="13054" width="49.85546875" style="91" customWidth="1"/>
    <col min="13055" max="13057" width="0" style="91" hidden="1" customWidth="1"/>
    <col min="13058" max="13069" width="9.7109375" style="91" customWidth="1"/>
    <col min="13070" max="13308" width="9.140625" style="91"/>
    <col min="13309" max="13309" width="5.85546875" style="91" customWidth="1"/>
    <col min="13310" max="13310" width="49.85546875" style="91" customWidth="1"/>
    <col min="13311" max="13313" width="0" style="91" hidden="1" customWidth="1"/>
    <col min="13314" max="13325" width="9.7109375" style="91" customWidth="1"/>
    <col min="13326" max="13564" width="9.140625" style="91"/>
    <col min="13565" max="13565" width="5.85546875" style="91" customWidth="1"/>
    <col min="13566" max="13566" width="49.85546875" style="91" customWidth="1"/>
    <col min="13567" max="13569" width="0" style="91" hidden="1" customWidth="1"/>
    <col min="13570" max="13581" width="9.7109375" style="91" customWidth="1"/>
    <col min="13582" max="13820" width="9.140625" style="91"/>
    <col min="13821" max="13821" width="5.85546875" style="91" customWidth="1"/>
    <col min="13822" max="13822" width="49.85546875" style="91" customWidth="1"/>
    <col min="13823" max="13825" width="0" style="91" hidden="1" customWidth="1"/>
    <col min="13826" max="13837" width="9.7109375" style="91" customWidth="1"/>
    <col min="13838" max="14076" width="9.140625" style="91"/>
    <col min="14077" max="14077" width="5.85546875" style="91" customWidth="1"/>
    <col min="14078" max="14078" width="49.85546875" style="91" customWidth="1"/>
    <col min="14079" max="14081" width="0" style="91" hidden="1" customWidth="1"/>
    <col min="14082" max="14093" width="9.7109375" style="91" customWidth="1"/>
    <col min="14094" max="14332" width="9.140625" style="91"/>
    <col min="14333" max="14333" width="5.85546875" style="91" customWidth="1"/>
    <col min="14334" max="14334" width="49.85546875" style="91" customWidth="1"/>
    <col min="14335" max="14337" width="0" style="91" hidden="1" customWidth="1"/>
    <col min="14338" max="14349" width="9.7109375" style="91" customWidth="1"/>
    <col min="14350" max="14588" width="9.140625" style="91"/>
    <col min="14589" max="14589" width="5.85546875" style="91" customWidth="1"/>
    <col min="14590" max="14590" width="49.85546875" style="91" customWidth="1"/>
    <col min="14591" max="14593" width="0" style="91" hidden="1" customWidth="1"/>
    <col min="14594" max="14605" width="9.7109375" style="91" customWidth="1"/>
    <col min="14606" max="14844" width="9.140625" style="91"/>
    <col min="14845" max="14845" width="5.85546875" style="91" customWidth="1"/>
    <col min="14846" max="14846" width="49.85546875" style="91" customWidth="1"/>
    <col min="14847" max="14849" width="0" style="91" hidden="1" customWidth="1"/>
    <col min="14850" max="14861" width="9.7109375" style="91" customWidth="1"/>
    <col min="14862" max="15100" width="9.140625" style="91"/>
    <col min="15101" max="15101" width="5.85546875" style="91" customWidth="1"/>
    <col min="15102" max="15102" width="49.85546875" style="91" customWidth="1"/>
    <col min="15103" max="15105" width="0" style="91" hidden="1" customWidth="1"/>
    <col min="15106" max="15117" width="9.7109375" style="91" customWidth="1"/>
    <col min="15118" max="15356" width="9.140625" style="91"/>
    <col min="15357" max="15357" width="5.85546875" style="91" customWidth="1"/>
    <col min="15358" max="15358" width="49.85546875" style="91" customWidth="1"/>
    <col min="15359" max="15361" width="0" style="91" hidden="1" customWidth="1"/>
    <col min="15362" max="15373" width="9.7109375" style="91" customWidth="1"/>
    <col min="15374" max="15612" width="9.140625" style="91"/>
    <col min="15613" max="15613" width="5.85546875" style="91" customWidth="1"/>
    <col min="15614" max="15614" width="49.85546875" style="91" customWidth="1"/>
    <col min="15615" max="15617" width="0" style="91" hidden="1" customWidth="1"/>
    <col min="15618" max="15629" width="9.7109375" style="91" customWidth="1"/>
    <col min="15630" max="15868" width="9.140625" style="91"/>
    <col min="15869" max="15869" width="5.85546875" style="91" customWidth="1"/>
    <col min="15870" max="15870" width="49.85546875" style="91" customWidth="1"/>
    <col min="15871" max="15873" width="0" style="91" hidden="1" customWidth="1"/>
    <col min="15874" max="15885" width="9.7109375" style="91" customWidth="1"/>
    <col min="15886" max="16124" width="9.140625" style="91"/>
    <col min="16125" max="16125" width="5.85546875" style="91" customWidth="1"/>
    <col min="16126" max="16126" width="49.85546875" style="91" customWidth="1"/>
    <col min="16127" max="16129" width="0" style="91" hidden="1" customWidth="1"/>
    <col min="16130" max="16141" width="9.7109375" style="91" customWidth="1"/>
    <col min="16142" max="16384" width="9.140625" style="91"/>
  </cols>
  <sheetData>
    <row r="1" spans="1:16" ht="15" customHeight="1" x14ac:dyDescent="0.2">
      <c r="A1" s="565" t="s">
        <v>169</v>
      </c>
      <c r="B1" s="569" t="s">
        <v>8</v>
      </c>
      <c r="C1" s="571" t="s">
        <v>170</v>
      </c>
      <c r="D1" s="572" t="s">
        <v>372</v>
      </c>
      <c r="E1" s="572" t="s">
        <v>394</v>
      </c>
      <c r="F1" s="565" t="s">
        <v>171</v>
      </c>
      <c r="G1" s="565" t="s">
        <v>172</v>
      </c>
      <c r="H1" s="567" t="s">
        <v>173</v>
      </c>
      <c r="I1" s="565" t="s">
        <v>174</v>
      </c>
      <c r="J1" s="565" t="s">
        <v>175</v>
      </c>
      <c r="K1" s="563" t="s">
        <v>176</v>
      </c>
      <c r="L1" s="565" t="s">
        <v>177</v>
      </c>
      <c r="M1" s="565" t="s">
        <v>178</v>
      </c>
      <c r="N1" s="565" t="s">
        <v>179</v>
      </c>
      <c r="O1" s="565" t="s">
        <v>180</v>
      </c>
      <c r="P1" s="565" t="s">
        <v>249</v>
      </c>
    </row>
    <row r="2" spans="1:16" ht="41.25" customHeight="1" x14ac:dyDescent="0.2">
      <c r="A2" s="566"/>
      <c r="B2" s="570"/>
      <c r="C2" s="566"/>
      <c r="D2" s="573"/>
      <c r="E2" s="573"/>
      <c r="F2" s="566"/>
      <c r="G2" s="566"/>
      <c r="H2" s="568"/>
      <c r="I2" s="566"/>
      <c r="J2" s="566"/>
      <c r="K2" s="564"/>
      <c r="L2" s="566"/>
      <c r="M2" s="566"/>
      <c r="N2" s="566"/>
      <c r="O2" s="566"/>
      <c r="P2" s="566"/>
    </row>
    <row r="3" spans="1:16" x14ac:dyDescent="0.2">
      <c r="A3" s="92" t="s">
        <v>13</v>
      </c>
      <c r="B3" s="93" t="s">
        <v>181</v>
      </c>
      <c r="C3" s="94">
        <v>8878000</v>
      </c>
      <c r="D3" s="94">
        <v>8878000</v>
      </c>
      <c r="E3" s="94">
        <v>8878000</v>
      </c>
      <c r="F3" s="94">
        <v>8878000</v>
      </c>
      <c r="G3" s="94">
        <v>8878000</v>
      </c>
      <c r="H3" s="95">
        <v>8878000</v>
      </c>
      <c r="I3" s="94">
        <v>8878000</v>
      </c>
      <c r="J3" s="94">
        <v>8878000</v>
      </c>
      <c r="K3" s="96">
        <v>8878000</v>
      </c>
      <c r="L3" s="94">
        <v>8878000</v>
      </c>
      <c r="M3" s="94">
        <v>8878000</v>
      </c>
      <c r="N3" s="94">
        <v>8878000</v>
      </c>
      <c r="O3" s="94">
        <v>8878000</v>
      </c>
      <c r="P3" s="94">
        <v>8878000</v>
      </c>
    </row>
    <row r="4" spans="1:16" x14ac:dyDescent="0.2">
      <c r="A4" s="92" t="s">
        <v>1</v>
      </c>
      <c r="B4" s="93" t="s">
        <v>182</v>
      </c>
      <c r="C4" s="94">
        <v>0</v>
      </c>
      <c r="D4" s="94">
        <v>0</v>
      </c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6">
        <v>0</v>
      </c>
      <c r="L4" s="94">
        <v>0</v>
      </c>
      <c r="M4" s="94">
        <v>0</v>
      </c>
      <c r="N4" s="94">
        <v>0</v>
      </c>
      <c r="O4" s="94">
        <v>0</v>
      </c>
      <c r="P4" s="94">
        <v>0</v>
      </c>
    </row>
    <row r="5" spans="1:16" x14ac:dyDescent="0.2">
      <c r="A5" s="92" t="s">
        <v>2</v>
      </c>
      <c r="B5" s="93" t="s">
        <v>183</v>
      </c>
      <c r="C5" s="93">
        <v>77692</v>
      </c>
      <c r="D5" s="93">
        <v>77692</v>
      </c>
      <c r="E5" s="93">
        <v>77692</v>
      </c>
      <c r="F5" s="93">
        <v>77692</v>
      </c>
      <c r="G5" s="93">
        <v>77692</v>
      </c>
      <c r="H5" s="97">
        <v>77692</v>
      </c>
      <c r="I5" s="93">
        <v>77692</v>
      </c>
      <c r="J5" s="93">
        <v>77692</v>
      </c>
      <c r="K5" s="98">
        <v>77692</v>
      </c>
      <c r="L5" s="93">
        <v>77692</v>
      </c>
      <c r="M5" s="93">
        <v>77692</v>
      </c>
      <c r="N5" s="93">
        <v>77692</v>
      </c>
      <c r="O5" s="93">
        <v>77692</v>
      </c>
      <c r="P5" s="93">
        <v>77692</v>
      </c>
    </row>
    <row r="6" spans="1:16" ht="25.5" x14ac:dyDescent="0.2">
      <c r="A6" s="99" t="s">
        <v>54</v>
      </c>
      <c r="B6" s="100" t="s">
        <v>184</v>
      </c>
      <c r="C6" s="94">
        <v>1450722</v>
      </c>
      <c r="D6" s="94">
        <v>1451379</v>
      </c>
      <c r="E6" s="94">
        <v>1455277</v>
      </c>
      <c r="F6" s="94">
        <v>1450722</v>
      </c>
      <c r="G6" s="94">
        <v>1450722</v>
      </c>
      <c r="H6" s="95">
        <v>1450722</v>
      </c>
      <c r="I6" s="94">
        <v>1450722</v>
      </c>
      <c r="J6" s="94">
        <v>1450722</v>
      </c>
      <c r="K6" s="96">
        <v>1450722</v>
      </c>
      <c r="L6" s="94">
        <v>1450722</v>
      </c>
      <c r="M6" s="94">
        <v>1450722</v>
      </c>
      <c r="N6" s="94">
        <v>1450722</v>
      </c>
      <c r="O6" s="94">
        <v>1450722</v>
      </c>
      <c r="P6" s="94">
        <v>1450722</v>
      </c>
    </row>
    <row r="7" spans="1:16" ht="25.5" x14ac:dyDescent="0.2">
      <c r="A7" s="99" t="s">
        <v>185</v>
      </c>
      <c r="B7" s="100" t="s">
        <v>186</v>
      </c>
      <c r="C7" s="94">
        <v>50078</v>
      </c>
      <c r="D7" s="94">
        <v>50078</v>
      </c>
      <c r="E7" s="94">
        <v>50078</v>
      </c>
      <c r="F7" s="96">
        <v>50078</v>
      </c>
      <c r="G7" s="96">
        <v>50078</v>
      </c>
      <c r="H7" s="101">
        <v>50078</v>
      </c>
      <c r="I7" s="94">
        <v>50078</v>
      </c>
      <c r="J7" s="94">
        <v>50078</v>
      </c>
      <c r="K7" s="96">
        <v>50078</v>
      </c>
      <c r="L7" s="96">
        <v>50078</v>
      </c>
      <c r="M7" s="96">
        <v>50078</v>
      </c>
      <c r="N7" s="96">
        <v>50078</v>
      </c>
      <c r="O7" s="96">
        <v>50078</v>
      </c>
      <c r="P7" s="96">
        <v>50078</v>
      </c>
    </row>
    <row r="8" spans="1:16" x14ac:dyDescent="0.2">
      <c r="A8" s="99" t="s">
        <v>187</v>
      </c>
      <c r="B8" s="100" t="s">
        <v>188</v>
      </c>
      <c r="C8" s="94">
        <v>1400644</v>
      </c>
      <c r="D8" s="94">
        <v>1401301</v>
      </c>
      <c r="E8" s="94">
        <v>1405199</v>
      </c>
      <c r="F8" s="94">
        <v>1400644</v>
      </c>
      <c r="G8" s="94">
        <v>1400644</v>
      </c>
      <c r="H8" s="95">
        <v>1400644</v>
      </c>
      <c r="I8" s="94">
        <v>1400644</v>
      </c>
      <c r="J8" s="94">
        <v>1400644</v>
      </c>
      <c r="K8" s="96">
        <v>1400644</v>
      </c>
      <c r="L8" s="94">
        <v>1400644</v>
      </c>
      <c r="M8" s="94">
        <v>1400644</v>
      </c>
      <c r="N8" s="94">
        <v>1400644</v>
      </c>
      <c r="O8" s="94">
        <v>1400644</v>
      </c>
      <c r="P8" s="94">
        <v>1400644</v>
      </c>
    </row>
    <row r="9" spans="1:16" x14ac:dyDescent="0.2">
      <c r="A9" s="92" t="s">
        <v>66</v>
      </c>
      <c r="B9" s="93" t="s">
        <v>189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5">
        <v>0</v>
      </c>
      <c r="I9" s="94">
        <v>0</v>
      </c>
      <c r="J9" s="94">
        <v>0</v>
      </c>
      <c r="K9" s="96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</row>
    <row r="10" spans="1:16" x14ac:dyDescent="0.2">
      <c r="A10" s="92" t="s">
        <v>69</v>
      </c>
      <c r="B10" s="93" t="s">
        <v>190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5">
        <v>0</v>
      </c>
      <c r="I10" s="94">
        <v>0</v>
      </c>
      <c r="J10" s="94">
        <v>0</v>
      </c>
      <c r="K10" s="96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</row>
    <row r="11" spans="1:16" x14ac:dyDescent="0.2">
      <c r="A11" s="92" t="s">
        <v>71</v>
      </c>
      <c r="B11" s="93" t="s">
        <v>191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5">
        <v>0</v>
      </c>
      <c r="I11" s="94">
        <v>0</v>
      </c>
      <c r="J11" s="94">
        <v>0</v>
      </c>
      <c r="K11" s="96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</row>
    <row r="12" spans="1:16" x14ac:dyDescent="0.2">
      <c r="A12" s="102" t="s">
        <v>73</v>
      </c>
      <c r="B12" s="62" t="s">
        <v>192</v>
      </c>
      <c r="C12" s="62">
        <v>10406414</v>
      </c>
      <c r="D12" s="62">
        <v>10407071</v>
      </c>
      <c r="E12" s="62">
        <v>10410969</v>
      </c>
      <c r="F12" s="62">
        <v>10406414</v>
      </c>
      <c r="G12" s="62">
        <v>10406414</v>
      </c>
      <c r="H12" s="56">
        <v>10406414</v>
      </c>
      <c r="I12" s="62">
        <v>10406414</v>
      </c>
      <c r="J12" s="62">
        <v>10406414</v>
      </c>
      <c r="K12" s="103">
        <v>10406414</v>
      </c>
      <c r="L12" s="62">
        <v>10406414</v>
      </c>
      <c r="M12" s="62">
        <v>10406414</v>
      </c>
      <c r="N12" s="62">
        <v>10406414</v>
      </c>
      <c r="O12" s="62">
        <v>10406414</v>
      </c>
      <c r="P12" s="62">
        <v>10406414</v>
      </c>
    </row>
    <row r="13" spans="1:16" x14ac:dyDescent="0.2">
      <c r="A13" s="104" t="s">
        <v>68</v>
      </c>
      <c r="B13" s="62" t="s">
        <v>193</v>
      </c>
      <c r="C13" s="62">
        <v>5203207</v>
      </c>
      <c r="D13" s="62">
        <v>5203535.5</v>
      </c>
      <c r="E13" s="62">
        <v>5205484.5</v>
      </c>
      <c r="F13" s="62">
        <v>5203207</v>
      </c>
      <c r="G13" s="62">
        <v>5203207</v>
      </c>
      <c r="H13" s="56">
        <v>5203207</v>
      </c>
      <c r="I13" s="62">
        <v>5203207</v>
      </c>
      <c r="J13" s="62">
        <v>5203207</v>
      </c>
      <c r="K13" s="103">
        <v>5203207</v>
      </c>
      <c r="L13" s="62">
        <v>5203207</v>
      </c>
      <c r="M13" s="62">
        <v>5203207</v>
      </c>
      <c r="N13" s="62">
        <v>5203207</v>
      </c>
      <c r="O13" s="62">
        <v>5203207</v>
      </c>
      <c r="P13" s="62">
        <v>5203207</v>
      </c>
    </row>
    <row r="14" spans="1:16" s="107" customFormat="1" ht="25.5" x14ac:dyDescent="0.2">
      <c r="A14" s="90" t="s">
        <v>104</v>
      </c>
      <c r="B14" s="105" t="s">
        <v>194</v>
      </c>
      <c r="C14" s="62">
        <v>14991</v>
      </c>
      <c r="D14" s="62">
        <v>14991</v>
      </c>
      <c r="E14" s="62">
        <v>14991</v>
      </c>
      <c r="F14" s="62">
        <v>13023</v>
      </c>
      <c r="G14" s="62">
        <v>6024</v>
      </c>
      <c r="H14" s="62">
        <v>4670</v>
      </c>
      <c r="I14" s="62">
        <v>4670</v>
      </c>
      <c r="J14" s="62">
        <v>3476</v>
      </c>
      <c r="K14" s="62">
        <v>1654</v>
      </c>
      <c r="L14" s="62">
        <v>1653</v>
      </c>
      <c r="M14" s="62">
        <v>1653</v>
      </c>
      <c r="N14" s="62">
        <v>1653</v>
      </c>
      <c r="O14" s="62">
        <v>1653</v>
      </c>
      <c r="P14" s="62">
        <v>1653</v>
      </c>
    </row>
    <row r="15" spans="1:16" s="107" customFormat="1" x14ac:dyDescent="0.2">
      <c r="A15" s="108" t="s">
        <v>105</v>
      </c>
      <c r="B15" s="109" t="s">
        <v>195</v>
      </c>
      <c r="C15" s="403">
        <v>0</v>
      </c>
      <c r="D15" s="403">
        <v>0</v>
      </c>
      <c r="E15" s="403">
        <v>0</v>
      </c>
      <c r="F15" s="404">
        <v>0</v>
      </c>
      <c r="G15" s="403">
        <v>0</v>
      </c>
      <c r="H15" s="404">
        <v>0</v>
      </c>
      <c r="I15" s="403">
        <v>0</v>
      </c>
      <c r="J15" s="404">
        <v>0</v>
      </c>
      <c r="K15" s="403">
        <v>0</v>
      </c>
      <c r="L15" s="404">
        <v>0</v>
      </c>
      <c r="M15" s="403">
        <v>0</v>
      </c>
      <c r="N15" s="404">
        <v>0</v>
      </c>
      <c r="O15" s="403">
        <v>0</v>
      </c>
      <c r="P15" s="405">
        <v>0</v>
      </c>
    </row>
    <row r="16" spans="1:16" s="107" customFormat="1" x14ac:dyDescent="0.2">
      <c r="A16" s="92" t="s">
        <v>106</v>
      </c>
      <c r="B16" s="110" t="s">
        <v>196</v>
      </c>
      <c r="C16" s="93">
        <v>0</v>
      </c>
      <c r="D16" s="93">
        <v>0</v>
      </c>
      <c r="E16" s="93">
        <v>0</v>
      </c>
      <c r="F16" s="111">
        <v>0</v>
      </c>
      <c r="G16" s="93">
        <v>0</v>
      </c>
      <c r="H16" s="111">
        <v>0</v>
      </c>
      <c r="I16" s="93">
        <v>0</v>
      </c>
      <c r="J16" s="111">
        <v>0</v>
      </c>
      <c r="K16" s="93">
        <v>0</v>
      </c>
      <c r="L16" s="111">
        <v>0</v>
      </c>
      <c r="M16" s="93">
        <v>0</v>
      </c>
      <c r="N16" s="111">
        <v>0</v>
      </c>
      <c r="O16" s="93">
        <v>0</v>
      </c>
      <c r="P16" s="98">
        <v>0</v>
      </c>
    </row>
    <row r="17" spans="1:16" x14ac:dyDescent="0.2">
      <c r="A17" s="92" t="s">
        <v>108</v>
      </c>
      <c r="B17" s="93" t="s">
        <v>197</v>
      </c>
      <c r="C17" s="93">
        <v>0</v>
      </c>
      <c r="D17" s="93">
        <v>0</v>
      </c>
      <c r="E17" s="93">
        <v>0</v>
      </c>
      <c r="F17" s="111">
        <v>0</v>
      </c>
      <c r="G17" s="93">
        <v>0</v>
      </c>
      <c r="H17" s="111">
        <v>0</v>
      </c>
      <c r="I17" s="93">
        <v>0</v>
      </c>
      <c r="J17" s="111">
        <v>0</v>
      </c>
      <c r="K17" s="112">
        <v>0</v>
      </c>
      <c r="L17" s="113">
        <v>0</v>
      </c>
      <c r="M17" s="112">
        <v>0</v>
      </c>
      <c r="N17" s="113">
        <v>0</v>
      </c>
      <c r="O17" s="112">
        <v>0</v>
      </c>
      <c r="P17" s="406">
        <v>0</v>
      </c>
    </row>
    <row r="18" spans="1:16" x14ac:dyDescent="0.2">
      <c r="A18" s="92" t="s">
        <v>198</v>
      </c>
      <c r="B18" s="93" t="s">
        <v>199</v>
      </c>
      <c r="C18" s="93">
        <v>0</v>
      </c>
      <c r="D18" s="93">
        <v>0</v>
      </c>
      <c r="E18" s="93">
        <v>0</v>
      </c>
      <c r="F18" s="111">
        <v>0</v>
      </c>
      <c r="G18" s="93">
        <v>0</v>
      </c>
      <c r="H18" s="111">
        <v>0</v>
      </c>
      <c r="I18" s="93">
        <v>0</v>
      </c>
      <c r="J18" s="111">
        <v>0</v>
      </c>
      <c r="K18" s="93">
        <v>0</v>
      </c>
      <c r="L18" s="111">
        <v>0</v>
      </c>
      <c r="M18" s="93">
        <v>0</v>
      </c>
      <c r="N18" s="111">
        <v>0</v>
      </c>
      <c r="O18" s="93">
        <v>0</v>
      </c>
      <c r="P18" s="98">
        <v>0</v>
      </c>
    </row>
    <row r="19" spans="1:16" x14ac:dyDescent="0.2">
      <c r="A19" s="92" t="s">
        <v>200</v>
      </c>
      <c r="B19" s="93" t="s">
        <v>201</v>
      </c>
      <c r="C19" s="93">
        <v>0</v>
      </c>
      <c r="D19" s="93">
        <v>0</v>
      </c>
      <c r="E19" s="93">
        <v>0</v>
      </c>
      <c r="F19" s="111">
        <v>0</v>
      </c>
      <c r="G19" s="93">
        <v>0</v>
      </c>
      <c r="H19" s="111">
        <v>0</v>
      </c>
      <c r="I19" s="93">
        <v>0</v>
      </c>
      <c r="J19" s="111">
        <v>0</v>
      </c>
      <c r="K19" s="93">
        <v>0</v>
      </c>
      <c r="L19" s="111">
        <v>0</v>
      </c>
      <c r="M19" s="93">
        <v>0</v>
      </c>
      <c r="N19" s="111">
        <v>0</v>
      </c>
      <c r="O19" s="93">
        <v>0</v>
      </c>
      <c r="P19" s="98">
        <v>0</v>
      </c>
    </row>
    <row r="20" spans="1:16" ht="14.25" customHeight="1" x14ac:dyDescent="0.2">
      <c r="A20" s="92" t="s">
        <v>202</v>
      </c>
      <c r="B20" s="93" t="s">
        <v>203</v>
      </c>
      <c r="C20" s="93">
        <v>14991</v>
      </c>
      <c r="D20" s="93">
        <v>14991</v>
      </c>
      <c r="E20" s="93">
        <v>14991</v>
      </c>
      <c r="F20" s="111">
        <v>13023</v>
      </c>
      <c r="G20" s="93">
        <v>6024</v>
      </c>
      <c r="H20" s="111">
        <v>4670</v>
      </c>
      <c r="I20" s="93">
        <v>4670</v>
      </c>
      <c r="J20" s="111">
        <v>3476</v>
      </c>
      <c r="K20" s="93">
        <v>1654</v>
      </c>
      <c r="L20" s="111">
        <v>1653</v>
      </c>
      <c r="M20" s="93">
        <v>1653</v>
      </c>
      <c r="N20" s="111">
        <v>1653</v>
      </c>
      <c r="O20" s="93">
        <v>1653</v>
      </c>
      <c r="P20" s="98">
        <v>1653</v>
      </c>
    </row>
    <row r="21" spans="1:16" ht="13.15" customHeight="1" x14ac:dyDescent="0.2">
      <c r="A21" s="92" t="s">
        <v>204</v>
      </c>
      <c r="B21" s="93" t="s">
        <v>206</v>
      </c>
      <c r="C21" s="93">
        <v>1822</v>
      </c>
      <c r="D21" s="93">
        <v>1822</v>
      </c>
      <c r="E21" s="93">
        <v>1822</v>
      </c>
      <c r="F21" s="111">
        <v>1822</v>
      </c>
      <c r="G21" s="93">
        <v>1822</v>
      </c>
      <c r="H21" s="111">
        <v>1822</v>
      </c>
      <c r="I21" s="93">
        <v>1822</v>
      </c>
      <c r="J21" s="111">
        <v>1822</v>
      </c>
      <c r="K21" s="93">
        <v>0</v>
      </c>
      <c r="L21" s="111">
        <v>0</v>
      </c>
      <c r="M21" s="93">
        <v>0</v>
      </c>
      <c r="N21" s="111">
        <v>0</v>
      </c>
      <c r="O21" s="93">
        <v>0</v>
      </c>
      <c r="P21" s="98">
        <v>0</v>
      </c>
    </row>
    <row r="22" spans="1:16" x14ac:dyDescent="0.2">
      <c r="A22" s="92" t="s">
        <v>205</v>
      </c>
      <c r="B22" s="114" t="s">
        <v>262</v>
      </c>
      <c r="C22" s="93">
        <v>127</v>
      </c>
      <c r="D22" s="93">
        <v>127</v>
      </c>
      <c r="E22" s="93">
        <v>127</v>
      </c>
      <c r="F22" s="111">
        <v>127</v>
      </c>
      <c r="G22" s="93">
        <v>127</v>
      </c>
      <c r="H22" s="111">
        <v>127</v>
      </c>
      <c r="I22" s="93">
        <v>127</v>
      </c>
      <c r="J22" s="111">
        <v>0</v>
      </c>
      <c r="K22" s="93">
        <v>0</v>
      </c>
      <c r="L22" s="111">
        <v>0</v>
      </c>
      <c r="M22" s="93">
        <v>0</v>
      </c>
      <c r="N22" s="111">
        <v>0</v>
      </c>
      <c r="O22" s="93">
        <v>0</v>
      </c>
      <c r="P22" s="98">
        <v>0</v>
      </c>
    </row>
    <row r="23" spans="1:16" x14ac:dyDescent="0.2">
      <c r="A23" s="92" t="s">
        <v>207</v>
      </c>
      <c r="B23" s="114" t="s">
        <v>370</v>
      </c>
      <c r="C23" s="93">
        <v>1067</v>
      </c>
      <c r="D23" s="93">
        <v>1067</v>
      </c>
      <c r="E23" s="93">
        <v>1067</v>
      </c>
      <c r="F23" s="111">
        <v>1067</v>
      </c>
      <c r="G23" s="93">
        <v>1067</v>
      </c>
      <c r="H23" s="111">
        <v>1067</v>
      </c>
      <c r="I23" s="93">
        <v>1067</v>
      </c>
      <c r="J23" s="111">
        <v>0</v>
      </c>
      <c r="K23" s="93">
        <v>0</v>
      </c>
      <c r="L23" s="111">
        <v>0</v>
      </c>
      <c r="M23" s="93">
        <v>0</v>
      </c>
      <c r="N23" s="111">
        <v>0</v>
      </c>
      <c r="O23" s="93">
        <v>0</v>
      </c>
      <c r="P23" s="98">
        <v>0</v>
      </c>
    </row>
    <row r="24" spans="1:16" x14ac:dyDescent="0.2">
      <c r="A24" s="92" t="s">
        <v>368</v>
      </c>
      <c r="B24" s="114" t="s">
        <v>263</v>
      </c>
      <c r="C24" s="93">
        <v>11975</v>
      </c>
      <c r="D24" s="93">
        <v>11975</v>
      </c>
      <c r="E24" s="93">
        <v>11975</v>
      </c>
      <c r="F24" s="111">
        <v>10007</v>
      </c>
      <c r="G24" s="93">
        <v>3008</v>
      </c>
      <c r="H24" s="111">
        <v>1654</v>
      </c>
      <c r="I24" s="93">
        <v>1654</v>
      </c>
      <c r="J24" s="111">
        <v>1654</v>
      </c>
      <c r="K24" s="93">
        <v>1654</v>
      </c>
      <c r="L24" s="111">
        <v>1653</v>
      </c>
      <c r="M24" s="93">
        <v>1653</v>
      </c>
      <c r="N24" s="111">
        <v>1653</v>
      </c>
      <c r="O24" s="93">
        <v>1653</v>
      </c>
      <c r="P24" s="98">
        <v>1653</v>
      </c>
    </row>
    <row r="25" spans="1:16" x14ac:dyDescent="0.2">
      <c r="A25" s="92" t="s">
        <v>208</v>
      </c>
      <c r="B25" s="93" t="s">
        <v>209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3">
        <v>0</v>
      </c>
      <c r="L25" s="111">
        <v>0</v>
      </c>
      <c r="M25" s="93">
        <v>0</v>
      </c>
      <c r="N25" s="111">
        <v>0</v>
      </c>
      <c r="O25" s="93">
        <v>0</v>
      </c>
      <c r="P25" s="98">
        <v>0</v>
      </c>
    </row>
    <row r="26" spans="1:16" ht="25.5" x14ac:dyDescent="0.2">
      <c r="A26" s="99" t="s">
        <v>210</v>
      </c>
      <c r="B26" s="114" t="s">
        <v>211</v>
      </c>
      <c r="C26" s="93">
        <v>0</v>
      </c>
      <c r="D26" s="93">
        <v>0</v>
      </c>
      <c r="E26" s="93">
        <v>0</v>
      </c>
      <c r="F26" s="111">
        <v>0</v>
      </c>
      <c r="G26" s="93">
        <v>0</v>
      </c>
      <c r="H26" s="111">
        <v>0</v>
      </c>
      <c r="I26" s="93">
        <v>0</v>
      </c>
      <c r="J26" s="111">
        <v>0</v>
      </c>
      <c r="K26" s="93">
        <v>0</v>
      </c>
      <c r="L26" s="111">
        <v>0</v>
      </c>
      <c r="M26" s="93">
        <v>0</v>
      </c>
      <c r="N26" s="111">
        <v>0</v>
      </c>
      <c r="O26" s="93">
        <v>0</v>
      </c>
      <c r="P26" s="98">
        <v>0</v>
      </c>
    </row>
    <row r="27" spans="1:16" s="116" customFormat="1" x14ac:dyDescent="0.2">
      <c r="A27" s="99" t="s">
        <v>114</v>
      </c>
      <c r="B27" s="114" t="s">
        <v>212</v>
      </c>
      <c r="C27" s="94">
        <v>0</v>
      </c>
      <c r="D27" s="94">
        <v>0</v>
      </c>
      <c r="E27" s="94">
        <v>0</v>
      </c>
      <c r="F27" s="101">
        <v>0</v>
      </c>
      <c r="G27" s="94">
        <v>0</v>
      </c>
      <c r="H27" s="101">
        <v>0</v>
      </c>
      <c r="I27" s="94">
        <v>0</v>
      </c>
      <c r="J27" s="101">
        <v>0</v>
      </c>
      <c r="K27" s="94">
        <v>0</v>
      </c>
      <c r="L27" s="101">
        <v>0</v>
      </c>
      <c r="M27" s="94">
        <v>0</v>
      </c>
      <c r="N27" s="101">
        <v>0</v>
      </c>
      <c r="O27" s="94">
        <v>0</v>
      </c>
      <c r="P27" s="96">
        <v>0</v>
      </c>
    </row>
    <row r="28" spans="1:16" s="116" customFormat="1" x14ac:dyDescent="0.2">
      <c r="A28" s="99" t="s">
        <v>213</v>
      </c>
      <c r="B28" s="110" t="s">
        <v>214</v>
      </c>
      <c r="C28" s="93">
        <v>0</v>
      </c>
      <c r="D28" s="93">
        <v>0</v>
      </c>
      <c r="E28" s="93">
        <v>0</v>
      </c>
      <c r="F28" s="111">
        <v>0</v>
      </c>
      <c r="G28" s="93">
        <v>0</v>
      </c>
      <c r="H28" s="111">
        <v>0</v>
      </c>
      <c r="I28" s="93">
        <v>0</v>
      </c>
      <c r="J28" s="111">
        <v>0</v>
      </c>
      <c r="K28" s="93">
        <v>0</v>
      </c>
      <c r="L28" s="111">
        <v>0</v>
      </c>
      <c r="M28" s="93">
        <v>0</v>
      </c>
      <c r="N28" s="111">
        <v>0</v>
      </c>
      <c r="O28" s="93">
        <v>0</v>
      </c>
      <c r="P28" s="98">
        <v>0</v>
      </c>
    </row>
    <row r="29" spans="1:16" x14ac:dyDescent="0.2">
      <c r="A29" s="99" t="s">
        <v>215</v>
      </c>
      <c r="B29" s="93" t="s">
        <v>216</v>
      </c>
      <c r="C29" s="63">
        <v>0</v>
      </c>
      <c r="D29" s="63">
        <v>0</v>
      </c>
      <c r="E29" s="63">
        <v>0</v>
      </c>
      <c r="F29" s="117">
        <v>0</v>
      </c>
      <c r="G29" s="63">
        <v>0</v>
      </c>
      <c r="H29" s="117">
        <v>0</v>
      </c>
      <c r="I29" s="63">
        <v>0</v>
      </c>
      <c r="J29" s="117">
        <v>0</v>
      </c>
      <c r="K29" s="63">
        <v>0</v>
      </c>
      <c r="L29" s="117">
        <v>0</v>
      </c>
      <c r="M29" s="63">
        <v>0</v>
      </c>
      <c r="N29" s="117">
        <v>0</v>
      </c>
      <c r="O29" s="63">
        <v>0</v>
      </c>
      <c r="P29" s="407">
        <v>0</v>
      </c>
    </row>
    <row r="30" spans="1:16" s="116" customFormat="1" ht="25.5" x14ac:dyDescent="0.2">
      <c r="A30" s="90" t="s">
        <v>217</v>
      </c>
      <c r="B30" s="105" t="s">
        <v>219</v>
      </c>
      <c r="C30" s="62">
        <v>107087</v>
      </c>
      <c r="D30" s="62">
        <v>107088</v>
      </c>
      <c r="E30" s="62">
        <v>107088</v>
      </c>
      <c r="F30" s="62">
        <v>152372</v>
      </c>
      <c r="G30" s="62">
        <v>146384</v>
      </c>
      <c r="H30" s="62">
        <v>140076</v>
      </c>
      <c r="I30" s="62">
        <v>133928</v>
      </c>
      <c r="J30" s="62">
        <v>127780</v>
      </c>
      <c r="K30" s="62">
        <v>121725</v>
      </c>
      <c r="L30" s="62">
        <v>115484</v>
      </c>
      <c r="M30" s="62">
        <v>109336</v>
      </c>
      <c r="N30" s="62">
        <v>103188</v>
      </c>
      <c r="O30" s="62">
        <v>97057</v>
      </c>
      <c r="P30" s="62">
        <v>46203</v>
      </c>
    </row>
    <row r="31" spans="1:16" s="116" customFormat="1" x14ac:dyDescent="0.2">
      <c r="A31" s="118" t="s">
        <v>218</v>
      </c>
      <c r="B31" s="109" t="s">
        <v>195</v>
      </c>
      <c r="C31" s="50">
        <v>0</v>
      </c>
      <c r="D31" s="50">
        <v>0</v>
      </c>
      <c r="E31" s="50">
        <v>0</v>
      </c>
      <c r="F31" s="119">
        <v>0</v>
      </c>
      <c r="G31" s="50">
        <v>0</v>
      </c>
      <c r="H31" s="45">
        <v>0</v>
      </c>
      <c r="I31" s="50">
        <v>0</v>
      </c>
      <c r="J31" s="50">
        <v>0</v>
      </c>
      <c r="K31" s="119">
        <v>0</v>
      </c>
      <c r="L31" s="119">
        <v>0</v>
      </c>
      <c r="M31" s="50">
        <v>0</v>
      </c>
      <c r="N31" s="51">
        <v>0</v>
      </c>
      <c r="O31" s="50">
        <v>0</v>
      </c>
      <c r="P31" s="50">
        <v>0</v>
      </c>
    </row>
    <row r="32" spans="1:16" s="116" customFormat="1" x14ac:dyDescent="0.2">
      <c r="A32" s="99" t="s">
        <v>220</v>
      </c>
      <c r="B32" s="110" t="s">
        <v>196</v>
      </c>
      <c r="C32" s="93">
        <v>45455</v>
      </c>
      <c r="D32" s="93">
        <v>45455</v>
      </c>
      <c r="E32" s="93">
        <v>45455</v>
      </c>
      <c r="F32" s="93">
        <v>90910</v>
      </c>
      <c r="G32" s="93">
        <v>90910</v>
      </c>
      <c r="H32" s="93">
        <v>90910</v>
      </c>
      <c r="I32" s="93">
        <v>90910</v>
      </c>
      <c r="J32" s="93">
        <v>90910</v>
      </c>
      <c r="K32" s="93">
        <v>90910</v>
      </c>
      <c r="L32" s="93">
        <v>90910</v>
      </c>
      <c r="M32" s="93">
        <v>90910</v>
      </c>
      <c r="N32" s="93">
        <v>90910</v>
      </c>
      <c r="O32" s="93">
        <v>90910</v>
      </c>
      <c r="P32" s="93">
        <v>45445</v>
      </c>
    </row>
    <row r="33" spans="1:16" s="116" customFormat="1" x14ac:dyDescent="0.2">
      <c r="A33" s="99" t="s">
        <v>221</v>
      </c>
      <c r="B33" s="93" t="s">
        <v>197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7">
        <v>0</v>
      </c>
      <c r="I33" s="93">
        <v>0</v>
      </c>
      <c r="J33" s="93">
        <v>0</v>
      </c>
      <c r="K33" s="98">
        <v>0</v>
      </c>
      <c r="L33" s="93">
        <v>0</v>
      </c>
      <c r="M33" s="93">
        <v>0</v>
      </c>
      <c r="N33" s="97">
        <v>0</v>
      </c>
      <c r="O33" s="93">
        <v>0</v>
      </c>
      <c r="P33" s="93">
        <v>0</v>
      </c>
    </row>
    <row r="34" spans="1:16" s="116" customFormat="1" x14ac:dyDescent="0.2">
      <c r="A34" s="99" t="s">
        <v>222</v>
      </c>
      <c r="B34" s="93" t="s">
        <v>199</v>
      </c>
      <c r="C34" s="93">
        <v>0</v>
      </c>
      <c r="D34" s="93">
        <v>0</v>
      </c>
      <c r="E34" s="93">
        <v>0</v>
      </c>
      <c r="F34" s="93">
        <v>0</v>
      </c>
      <c r="G34" s="93">
        <v>0</v>
      </c>
      <c r="H34" s="97">
        <v>0</v>
      </c>
      <c r="I34" s="93">
        <v>0</v>
      </c>
      <c r="J34" s="93">
        <v>0</v>
      </c>
      <c r="K34" s="98">
        <v>0</v>
      </c>
      <c r="L34" s="93">
        <v>0</v>
      </c>
      <c r="M34" s="93">
        <v>0</v>
      </c>
      <c r="N34" s="97">
        <v>0</v>
      </c>
      <c r="O34" s="93">
        <v>0</v>
      </c>
      <c r="P34" s="93">
        <v>0</v>
      </c>
    </row>
    <row r="35" spans="1:16" s="116" customFormat="1" x14ac:dyDescent="0.2">
      <c r="A35" s="99" t="s">
        <v>223</v>
      </c>
      <c r="B35" s="93" t="s">
        <v>201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7">
        <v>0</v>
      </c>
      <c r="I35" s="93">
        <v>0</v>
      </c>
      <c r="J35" s="93">
        <v>0</v>
      </c>
      <c r="K35" s="98">
        <v>0</v>
      </c>
      <c r="L35" s="93">
        <v>0</v>
      </c>
      <c r="M35" s="93">
        <v>0</v>
      </c>
      <c r="N35" s="97">
        <v>0</v>
      </c>
      <c r="O35" s="93">
        <v>0</v>
      </c>
      <c r="P35" s="93">
        <v>0</v>
      </c>
    </row>
    <row r="36" spans="1:16" s="116" customFormat="1" x14ac:dyDescent="0.2">
      <c r="A36" s="99" t="s">
        <v>224</v>
      </c>
      <c r="B36" s="93" t="s">
        <v>203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</row>
    <row r="37" spans="1:16" s="116" customFormat="1" x14ac:dyDescent="0.2">
      <c r="A37" s="99" t="s">
        <v>225</v>
      </c>
      <c r="B37" s="93" t="s">
        <v>209</v>
      </c>
      <c r="C37" s="93">
        <v>0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</row>
    <row r="38" spans="1:16" ht="25.5" x14ac:dyDescent="0.2">
      <c r="A38" s="99" t="s">
        <v>226</v>
      </c>
      <c r="B38" s="114" t="s">
        <v>211</v>
      </c>
      <c r="C38" s="93">
        <v>0</v>
      </c>
      <c r="D38" s="93">
        <v>0</v>
      </c>
      <c r="E38" s="93">
        <v>0</v>
      </c>
      <c r="F38" s="93">
        <v>0</v>
      </c>
      <c r="G38" s="93">
        <v>0</v>
      </c>
      <c r="H38" s="97">
        <v>0</v>
      </c>
      <c r="I38" s="93">
        <v>0</v>
      </c>
      <c r="J38" s="93">
        <v>0</v>
      </c>
      <c r="K38" s="98">
        <v>0</v>
      </c>
      <c r="L38" s="93">
        <v>0</v>
      </c>
      <c r="M38" s="93">
        <v>0</v>
      </c>
      <c r="N38" s="97">
        <v>0</v>
      </c>
      <c r="O38" s="93">
        <v>0</v>
      </c>
      <c r="P38" s="93">
        <v>0</v>
      </c>
    </row>
    <row r="39" spans="1:16" x14ac:dyDescent="0.2">
      <c r="A39" s="99" t="s">
        <v>227</v>
      </c>
      <c r="B39" s="114" t="s">
        <v>212</v>
      </c>
      <c r="C39" s="120">
        <v>61632</v>
      </c>
      <c r="D39" s="120">
        <v>61633</v>
      </c>
      <c r="E39" s="120">
        <v>61633</v>
      </c>
      <c r="F39" s="120">
        <v>61462</v>
      </c>
      <c r="G39" s="120">
        <v>55474</v>
      </c>
      <c r="H39" s="121">
        <v>49166</v>
      </c>
      <c r="I39" s="120">
        <v>43018</v>
      </c>
      <c r="J39" s="120">
        <v>36870</v>
      </c>
      <c r="K39" s="122">
        <v>30815</v>
      </c>
      <c r="L39" s="120">
        <v>24574</v>
      </c>
      <c r="M39" s="120">
        <v>18426</v>
      </c>
      <c r="N39" s="121">
        <v>12278</v>
      </c>
      <c r="O39" s="120">
        <v>6147</v>
      </c>
      <c r="P39" s="120">
        <v>758</v>
      </c>
    </row>
    <row r="40" spans="1:16" ht="13.15" customHeight="1" x14ac:dyDescent="0.2">
      <c r="A40" s="99" t="s">
        <v>365</v>
      </c>
      <c r="B40" s="110" t="s">
        <v>214</v>
      </c>
      <c r="C40" s="122">
        <v>61632</v>
      </c>
      <c r="D40" s="122">
        <v>61633</v>
      </c>
      <c r="E40" s="122">
        <v>61633</v>
      </c>
      <c r="F40" s="122">
        <v>61462</v>
      </c>
      <c r="G40" s="122">
        <v>55474</v>
      </c>
      <c r="H40" s="123">
        <v>49166</v>
      </c>
      <c r="I40" s="120">
        <v>43018</v>
      </c>
      <c r="J40" s="120">
        <v>36870</v>
      </c>
      <c r="K40" s="122">
        <v>30815</v>
      </c>
      <c r="L40" s="122">
        <v>24574</v>
      </c>
      <c r="M40" s="122">
        <v>18426</v>
      </c>
      <c r="N40" s="123">
        <v>12278</v>
      </c>
      <c r="O40" s="120">
        <v>6147</v>
      </c>
      <c r="P40" s="120">
        <v>758</v>
      </c>
    </row>
    <row r="41" spans="1:16" s="116" customFormat="1" ht="15" customHeight="1" x14ac:dyDescent="0.2">
      <c r="A41" s="90" t="s">
        <v>228</v>
      </c>
      <c r="B41" s="124" t="s">
        <v>231</v>
      </c>
      <c r="C41" s="106">
        <v>122078</v>
      </c>
      <c r="D41" s="106">
        <v>122079</v>
      </c>
      <c r="E41" s="447">
        <v>122079</v>
      </c>
      <c r="F41" s="62">
        <v>165395</v>
      </c>
      <c r="G41" s="106">
        <v>152408</v>
      </c>
      <c r="H41" s="56">
        <v>144746</v>
      </c>
      <c r="I41" s="62">
        <v>138598</v>
      </c>
      <c r="J41" s="62">
        <v>131256</v>
      </c>
      <c r="K41" s="103">
        <v>123379</v>
      </c>
      <c r="L41" s="62">
        <v>117137</v>
      </c>
      <c r="M41" s="106">
        <v>110989</v>
      </c>
      <c r="N41" s="106">
        <v>104841</v>
      </c>
      <c r="O41" s="62">
        <v>98710</v>
      </c>
      <c r="P41" s="62">
        <v>47856</v>
      </c>
    </row>
    <row r="42" spans="1:16" s="116" customFormat="1" ht="18" customHeight="1" x14ac:dyDescent="0.2">
      <c r="A42" s="102" t="s">
        <v>229</v>
      </c>
      <c r="B42" s="125" t="s">
        <v>369</v>
      </c>
      <c r="C42" s="62">
        <v>5081129</v>
      </c>
      <c r="D42" s="62">
        <v>5081456.5</v>
      </c>
      <c r="E42" s="62">
        <v>5083405.5</v>
      </c>
      <c r="F42" s="62">
        <v>5037812</v>
      </c>
      <c r="G42" s="62">
        <v>5050799</v>
      </c>
      <c r="H42" s="62">
        <v>5058461</v>
      </c>
      <c r="I42" s="62">
        <v>5064609</v>
      </c>
      <c r="J42" s="62">
        <v>5071951</v>
      </c>
      <c r="K42" s="62">
        <v>5079828</v>
      </c>
      <c r="L42" s="62">
        <v>5086070</v>
      </c>
      <c r="M42" s="62">
        <v>5092218</v>
      </c>
      <c r="N42" s="62">
        <v>5098366</v>
      </c>
      <c r="O42" s="62">
        <v>5104497</v>
      </c>
      <c r="P42" s="62">
        <v>5155351</v>
      </c>
    </row>
    <row r="43" spans="1:16" s="116" customFormat="1" ht="15" customHeight="1" x14ac:dyDescent="0.2">
      <c r="A43" s="126"/>
      <c r="B43" s="127"/>
    </row>
    <row r="44" spans="1:16" ht="13.15" hidden="1" customHeight="1" outlineLevel="1" x14ac:dyDescent="0.2">
      <c r="B44" s="44" t="s">
        <v>233</v>
      </c>
    </row>
    <row r="45" spans="1:16" ht="13.15" hidden="1" customHeight="1" outlineLevel="1" x14ac:dyDescent="0.2">
      <c r="B45" s="44" t="s">
        <v>234</v>
      </c>
    </row>
    <row r="46" spans="1:16" collapsed="1" x14ac:dyDescent="0.2"/>
    <row r="47" spans="1:16" ht="13.15" hidden="1" customHeight="1" outlineLevel="1" x14ac:dyDescent="0.2">
      <c r="B47" s="44" t="s">
        <v>235</v>
      </c>
    </row>
    <row r="48" spans="1:16" collapsed="1" x14ac:dyDescent="0.2"/>
  </sheetData>
  <mergeCells count="16">
    <mergeCell ref="I1:I2"/>
    <mergeCell ref="J1:J2"/>
    <mergeCell ref="H1:H2"/>
    <mergeCell ref="A1:A2"/>
    <mergeCell ref="B1:B2"/>
    <mergeCell ref="C1:C2"/>
    <mergeCell ref="F1:F2"/>
    <mergeCell ref="G1:G2"/>
    <mergeCell ref="D1:D2"/>
    <mergeCell ref="E1:E2"/>
    <mergeCell ref="K1:K2"/>
    <mergeCell ref="L1:L2"/>
    <mergeCell ref="M1:M2"/>
    <mergeCell ref="N1:N2"/>
    <mergeCell ref="P1:P2"/>
    <mergeCell ref="O1:O2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&amp;C&amp;"Times New Roman,Félkövér"Az önkormányzat adósságot keletkeztető ügyleteiből eredő fizetési kötelezettség bemutatása
(2026-2037. évek)
(353/2011.(XII.30.) korm.rend.&amp;R&amp;"Trebuchet MS,Normál"1. kimutatás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5.</vt:lpstr>
      <vt:lpstr>4.</vt:lpstr>
      <vt:lpstr>6.</vt:lpstr>
      <vt:lpstr>7.</vt:lpstr>
      <vt:lpstr>1. kimutatás</vt:lpstr>
      <vt:lpstr>'6.'!Nyomtatási_cím</vt:lpstr>
      <vt:lpstr>'4.'!Nyomtatási_terület</vt:lpstr>
      <vt:lpstr>'5.'!Nyomtatási_terület</vt:lpstr>
      <vt:lpstr>'6.'!Nyomtatási_terület</vt:lpstr>
      <vt:lpstr>'7.'!Nyomtatási_terület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2026-05-29T11:43:00Z</dcterms:modified>
</cp:coreProperties>
</file>