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RNÖ\"/>
    </mc:Choice>
  </mc:AlternateContent>
  <bookViews>
    <workbookView xWindow="0" yWindow="0" windowWidth="28800" windowHeight="12435"/>
  </bookViews>
  <sheets>
    <sheet name="Munka1" sheetId="1" r:id="rId1"/>
  </sheets>
  <definedNames>
    <definedName name="_xlnm.Print_Area" localSheetId="0">Munka1!$B$1:$F$83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 l="1"/>
  <c r="D35" i="1" l="1"/>
  <c r="D49" i="1" l="1"/>
  <c r="D37" i="1"/>
  <c r="D36" i="1" s="1"/>
  <c r="F82" i="1" l="1"/>
  <c r="F81" i="1"/>
  <c r="D83" i="1"/>
  <c r="F83" i="1" s="1"/>
  <c r="E83" i="1"/>
  <c r="C83" i="1"/>
  <c r="D70" i="1"/>
  <c r="E70" i="1"/>
  <c r="F70" i="1" s="1"/>
  <c r="C70" i="1"/>
  <c r="F71" i="1"/>
  <c r="F66" i="1"/>
  <c r="F59" i="1"/>
  <c r="F52" i="1"/>
  <c r="F48" i="1"/>
  <c r="F49" i="1"/>
  <c r="D46" i="1"/>
  <c r="E46" i="1"/>
  <c r="F41" i="1"/>
  <c r="F38" i="1"/>
  <c r="F17" i="1"/>
  <c r="E18" i="1"/>
  <c r="F19" i="1"/>
  <c r="F20" i="1"/>
  <c r="F13" i="1"/>
  <c r="F14" i="1"/>
  <c r="F28" i="1"/>
  <c r="F12" i="1"/>
  <c r="D18" i="1" l="1"/>
  <c r="F39" i="1" l="1"/>
  <c r="F42" i="1"/>
  <c r="E72" i="1"/>
  <c r="E50" i="1"/>
  <c r="E36" i="1"/>
  <c r="E75" i="1"/>
  <c r="F77" i="1"/>
  <c r="D75" i="1"/>
  <c r="F76" i="1"/>
  <c r="F55" i="1"/>
  <c r="F56" i="1"/>
  <c r="F61" i="1"/>
  <c r="F64" i="1"/>
  <c r="F43" i="1"/>
  <c r="F65" i="1"/>
  <c r="F69" i="1"/>
  <c r="F60" i="1"/>
  <c r="C46" i="1"/>
  <c r="F37" i="1"/>
  <c r="C36" i="1"/>
  <c r="F73" i="1" l="1"/>
  <c r="C72" i="1" l="1"/>
  <c r="D72" i="1"/>
  <c r="D50" i="1"/>
  <c r="C50" i="1"/>
  <c r="C35" i="1" s="1"/>
  <c r="E35" i="1" l="1"/>
  <c r="E78" i="1" s="1"/>
  <c r="E23" i="1"/>
  <c r="F26" i="1" l="1"/>
  <c r="F27" i="1"/>
  <c r="F29" i="1"/>
  <c r="D8" i="1"/>
  <c r="D7" i="1" s="1"/>
  <c r="E8" i="1"/>
  <c r="E7" i="1" s="1"/>
  <c r="D23" i="1"/>
  <c r="C18" i="1"/>
  <c r="C23" i="1"/>
  <c r="E6" i="1" l="1"/>
  <c r="E30" i="1" s="1"/>
  <c r="F23" i="1"/>
  <c r="D6" i="1"/>
  <c r="D30" i="1" s="1"/>
  <c r="F30" i="1" l="1"/>
  <c r="F21" i="1"/>
  <c r="C78" i="1" l="1"/>
  <c r="F78" i="1" l="1"/>
  <c r="C8" i="1"/>
  <c r="C7" i="1" s="1"/>
  <c r="C6" i="1" l="1"/>
  <c r="C30" i="1" s="1"/>
  <c r="F7" i="1"/>
  <c r="F18" i="1" l="1"/>
  <c r="F72" i="1" l="1"/>
  <c r="F25" i="1" l="1"/>
  <c r="F35" i="1" l="1"/>
  <c r="F47" i="1"/>
  <c r="F51" i="1"/>
  <c r="F75" i="1" l="1"/>
  <c r="F50" i="1"/>
  <c r="F46" i="1"/>
  <c r="F9" i="1" l="1"/>
  <c r="F10" i="1"/>
  <c r="F11" i="1"/>
  <c r="F36" i="1" l="1"/>
  <c r="F8" i="1" l="1"/>
  <c r="F6" i="1" l="1"/>
</calcChain>
</file>

<file path=xl/sharedStrings.xml><?xml version="1.0" encoding="utf-8"?>
<sst xmlns="http://schemas.openxmlformats.org/spreadsheetml/2006/main" count="109" uniqueCount="101">
  <si>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</si>
  <si>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</si>
  <si>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</si>
  <si>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</si>
  <si>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</si>
  <si>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</si>
  <si>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053121</t>
  </si>
  <si>
    <t>053221</t>
  </si>
  <si>
    <t>053331</t>
  </si>
  <si>
    <t>053371</t>
  </si>
  <si>
    <t>053511</t>
  </si>
  <si>
    <t>051231</t>
  </si>
  <si>
    <t>051211</t>
  </si>
  <si>
    <t>0521</t>
  </si>
  <si>
    <t>094111</t>
  </si>
  <si>
    <t>0981311</t>
  </si>
  <si>
    <t>09161</t>
  </si>
  <si>
    <t>05641</t>
  </si>
  <si>
    <t>Teljesítés %</t>
  </si>
  <si>
    <t>LÉTSZÁMADATOK</t>
  </si>
  <si>
    <t>Összesen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</si>
  <si>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</si>
  <si>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1.2. Feladatalapú támogatás maradványa</t>
  </si>
  <si>
    <t>1.3. Önkormányzati támogatás maradványa</t>
  </si>
  <si>
    <t>II. Pénzmaradvány</t>
  </si>
  <si>
    <t>1. Működési pénzmaradvány</t>
  </si>
  <si>
    <t>1.2.1. Munkaadót terhelő járulékok (tiszteletdíj, repiadó, cégtelefon)</t>
  </si>
  <si>
    <t>II. Tárgyévi felhalmozási célú kiadások</t>
  </si>
  <si>
    <r>
      <t>1.3.1.</t>
    </r>
    <r>
      <rPr>
        <sz val="10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 Üzemeltetési anyagok besz.(pl: tisztítószer, rendezvények anyagktg-e)</t>
    </r>
  </si>
  <si>
    <t>2. Támogatások</t>
  </si>
  <si>
    <t>1.3. Dologi és egyéb folyó kiadás</t>
  </si>
  <si>
    <t>1.2. Munkaadót terhelő járulékok és szociális hozzájárulási adó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</si>
  <si>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</si>
  <si>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</si>
  <si>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</si>
  <si>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</si>
  <si>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</si>
  <si>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</si>
  <si>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t>1.2. Egyéb működési bevétel</t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</si>
  <si>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</si>
  <si>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</si>
  <si>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Teljesítés 06.30.</t>
  </si>
  <si>
    <t xml:space="preserve">1.1.1.  Munkabér szakmai vezető 1 fő mentor 2 fő 
Szentjakabi városrész  (TOP-6.9.1-16-KA1-2020-00001) </t>
  </si>
  <si>
    <t xml:space="preserve">1. Beruházás </t>
  </si>
  <si>
    <t>1.1. Informatikai eszközök beszerzése</t>
  </si>
  <si>
    <t>2022. évi  eredeti előirányzat</t>
  </si>
  <si>
    <t>2022. évi módosított  
előirányzat</t>
  </si>
  <si>
    <t xml:space="preserve">1.4. Szentjakabi városrész (TOP-6.9.1-16-KA1-2020-00001) </t>
  </si>
  <si>
    <t>1.2.1. Egyéb kapott kamatok és kamat jellegű bevételek</t>
  </si>
  <si>
    <t>1.2.2. Egyéb működési bevételek</t>
  </si>
  <si>
    <t>1.2.3. Kaposvár MJV Önkormányzat kölcsön</t>
  </si>
  <si>
    <r>
      <t>1.1.3.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MJV Önkormányzatának tám. közfoglalkoztatás 30% önrész</t>
    </r>
  </si>
  <si>
    <t>1.1.4 Munkaügyi Kp. Közfogi. 2021.09.13.-2022.02.28.</t>
  </si>
  <si>
    <t>1.5. Munkaügyi Kp. Közfogi. 2021.09.13.-2022.02.28.</t>
  </si>
  <si>
    <t>1.6. Emberi Erőforrás Minisztérium támogatása kulturális programra</t>
  </si>
  <si>
    <t>1.1.2. Munkabér közfoglalkoztatás</t>
  </si>
  <si>
    <t>1.1.3.  Közlekedési költségtérítés</t>
  </si>
  <si>
    <t>1.1.6.  Nemzetiségi önkormányzati képviselők tiszteletdíja</t>
  </si>
  <si>
    <t xml:space="preserve">1.1.7.  Egyéb külső személyi juttatások </t>
  </si>
  <si>
    <t>1.1.9.  Egyéb külső személyi juttatások  NEMZ-KUL-22-0523 kulturális rend.</t>
  </si>
  <si>
    <t xml:space="preserve">1.2.3. Munkaadót terhelő járulékok 
Szentjakabi városrész  (TOP-6.9.1-16-KA1-2020-00001) </t>
  </si>
  <si>
    <t>1.3.2.  Üzemeltetési anyagok besz. Közfoglalkoztatás</t>
  </si>
  <si>
    <t>053211</t>
  </si>
  <si>
    <r>
      <t>1.3.5.</t>
    </r>
    <r>
      <rPr>
        <sz val="12"/>
        <color indexed="8"/>
        <rFont val="Times New Roman"/>
        <family val="1"/>
        <charset val="238"/>
      </rPr>
      <t>  Informatikai szolgáltatások (internet)</t>
    </r>
  </si>
  <si>
    <r>
      <t>1.3.6.</t>
    </r>
    <r>
      <rPr>
        <sz val="12"/>
        <color indexed="8"/>
        <rFont val="Times New Roman"/>
        <family val="1"/>
        <charset val="238"/>
      </rPr>
      <t>  Kommunikációs szolgáltatások (telefon)</t>
    </r>
  </si>
  <si>
    <r>
      <t>1.3.4.</t>
    </r>
    <r>
      <rPr>
        <sz val="10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 Üzemeltetési anyagok besz.  NEMZ-KUL-22-0523 kulturális rend.</t>
    </r>
  </si>
  <si>
    <t>1.3.7. Bérleti és lízing díjak   NEMZ-KUL-22-0523 kulturális rend.</t>
  </si>
  <si>
    <t>053361</t>
  </si>
  <si>
    <t>053441</t>
  </si>
  <si>
    <t>1.3.8.  Szakmai tevékenységet segítő szolgáltatás</t>
  </si>
  <si>
    <r>
      <t>1.3.10.</t>
    </r>
    <r>
      <rPr>
        <sz val="12"/>
        <color indexed="8"/>
        <rFont val="Times New Roman"/>
        <family val="1"/>
        <charset val="238"/>
      </rPr>
      <t>  Egyéb szolgáltatások (pl: bank ktg, posta)</t>
    </r>
  </si>
  <si>
    <r>
      <t>1.3.11.</t>
    </r>
    <r>
      <rPr>
        <sz val="12"/>
        <color indexed="8"/>
        <rFont val="Times New Roman"/>
        <family val="1"/>
        <charset val="238"/>
      </rPr>
      <t xml:space="preserve">  Egyéb szolgáltatások 
Szentjakabi városrész  (TOP-6.9.1-16-KA1-2020-00001) </t>
    </r>
  </si>
  <si>
    <r>
      <t>1.3.13.</t>
    </r>
    <r>
      <rPr>
        <sz val="12"/>
        <color indexed="8"/>
        <rFont val="Times New Roman"/>
        <family val="1"/>
        <charset val="238"/>
      </rPr>
      <t>  Egyéb szolgáltatások NEMZ-KUL-22-0523 kulturális rend.</t>
    </r>
  </si>
  <si>
    <t>1.3.14. Kiküldetések</t>
  </si>
  <si>
    <t>053551</t>
  </si>
  <si>
    <t>1.3.15. Működési célú előzetesen felszámított áfa</t>
  </si>
  <si>
    <t>1.3.16. Működési célú előzetesen felszámított áfa Közfoglalkoztatás</t>
  </si>
  <si>
    <t>1.3.18. Működési célú előzetesen felszámított áfa
NEMZ-KUL-22-0523 kulturális rend.</t>
  </si>
  <si>
    <t>1.3.19. Egyéb dologi kiadások</t>
  </si>
  <si>
    <t>1.4 Működési tartalék</t>
  </si>
  <si>
    <t>1.4.1. KMJV Önkormányzata által nyújtott kölcsön</t>
  </si>
  <si>
    <t>2.1. Emberi Erőforrás Támogatáskezelő Rétesfesztivál visszafizetés</t>
  </si>
  <si>
    <t>1.2. Egyéb tárgyi eszköz beszerzés</t>
  </si>
  <si>
    <t>05631</t>
  </si>
  <si>
    <t>055051</t>
  </si>
  <si>
    <t>055061</t>
  </si>
  <si>
    <t>TOP SZENTJAKAB program</t>
  </si>
  <si>
    <t>Közfoglalkoztatottak</t>
  </si>
  <si>
    <t>1.1.8. Egyéb külső személyi juttatások  NEMZ-TAB-22-0331 tábor</t>
  </si>
  <si>
    <t>1.2.2. Munkaadót terhelő járulékok Közfoglalkoztatás</t>
  </si>
  <si>
    <t>1.3.3.  Üzemeltetési anyagok besz. NEMZ-TAB-22-0331 tábor</t>
  </si>
  <si>
    <t>1.3.9.  Szakmai tevékenységet segítő szolgáltatás Közfoglalkoztatás</t>
  </si>
  <si>
    <r>
      <t>1.3.12.</t>
    </r>
    <r>
      <rPr>
        <sz val="12"/>
        <color indexed="8"/>
        <rFont val="Times New Roman"/>
        <family val="1"/>
        <charset val="238"/>
      </rPr>
      <t>  Egyéb szolgáltatások NEMZ-TAB-22-0331 tábor</t>
    </r>
  </si>
  <si>
    <t>1.3.17. Működési célú előzetesen felszámított áfa
NEMZ-TAB-22-0331 tábor</t>
  </si>
  <si>
    <t>Kaposvár Megyei Jogú Város Roma Nemzetiségi Önkormányzat  2022. évi költségvetésének első félévi teljesítése (adatok e Ft-ban)</t>
  </si>
  <si>
    <t>1.1.5. Munkaügyi Kp. Közfogi. 2022.03.16-2022-07.31.</t>
  </si>
  <si>
    <t>1.1.6.   Emberi Erőforrás Támogatáskezelő támogatása  
NEMZ-TAB-22-0331 tábor</t>
  </si>
  <si>
    <t>1.1.7.   Emberi Erőforrás Támogatáskezelő támogatása
 NEMZ-KUL-22-0523 kulturális rendezvény</t>
  </si>
  <si>
    <t xml:space="preserve">1.1.8. Szentjakabi városrész (TOP-6.9.1-16-KA1-2020-00001) </t>
  </si>
  <si>
    <t>1.1.4. Foglalkoztatottak egyéb személyi juttatásai Szentjakab betegszabadság</t>
  </si>
  <si>
    <t>1.1.5. Foglalkoztatottak egyéb személyi juttatásai Közfogl. Betegszabadság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</si>
</sst>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10" fillId="2" borderId="1" xfId="0" applyNumberFormat="1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3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0" xfId="0" applyFont="1"/>
    <xf numFmtId="0" fontId="10" fillId="2" borderId="2" xfId="0" applyFont="1" applyFill="1" applyBorder="1" applyAlignment="1">
      <alignment horizontal="left" wrapText="1"/>
    </xf>
    <xf numFmtId="0" fontId="14" fillId="2" borderId="0" xfId="0" applyFont="1" applyFill="1"/>
    <xf numFmtId="14" fontId="4" fillId="0" borderId="2" xfId="0" applyNumberFormat="1" applyFont="1" applyBorder="1" applyAlignment="1">
      <alignment horizontal="left"/>
    </xf>
    <xf numFmtId="3" fontId="15" fillId="0" borderId="1" xfId="0" applyNumberFormat="1" applyFont="1" applyBorder="1"/>
    <xf numFmtId="0" fontId="10" fillId="2" borderId="0" xfId="0" quotePrefix="1" applyFont="1" applyFill="1" applyAlignment="1">
      <alignment horizontal="center"/>
    </xf>
    <xf numFmtId="0" fontId="10" fillId="0" borderId="2" xfId="0" applyFont="1" applyBorder="1" applyAlignment="1">
      <alignment horizontal="left"/>
    </xf>
    <xf numFmtId="3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zoomScaleSheetLayoutView="100" zoomScalePageLayoutView="35" workbookViewId="0">
      <selection activeCell="G37" sqref="G37:G41"/>
    </sheetView>
  </sheetViews>
  <sheetFormatPr defaultRowHeight="15.75" x14ac:dyDescent="0.25"/>
  <cols>
    <col min="1" max="1" width="9.140625" style="3"/>
    <col min="2" max="2" width="69.42578125" customWidth="1"/>
    <col min="3" max="3" width="13.7109375" customWidth="1"/>
    <col min="4" max="5" width="13" customWidth="1"/>
    <col min="6" max="6" width="10.85546875" style="12" customWidth="1"/>
    <col min="7" max="7" width="6.7109375" customWidth="1"/>
    <col min="10" max="10" width="9.85546875" bestFit="1" customWidth="1"/>
  </cols>
  <sheetData>
    <row r="1" spans="1:10" x14ac:dyDescent="0.25">
      <c r="B1" s="2" t="s">
        <v>94</v>
      </c>
      <c r="C1" s="2"/>
      <c r="D1" s="2"/>
      <c r="E1" s="2"/>
      <c r="F1" s="11"/>
      <c r="G1" s="2"/>
    </row>
    <row r="3" spans="1:10" x14ac:dyDescent="0.25">
      <c r="B3" s="5" t="s">
        <v>0</v>
      </c>
    </row>
    <row r="4" spans="1:10" ht="48" customHeight="1" x14ac:dyDescent="0.25">
      <c r="B4" s="26"/>
      <c r="C4" s="10" t="s">
        <v>45</v>
      </c>
      <c r="D4" s="10" t="s">
        <v>46</v>
      </c>
      <c r="E4" s="10" t="s">
        <v>41</v>
      </c>
      <c r="F4" s="13" t="s">
        <v>18</v>
      </c>
    </row>
    <row r="5" spans="1:10" x14ac:dyDescent="0.25">
      <c r="B5" s="27" t="s">
        <v>1</v>
      </c>
      <c r="C5" s="1"/>
      <c r="D5" s="1"/>
      <c r="E5" s="1"/>
      <c r="F5" s="14"/>
    </row>
    <row r="6" spans="1:10" x14ac:dyDescent="0.25">
      <c r="B6" s="28" t="s">
        <v>40</v>
      </c>
      <c r="C6" s="7">
        <f>C7+C18</f>
        <v>3303</v>
      </c>
      <c r="D6" s="7">
        <f>D7+D18</f>
        <v>15365</v>
      </c>
      <c r="E6" s="7">
        <f>E7+E18</f>
        <v>14242</v>
      </c>
      <c r="F6" s="16">
        <f>E6/D6</f>
        <v>0.92691181256101529</v>
      </c>
    </row>
    <row r="7" spans="1:10" x14ac:dyDescent="0.25">
      <c r="B7" s="28" t="s">
        <v>39</v>
      </c>
      <c r="C7" s="7">
        <f>C8+C11+C15+C16+C17</f>
        <v>3303</v>
      </c>
      <c r="D7" s="7">
        <f>D8+D11+D15+D12+D13+D14+D16+D17</f>
        <v>8359</v>
      </c>
      <c r="E7" s="7">
        <f>E8+E11+E12+E13+E14+E15+E16+E17</f>
        <v>10287</v>
      </c>
      <c r="F7" s="16">
        <f>E7/D7</f>
        <v>1.2306495992343582</v>
      </c>
      <c r="J7" s="9"/>
    </row>
    <row r="8" spans="1:10" x14ac:dyDescent="0.25">
      <c r="A8" s="4" t="s">
        <v>16</v>
      </c>
      <c r="B8" s="24" t="s">
        <v>35</v>
      </c>
      <c r="C8" s="6">
        <f>C9+C10</f>
        <v>1040</v>
      </c>
      <c r="D8" s="6">
        <f t="shared" ref="D8:E8" si="0">D9+D10</f>
        <v>3148</v>
      </c>
      <c r="E8" s="6">
        <f t="shared" si="0"/>
        <v>2094</v>
      </c>
      <c r="F8" s="15">
        <f t="shared" ref="F8:F30" si="1">E8/D8</f>
        <v>0.66518424396442188</v>
      </c>
    </row>
    <row r="9" spans="1:10" x14ac:dyDescent="0.25">
      <c r="B9" s="22" t="s">
        <v>36</v>
      </c>
      <c r="C9" s="6">
        <v>1040</v>
      </c>
      <c r="D9" s="6">
        <v>1040</v>
      </c>
      <c r="E9" s="6">
        <v>1040</v>
      </c>
      <c r="F9" s="15">
        <f t="shared" si="1"/>
        <v>1</v>
      </c>
    </row>
    <row r="10" spans="1:10" x14ac:dyDescent="0.25">
      <c r="B10" s="22" t="s">
        <v>37</v>
      </c>
      <c r="C10" s="6">
        <v>0</v>
      </c>
      <c r="D10" s="6">
        <v>2108</v>
      </c>
      <c r="E10" s="6">
        <v>1054</v>
      </c>
      <c r="F10" s="15">
        <f t="shared" si="1"/>
        <v>0.5</v>
      </c>
    </row>
    <row r="11" spans="1:10" x14ac:dyDescent="0.25">
      <c r="A11" s="4"/>
      <c r="B11" s="22" t="s">
        <v>21</v>
      </c>
      <c r="C11" s="6">
        <v>2263</v>
      </c>
      <c r="D11" s="6">
        <v>2263</v>
      </c>
      <c r="E11" s="6">
        <v>1131</v>
      </c>
      <c r="F11" s="15">
        <f t="shared" si="1"/>
        <v>0.49977905435262926</v>
      </c>
    </row>
    <row r="12" spans="1:10" x14ac:dyDescent="0.25">
      <c r="A12" s="4"/>
      <c r="B12" s="22" t="s">
        <v>51</v>
      </c>
      <c r="C12" s="6">
        <v>0</v>
      </c>
      <c r="D12" s="6">
        <v>292</v>
      </c>
      <c r="E12" s="6">
        <v>150</v>
      </c>
      <c r="F12" s="15">
        <f t="shared" si="1"/>
        <v>0.51369863013698636</v>
      </c>
    </row>
    <row r="13" spans="1:10" x14ac:dyDescent="0.25">
      <c r="A13" s="4"/>
      <c r="B13" s="22" t="s">
        <v>52</v>
      </c>
      <c r="C13" s="6">
        <v>0</v>
      </c>
      <c r="D13" s="6">
        <v>268</v>
      </c>
      <c r="E13" s="6">
        <v>268</v>
      </c>
      <c r="F13" s="15">
        <f t="shared" si="1"/>
        <v>1</v>
      </c>
      <c r="H13" s="9"/>
    </row>
    <row r="14" spans="1:10" x14ac:dyDescent="0.25">
      <c r="A14" s="4"/>
      <c r="B14" s="22" t="s">
        <v>95</v>
      </c>
      <c r="C14" s="6">
        <v>0</v>
      </c>
      <c r="D14" s="6">
        <v>748</v>
      </c>
      <c r="E14" s="6">
        <v>525</v>
      </c>
      <c r="F14" s="15">
        <f t="shared" si="1"/>
        <v>0.70187165775401072</v>
      </c>
    </row>
    <row r="15" spans="1:10" ht="31.5" x14ac:dyDescent="0.25">
      <c r="A15" s="4"/>
      <c r="B15" s="37" t="s">
        <v>96</v>
      </c>
      <c r="C15" s="6">
        <v>0</v>
      </c>
      <c r="D15" s="6">
        <v>0</v>
      </c>
      <c r="E15" s="6">
        <v>0</v>
      </c>
      <c r="F15" s="15">
        <v>0</v>
      </c>
    </row>
    <row r="16" spans="1:10" ht="31.5" x14ac:dyDescent="0.25">
      <c r="A16" s="4"/>
      <c r="B16" s="37" t="s">
        <v>97</v>
      </c>
      <c r="C16" s="6">
        <v>0</v>
      </c>
      <c r="D16" s="6">
        <v>0</v>
      </c>
      <c r="E16" s="6">
        <v>450</v>
      </c>
      <c r="F16" s="15">
        <v>0</v>
      </c>
    </row>
    <row r="17" spans="1:11" x14ac:dyDescent="0.25">
      <c r="A17" s="4"/>
      <c r="B17" s="37" t="s">
        <v>98</v>
      </c>
      <c r="C17" s="6">
        <v>0</v>
      </c>
      <c r="D17" s="6">
        <v>1640</v>
      </c>
      <c r="E17" s="6">
        <v>5669</v>
      </c>
      <c r="F17" s="15">
        <f t="shared" si="1"/>
        <v>3.4567073170731706</v>
      </c>
    </row>
    <row r="18" spans="1:11" x14ac:dyDescent="0.25">
      <c r="A18" s="4" t="s">
        <v>14</v>
      </c>
      <c r="B18" s="25" t="s">
        <v>38</v>
      </c>
      <c r="C18" s="7">
        <f>C21</f>
        <v>0</v>
      </c>
      <c r="D18" s="7">
        <f>D21+D20+D19</f>
        <v>7006</v>
      </c>
      <c r="E18" s="7">
        <f>E21+E20+E19</f>
        <v>3955</v>
      </c>
      <c r="F18" s="16">
        <f t="shared" si="1"/>
        <v>0.56451612903225812</v>
      </c>
    </row>
    <row r="19" spans="1:11" x14ac:dyDescent="0.25">
      <c r="A19" s="4"/>
      <c r="B19" s="22" t="s">
        <v>48</v>
      </c>
      <c r="C19" s="7"/>
      <c r="D19" s="6">
        <v>5</v>
      </c>
      <c r="E19" s="6">
        <v>49</v>
      </c>
      <c r="F19" s="16">
        <f t="shared" si="1"/>
        <v>9.8000000000000007</v>
      </c>
    </row>
    <row r="20" spans="1:11" x14ac:dyDescent="0.25">
      <c r="A20" s="4"/>
      <c r="B20" s="43" t="s">
        <v>49</v>
      </c>
      <c r="C20" s="7"/>
      <c r="D20" s="6">
        <v>1</v>
      </c>
      <c r="E20" s="6">
        <v>3</v>
      </c>
      <c r="F20" s="16">
        <f t="shared" si="1"/>
        <v>3</v>
      </c>
      <c r="K20" s="9"/>
    </row>
    <row r="21" spans="1:11" x14ac:dyDescent="0.25">
      <c r="A21" s="4"/>
      <c r="B21" s="22" t="s">
        <v>50</v>
      </c>
      <c r="C21" s="6">
        <v>0</v>
      </c>
      <c r="D21" s="6">
        <v>7000</v>
      </c>
      <c r="E21" s="6">
        <v>3903</v>
      </c>
      <c r="F21" s="15">
        <f t="shared" si="1"/>
        <v>0.55757142857142861</v>
      </c>
    </row>
    <row r="22" spans="1:11" x14ac:dyDescent="0.25">
      <c r="B22" s="38" t="s">
        <v>24</v>
      </c>
      <c r="C22" s="7"/>
      <c r="D22" s="7"/>
      <c r="E22" s="7"/>
      <c r="F22" s="16"/>
    </row>
    <row r="23" spans="1:11" x14ac:dyDescent="0.25">
      <c r="B23" s="35" t="s">
        <v>25</v>
      </c>
      <c r="C23" s="7">
        <f>SUM(C24:C29)</f>
        <v>0</v>
      </c>
      <c r="D23" s="7">
        <f>SUM(D24:D29)</f>
        <v>5799</v>
      </c>
      <c r="E23" s="7">
        <f>SUM(E24:E29)</f>
        <v>5799</v>
      </c>
      <c r="F23" s="16">
        <f t="shared" si="1"/>
        <v>1</v>
      </c>
      <c r="I23" s="9"/>
    </row>
    <row r="24" spans="1:11" x14ac:dyDescent="0.25">
      <c r="A24" s="4" t="s">
        <v>15</v>
      </c>
      <c r="B24" s="30" t="s">
        <v>34</v>
      </c>
      <c r="C24" s="6">
        <v>0</v>
      </c>
      <c r="D24" s="6">
        <v>0</v>
      </c>
      <c r="E24" s="6">
        <v>0</v>
      </c>
      <c r="F24" s="15">
        <v>0</v>
      </c>
    </row>
    <row r="25" spans="1:11" x14ac:dyDescent="0.25">
      <c r="A25" s="4"/>
      <c r="B25" s="31" t="s">
        <v>22</v>
      </c>
      <c r="C25" s="6">
        <v>0</v>
      </c>
      <c r="D25" s="6">
        <v>1445</v>
      </c>
      <c r="E25" s="6">
        <v>1445</v>
      </c>
      <c r="F25" s="15">
        <f t="shared" si="1"/>
        <v>1</v>
      </c>
    </row>
    <row r="26" spans="1:11" x14ac:dyDescent="0.25">
      <c r="A26" s="4"/>
      <c r="B26" s="31" t="s">
        <v>23</v>
      </c>
      <c r="C26" s="6">
        <v>0</v>
      </c>
      <c r="D26" s="6">
        <v>2074</v>
      </c>
      <c r="E26" s="6">
        <v>2074</v>
      </c>
      <c r="F26" s="15">
        <f t="shared" si="1"/>
        <v>1</v>
      </c>
    </row>
    <row r="27" spans="1:11" x14ac:dyDescent="0.25">
      <c r="A27" s="4"/>
      <c r="B27" s="31" t="s">
        <v>47</v>
      </c>
      <c r="C27" s="6">
        <v>0</v>
      </c>
      <c r="D27" s="6">
        <v>1939</v>
      </c>
      <c r="E27" s="6">
        <v>1939</v>
      </c>
      <c r="F27" s="15">
        <f t="shared" si="1"/>
        <v>1</v>
      </c>
    </row>
    <row r="28" spans="1:11" x14ac:dyDescent="0.25">
      <c r="A28" s="4"/>
      <c r="B28" s="31" t="s">
        <v>53</v>
      </c>
      <c r="C28" s="6">
        <v>0</v>
      </c>
      <c r="D28" s="6">
        <v>333</v>
      </c>
      <c r="E28" s="6">
        <v>333</v>
      </c>
      <c r="F28" s="15">
        <f t="shared" si="1"/>
        <v>1</v>
      </c>
    </row>
    <row r="29" spans="1:11" x14ac:dyDescent="0.25">
      <c r="A29" s="4"/>
      <c r="B29" s="31" t="s">
        <v>54</v>
      </c>
      <c r="C29" s="6">
        <v>0</v>
      </c>
      <c r="D29" s="6">
        <v>8</v>
      </c>
      <c r="E29" s="6">
        <v>8</v>
      </c>
      <c r="F29" s="15">
        <f t="shared" si="1"/>
        <v>1</v>
      </c>
    </row>
    <row r="30" spans="1:11" x14ac:dyDescent="0.25">
      <c r="B30" s="25" t="s">
        <v>2</v>
      </c>
      <c r="C30" s="8">
        <f>C6+C23</f>
        <v>3303</v>
      </c>
      <c r="D30" s="8">
        <f t="shared" ref="D30" si="2">D6+D23</f>
        <v>21164</v>
      </c>
      <c r="E30" s="8">
        <f>E6+E23</f>
        <v>20041</v>
      </c>
      <c r="F30" s="16">
        <f t="shared" si="1"/>
        <v>0.94693819693819692</v>
      </c>
    </row>
    <row r="31" spans="1:11" x14ac:dyDescent="0.25">
      <c r="C31" s="9"/>
      <c r="D31" s="9"/>
      <c r="E31" s="9"/>
    </row>
    <row r="32" spans="1:11" x14ac:dyDescent="0.25">
      <c r="B32" s="5" t="s">
        <v>3</v>
      </c>
      <c r="C32" s="9"/>
      <c r="D32" s="9"/>
      <c r="E32" s="9"/>
    </row>
    <row r="33" spans="1:8" ht="45" x14ac:dyDescent="0.25">
      <c r="B33" s="29"/>
      <c r="C33" s="10" t="s">
        <v>45</v>
      </c>
      <c r="D33" s="10" t="s">
        <v>46</v>
      </c>
      <c r="E33" s="10" t="s">
        <v>41</v>
      </c>
      <c r="F33" s="13" t="s">
        <v>18</v>
      </c>
    </row>
    <row r="34" spans="1:8" x14ac:dyDescent="0.25">
      <c r="B34" s="22" t="s">
        <v>5</v>
      </c>
      <c r="C34" s="6"/>
      <c r="D34" s="6"/>
      <c r="E34" s="6"/>
      <c r="F34" s="15"/>
    </row>
    <row r="35" spans="1:8" x14ac:dyDescent="0.25">
      <c r="B35" s="25" t="s">
        <v>32</v>
      </c>
      <c r="C35" s="7">
        <f>C36+C46+C50</f>
        <v>3303</v>
      </c>
      <c r="D35" s="7">
        <f>D36+D46+D50+D70</f>
        <v>20930</v>
      </c>
      <c r="E35" s="7">
        <f>E36+E46+E50</f>
        <v>11449</v>
      </c>
      <c r="F35" s="16">
        <f>E35/D35</f>
        <v>0.54701385570950789</v>
      </c>
    </row>
    <row r="36" spans="1:8" x14ac:dyDescent="0.25">
      <c r="B36" s="25" t="s">
        <v>33</v>
      </c>
      <c r="C36" s="7">
        <f>SUM(C37:C43)</f>
        <v>1354</v>
      </c>
      <c r="D36" s="7">
        <f>SUM(D37:D45)</f>
        <v>5513</v>
      </c>
      <c r="E36" s="7">
        <f>SUM(E37:E45)</f>
        <v>6193</v>
      </c>
      <c r="F36" s="16">
        <f>E36/D36</f>
        <v>1.1233448213313986</v>
      </c>
    </row>
    <row r="37" spans="1:8" ht="31.5" x14ac:dyDescent="0.25">
      <c r="B37" s="39" t="s">
        <v>42</v>
      </c>
      <c r="C37" s="6">
        <v>0</v>
      </c>
      <c r="D37" s="6">
        <f>1560+960</f>
        <v>2520</v>
      </c>
      <c r="E37" s="6">
        <v>4275</v>
      </c>
      <c r="F37" s="15">
        <f>E37/D37</f>
        <v>1.6964285714285714</v>
      </c>
      <c r="G37" s="9"/>
    </row>
    <row r="38" spans="1:8" x14ac:dyDescent="0.25">
      <c r="B38" s="23" t="s">
        <v>55</v>
      </c>
      <c r="C38" s="6">
        <v>0</v>
      </c>
      <c r="D38" s="6">
        <v>1450</v>
      </c>
      <c r="E38" s="6">
        <v>942</v>
      </c>
      <c r="F38" s="15">
        <f>E38/D38</f>
        <v>0.64965517241379311</v>
      </c>
    </row>
    <row r="39" spans="1:8" ht="15.75" customHeight="1" x14ac:dyDescent="0.25">
      <c r="A39" s="4"/>
      <c r="B39" s="22" t="s">
        <v>56</v>
      </c>
      <c r="C39" s="6">
        <v>0</v>
      </c>
      <c r="D39" s="6">
        <v>6</v>
      </c>
      <c r="E39" s="6">
        <v>6</v>
      </c>
      <c r="F39" s="15">
        <f t="shared" ref="F39:F43" si="3">E39/D39</f>
        <v>1</v>
      </c>
    </row>
    <row r="40" spans="1:8" ht="15.75" customHeight="1" x14ac:dyDescent="0.25">
      <c r="A40" s="4"/>
      <c r="B40" s="43" t="s">
        <v>99</v>
      </c>
      <c r="C40" s="6">
        <v>0</v>
      </c>
      <c r="D40" s="6">
        <v>0</v>
      </c>
      <c r="E40" s="6">
        <v>123</v>
      </c>
      <c r="F40" s="15">
        <v>0</v>
      </c>
      <c r="G40" s="48"/>
    </row>
    <row r="41" spans="1:8" ht="15.75" customHeight="1" x14ac:dyDescent="0.25">
      <c r="A41" s="4"/>
      <c r="B41" s="43" t="s">
        <v>100</v>
      </c>
      <c r="C41" s="6">
        <v>0</v>
      </c>
      <c r="D41" s="6">
        <v>23</v>
      </c>
      <c r="E41" s="6">
        <v>39</v>
      </c>
      <c r="F41" s="15">
        <f t="shared" si="3"/>
        <v>1.6956521739130435</v>
      </c>
      <c r="G41" s="48"/>
    </row>
    <row r="42" spans="1:8" x14ac:dyDescent="0.25">
      <c r="A42" s="4" t="s">
        <v>12</v>
      </c>
      <c r="B42" s="24" t="s">
        <v>57</v>
      </c>
      <c r="C42" s="6">
        <v>1234</v>
      </c>
      <c r="D42" s="6">
        <v>1234</v>
      </c>
      <c r="E42" s="19">
        <v>617</v>
      </c>
      <c r="F42" s="15">
        <f t="shared" si="3"/>
        <v>0.5</v>
      </c>
    </row>
    <row r="43" spans="1:8" ht="15.75" customHeight="1" x14ac:dyDescent="0.25">
      <c r="A43" s="4" t="s">
        <v>11</v>
      </c>
      <c r="B43" s="22" t="s">
        <v>58</v>
      </c>
      <c r="C43" s="6">
        <v>120</v>
      </c>
      <c r="D43" s="6">
        <v>280</v>
      </c>
      <c r="E43" s="6">
        <v>191</v>
      </c>
      <c r="F43" s="15">
        <f t="shared" si="3"/>
        <v>0.68214285714285716</v>
      </c>
    </row>
    <row r="44" spans="1:8" ht="15.75" customHeight="1" x14ac:dyDescent="0.25">
      <c r="A44" s="4"/>
      <c r="B44" s="22" t="s">
        <v>88</v>
      </c>
      <c r="C44" s="6">
        <v>0</v>
      </c>
      <c r="D44" s="6">
        <v>0</v>
      </c>
      <c r="E44" s="6">
        <v>0</v>
      </c>
      <c r="F44" s="15">
        <v>0</v>
      </c>
    </row>
    <row r="45" spans="1:8" ht="15.75" customHeight="1" x14ac:dyDescent="0.25">
      <c r="A45" s="4"/>
      <c r="B45" s="22" t="s">
        <v>59</v>
      </c>
      <c r="C45" s="6">
        <v>0</v>
      </c>
      <c r="D45" s="6">
        <v>0</v>
      </c>
      <c r="E45" s="6">
        <v>0</v>
      </c>
      <c r="F45" s="15">
        <v>0</v>
      </c>
    </row>
    <row r="46" spans="1:8" x14ac:dyDescent="0.25">
      <c r="A46" s="4" t="s">
        <v>13</v>
      </c>
      <c r="B46" s="25" t="s">
        <v>31</v>
      </c>
      <c r="C46" s="7">
        <f>C47+C49</f>
        <v>227</v>
      </c>
      <c r="D46" s="7">
        <f>D47+D48+D49</f>
        <v>597</v>
      </c>
      <c r="E46" s="7">
        <f>E47+E48+E49</f>
        <v>778</v>
      </c>
      <c r="F46" s="16">
        <f t="shared" ref="F46:F77" si="4">E46/D46</f>
        <v>1.3031825795644891</v>
      </c>
    </row>
    <row r="47" spans="1:8" ht="16.5" customHeight="1" x14ac:dyDescent="0.25">
      <c r="B47" s="22" t="s">
        <v>26</v>
      </c>
      <c r="C47" s="6">
        <v>227</v>
      </c>
      <c r="D47" s="6">
        <v>245</v>
      </c>
      <c r="E47" s="20">
        <v>119</v>
      </c>
      <c r="F47" s="15">
        <f t="shared" si="4"/>
        <v>0.48571428571428571</v>
      </c>
      <c r="H47" s="9"/>
    </row>
    <row r="48" spans="1:8" ht="16.5" customHeight="1" x14ac:dyDescent="0.25">
      <c r="B48" s="43" t="s">
        <v>89</v>
      </c>
      <c r="C48" s="6">
        <v>0</v>
      </c>
      <c r="D48" s="6">
        <v>98</v>
      </c>
      <c r="E48" s="20">
        <v>66</v>
      </c>
      <c r="F48" s="15">
        <f t="shared" si="4"/>
        <v>0.67346938775510201</v>
      </c>
    </row>
    <row r="49" spans="1:8" ht="32.450000000000003" customHeight="1" x14ac:dyDescent="0.25">
      <c r="B49" s="23" t="s">
        <v>60</v>
      </c>
      <c r="C49" s="6">
        <v>0</v>
      </c>
      <c r="D49" s="6">
        <f>99+155</f>
        <v>254</v>
      </c>
      <c r="E49" s="20">
        <v>593</v>
      </c>
      <c r="F49" s="15">
        <f t="shared" si="4"/>
        <v>2.3346456692913384</v>
      </c>
    </row>
    <row r="50" spans="1:8" ht="16.5" customHeight="1" x14ac:dyDescent="0.25">
      <c r="B50" s="25" t="s">
        <v>30</v>
      </c>
      <c r="C50" s="7">
        <f>SUM(C51:C69)</f>
        <v>1722</v>
      </c>
      <c r="D50" s="7">
        <f>SUM(D51:D69)</f>
        <v>7820</v>
      </c>
      <c r="E50" s="7">
        <f>SUM(E51:E69)</f>
        <v>4478</v>
      </c>
      <c r="F50" s="16">
        <f t="shared" si="4"/>
        <v>0.5726342710997443</v>
      </c>
    </row>
    <row r="51" spans="1:8" x14ac:dyDescent="0.25">
      <c r="A51" s="4" t="s">
        <v>6</v>
      </c>
      <c r="B51" s="24" t="s">
        <v>28</v>
      </c>
      <c r="C51" s="6">
        <v>255</v>
      </c>
      <c r="D51" s="6">
        <v>447</v>
      </c>
      <c r="E51" s="6">
        <v>315</v>
      </c>
      <c r="F51" s="15">
        <f t="shared" si="4"/>
        <v>0.70469798657718119</v>
      </c>
      <c r="G51" s="47"/>
      <c r="H51" s="9"/>
    </row>
    <row r="52" spans="1:8" x14ac:dyDescent="0.25">
      <c r="A52" s="4"/>
      <c r="B52" s="24" t="s">
        <v>61</v>
      </c>
      <c r="C52" s="6">
        <v>0</v>
      </c>
      <c r="D52" s="6">
        <v>54</v>
      </c>
      <c r="E52" s="6">
        <v>44</v>
      </c>
      <c r="F52" s="15">
        <f t="shared" si="4"/>
        <v>0.81481481481481477</v>
      </c>
      <c r="G52" s="47"/>
    </row>
    <row r="53" spans="1:8" x14ac:dyDescent="0.25">
      <c r="A53" s="4"/>
      <c r="B53" s="24" t="s">
        <v>90</v>
      </c>
      <c r="C53" s="6">
        <v>0</v>
      </c>
      <c r="D53" s="6">
        <v>0</v>
      </c>
      <c r="E53" s="6">
        <v>0</v>
      </c>
      <c r="F53" s="15">
        <v>0</v>
      </c>
      <c r="G53" s="47"/>
    </row>
    <row r="54" spans="1:8" x14ac:dyDescent="0.25">
      <c r="A54" s="4"/>
      <c r="B54" s="39" t="s">
        <v>65</v>
      </c>
      <c r="C54" s="6">
        <v>0</v>
      </c>
      <c r="D54" s="6">
        <v>0</v>
      </c>
      <c r="E54" s="6">
        <v>0</v>
      </c>
      <c r="F54" s="15">
        <v>0</v>
      </c>
      <c r="G54" s="47"/>
    </row>
    <row r="55" spans="1:8" x14ac:dyDescent="0.25">
      <c r="A55" s="4" t="s">
        <v>62</v>
      </c>
      <c r="B55" s="24" t="s">
        <v>63</v>
      </c>
      <c r="C55" s="6">
        <v>98</v>
      </c>
      <c r="D55" s="6">
        <v>98</v>
      </c>
      <c r="E55" s="6">
        <v>40</v>
      </c>
      <c r="F55" s="15">
        <f t="shared" si="4"/>
        <v>0.40816326530612246</v>
      </c>
    </row>
    <row r="56" spans="1:8" x14ac:dyDescent="0.25">
      <c r="A56" s="4" t="s">
        <v>7</v>
      </c>
      <c r="B56" s="24" t="s">
        <v>64</v>
      </c>
      <c r="C56" s="6">
        <v>115</v>
      </c>
      <c r="D56" s="6">
        <v>115</v>
      </c>
      <c r="E56" s="6">
        <v>48</v>
      </c>
      <c r="F56" s="15">
        <f t="shared" si="4"/>
        <v>0.41739130434782606</v>
      </c>
    </row>
    <row r="57" spans="1:8" x14ac:dyDescent="0.25">
      <c r="A57" s="4" t="s">
        <v>8</v>
      </c>
      <c r="B57" s="43" t="s">
        <v>66</v>
      </c>
      <c r="C57" s="6">
        <v>0</v>
      </c>
      <c r="D57" s="6">
        <v>0</v>
      </c>
      <c r="E57" s="6">
        <v>0</v>
      </c>
      <c r="F57" s="15">
        <v>0</v>
      </c>
    </row>
    <row r="58" spans="1:8" x14ac:dyDescent="0.25">
      <c r="A58" s="4" t="s">
        <v>67</v>
      </c>
      <c r="B58" s="22" t="s">
        <v>69</v>
      </c>
      <c r="C58" s="6">
        <v>0</v>
      </c>
      <c r="D58" s="6">
        <v>0</v>
      </c>
      <c r="E58" s="6">
        <v>8</v>
      </c>
      <c r="F58" s="15">
        <v>0</v>
      </c>
    </row>
    <row r="59" spans="1:8" x14ac:dyDescent="0.25">
      <c r="A59" s="4"/>
      <c r="B59" s="22" t="s">
        <v>91</v>
      </c>
      <c r="C59" s="6">
        <v>0</v>
      </c>
      <c r="D59" s="6">
        <v>2</v>
      </c>
      <c r="E59" s="6">
        <v>2</v>
      </c>
      <c r="F59" s="15">
        <f>E59/D59</f>
        <v>1</v>
      </c>
    </row>
    <row r="60" spans="1:8" x14ac:dyDescent="0.25">
      <c r="A60" s="4" t="s">
        <v>9</v>
      </c>
      <c r="B60" s="24" t="s">
        <v>70</v>
      </c>
      <c r="C60" s="6">
        <v>300</v>
      </c>
      <c r="D60" s="6">
        <v>2684</v>
      </c>
      <c r="E60" s="44">
        <v>1708</v>
      </c>
      <c r="F60" s="15">
        <f t="shared" si="4"/>
        <v>0.63636363636363635</v>
      </c>
      <c r="G60" s="47"/>
      <c r="H60" s="9"/>
    </row>
    <row r="61" spans="1:8" ht="31.5" x14ac:dyDescent="0.25">
      <c r="A61" s="4"/>
      <c r="B61" s="39" t="s">
        <v>71</v>
      </c>
      <c r="C61" s="6">
        <v>0</v>
      </c>
      <c r="D61" s="6">
        <v>805</v>
      </c>
      <c r="E61" s="44">
        <v>1840</v>
      </c>
      <c r="F61" s="15">
        <f t="shared" si="4"/>
        <v>2.2857142857142856</v>
      </c>
      <c r="G61" s="47"/>
    </row>
    <row r="62" spans="1:8" x14ac:dyDescent="0.25">
      <c r="A62" s="4"/>
      <c r="B62" s="39" t="s">
        <v>92</v>
      </c>
      <c r="C62" s="6">
        <v>0</v>
      </c>
      <c r="D62" s="6">
        <v>0</v>
      </c>
      <c r="E62" s="6">
        <v>0</v>
      </c>
      <c r="F62" s="15">
        <v>0</v>
      </c>
      <c r="G62" s="47"/>
    </row>
    <row r="63" spans="1:8" x14ac:dyDescent="0.25">
      <c r="A63" s="4"/>
      <c r="B63" s="39" t="s">
        <v>72</v>
      </c>
      <c r="C63" s="6">
        <v>0</v>
      </c>
      <c r="D63" s="6">
        <v>0</v>
      </c>
      <c r="E63" s="6">
        <v>0</v>
      </c>
      <c r="F63" s="15">
        <v>0</v>
      </c>
      <c r="G63" s="47"/>
    </row>
    <row r="64" spans="1:8" x14ac:dyDescent="0.25">
      <c r="A64" s="4" t="s">
        <v>68</v>
      </c>
      <c r="B64" s="22" t="s">
        <v>73</v>
      </c>
      <c r="C64" s="6">
        <v>595</v>
      </c>
      <c r="D64" s="6">
        <v>595</v>
      </c>
      <c r="E64" s="6">
        <v>39</v>
      </c>
      <c r="F64" s="15">
        <f t="shared" si="4"/>
        <v>6.5546218487394961E-2</v>
      </c>
    </row>
    <row r="65" spans="1:8" x14ac:dyDescent="0.25">
      <c r="A65" s="4" t="s">
        <v>10</v>
      </c>
      <c r="B65" s="22" t="s">
        <v>75</v>
      </c>
      <c r="C65" s="6">
        <v>175</v>
      </c>
      <c r="D65" s="6">
        <v>578</v>
      </c>
      <c r="E65" s="6">
        <v>409</v>
      </c>
      <c r="F65" s="15">
        <f t="shared" si="4"/>
        <v>0.70761245674740481</v>
      </c>
      <c r="G65" s="47"/>
      <c r="H65" s="9"/>
    </row>
    <row r="66" spans="1:8" x14ac:dyDescent="0.25">
      <c r="A66" s="4"/>
      <c r="B66" s="22" t="s">
        <v>76</v>
      </c>
      <c r="C66" s="6">
        <v>0</v>
      </c>
      <c r="D66" s="6">
        <v>14</v>
      </c>
      <c r="E66" s="6">
        <v>12</v>
      </c>
      <c r="F66" s="15">
        <f t="shared" si="4"/>
        <v>0.8571428571428571</v>
      </c>
      <c r="G66" s="47"/>
    </row>
    <row r="67" spans="1:8" ht="31.5" x14ac:dyDescent="0.25">
      <c r="A67" s="4"/>
      <c r="B67" s="23" t="s">
        <v>93</v>
      </c>
      <c r="C67" s="6">
        <v>0</v>
      </c>
      <c r="D67" s="6">
        <v>0</v>
      </c>
      <c r="E67" s="6">
        <v>0</v>
      </c>
      <c r="F67" s="15">
        <v>0</v>
      </c>
      <c r="G67" s="47"/>
    </row>
    <row r="68" spans="1:8" ht="31.5" x14ac:dyDescent="0.25">
      <c r="A68" s="4"/>
      <c r="B68" s="23" t="s">
        <v>77</v>
      </c>
      <c r="C68" s="6">
        <v>0</v>
      </c>
      <c r="D68" s="6">
        <v>0</v>
      </c>
      <c r="E68" s="6">
        <v>0</v>
      </c>
      <c r="F68" s="15">
        <v>0</v>
      </c>
      <c r="G68" s="47"/>
    </row>
    <row r="69" spans="1:8" x14ac:dyDescent="0.25">
      <c r="A69" s="4" t="s">
        <v>74</v>
      </c>
      <c r="B69" s="22" t="s">
        <v>78</v>
      </c>
      <c r="C69" s="6">
        <v>184</v>
      </c>
      <c r="D69" s="6">
        <v>2428</v>
      </c>
      <c r="E69" s="6">
        <v>13</v>
      </c>
      <c r="F69" s="15">
        <f t="shared" si="4"/>
        <v>5.3542009884678752E-3</v>
      </c>
    </row>
    <row r="70" spans="1:8" x14ac:dyDescent="0.25">
      <c r="A70" s="4"/>
      <c r="B70" s="25" t="s">
        <v>79</v>
      </c>
      <c r="C70" s="7">
        <f>C71</f>
        <v>0</v>
      </c>
      <c r="D70" s="7">
        <f t="shared" ref="D70:E70" si="5">D71</f>
        <v>7000</v>
      </c>
      <c r="E70" s="7">
        <f t="shared" si="5"/>
        <v>0</v>
      </c>
      <c r="F70" s="15">
        <f t="shared" si="4"/>
        <v>0</v>
      </c>
    </row>
    <row r="71" spans="1:8" x14ac:dyDescent="0.25">
      <c r="A71" s="4" t="s">
        <v>84</v>
      </c>
      <c r="B71" s="22" t="s">
        <v>80</v>
      </c>
      <c r="C71" s="6">
        <v>0</v>
      </c>
      <c r="D71" s="6">
        <v>7000</v>
      </c>
      <c r="E71" s="6">
        <v>0</v>
      </c>
      <c r="F71" s="15">
        <f>E71/D71</f>
        <v>0</v>
      </c>
    </row>
    <row r="72" spans="1:8" x14ac:dyDescent="0.25">
      <c r="A72" s="4"/>
      <c r="B72" s="17" t="s">
        <v>29</v>
      </c>
      <c r="C72" s="7">
        <f>SUM(C73:C73)</f>
        <v>0</v>
      </c>
      <c r="D72" s="7">
        <f>SUM(D73:D73)</f>
        <v>8</v>
      </c>
      <c r="E72" s="7">
        <f>SUM(E73:E73)</f>
        <v>8</v>
      </c>
      <c r="F72" s="16">
        <f t="shared" si="4"/>
        <v>1</v>
      </c>
    </row>
    <row r="73" spans="1:8" x14ac:dyDescent="0.25">
      <c r="A73" s="4" t="s">
        <v>85</v>
      </c>
      <c r="B73" s="32" t="s">
        <v>81</v>
      </c>
      <c r="C73" s="6">
        <v>0</v>
      </c>
      <c r="D73" s="6">
        <v>8</v>
      </c>
      <c r="E73" s="6">
        <v>8</v>
      </c>
      <c r="F73" s="15">
        <f t="shared" si="4"/>
        <v>1</v>
      </c>
    </row>
    <row r="74" spans="1:8" x14ac:dyDescent="0.25">
      <c r="A74" s="4"/>
      <c r="B74" s="33" t="s">
        <v>27</v>
      </c>
      <c r="C74" s="7"/>
      <c r="D74" s="7"/>
      <c r="E74" s="7"/>
      <c r="F74" s="16"/>
    </row>
    <row r="75" spans="1:8" x14ac:dyDescent="0.25">
      <c r="B75" s="25" t="s">
        <v>43</v>
      </c>
      <c r="C75" s="7">
        <v>0</v>
      </c>
      <c r="D75" s="7">
        <f>+D76+D77</f>
        <v>226</v>
      </c>
      <c r="E75" s="7">
        <f>+E76+E77</f>
        <v>25</v>
      </c>
      <c r="F75" s="16">
        <f t="shared" si="4"/>
        <v>0.11061946902654868</v>
      </c>
    </row>
    <row r="76" spans="1:8" s="40" customFormat="1" x14ac:dyDescent="0.25">
      <c r="A76" s="4" t="s">
        <v>83</v>
      </c>
      <c r="B76" s="22" t="s">
        <v>44</v>
      </c>
      <c r="C76" s="6">
        <v>0</v>
      </c>
      <c r="D76" s="6">
        <v>200</v>
      </c>
      <c r="E76" s="6">
        <v>0</v>
      </c>
      <c r="F76" s="15">
        <f t="shared" si="4"/>
        <v>0</v>
      </c>
    </row>
    <row r="77" spans="1:8" s="42" customFormat="1" x14ac:dyDescent="0.25">
      <c r="A77" s="45" t="s">
        <v>17</v>
      </c>
      <c r="B77" s="41" t="s">
        <v>82</v>
      </c>
      <c r="C77" s="21">
        <v>0</v>
      </c>
      <c r="D77" s="21">
        <v>26</v>
      </c>
      <c r="E77" s="21">
        <v>25</v>
      </c>
      <c r="F77" s="15">
        <f t="shared" si="4"/>
        <v>0.96153846153846156</v>
      </c>
    </row>
    <row r="78" spans="1:8" x14ac:dyDescent="0.25">
      <c r="B78" s="34" t="s">
        <v>4</v>
      </c>
      <c r="C78" s="7">
        <f>C35+C72+C74</f>
        <v>3303</v>
      </c>
      <c r="D78" s="7">
        <f>D35+D72+D75</f>
        <v>21164</v>
      </c>
      <c r="E78" s="7">
        <f>E35+E72+E75</f>
        <v>11482</v>
      </c>
      <c r="F78" s="16">
        <f>E78/D78</f>
        <v>0.54252504252504252</v>
      </c>
    </row>
    <row r="80" spans="1:8" ht="45" x14ac:dyDescent="0.25">
      <c r="B80" s="36" t="s">
        <v>19</v>
      </c>
      <c r="C80" s="10" t="s">
        <v>45</v>
      </c>
      <c r="D80" s="10" t="s">
        <v>46</v>
      </c>
      <c r="E80" s="10" t="s">
        <v>41</v>
      </c>
      <c r="F80" s="13" t="s">
        <v>18</v>
      </c>
    </row>
    <row r="81" spans="1:6" x14ac:dyDescent="0.25">
      <c r="A81" s="4"/>
      <c r="B81" s="46" t="s">
        <v>86</v>
      </c>
      <c r="C81" s="6">
        <v>3</v>
      </c>
      <c r="D81" s="6">
        <v>3</v>
      </c>
      <c r="E81" s="6">
        <v>3</v>
      </c>
      <c r="F81" s="16">
        <f t="shared" ref="F81:F83" si="6">E81/D81</f>
        <v>1</v>
      </c>
    </row>
    <row r="82" spans="1:6" x14ac:dyDescent="0.25">
      <c r="A82" s="4"/>
      <c r="B82" s="46" t="s">
        <v>87</v>
      </c>
      <c r="C82" s="6">
        <v>0</v>
      </c>
      <c r="D82" s="6">
        <v>1</v>
      </c>
      <c r="E82" s="6">
        <v>2</v>
      </c>
      <c r="F82" s="16">
        <f t="shared" si="6"/>
        <v>2</v>
      </c>
    </row>
    <row r="83" spans="1:6" x14ac:dyDescent="0.25">
      <c r="B83" s="18" t="s">
        <v>20</v>
      </c>
      <c r="C83" s="7">
        <f>SUM(C81:C82)</f>
        <v>3</v>
      </c>
      <c r="D83" s="7">
        <f t="shared" ref="D83:E83" si="7">SUM(D81:D82)</f>
        <v>4</v>
      </c>
      <c r="E83" s="7">
        <f t="shared" si="7"/>
        <v>5</v>
      </c>
      <c r="F83" s="16">
        <f t="shared" si="6"/>
        <v>1.25</v>
      </c>
    </row>
  </sheetData>
  <mergeCells count="4">
    <mergeCell ref="G51:G54"/>
    <mergeCell ref="G60:G63"/>
    <mergeCell ref="G65:G68"/>
    <mergeCell ref="G40:G41"/>
  </mergeCells>
  <pageMargins left="0.39370078740157483" right="0" top="0.74803149606299213" bottom="0.74803149606299213" header="0.31496062992125984" footer="0.31496062992125984"/>
  <pageSetup paperSize="9" scale="72" orientation="portrait" r:id="rId1"/>
  <headerFooter>
    <oddHeader>&amp;R1. számú melléklet</oddHeader>
  </headerFooter>
  <rowBreaks count="1" manualBreakCount="1">
    <brk id="31" min="1" max="5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bercziantal</cp:lastModifiedBy>
  <cp:lastPrinted>2022-08-19T07:42:13Z</cp:lastPrinted>
  <dcterms:created xsi:type="dcterms:W3CDTF">2012-05-24T07:26:02Z</dcterms:created>
  <dcterms:modified xsi:type="dcterms:W3CDTF">2022-09-06T12:26:12Z</dcterms:modified>
</cp:coreProperties>
</file>