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NNÖ\"/>
    </mc:Choice>
  </mc:AlternateContent>
  <bookViews>
    <workbookView xWindow="0" yWindow="0" windowWidth="28800" windowHeight="12435"/>
  </bookViews>
  <sheets>
    <sheet name="Műk+Önk" sheetId="1" r:id="rId1"/>
  </sheets>
  <definedNames>
    <definedName name="_xlnm.Print_Area" localSheetId="0">'Műk+Önk'!$B$1:$H$48</definedName>
  </definedNames>
  <calcPr calcId="152511"/>
</workbook>
</file>

<file path=xl/calcChain.xml><?xml version="1.0" encoding="utf-8"?>
<calcChain xmlns="http://schemas.openxmlformats.org/spreadsheetml/2006/main">
  <c r="D48" i="1" l="1"/>
  <c r="E48" i="1" l="1"/>
  <c r="D45" i="1"/>
  <c r="D46" i="1"/>
  <c r="E47" i="1"/>
  <c r="D42" i="1" l="1"/>
  <c r="D31" i="1" l="1"/>
  <c r="D30" i="1"/>
  <c r="C46" i="1"/>
  <c r="C42" i="1"/>
  <c r="D38" i="1"/>
  <c r="C38" i="1"/>
  <c r="D41" i="1"/>
  <c r="D14" i="1"/>
  <c r="E46" i="1" l="1"/>
  <c r="D10" i="1"/>
  <c r="D44" i="1" l="1"/>
  <c r="D34" i="1"/>
  <c r="D35" i="1" l="1"/>
  <c r="C45" i="1"/>
  <c r="E44" i="1"/>
  <c r="C43" i="1"/>
  <c r="D43" i="1"/>
  <c r="E43" i="1" l="1"/>
  <c r="E45" i="1"/>
  <c r="E11" i="1"/>
  <c r="C32" i="1" l="1"/>
  <c r="C27" i="1"/>
  <c r="D27" i="1"/>
  <c r="D32" i="1"/>
  <c r="C16" i="1"/>
  <c r="C13" i="1"/>
  <c r="C8" i="1"/>
  <c r="C7" i="1" s="1"/>
  <c r="C6" i="1" s="1"/>
  <c r="C48" i="1" l="1"/>
  <c r="C26" i="1"/>
  <c r="D26" i="1"/>
  <c r="D16" i="1"/>
  <c r="E20" i="1"/>
  <c r="C21" i="1" l="1"/>
  <c r="D8" i="1" l="1"/>
  <c r="E19" i="1" l="1"/>
  <c r="E18" i="1"/>
  <c r="E17" i="1"/>
  <c r="D13" i="1" l="1"/>
  <c r="E14" i="1"/>
  <c r="E12" i="1"/>
  <c r="E28" i="1" l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D7" i="1"/>
  <c r="E9" i="1"/>
  <c r="E10" i="1"/>
  <c r="E13" i="1"/>
  <c r="E15" i="1"/>
  <c r="E16" i="1"/>
  <c r="D6" i="1" l="1"/>
  <c r="D21" i="1" s="1"/>
  <c r="E8" i="1" l="1"/>
  <c r="E27" i="1" l="1"/>
  <c r="E32" i="1"/>
  <c r="E21" i="1" l="1"/>
  <c r="E7" i="1"/>
  <c r="E6" i="1" l="1"/>
</calcChain>
</file>

<file path=xl/sharedStrings.xml><?xml version="1.0" encoding="utf-8"?>
<sst xmlns="http://schemas.openxmlformats.org/spreadsheetml/2006/main" count="68" uniqueCount="65">
  <si>
    <t>BEVÉTELEK</t>
  </si>
  <si>
    <t>I. Tárgyévi működési bevételek</t>
  </si>
  <si>
    <t>BEVÉTELEK mindösszesen</t>
  </si>
  <si>
    <t>KIADÁSOK</t>
  </si>
  <si>
    <t>KIADÁSOK mindösszesen</t>
  </si>
  <si>
    <t xml:space="preserve">Eltérés
</t>
  </si>
  <si>
    <t>1.1.3. Somogy Megyei Német Nemzetiségi Önkormányzat támogatása</t>
  </si>
  <si>
    <t>1.1. Állami működési támogatás maradványa</t>
  </si>
  <si>
    <t>1.2. Önkormányzati működési támogatás maradványa</t>
  </si>
  <si>
    <t>1.3. Feladatalapú támogatás maradványa</t>
  </si>
  <si>
    <t xml:space="preserve">1.4. Somogy Megyei Német Nemzetiségi Önkormányzat támogatása </t>
  </si>
  <si>
    <r>
      <t>I.</t>
    </r>
    <r>
      <rPr>
        <sz val="7"/>
        <color indexed="8"/>
        <rFont val="Times New Roman"/>
        <family val="1"/>
        <charset val="238"/>
      </rPr>
      <t>   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</si>
  <si>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</si>
  <si>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</si>
  <si>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</si>
  <si>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1.1.2. Megbízási díjak</t>
  </si>
  <si>
    <t>1.2. Munkaadót terhelő járulékok és szociális hozzájárulási adó</t>
  </si>
  <si>
    <t>1.3. Dologi és egyéb folyó kiadás</t>
  </si>
  <si>
    <r>
      <t>1.3.1.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</si>
  <si>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Üzemeltetési anyagbeszerzés</t>
    </r>
  </si>
  <si>
    <t>1.3.3. Informatikai szolgáltatások</t>
  </si>
  <si>
    <r>
      <t xml:space="preserve">1.3.4. </t>
    </r>
    <r>
      <rPr>
        <sz val="12"/>
        <color indexed="8"/>
        <rFont val="Times New Roman"/>
        <family val="1"/>
        <charset val="238"/>
      </rPr>
      <t>Kommunikációs szolgáltatások</t>
    </r>
  </si>
  <si>
    <r>
      <t xml:space="preserve">1.3.5. </t>
    </r>
    <r>
      <rPr>
        <sz val="12"/>
        <color indexed="8"/>
        <rFont val="Times New Roman"/>
        <family val="1"/>
        <charset val="238"/>
      </rPr>
      <t>Bérleti díj</t>
    </r>
  </si>
  <si>
    <r>
      <t>1.3.6.</t>
    </r>
    <r>
      <rPr>
        <sz val="12"/>
        <color indexed="8"/>
        <rFont val="Times New Roman"/>
        <family val="1"/>
        <charset val="238"/>
      </rPr>
      <t> Egyéb szolgáltatások (pl. bank ktg, posta, kulturális pr.)</t>
    </r>
  </si>
  <si>
    <t>1.3.7. Kiküldetések</t>
  </si>
  <si>
    <t>1.3.8. Reklám és propaganda kiadások</t>
  </si>
  <si>
    <t>1.3.9. Működési célú előzetesen felszámított áfa</t>
  </si>
  <si>
    <t>1.3.10. Egyéb dologi kiadások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</si>
  <si>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</si>
  <si>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</si>
  <si>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</si>
  <si>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</si>
  <si>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</si>
  <si>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</si>
  <si>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</si>
  <si>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t>1.2.1. Egyéb bevétel</t>
  </si>
  <si>
    <r>
      <t>II.</t>
    </r>
    <r>
      <rPr>
        <sz val="7"/>
        <color indexed="8"/>
        <rFont val="Times New Roman"/>
        <family val="1"/>
        <charset val="238"/>
      </rPr>
      <t xml:space="preserve">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</si>
  <si>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Működési pénzmaradvány</t>
    </r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</si>
  <si>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</si>
  <si>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</si>
  <si>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</si>
  <si>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</si>
  <si>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</si>
  <si>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</si>
  <si>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</si>
  <si>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</si>
  <si>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053211</t>
  </si>
  <si>
    <t>053221</t>
  </si>
  <si>
    <t>053331</t>
  </si>
  <si>
    <t>053371</t>
  </si>
  <si>
    <t>053411</t>
  </si>
  <si>
    <t>053421</t>
  </si>
  <si>
    <t>053511</t>
  </si>
  <si>
    <t>053551</t>
  </si>
  <si>
    <t>5631</t>
  </si>
  <si>
    <t>II. Tárgyévi felhalmozási célú kiadások</t>
  </si>
  <si>
    <t>2022. évi módosított előirányzat</t>
  </si>
  <si>
    <t>2. Támogatások</t>
  </si>
  <si>
    <t>055121</t>
  </si>
  <si>
    <t>1.1.3. Egyéb külső személyi juttatások / Reprezentációs kiadások</t>
  </si>
  <si>
    <r>
      <t>2.1</t>
    </r>
    <r>
      <rPr>
        <sz val="12"/>
        <color indexed="8"/>
        <rFont val="Times New Roman"/>
        <family val="1"/>
        <charset val="238"/>
      </rPr>
      <t>. Támogatása (áht-n kívül)</t>
    </r>
  </si>
  <si>
    <t>2022. évi új módosított előirányzat</t>
  </si>
  <si>
    <t>1.1. Beruházás (Tracht)</t>
  </si>
  <si>
    <t>Német Nemzetiségi Önkormányzat 2022. évi  költségvetési előirányzataának 3. számú módosítása (adatok e Ft-ban)</t>
  </si>
  <si>
    <t>1.2 Beruházás ( irodabútor)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</si>
</sst>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660033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3" fontId="6" fillId="0" borderId="0" xfId="0" applyNumberFormat="1" applyFont="1" applyAlignment="1"/>
    <xf numFmtId="3" fontId="0" fillId="0" borderId="0" xfId="0" applyNumberFormat="1"/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0" fontId="4" fillId="0" borderId="2" xfId="0" applyFont="1" applyBorder="1" applyAlignment="1">
      <alignment horizontal="left"/>
    </xf>
    <xf numFmtId="0" fontId="9" fillId="0" borderId="0" xfId="0" applyFont="1"/>
    <xf numFmtId="0" fontId="6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/>
    <xf numFmtId="0" fontId="4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0" applyFont="1"/>
    <xf numFmtId="0" fontId="6" fillId="0" borderId="2" xfId="0" applyFont="1" applyBorder="1" applyAlignment="1"/>
    <xf numFmtId="0" fontId="4" fillId="0" borderId="1" xfId="0" applyFont="1" applyBorder="1" applyAlignment="1"/>
    <xf numFmtId="3" fontId="4" fillId="0" borderId="0" xfId="0" applyNumberFormat="1" applyFont="1" applyBorder="1"/>
    <xf numFmtId="0" fontId="6" fillId="0" borderId="0" xfId="0" applyFont="1" applyBorder="1" applyAlignment="1"/>
    <xf numFmtId="0" fontId="10" fillId="0" borderId="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quotePrefix="1" applyFont="1" applyAlignment="1">
      <alignment wrapText="1"/>
    </xf>
    <xf numFmtId="0" fontId="11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2" fillId="0" borderId="5" xfId="0" applyFont="1" applyBorder="1" applyAlignment="1"/>
    <xf numFmtId="0" fontId="12" fillId="0" borderId="0" xfId="0" applyFont="1" applyAlignment="1"/>
    <xf numFmtId="0" fontId="10" fillId="0" borderId="0" xfId="0" applyFont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0" fillId="0" borderId="0" xfId="0" quotePrefix="1" applyFont="1"/>
    <xf numFmtId="0" fontId="10" fillId="0" borderId="5" xfId="0" quotePrefix="1" applyFont="1" applyBorder="1" applyAlignment="1">
      <alignment vertical="center" wrapText="1"/>
    </xf>
    <xf numFmtId="3" fontId="13" fillId="0" borderId="1" xfId="0" applyNumberFormat="1" applyFont="1" applyBorder="1"/>
    <xf numFmtId="3" fontId="14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660033"/>
      <color rgb="FFFF3399"/>
      <color rgb="FFFF6600"/>
      <color rgb="FF00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55"/>
  <sheetViews>
    <sheetView tabSelected="1" topLeftCell="A25" zoomScaleNormal="100" zoomScaleSheetLayoutView="100" workbookViewId="0">
      <selection activeCell="F44" sqref="F44"/>
    </sheetView>
  </sheetViews>
  <sheetFormatPr defaultRowHeight="15.75" x14ac:dyDescent="0.25"/>
  <cols>
    <col min="1" max="1" width="9.140625" style="4"/>
    <col min="2" max="2" width="61.85546875" customWidth="1"/>
    <col min="3" max="3" width="12" style="8" customWidth="1"/>
    <col min="4" max="4" width="13" style="8" customWidth="1"/>
    <col min="5" max="5" width="10.7109375" style="8" customWidth="1"/>
    <col min="6" max="6" width="24.42578125" customWidth="1"/>
    <col min="7" max="7" width="0.5703125" customWidth="1"/>
    <col min="8" max="8" width="33.42578125" style="31" customWidth="1"/>
    <col min="9" max="9" width="21.42578125" style="31" customWidth="1"/>
  </cols>
  <sheetData>
    <row r="1" spans="1:6" x14ac:dyDescent="0.25">
      <c r="A1" s="28"/>
      <c r="B1" s="1" t="s">
        <v>63</v>
      </c>
      <c r="C1" s="7"/>
      <c r="D1" s="7"/>
      <c r="E1" s="7"/>
    </row>
    <row r="3" spans="1:6" x14ac:dyDescent="0.25">
      <c r="A3" s="28"/>
      <c r="B3" s="5" t="s">
        <v>0</v>
      </c>
    </row>
    <row r="4" spans="1:6" ht="45" x14ac:dyDescent="0.25">
      <c r="A4" s="28"/>
      <c r="B4" s="22"/>
      <c r="C4" s="9" t="s">
        <v>56</v>
      </c>
      <c r="D4" s="9" t="s">
        <v>61</v>
      </c>
      <c r="E4" s="9" t="s">
        <v>5</v>
      </c>
    </row>
    <row r="5" spans="1:6" x14ac:dyDescent="0.25">
      <c r="A5" s="28"/>
      <c r="B5" s="25" t="s">
        <v>1</v>
      </c>
      <c r="C5" s="10"/>
      <c r="D5" s="10"/>
      <c r="E5" s="10"/>
    </row>
    <row r="6" spans="1:6" x14ac:dyDescent="0.25">
      <c r="A6" s="28"/>
      <c r="B6" s="21" t="s">
        <v>28</v>
      </c>
      <c r="C6" s="11">
        <f>C7</f>
        <v>2674</v>
      </c>
      <c r="D6" s="11">
        <f>D7</f>
        <v>2674</v>
      </c>
      <c r="E6" s="11">
        <f t="shared" ref="E6:E21" si="0">D6-C6</f>
        <v>0</v>
      </c>
    </row>
    <row r="7" spans="1:6" x14ac:dyDescent="0.25">
      <c r="A7" s="28"/>
      <c r="B7" s="21" t="s">
        <v>29</v>
      </c>
      <c r="C7" s="12">
        <f>C8+C11</f>
        <v>2674</v>
      </c>
      <c r="D7" s="12">
        <f>D8+D11</f>
        <v>2674</v>
      </c>
      <c r="E7" s="11">
        <f t="shared" si="0"/>
        <v>0</v>
      </c>
    </row>
    <row r="8" spans="1:6" x14ac:dyDescent="0.25">
      <c r="A8" s="29" t="s">
        <v>38</v>
      </c>
      <c r="B8" s="18" t="s">
        <v>30</v>
      </c>
      <c r="C8" s="11">
        <f>C9+C10</f>
        <v>1849</v>
      </c>
      <c r="D8" s="11">
        <f>D9+D10</f>
        <v>1849</v>
      </c>
      <c r="E8" s="11">
        <f t="shared" si="0"/>
        <v>0</v>
      </c>
    </row>
    <row r="9" spans="1:6" x14ac:dyDescent="0.25">
      <c r="A9" s="28"/>
      <c r="B9" s="19" t="s">
        <v>31</v>
      </c>
      <c r="C9" s="11">
        <v>1040</v>
      </c>
      <c r="D9" s="11">
        <v>1040</v>
      </c>
      <c r="E9" s="11">
        <f t="shared" si="0"/>
        <v>0</v>
      </c>
    </row>
    <row r="10" spans="1:6" x14ac:dyDescent="0.25">
      <c r="A10" s="28"/>
      <c r="B10" s="19" t="s">
        <v>32</v>
      </c>
      <c r="C10" s="11">
        <v>809</v>
      </c>
      <c r="D10" s="11">
        <f>822-13</f>
        <v>809</v>
      </c>
      <c r="E10" s="11">
        <f t="shared" si="0"/>
        <v>0</v>
      </c>
      <c r="F10" s="53"/>
    </row>
    <row r="11" spans="1:6" x14ac:dyDescent="0.25">
      <c r="A11" s="29"/>
      <c r="B11" s="19" t="s">
        <v>33</v>
      </c>
      <c r="C11" s="11">
        <v>825</v>
      </c>
      <c r="D11" s="11">
        <v>825</v>
      </c>
      <c r="E11" s="11">
        <f>D11-C11</f>
        <v>0</v>
      </c>
    </row>
    <row r="12" spans="1:6" x14ac:dyDescent="0.25">
      <c r="A12" s="29"/>
      <c r="B12" s="19" t="s">
        <v>6</v>
      </c>
      <c r="C12" s="11">
        <v>0</v>
      </c>
      <c r="D12" s="11">
        <v>0</v>
      </c>
      <c r="E12" s="11">
        <f t="shared" si="0"/>
        <v>0</v>
      </c>
    </row>
    <row r="13" spans="1:6" x14ac:dyDescent="0.25">
      <c r="A13" s="29" t="s">
        <v>39</v>
      </c>
      <c r="B13" s="20" t="s">
        <v>34</v>
      </c>
      <c r="C13" s="12">
        <f>SUM(C14:C14)</f>
        <v>3</v>
      </c>
      <c r="D13" s="12">
        <f>SUM(D14:D14)</f>
        <v>24</v>
      </c>
      <c r="E13" s="11">
        <f t="shared" si="0"/>
        <v>21</v>
      </c>
    </row>
    <row r="14" spans="1:6" x14ac:dyDescent="0.25">
      <c r="A14" s="29"/>
      <c r="B14" s="15" t="s">
        <v>35</v>
      </c>
      <c r="C14" s="11">
        <v>3</v>
      </c>
      <c r="D14" s="11">
        <f>3+21</f>
        <v>24</v>
      </c>
      <c r="E14" s="11">
        <f t="shared" si="0"/>
        <v>21</v>
      </c>
      <c r="F14" s="44"/>
    </row>
    <row r="15" spans="1:6" x14ac:dyDescent="0.25">
      <c r="A15" s="28"/>
      <c r="B15" s="18" t="s">
        <v>36</v>
      </c>
      <c r="C15" s="11"/>
      <c r="D15" s="11"/>
      <c r="E15" s="11">
        <f t="shared" si="0"/>
        <v>0</v>
      </c>
    </row>
    <row r="16" spans="1:6" x14ac:dyDescent="0.25">
      <c r="A16" s="29" t="s">
        <v>40</v>
      </c>
      <c r="B16" s="18" t="s">
        <v>37</v>
      </c>
      <c r="C16" s="11">
        <f>SUM(C17:C20)</f>
        <v>1803</v>
      </c>
      <c r="D16" s="11">
        <f>SUM(D17:D20)</f>
        <v>1803</v>
      </c>
      <c r="E16" s="11">
        <f t="shared" si="0"/>
        <v>0</v>
      </c>
    </row>
    <row r="17" spans="1:10" x14ac:dyDescent="0.25">
      <c r="A17" s="29"/>
      <c r="B17" s="19" t="s">
        <v>7</v>
      </c>
      <c r="C17" s="11">
        <v>0</v>
      </c>
      <c r="D17" s="11">
        <v>0</v>
      </c>
      <c r="E17" s="11">
        <f t="shared" si="0"/>
        <v>0</v>
      </c>
    </row>
    <row r="18" spans="1:10" x14ac:dyDescent="0.25">
      <c r="A18" s="29"/>
      <c r="B18" s="19" t="s">
        <v>8</v>
      </c>
      <c r="C18" s="11">
        <v>1026</v>
      </c>
      <c r="D18" s="11">
        <v>1026</v>
      </c>
      <c r="E18" s="11">
        <f t="shared" si="0"/>
        <v>0</v>
      </c>
      <c r="F18" s="31"/>
    </row>
    <row r="19" spans="1:10" x14ac:dyDescent="0.25">
      <c r="A19" s="29"/>
      <c r="B19" s="26" t="s">
        <v>9</v>
      </c>
      <c r="C19" s="11">
        <v>777</v>
      </c>
      <c r="D19" s="11">
        <v>777</v>
      </c>
      <c r="E19" s="11">
        <f t="shared" si="0"/>
        <v>0</v>
      </c>
      <c r="F19" s="31"/>
    </row>
    <row r="20" spans="1:10" x14ac:dyDescent="0.25">
      <c r="A20" s="29"/>
      <c r="B20" s="26" t="s">
        <v>10</v>
      </c>
      <c r="C20" s="11">
        <v>0</v>
      </c>
      <c r="D20" s="11">
        <v>0</v>
      </c>
      <c r="E20" s="11">
        <f t="shared" si="0"/>
        <v>0</v>
      </c>
      <c r="F20" s="31"/>
    </row>
    <row r="21" spans="1:10" x14ac:dyDescent="0.25">
      <c r="A21" s="28"/>
      <c r="B21" s="21" t="s">
        <v>2</v>
      </c>
      <c r="C21" s="13">
        <f>C6+C16+C13</f>
        <v>4480</v>
      </c>
      <c r="D21" s="13">
        <f>D6+D16+D13</f>
        <v>4501</v>
      </c>
      <c r="E21" s="12">
        <f t="shared" si="0"/>
        <v>21</v>
      </c>
      <c r="F21" s="28"/>
    </row>
    <row r="23" spans="1:10" x14ac:dyDescent="0.25">
      <c r="A23" s="28"/>
      <c r="B23" s="5" t="s">
        <v>3</v>
      </c>
    </row>
    <row r="24" spans="1:10" ht="45" x14ac:dyDescent="0.25">
      <c r="A24" s="28"/>
      <c r="B24" s="22"/>
      <c r="C24" s="9" t="s">
        <v>56</v>
      </c>
      <c r="D24" s="9" t="s">
        <v>61</v>
      </c>
      <c r="E24" s="9" t="s">
        <v>5</v>
      </c>
    </row>
    <row r="25" spans="1:10" x14ac:dyDescent="0.25">
      <c r="A25" s="28"/>
      <c r="B25" s="20" t="s">
        <v>11</v>
      </c>
      <c r="C25" s="11"/>
      <c r="D25" s="11"/>
      <c r="E25" s="11"/>
      <c r="F25" s="28"/>
      <c r="G25" s="28"/>
    </row>
    <row r="26" spans="1:10" x14ac:dyDescent="0.25">
      <c r="A26" s="28"/>
      <c r="B26" s="21" t="s">
        <v>12</v>
      </c>
      <c r="C26" s="11">
        <f>C27+C31+C32</f>
        <v>3343</v>
      </c>
      <c r="D26" s="11">
        <f>D27+D31+D32</f>
        <v>3237</v>
      </c>
      <c r="E26" s="11"/>
      <c r="F26" s="28"/>
      <c r="G26" s="28"/>
    </row>
    <row r="27" spans="1:10" x14ac:dyDescent="0.25">
      <c r="A27" s="28"/>
      <c r="B27" s="21" t="s">
        <v>13</v>
      </c>
      <c r="C27" s="12">
        <f>C28+C29+C30</f>
        <v>550</v>
      </c>
      <c r="D27" s="12">
        <f>D28+D29+D30</f>
        <v>523</v>
      </c>
      <c r="E27" s="11">
        <f t="shared" ref="E27:E45" si="1">D27-C27</f>
        <v>-27</v>
      </c>
      <c r="F27" s="28"/>
      <c r="G27" s="28"/>
    </row>
    <row r="28" spans="1:10" x14ac:dyDescent="0.25">
      <c r="A28" s="29" t="s">
        <v>41</v>
      </c>
      <c r="B28" s="27" t="s">
        <v>14</v>
      </c>
      <c r="C28" s="11">
        <v>0</v>
      </c>
      <c r="D28" s="11">
        <v>0</v>
      </c>
      <c r="E28" s="11">
        <f t="shared" si="1"/>
        <v>0</v>
      </c>
      <c r="F28" s="28"/>
      <c r="G28" s="28"/>
      <c r="J28" s="57"/>
    </row>
    <row r="29" spans="1:10" x14ac:dyDescent="0.25">
      <c r="A29" s="29"/>
      <c r="B29" s="6" t="s">
        <v>15</v>
      </c>
      <c r="C29" s="11">
        <v>150</v>
      </c>
      <c r="D29" s="11">
        <v>150</v>
      </c>
      <c r="E29" s="11">
        <f t="shared" si="1"/>
        <v>0</v>
      </c>
      <c r="F29" s="31"/>
      <c r="G29" s="28"/>
      <c r="J29" s="57"/>
    </row>
    <row r="30" spans="1:10" x14ac:dyDescent="0.25">
      <c r="A30" s="29" t="s">
        <v>42</v>
      </c>
      <c r="B30" s="23" t="s">
        <v>59</v>
      </c>
      <c r="C30" s="11">
        <v>400</v>
      </c>
      <c r="D30" s="55">
        <f>200+19+79+102-102+75</f>
        <v>373</v>
      </c>
      <c r="E30" s="11">
        <f t="shared" si="1"/>
        <v>-27</v>
      </c>
      <c r="F30" s="54"/>
      <c r="G30" s="46"/>
      <c r="H30" s="40"/>
      <c r="I30" s="40"/>
    </row>
    <row r="31" spans="1:10" x14ac:dyDescent="0.25">
      <c r="A31" s="29" t="s">
        <v>43</v>
      </c>
      <c r="B31" s="21" t="s">
        <v>16</v>
      </c>
      <c r="C31" s="12">
        <v>260</v>
      </c>
      <c r="D31" s="56">
        <f>60+7+66+127-43+25</f>
        <v>242</v>
      </c>
      <c r="E31" s="11">
        <f t="shared" si="1"/>
        <v>-18</v>
      </c>
      <c r="F31" s="54"/>
      <c r="G31" s="47"/>
      <c r="H31" s="41"/>
      <c r="I31" s="41"/>
    </row>
    <row r="32" spans="1:10" x14ac:dyDescent="0.25">
      <c r="A32" s="28"/>
      <c r="B32" s="21" t="s">
        <v>17</v>
      </c>
      <c r="C32" s="12">
        <f>SUM(C33:C42)</f>
        <v>2533</v>
      </c>
      <c r="D32" s="12">
        <f>SUM(D33:D42)</f>
        <v>2472</v>
      </c>
      <c r="E32" s="11">
        <f t="shared" si="1"/>
        <v>-61</v>
      </c>
      <c r="F32" s="36"/>
      <c r="G32" s="37"/>
      <c r="H32" s="41"/>
      <c r="I32" s="41"/>
    </row>
    <row r="33" spans="1:9" x14ac:dyDescent="0.25">
      <c r="A33" s="29" t="s">
        <v>44</v>
      </c>
      <c r="B33" s="18" t="s">
        <v>18</v>
      </c>
      <c r="C33" s="11">
        <v>50</v>
      </c>
      <c r="D33" s="11">
        <v>50</v>
      </c>
      <c r="E33" s="11">
        <f t="shared" si="1"/>
        <v>0</v>
      </c>
      <c r="F33" s="36"/>
      <c r="G33" s="37"/>
      <c r="H33" s="41"/>
      <c r="I33" s="41"/>
    </row>
    <row r="34" spans="1:9" x14ac:dyDescent="0.25">
      <c r="A34" s="29" t="s">
        <v>45</v>
      </c>
      <c r="B34" s="18" t="s">
        <v>19</v>
      </c>
      <c r="C34" s="11">
        <v>555</v>
      </c>
      <c r="D34" s="11">
        <f>240+110+205</f>
        <v>555</v>
      </c>
      <c r="E34" s="11">
        <f t="shared" si="1"/>
        <v>0</v>
      </c>
      <c r="F34" s="39"/>
      <c r="G34" s="43"/>
      <c r="H34" s="43"/>
      <c r="I34" s="43"/>
    </row>
    <row r="35" spans="1:9" x14ac:dyDescent="0.25">
      <c r="A35" s="29" t="s">
        <v>46</v>
      </c>
      <c r="B35" s="19" t="s">
        <v>20</v>
      </c>
      <c r="C35" s="14">
        <v>157</v>
      </c>
      <c r="D35" s="14">
        <f>150+7</f>
        <v>157</v>
      </c>
      <c r="E35" s="11">
        <f t="shared" si="1"/>
        <v>0</v>
      </c>
      <c r="F35" s="48"/>
      <c r="G35" s="49"/>
      <c r="H35" s="43"/>
      <c r="I35" s="43"/>
    </row>
    <row r="36" spans="1:9" x14ac:dyDescent="0.25">
      <c r="A36" s="29" t="s">
        <v>47</v>
      </c>
      <c r="B36" s="19" t="s">
        <v>21</v>
      </c>
      <c r="C36" s="11">
        <v>0</v>
      </c>
      <c r="D36" s="11">
        <v>0</v>
      </c>
      <c r="E36" s="11">
        <f t="shared" si="1"/>
        <v>0</v>
      </c>
      <c r="F36" s="31"/>
      <c r="G36" s="28"/>
      <c r="H36" s="42"/>
      <c r="I36" s="42"/>
    </row>
    <row r="37" spans="1:9" x14ac:dyDescent="0.25">
      <c r="A37" s="29" t="s">
        <v>48</v>
      </c>
      <c r="B37" s="18" t="s">
        <v>22</v>
      </c>
      <c r="C37" s="11">
        <v>200</v>
      </c>
      <c r="D37" s="11">
        <v>200</v>
      </c>
      <c r="E37" s="11">
        <f t="shared" si="1"/>
        <v>0</v>
      </c>
      <c r="F37" s="31"/>
      <c r="G37" s="28"/>
      <c r="H37" s="43"/>
      <c r="I37" s="43"/>
    </row>
    <row r="38" spans="1:9" x14ac:dyDescent="0.25">
      <c r="A38" s="29" t="s">
        <v>49</v>
      </c>
      <c r="B38" s="18" t="s">
        <v>23</v>
      </c>
      <c r="C38" s="11">
        <f>150+55+302+30</f>
        <v>537</v>
      </c>
      <c r="D38" s="11">
        <f>150+55+302+30+190</f>
        <v>727</v>
      </c>
      <c r="E38" s="11">
        <f t="shared" si="1"/>
        <v>190</v>
      </c>
      <c r="F38" s="54"/>
      <c r="G38" s="47"/>
      <c r="H38" s="40"/>
      <c r="I38" s="40"/>
    </row>
    <row r="39" spans="1:9" x14ac:dyDescent="0.25">
      <c r="A39" s="29" t="s">
        <v>50</v>
      </c>
      <c r="B39" s="2" t="s">
        <v>24</v>
      </c>
      <c r="C39" s="11">
        <v>80</v>
      </c>
      <c r="D39" s="11">
        <v>80</v>
      </c>
      <c r="E39" s="11">
        <f t="shared" si="1"/>
        <v>0</v>
      </c>
      <c r="F39" s="36"/>
      <c r="G39" s="38"/>
      <c r="H39" s="40"/>
      <c r="I39" s="40"/>
    </row>
    <row r="40" spans="1:9" x14ac:dyDescent="0.25">
      <c r="A40" s="29" t="s">
        <v>51</v>
      </c>
      <c r="B40" s="19" t="s">
        <v>25</v>
      </c>
      <c r="C40" s="11">
        <v>0</v>
      </c>
      <c r="D40" s="11">
        <v>0</v>
      </c>
      <c r="E40" s="11">
        <f t="shared" si="1"/>
        <v>0</v>
      </c>
      <c r="F40" s="39"/>
      <c r="G40" s="41"/>
      <c r="H40" s="40"/>
      <c r="I40" s="40"/>
    </row>
    <row r="41" spans="1:9" x14ac:dyDescent="0.25">
      <c r="A41" s="29" t="s">
        <v>52</v>
      </c>
      <c r="B41" s="2" t="s">
        <v>26</v>
      </c>
      <c r="C41" s="11">
        <v>456</v>
      </c>
      <c r="D41" s="55">
        <f>225+30+21+55+43+82-45</f>
        <v>411</v>
      </c>
      <c r="E41" s="11">
        <f t="shared" si="1"/>
        <v>-45</v>
      </c>
      <c r="F41" s="54"/>
      <c r="G41" s="47"/>
      <c r="H41" s="40"/>
      <c r="I41" s="40"/>
    </row>
    <row r="42" spans="1:9" x14ac:dyDescent="0.25">
      <c r="A42" s="29" t="s">
        <v>53</v>
      </c>
      <c r="B42" s="2" t="s">
        <v>27</v>
      </c>
      <c r="C42" s="11">
        <f>335+108+1-100-260+441+2+1-30</f>
        <v>498</v>
      </c>
      <c r="D42" s="55">
        <f>335+108+1-100-260+441+2+1-30-127-100+21</f>
        <v>292</v>
      </c>
      <c r="E42" s="11">
        <f t="shared" si="1"/>
        <v>-206</v>
      </c>
      <c r="F42" s="54"/>
      <c r="G42" s="50"/>
      <c r="H42" s="44"/>
      <c r="I42" s="44"/>
    </row>
    <row r="43" spans="1:9" s="28" customFormat="1" x14ac:dyDescent="0.25">
      <c r="B43" s="32" t="s">
        <v>57</v>
      </c>
      <c r="C43" s="12">
        <f>C44</f>
        <v>450</v>
      </c>
      <c r="D43" s="12">
        <f>D44+I45</f>
        <v>450</v>
      </c>
      <c r="E43" s="11">
        <f t="shared" si="1"/>
        <v>0</v>
      </c>
      <c r="F43" s="34"/>
      <c r="G43" s="35"/>
      <c r="H43" s="43"/>
      <c r="I43" s="43"/>
    </row>
    <row r="44" spans="1:9" s="28" customFormat="1" x14ac:dyDescent="0.25">
      <c r="A44" s="29" t="s">
        <v>58</v>
      </c>
      <c r="B44" s="33" t="s">
        <v>60</v>
      </c>
      <c r="C44" s="11">
        <v>450</v>
      </c>
      <c r="D44" s="11">
        <f>25+25+278+122</f>
        <v>450</v>
      </c>
      <c r="E44" s="11">
        <f t="shared" si="1"/>
        <v>0</v>
      </c>
      <c r="F44" s="51"/>
      <c r="G44" s="52"/>
      <c r="H44" s="40"/>
      <c r="I44" s="43"/>
    </row>
    <row r="45" spans="1:9" s="16" customFormat="1" x14ac:dyDescent="0.25">
      <c r="A45" s="30"/>
      <c r="B45" s="24" t="s">
        <v>55</v>
      </c>
      <c r="C45" s="12">
        <f>C46</f>
        <v>687</v>
      </c>
      <c r="D45" s="12">
        <f>D46+D47</f>
        <v>814</v>
      </c>
      <c r="E45" s="11">
        <f t="shared" si="1"/>
        <v>127</v>
      </c>
      <c r="F45" s="31"/>
      <c r="H45" s="45"/>
      <c r="I45" s="45"/>
    </row>
    <row r="46" spans="1:9" x14ac:dyDescent="0.25">
      <c r="A46" s="29" t="s">
        <v>54</v>
      </c>
      <c r="B46" s="19" t="s">
        <v>62</v>
      </c>
      <c r="C46" s="11">
        <f>500+200-13</f>
        <v>687</v>
      </c>
      <c r="D46" s="55">
        <f>500+200-13</f>
        <v>687</v>
      </c>
      <c r="E46" s="11">
        <f>D46-C46</f>
        <v>0</v>
      </c>
      <c r="F46" s="54"/>
      <c r="G46" s="37"/>
      <c r="H46" s="40"/>
      <c r="I46" s="40"/>
    </row>
    <row r="47" spans="1:9" s="28" customFormat="1" x14ac:dyDescent="0.25">
      <c r="A47" s="29"/>
      <c r="B47" s="19" t="s">
        <v>64</v>
      </c>
      <c r="C47" s="11">
        <v>0</v>
      </c>
      <c r="D47" s="55">
        <v>127</v>
      </c>
      <c r="E47" s="11">
        <f>D47-C47</f>
        <v>127</v>
      </c>
      <c r="F47" s="54"/>
      <c r="G47" s="37"/>
      <c r="H47" s="40"/>
      <c r="I47" s="40"/>
    </row>
    <row r="48" spans="1:9" x14ac:dyDescent="0.25">
      <c r="A48" s="28"/>
      <c r="B48" s="17" t="s">
        <v>4</v>
      </c>
      <c r="C48" s="12">
        <f>C27+C31+C32+C43+C46</f>
        <v>4480</v>
      </c>
      <c r="D48" s="12">
        <f>D27+D31+D32+D43+D45</f>
        <v>4501</v>
      </c>
      <c r="E48" s="12">
        <f>E27+E31+E32+E43+E45</f>
        <v>21</v>
      </c>
      <c r="F48" s="36"/>
      <c r="G48" s="38"/>
      <c r="H48" s="40"/>
      <c r="I48" s="43"/>
    </row>
    <row r="55" spans="2:2" x14ac:dyDescent="0.25">
      <c r="B55" s="3"/>
    </row>
  </sheetData>
  <mergeCells count="1">
    <mergeCell ref="J28:J29"/>
  </mergeCells>
  <pageMargins left="0.39370078740157483" right="0" top="0.39370078740157483" bottom="0" header="0.31496062992125984" footer="0.31496062992125984"/>
  <pageSetup paperSize="9" scale="75" orientation="portrait" r:id="rId1"/>
  <headerFooter>
    <oddHeader>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bercziantal</cp:lastModifiedBy>
  <cp:lastPrinted>2022-08-16T14:03:14Z</cp:lastPrinted>
  <dcterms:created xsi:type="dcterms:W3CDTF">2012-05-24T07:26:02Z</dcterms:created>
  <dcterms:modified xsi:type="dcterms:W3CDTF">2022-09-06T12:28:04Z</dcterms:modified>
</cp:coreProperties>
</file>