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Bérczi Antal\Nemzetiség 2022. 2. sz. módosítás\RNÖ\"/>
    </mc:Choice>
  </mc:AlternateContent>
  <bookViews>
    <workbookView xWindow="0" yWindow="0" windowWidth="23040" windowHeight="8805"/>
  </bookViews>
  <sheets>
    <sheet name="2022 mód" sheetId="1" r:id="rId1"/>
  </sheets>
  <definedNames>
    <definedName name="_xlnm.Print_Area" localSheetId="0">'2022 mód'!$B$1:$H$86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49" i="1"/>
  <c r="E44" i="1"/>
  <c r="D40" i="1"/>
  <c r="D50" i="1" l="1"/>
  <c r="D68" i="1"/>
  <c r="D15" i="1" l="1"/>
  <c r="D51" i="1" l="1"/>
  <c r="D43" i="1"/>
  <c r="D42" i="1"/>
  <c r="D53" i="1" l="1"/>
  <c r="D65" i="1"/>
  <c r="E79" i="1" l="1"/>
  <c r="D79" i="1"/>
  <c r="D45" i="1" l="1"/>
  <c r="C73" i="1"/>
  <c r="D20" i="1" l="1"/>
  <c r="E21" i="1"/>
  <c r="C20" i="1"/>
  <c r="D11" i="1" l="1"/>
  <c r="E15" i="1" l="1"/>
  <c r="E22" i="1" l="1"/>
  <c r="D47" i="1"/>
  <c r="E65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D61" i="1"/>
  <c r="E68" i="1" l="1"/>
  <c r="D86" i="1" l="1"/>
  <c r="C86" i="1"/>
  <c r="E85" i="1"/>
  <c r="E86" i="1" l="1"/>
  <c r="E29" i="1" l="1"/>
  <c r="E19" i="1" l="1"/>
  <c r="C24" i="1" l="1"/>
  <c r="C23" i="1" s="1"/>
  <c r="D24" i="1" l="1"/>
  <c r="D23" i="1" s="1"/>
  <c r="E30" i="1"/>
  <c r="E84" i="1" l="1"/>
  <c r="E80" i="1"/>
  <c r="E78" i="1"/>
  <c r="D77" i="1"/>
  <c r="C77" i="1"/>
  <c r="E76" i="1"/>
  <c r="E75" i="1"/>
  <c r="E74" i="1"/>
  <c r="D73" i="1"/>
  <c r="E72" i="1"/>
  <c r="D71" i="1"/>
  <c r="C71" i="1"/>
  <c r="E70" i="1"/>
  <c r="D69" i="1"/>
  <c r="C69" i="1"/>
  <c r="D52" i="1"/>
  <c r="E53" i="1"/>
  <c r="E51" i="1"/>
  <c r="E50" i="1"/>
  <c r="E49" i="1"/>
  <c r="E48" i="1"/>
  <c r="E47" i="1"/>
  <c r="D46" i="1"/>
  <c r="C46" i="1"/>
  <c r="E45" i="1"/>
  <c r="E43" i="1"/>
  <c r="E42" i="1"/>
  <c r="E41" i="1"/>
  <c r="E40" i="1"/>
  <c r="E39" i="1"/>
  <c r="E38" i="1"/>
  <c r="D37" i="1"/>
  <c r="C37" i="1"/>
  <c r="E28" i="1"/>
  <c r="E27" i="1"/>
  <c r="E26" i="1"/>
  <c r="E25" i="1"/>
  <c r="E20" i="1"/>
  <c r="E18" i="1"/>
  <c r="E17" i="1"/>
  <c r="E16" i="1"/>
  <c r="E14" i="1"/>
  <c r="E13" i="1"/>
  <c r="E12" i="1"/>
  <c r="E11" i="1"/>
  <c r="E10" i="1"/>
  <c r="E9" i="1"/>
  <c r="D8" i="1"/>
  <c r="D7" i="1" s="1"/>
  <c r="C8" i="1"/>
  <c r="E77" i="1" l="1"/>
  <c r="C7" i="1"/>
  <c r="C6" i="1" s="1"/>
  <c r="C31" i="1" s="1"/>
  <c r="E73" i="1"/>
  <c r="C52" i="1"/>
  <c r="C36" i="1" s="1"/>
  <c r="C35" i="1" s="1"/>
  <c r="C81" i="1" s="1"/>
  <c r="E69" i="1"/>
  <c r="E71" i="1"/>
  <c r="E8" i="1"/>
  <c r="E37" i="1"/>
  <c r="E46" i="1"/>
  <c r="D6" i="1"/>
  <c r="E23" i="1"/>
  <c r="D36" i="1"/>
  <c r="E24" i="1"/>
  <c r="E52" i="1" l="1"/>
  <c r="E6" i="1"/>
  <c r="E31" i="1" s="1"/>
  <c r="E7" i="1"/>
  <c r="D31" i="1"/>
  <c r="E36" i="1"/>
  <c r="D35" i="1"/>
  <c r="D81" i="1" l="1"/>
  <c r="E81" i="1" s="1"/>
  <c r="E35" i="1"/>
</calcChain>
</file>

<file path=xl/sharedStrings.xml><?xml version="1.0" encoding="utf-8"?>
<sst xmlns="http://schemas.openxmlformats.org/spreadsheetml/2006/main" count="108" uniqueCount="105">
  <si>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</si>
  <si>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</si>
  <si>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</si>
  <si>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</si>
  <si>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</si>
  <si>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</si>
  <si>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</si>
  <si>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</si>
  <si>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</si>
  <si>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</si>
  <si>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</si>
  <si>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</si>
  <si>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</si>
  <si>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 xml:space="preserve">1.1.5. Munkaügyi Kp.  Diákmunka </t>
  </si>
  <si>
    <t>1.1.3. Kaposvár MJV Önkormányzatának tám. Gyereknap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</si>
  <si>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</si>
  <si>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</si>
  <si>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</si>
  <si>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</si>
  <si>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</si>
  <si>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</si>
  <si>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</si>
  <si>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</si>
  <si>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</si>
  <si>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</si>
  <si>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</si>
  <si>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</si>
  <si>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t xml:space="preserve">1.1.2. Munkabér Diákmunka </t>
  </si>
  <si>
    <t>1.1.4. Közlekedési költségtérítés</t>
  </si>
  <si>
    <t>1.2.2. Munkaadót terhelő járulékok Diákmunka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</si>
  <si>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</si>
  <si>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1.3. Dologi és egyéb folyó kiadás</t>
  </si>
  <si>
    <t>2. Támogatások</t>
  </si>
  <si>
    <t>II. Tárgyévi felhalmozási célú kiadások</t>
  </si>
  <si>
    <t>2.1. TOP-os pályázatok előlegének visszafizetése CSER</t>
  </si>
  <si>
    <t>1.5. Általános tartalék</t>
  </si>
  <si>
    <t>1.5.1. Technikai pénzmaradvány (zárolt)</t>
  </si>
  <si>
    <t>KIADÁSOK mindösszesen</t>
  </si>
  <si>
    <t>Eltérés</t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</si>
  <si>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</si>
  <si>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</si>
  <si>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</si>
  <si>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</si>
  <si>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</si>
  <si>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</si>
  <si>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</si>
  <si>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</si>
  <si>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</si>
  <si>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</si>
  <si>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</si>
  <si>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</si>
  <si>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</si>
  <si>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</si>
  <si>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</si>
  <si>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</si>
  <si>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</si>
  <si>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TOP SZENTJAKAB program</t>
  </si>
  <si>
    <t>1.2 Beruházás - SZENTJAKAB</t>
  </si>
  <si>
    <t>1.2.3. Munkaadót terhelő járulékok (közfogl.)</t>
  </si>
  <si>
    <t xml:space="preserve">1.1.3. Munkabér közfogl. </t>
  </si>
  <si>
    <t>2.2. Alapítványi támogatás</t>
  </si>
  <si>
    <t>1.1.5. Munkabér - Szakmai vezető (1 fő) SZENTJAKAB</t>
  </si>
  <si>
    <t>1.1.6. Munkabér - Mentor (2 fő) SZENTJAKAB</t>
  </si>
  <si>
    <t>1.2.4. Munkaadót terhelő járulékok - Szakmai vezető (1 fő) SZENTJAKAB</t>
  </si>
  <si>
    <t>1.2.5. Munkaadót terhelő járulékok - Mentor (2 fő) SZENTJAKAB</t>
  </si>
  <si>
    <t>1.1 Beruházás (informatikai eszközök)</t>
  </si>
  <si>
    <t>1.6. Emberi Erőforrás Min. támogatása Kulturális program maradványa</t>
  </si>
  <si>
    <t>2022. évi    módosított előirányzat</t>
  </si>
  <si>
    <t>2022. évi módosított új előirányzat</t>
  </si>
  <si>
    <t>Közfoglalkoztatottak</t>
  </si>
  <si>
    <t>2.3. Emberi Erőforrás Támogatáskezelő Rétesfesztivál maradványa visszafizetése</t>
  </si>
  <si>
    <r>
      <t xml:space="preserve">1.3.3. </t>
    </r>
    <r>
      <rPr>
        <sz val="12"/>
        <color indexed="8"/>
        <rFont val="Times New Roman"/>
        <family val="1"/>
        <charset val="238"/>
      </rPr>
      <t>Üzemeltetési anyagok besz. SZENTJAKAB</t>
    </r>
  </si>
  <si>
    <t xml:space="preserve">1.3.2. Üzemeltetési anyagok besz. közfogl. </t>
  </si>
  <si>
    <t>1.5. TOP 6.9.1-1-16-KA1-2020-00001  Szentjakabi projekt</t>
  </si>
  <si>
    <t>1.1.6. Munkaügyi Kp. Közfogi. 2021.09.13.-2022.02.28.</t>
  </si>
  <si>
    <t>1.2.1. Kaposvár MJV Önkormányzatának kölcsön</t>
  </si>
  <si>
    <t>1.4. Működési tartalék</t>
  </si>
  <si>
    <t>1.4.1KMJV Önkormányzata által nyújtott kölcsön</t>
  </si>
  <si>
    <t>1.1.7. Munkaügyi Kp. Közfogi. 2022.03.16-2022-07.31.</t>
  </si>
  <si>
    <t>1.1.8. Emberi Erőforrás Min. támogatása Tábor</t>
  </si>
  <si>
    <t>1.1.9. Emberi Erőforrás Min. támogatása Kulturális program</t>
  </si>
  <si>
    <t xml:space="preserve">1.1.10. Szentjakabi városrész (TOP-6.9.1-16-KA1-2020-00001) </t>
  </si>
  <si>
    <r>
      <t>1.3.4.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</si>
  <si>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1.3.5.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</si>
  <si>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1.3.6.</t>
    </r>
    <r>
      <rPr>
        <sz val="12"/>
        <color indexed="8"/>
        <rFont val="Times New Roman"/>
        <family val="1"/>
        <charset val="238"/>
      </rPr>
      <t> Bérleti díj</t>
    </r>
  </si>
  <si>
    <t>1.3.7. Szakmai tevékenységet segítő szolgáltatás</t>
  </si>
  <si>
    <t>1.3.8. Szakmai tevékenységet segítő szolgáltatás közfogl.</t>
  </si>
  <si>
    <r>
      <t>1.3.9.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</si>
  <si>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1.3.10. Egyéb szolgáltatások SZENTJAKAB</t>
  </si>
  <si>
    <t>1.3.11. Kiküldetések</t>
  </si>
  <si>
    <t>1.3.12. Karbantartás, kisjavítás</t>
  </si>
  <si>
    <t>1.3.13. Működési célú előzetesen felszámított áfa</t>
  </si>
  <si>
    <t xml:space="preserve">1.3.14. Működési célú előzetesen felszámított áfa közfogl. </t>
  </si>
  <si>
    <t>1.3.15. Működési célú előzetesen felszámított áfa SZENTJAKAB</t>
  </si>
  <si>
    <t>1.3.16. Egyéb dologi kiadások</t>
  </si>
  <si>
    <t>1.1.4. Kaposvár MJV Önkormányzatának tám. Közfogalk 30% önrész</t>
  </si>
  <si>
    <t>2022. évi módosított  előirányzat</t>
  </si>
  <si>
    <t>2022. évi új módosított  előirányzat</t>
  </si>
  <si>
    <t>Roma Nemzetiségi Önkormányzat 2022. évi költségvetési előirányzata 2. számú módosítása (adatok e Ft-ban)</t>
  </si>
  <si>
    <t>1.2.1. Egyéb kapott kamatok és kamat jellegű bevételek</t>
  </si>
  <si>
    <t>2022. évi új módosított előirányzat</t>
  </si>
  <si>
    <t>1.2 Beruházás tárgyi eszközök</t>
  </si>
  <si>
    <t>0511131</t>
  </si>
  <si>
    <t>1.1.8.  Egyéb külső személyi juttatások</t>
  </si>
  <si>
    <t>1.1.7. Foglalkoztatottak egyéb személyi juttatásai közfogl.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</si>
</sst>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D600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49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49" fontId="14" fillId="0" borderId="4" xfId="0" applyNumberFormat="1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14" fillId="0" borderId="4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horizontal="justify"/>
    </xf>
    <xf numFmtId="49" fontId="17" fillId="0" borderId="0" xfId="0" applyNumberFormat="1" applyFont="1"/>
    <xf numFmtId="49" fontId="17" fillId="0" borderId="0" xfId="0" applyNumberFormat="1" applyFont="1" applyAlignment="1">
      <alignment wrapText="1"/>
    </xf>
    <xf numFmtId="49" fontId="18" fillId="0" borderId="0" xfId="0" applyNumberFormat="1" applyFont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0" fontId="19" fillId="0" borderId="0" xfId="0" applyFont="1"/>
    <xf numFmtId="49" fontId="20" fillId="0" borderId="4" xfId="0" quotePrefix="1" applyNumberFormat="1" applyFont="1" applyBorder="1" applyAlignment="1">
      <alignment vertical="top" wrapText="1"/>
    </xf>
    <xf numFmtId="49" fontId="14" fillId="0" borderId="0" xfId="0" quotePrefix="1" applyNumberFormat="1" applyFont="1"/>
    <xf numFmtId="49" fontId="14" fillId="0" borderId="0" xfId="0" quotePrefix="1" applyNumberFormat="1" applyFont="1" applyAlignment="1">
      <alignment wrapText="1"/>
    </xf>
    <xf numFmtId="49" fontId="14" fillId="0" borderId="0" xfId="0" quotePrefix="1" applyNumberFormat="1" applyFont="1" applyAlignment="1">
      <alignment horizontal="justify" wrapText="1"/>
    </xf>
    <xf numFmtId="49" fontId="16" fillId="0" borderId="0" xfId="0" quotePrefix="1" applyNumberFormat="1" applyFont="1" applyAlignment="1">
      <alignment wrapText="1"/>
    </xf>
    <xf numFmtId="49" fontId="18" fillId="0" borderId="0" xfId="0" quotePrefix="1" applyNumberFormat="1" applyFont="1"/>
    <xf numFmtId="49" fontId="21" fillId="0" borderId="0" xfId="0" quotePrefix="1" applyNumberFormat="1" applyFont="1"/>
    <xf numFmtId="49" fontId="17" fillId="0" borderId="0" xfId="0" quotePrefix="1" applyNumberFormat="1" applyFont="1" applyAlignment="1">
      <alignment wrapText="1"/>
    </xf>
    <xf numFmtId="49" fontId="17" fillId="0" borderId="0" xfId="0" quotePrefix="1" applyNumberFormat="1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zoomScaleSheetLayoutView="100" workbookViewId="0">
      <selection activeCell="F29" sqref="F29"/>
    </sheetView>
  </sheetViews>
  <sheetFormatPr defaultRowHeight="15.75" x14ac:dyDescent="0.25"/>
  <cols>
    <col min="1" max="1" width="8.85546875" style="1"/>
    <col min="2" max="2" width="75.7109375" customWidth="1"/>
    <col min="3" max="3" width="13.5703125" customWidth="1"/>
    <col min="4" max="5" width="13" customWidth="1"/>
    <col min="6" max="6" width="34.5703125" style="40" customWidth="1"/>
    <col min="7" max="7" width="11.28515625" customWidth="1"/>
  </cols>
  <sheetData>
    <row r="1" spans="1:6" x14ac:dyDescent="0.25">
      <c r="B1" s="36" t="s">
        <v>98</v>
      </c>
      <c r="C1" s="36"/>
      <c r="D1" s="36"/>
      <c r="E1" s="36"/>
    </row>
    <row r="3" spans="1:6" x14ac:dyDescent="0.25">
      <c r="B3" s="2" t="s">
        <v>0</v>
      </c>
    </row>
    <row r="4" spans="1:6" ht="45" x14ac:dyDescent="0.25">
      <c r="B4" s="24"/>
      <c r="C4" s="3" t="s">
        <v>96</v>
      </c>
      <c r="D4" s="3" t="s">
        <v>100</v>
      </c>
      <c r="E4" s="42" t="s">
        <v>38</v>
      </c>
    </row>
    <row r="5" spans="1:6" x14ac:dyDescent="0.25">
      <c r="B5" s="25" t="s">
        <v>1</v>
      </c>
      <c r="C5" s="4"/>
      <c r="D5" s="4"/>
      <c r="E5" s="4"/>
    </row>
    <row r="6" spans="1:6" x14ac:dyDescent="0.25">
      <c r="B6" s="26" t="s">
        <v>20</v>
      </c>
      <c r="C6" s="6">
        <f>C7+C20</f>
        <v>11503</v>
      </c>
      <c r="D6" s="6">
        <f>D7+D20</f>
        <v>15365</v>
      </c>
      <c r="E6" s="6">
        <f>D6-C6</f>
        <v>3862</v>
      </c>
    </row>
    <row r="7" spans="1:6" x14ac:dyDescent="0.25">
      <c r="B7" s="26" t="s">
        <v>19</v>
      </c>
      <c r="C7" s="6">
        <f>SUM(C11:C19)+C8</f>
        <v>4503</v>
      </c>
      <c r="D7" s="6">
        <f>SUM(D11:D19)+D8</f>
        <v>8359</v>
      </c>
      <c r="E7" s="6">
        <f t="shared" ref="E7:E30" si="0">D7-C7</f>
        <v>3856</v>
      </c>
    </row>
    <row r="8" spans="1:6" x14ac:dyDescent="0.25">
      <c r="A8" s="7" t="s">
        <v>39</v>
      </c>
      <c r="B8" s="27" t="s">
        <v>18</v>
      </c>
      <c r="C8" s="5">
        <f>SUM(C9:C10)</f>
        <v>1040</v>
      </c>
      <c r="D8" s="5">
        <f>SUM(D9:D10)</f>
        <v>3148</v>
      </c>
      <c r="E8" s="5">
        <f t="shared" si="0"/>
        <v>2108</v>
      </c>
    </row>
    <row r="9" spans="1:6" x14ac:dyDescent="0.25">
      <c r="B9" s="23" t="s">
        <v>17</v>
      </c>
      <c r="C9" s="5">
        <v>1040</v>
      </c>
      <c r="D9" s="5">
        <v>1040</v>
      </c>
      <c r="E9" s="5">
        <f t="shared" si="0"/>
        <v>0</v>
      </c>
    </row>
    <row r="10" spans="1:6" x14ac:dyDescent="0.25">
      <c r="B10" s="23" t="s">
        <v>16</v>
      </c>
      <c r="C10" s="5"/>
      <c r="D10" s="5">
        <v>2108</v>
      </c>
      <c r="E10" s="5">
        <f t="shared" si="0"/>
        <v>2108</v>
      </c>
      <c r="F10" s="56"/>
    </row>
    <row r="11" spans="1:6" x14ac:dyDescent="0.25">
      <c r="A11" s="7"/>
      <c r="B11" s="23" t="s">
        <v>15</v>
      </c>
      <c r="C11" s="5">
        <v>2263</v>
      </c>
      <c r="D11" s="5">
        <f>2263</f>
        <v>2263</v>
      </c>
      <c r="E11" s="5">
        <f t="shared" si="0"/>
        <v>0</v>
      </c>
      <c r="F11" s="41"/>
    </row>
    <row r="12" spans="1:6" x14ac:dyDescent="0.25">
      <c r="A12" s="7"/>
      <c r="B12" s="23" t="s">
        <v>14</v>
      </c>
      <c r="C12" s="5">
        <v>0</v>
      </c>
      <c r="D12" s="5">
        <v>0</v>
      </c>
      <c r="E12" s="5">
        <f t="shared" si="0"/>
        <v>0</v>
      </c>
    </row>
    <row r="13" spans="1:6" x14ac:dyDescent="0.25">
      <c r="A13" s="7"/>
      <c r="B13" s="23" t="s">
        <v>95</v>
      </c>
      <c r="C13" s="5">
        <v>292</v>
      </c>
      <c r="D13" s="5">
        <v>292</v>
      </c>
      <c r="E13" s="5">
        <f t="shared" si="0"/>
        <v>0</v>
      </c>
      <c r="F13" s="41"/>
    </row>
    <row r="14" spans="1:6" x14ac:dyDescent="0.25">
      <c r="A14" s="7"/>
      <c r="B14" s="28" t="s">
        <v>13</v>
      </c>
      <c r="C14" s="5">
        <v>0</v>
      </c>
      <c r="D14" s="5">
        <v>0</v>
      </c>
      <c r="E14" s="5">
        <f t="shared" si="0"/>
        <v>0</v>
      </c>
    </row>
    <row r="15" spans="1:6" x14ac:dyDescent="0.25">
      <c r="A15" s="7"/>
      <c r="B15" s="28" t="s">
        <v>74</v>
      </c>
      <c r="C15" s="5">
        <v>160</v>
      </c>
      <c r="D15" s="5">
        <f>160+108</f>
        <v>268</v>
      </c>
      <c r="E15" s="5">
        <f t="shared" si="0"/>
        <v>108</v>
      </c>
      <c r="F15" s="41"/>
    </row>
    <row r="16" spans="1:6" x14ac:dyDescent="0.25">
      <c r="A16" s="7"/>
      <c r="B16" s="23" t="s">
        <v>78</v>
      </c>
      <c r="C16" s="5">
        <v>748</v>
      </c>
      <c r="D16" s="5">
        <v>748</v>
      </c>
      <c r="E16" s="5">
        <f t="shared" si="0"/>
        <v>0</v>
      </c>
      <c r="F16" s="45"/>
    </row>
    <row r="17" spans="1:8" x14ac:dyDescent="0.25">
      <c r="A17" s="7"/>
      <c r="B17" s="9" t="s">
        <v>79</v>
      </c>
      <c r="C17" s="5">
        <v>0</v>
      </c>
      <c r="D17" s="5">
        <v>0</v>
      </c>
      <c r="E17" s="5">
        <f t="shared" si="0"/>
        <v>0</v>
      </c>
    </row>
    <row r="18" spans="1:8" x14ac:dyDescent="0.25">
      <c r="A18" s="7"/>
      <c r="B18" s="9" t="s">
        <v>80</v>
      </c>
      <c r="C18" s="5">
        <v>0</v>
      </c>
      <c r="D18" s="5">
        <v>0</v>
      </c>
      <c r="E18" s="5">
        <f t="shared" si="0"/>
        <v>0</v>
      </c>
    </row>
    <row r="19" spans="1:8" x14ac:dyDescent="0.25">
      <c r="A19" s="7"/>
      <c r="B19" s="9" t="s">
        <v>81</v>
      </c>
      <c r="C19" s="5">
        <v>0</v>
      </c>
      <c r="D19" s="5">
        <v>1640</v>
      </c>
      <c r="E19" s="5">
        <f t="shared" si="0"/>
        <v>1640</v>
      </c>
      <c r="F19" s="41"/>
    </row>
    <row r="20" spans="1:8" x14ac:dyDescent="0.25">
      <c r="A20" s="7"/>
      <c r="B20" s="10" t="s">
        <v>22</v>
      </c>
      <c r="C20" s="6">
        <f>C22</f>
        <v>7000</v>
      </c>
      <c r="D20" s="6">
        <f>D21+D22</f>
        <v>7006</v>
      </c>
      <c r="E20" s="6">
        <f t="shared" si="0"/>
        <v>6</v>
      </c>
    </row>
    <row r="21" spans="1:8" x14ac:dyDescent="0.25">
      <c r="A21" s="7"/>
      <c r="B21" s="14" t="s">
        <v>99</v>
      </c>
      <c r="C21" s="6">
        <v>0</v>
      </c>
      <c r="D21" s="6">
        <v>6</v>
      </c>
      <c r="E21" s="6">
        <f t="shared" si="0"/>
        <v>6</v>
      </c>
      <c r="F21" s="57"/>
    </row>
    <row r="22" spans="1:8" x14ac:dyDescent="0.25">
      <c r="A22" s="7"/>
      <c r="B22" s="14" t="s">
        <v>75</v>
      </c>
      <c r="C22" s="5">
        <v>7000</v>
      </c>
      <c r="D22" s="5">
        <v>7000</v>
      </c>
      <c r="E22" s="5">
        <f t="shared" si="0"/>
        <v>0</v>
      </c>
      <c r="F22" s="41"/>
    </row>
    <row r="23" spans="1:8" x14ac:dyDescent="0.25">
      <c r="A23" s="7"/>
      <c r="B23" s="38" t="s">
        <v>10</v>
      </c>
      <c r="C23" s="6">
        <f>C24</f>
        <v>5799</v>
      </c>
      <c r="D23" s="6">
        <f>D24</f>
        <v>5799</v>
      </c>
      <c r="E23" s="6">
        <f t="shared" si="0"/>
        <v>0</v>
      </c>
      <c r="F23" s="41"/>
    </row>
    <row r="24" spans="1:8" x14ac:dyDescent="0.25">
      <c r="A24" s="7"/>
      <c r="B24" s="33" t="s">
        <v>11</v>
      </c>
      <c r="C24" s="21">
        <f>SUM(C25:C30)</f>
        <v>5799</v>
      </c>
      <c r="D24" s="21">
        <f>SUM(D25:D30)</f>
        <v>5799</v>
      </c>
      <c r="E24" s="6">
        <f t="shared" si="0"/>
        <v>0</v>
      </c>
    </row>
    <row r="25" spans="1:8" x14ac:dyDescent="0.25">
      <c r="A25" s="7" t="s">
        <v>40</v>
      </c>
      <c r="B25" s="34" t="s">
        <v>21</v>
      </c>
      <c r="C25" s="20">
        <v>0</v>
      </c>
      <c r="D25" s="20">
        <v>0</v>
      </c>
      <c r="E25" s="5">
        <f t="shared" si="0"/>
        <v>0</v>
      </c>
    </row>
    <row r="26" spans="1:8" x14ac:dyDescent="0.25">
      <c r="A26" s="7"/>
      <c r="B26" s="30" t="s">
        <v>7</v>
      </c>
      <c r="C26" s="20">
        <v>1445</v>
      </c>
      <c r="D26" s="20">
        <v>1445</v>
      </c>
      <c r="E26" s="5">
        <f t="shared" si="0"/>
        <v>0</v>
      </c>
      <c r="F26" s="41"/>
    </row>
    <row r="27" spans="1:8" x14ac:dyDescent="0.25">
      <c r="A27" s="7"/>
      <c r="B27" s="30" t="s">
        <v>8</v>
      </c>
      <c r="C27" s="20">
        <v>2074</v>
      </c>
      <c r="D27" s="20">
        <v>2074</v>
      </c>
      <c r="E27" s="5">
        <f t="shared" si="0"/>
        <v>0</v>
      </c>
      <c r="F27" s="41"/>
    </row>
    <row r="28" spans="1:8" x14ac:dyDescent="0.25">
      <c r="A28" s="7"/>
      <c r="B28" s="30" t="s">
        <v>12</v>
      </c>
      <c r="C28" s="20">
        <v>333</v>
      </c>
      <c r="D28" s="20">
        <v>333</v>
      </c>
      <c r="E28" s="5">
        <f t="shared" si="0"/>
        <v>0</v>
      </c>
      <c r="F28" s="41"/>
    </row>
    <row r="29" spans="1:8" x14ac:dyDescent="0.25">
      <c r="A29" s="7"/>
      <c r="B29" s="30" t="s">
        <v>73</v>
      </c>
      <c r="C29" s="20">
        <v>1939</v>
      </c>
      <c r="D29" s="20">
        <v>1939</v>
      </c>
      <c r="E29" s="5">
        <f t="shared" si="0"/>
        <v>0</v>
      </c>
      <c r="F29" s="41"/>
    </row>
    <row r="30" spans="1:8" x14ac:dyDescent="0.25">
      <c r="A30" s="7"/>
      <c r="B30" s="23" t="s">
        <v>66</v>
      </c>
      <c r="C30" s="5">
        <v>8</v>
      </c>
      <c r="D30" s="5">
        <v>8</v>
      </c>
      <c r="E30" s="5">
        <f t="shared" si="0"/>
        <v>0</v>
      </c>
      <c r="F30" s="41"/>
    </row>
    <row r="31" spans="1:8" x14ac:dyDescent="0.25">
      <c r="A31" s="7"/>
      <c r="B31" s="29" t="s">
        <v>2</v>
      </c>
      <c r="C31" s="11">
        <f>C6+C23</f>
        <v>17302</v>
      </c>
      <c r="D31" s="11">
        <f>D6+D23</f>
        <v>21164</v>
      </c>
      <c r="E31" s="11">
        <f>E6+E24</f>
        <v>3862</v>
      </c>
      <c r="H31" s="12"/>
    </row>
    <row r="32" spans="1:8" x14ac:dyDescent="0.25">
      <c r="A32" s="7"/>
      <c r="C32" s="12"/>
      <c r="D32" s="12"/>
      <c r="E32" s="12"/>
    </row>
    <row r="33" spans="1:9" x14ac:dyDescent="0.25">
      <c r="A33" s="7"/>
      <c r="B33" s="2" t="s">
        <v>3</v>
      </c>
      <c r="C33" s="12"/>
      <c r="D33" s="12"/>
      <c r="E33" s="12"/>
    </row>
    <row r="34" spans="1:9" ht="45" x14ac:dyDescent="0.25">
      <c r="A34" s="7"/>
      <c r="B34" s="24"/>
      <c r="C34" s="3" t="s">
        <v>96</v>
      </c>
      <c r="D34" s="3" t="s">
        <v>97</v>
      </c>
      <c r="E34" s="42" t="s">
        <v>38</v>
      </c>
      <c r="F34" s="41"/>
      <c r="G34" s="12"/>
    </row>
    <row r="35" spans="1:9" x14ac:dyDescent="0.25">
      <c r="B35" s="27" t="s">
        <v>4</v>
      </c>
      <c r="C35" s="6">
        <f>C36+C73</f>
        <v>17102</v>
      </c>
      <c r="D35" s="6">
        <f>D36+D73</f>
        <v>20938</v>
      </c>
      <c r="E35" s="6">
        <f t="shared" ref="E35:E81" si="1">D35-C35</f>
        <v>3836</v>
      </c>
      <c r="F35" s="41"/>
    </row>
    <row r="36" spans="1:9" x14ac:dyDescent="0.25">
      <c r="B36" s="26" t="s">
        <v>23</v>
      </c>
      <c r="C36" s="6">
        <f>C37+C46+C52+C69+C71</f>
        <v>17094</v>
      </c>
      <c r="D36" s="6">
        <f>D37+D46+D52+D69+D71</f>
        <v>20930</v>
      </c>
      <c r="E36" s="6">
        <f t="shared" si="1"/>
        <v>3836</v>
      </c>
      <c r="F36" s="41"/>
    </row>
    <row r="37" spans="1:9" x14ac:dyDescent="0.25">
      <c r="B37" s="26" t="s">
        <v>24</v>
      </c>
      <c r="C37" s="6">
        <f>SUM(C38:C45)</f>
        <v>3945</v>
      </c>
      <c r="D37" s="6">
        <f>SUM(D38:D45)</f>
        <v>5513</v>
      </c>
      <c r="E37" s="6">
        <f t="shared" si="1"/>
        <v>1568</v>
      </c>
      <c r="F37" s="41"/>
    </row>
    <row r="38" spans="1:9" x14ac:dyDescent="0.25">
      <c r="A38" s="7" t="s">
        <v>41</v>
      </c>
      <c r="B38" s="27" t="s">
        <v>25</v>
      </c>
      <c r="C38" s="5">
        <v>1234</v>
      </c>
      <c r="D38" s="5">
        <v>1234</v>
      </c>
      <c r="E38" s="5">
        <f t="shared" si="1"/>
        <v>0</v>
      </c>
      <c r="F38" s="41"/>
    </row>
    <row r="39" spans="1:9" x14ac:dyDescent="0.25">
      <c r="B39" s="23" t="s">
        <v>27</v>
      </c>
      <c r="C39" s="5">
        <v>0</v>
      </c>
      <c r="D39" s="5">
        <v>0</v>
      </c>
      <c r="E39" s="5">
        <f t="shared" si="1"/>
        <v>0</v>
      </c>
      <c r="F39" s="41"/>
    </row>
    <row r="40" spans="1:9" x14ac:dyDescent="0.25">
      <c r="A40" s="7" t="s">
        <v>42</v>
      </c>
      <c r="B40" s="8" t="s">
        <v>59</v>
      </c>
      <c r="C40" s="5">
        <v>1374</v>
      </c>
      <c r="D40" s="5">
        <f>311+150+638+275+76</f>
        <v>1450</v>
      </c>
      <c r="E40" s="5">
        <f t="shared" si="1"/>
        <v>76</v>
      </c>
      <c r="F40" s="62"/>
      <c r="I40" s="54"/>
    </row>
    <row r="41" spans="1:9" x14ac:dyDescent="0.25">
      <c r="A41" s="7" t="s">
        <v>43</v>
      </c>
      <c r="B41" s="8" t="s">
        <v>28</v>
      </c>
      <c r="C41" s="5">
        <v>0</v>
      </c>
      <c r="D41" s="5">
        <v>6</v>
      </c>
      <c r="E41" s="5">
        <f t="shared" si="1"/>
        <v>6</v>
      </c>
      <c r="F41" s="56"/>
      <c r="H41" s="52"/>
      <c r="I41" s="53"/>
    </row>
    <row r="42" spans="1:9" x14ac:dyDescent="0.25">
      <c r="A42" s="7"/>
      <c r="B42" s="8" t="s">
        <v>61</v>
      </c>
      <c r="C42" s="5">
        <v>440</v>
      </c>
      <c r="D42" s="5">
        <f>440+520</f>
        <v>960</v>
      </c>
      <c r="E42" s="5">
        <f t="shared" si="1"/>
        <v>520</v>
      </c>
      <c r="F42" s="61"/>
      <c r="G42" s="12"/>
      <c r="H42" s="52"/>
      <c r="I42" s="53"/>
    </row>
    <row r="43" spans="1:9" x14ac:dyDescent="0.25">
      <c r="A43" s="7"/>
      <c r="B43" s="23" t="s">
        <v>62</v>
      </c>
      <c r="C43" s="5">
        <v>600</v>
      </c>
      <c r="D43" s="5">
        <f>600+960</f>
        <v>1560</v>
      </c>
      <c r="E43" s="5">
        <f t="shared" si="1"/>
        <v>960</v>
      </c>
      <c r="F43" s="60"/>
      <c r="H43" s="52"/>
      <c r="I43" s="53"/>
    </row>
    <row r="44" spans="1:9" x14ac:dyDescent="0.25">
      <c r="A44" s="7" t="s">
        <v>102</v>
      </c>
      <c r="B44" s="14" t="s">
        <v>104</v>
      </c>
      <c r="C44" s="5">
        <v>0</v>
      </c>
      <c r="D44" s="5">
        <v>23</v>
      </c>
      <c r="E44" s="5">
        <f t="shared" si="1"/>
        <v>23</v>
      </c>
      <c r="F44" s="63"/>
      <c r="H44" s="52"/>
      <c r="I44" s="53"/>
    </row>
    <row r="45" spans="1:9" x14ac:dyDescent="0.25">
      <c r="A45" s="7" t="s">
        <v>44</v>
      </c>
      <c r="B45" s="27" t="s">
        <v>103</v>
      </c>
      <c r="C45" s="5">
        <v>297</v>
      </c>
      <c r="D45" s="5">
        <f>120+97+80-17</f>
        <v>280</v>
      </c>
      <c r="E45" s="5">
        <f t="shared" si="1"/>
        <v>-17</v>
      </c>
      <c r="F45" s="57"/>
      <c r="H45" s="52"/>
      <c r="I45" s="53"/>
    </row>
    <row r="46" spans="1:9" ht="15.75" customHeight="1" x14ac:dyDescent="0.25">
      <c r="A46" s="7" t="s">
        <v>45</v>
      </c>
      <c r="B46" s="26" t="s">
        <v>26</v>
      </c>
      <c r="C46" s="6">
        <f>SUM(C47:C51)</f>
        <v>428</v>
      </c>
      <c r="D46" s="6">
        <f>SUM(D47:D51)</f>
        <v>597</v>
      </c>
      <c r="E46" s="6">
        <f t="shared" si="1"/>
        <v>169</v>
      </c>
      <c r="F46" s="41"/>
      <c r="I46" s="53"/>
    </row>
    <row r="47" spans="1:9" x14ac:dyDescent="0.25">
      <c r="A47" s="7"/>
      <c r="B47" s="23" t="s">
        <v>9</v>
      </c>
      <c r="C47" s="5">
        <v>245</v>
      </c>
      <c r="D47" s="5">
        <f>227+8+2+8</f>
        <v>245</v>
      </c>
      <c r="E47" s="5">
        <f t="shared" si="1"/>
        <v>0</v>
      </c>
      <c r="F47" s="44"/>
      <c r="I47" s="53"/>
    </row>
    <row r="48" spans="1:9" ht="15.75" customHeight="1" x14ac:dyDescent="0.25">
      <c r="A48" s="7"/>
      <c r="B48" s="23" t="s">
        <v>29</v>
      </c>
      <c r="C48" s="5">
        <v>0</v>
      </c>
      <c r="D48" s="5">
        <v>0</v>
      </c>
      <c r="E48" s="5">
        <f t="shared" si="1"/>
        <v>0</v>
      </c>
      <c r="F48" s="44"/>
      <c r="H48" s="52"/>
      <c r="I48" s="53"/>
    </row>
    <row r="49" spans="1:9" x14ac:dyDescent="0.25">
      <c r="A49" s="7"/>
      <c r="B49" s="37" t="s">
        <v>58</v>
      </c>
      <c r="C49" s="5">
        <v>89</v>
      </c>
      <c r="D49" s="5">
        <f>20+10+42+17+9</f>
        <v>98</v>
      </c>
      <c r="E49" s="5">
        <f t="shared" si="1"/>
        <v>9</v>
      </c>
      <c r="F49" s="62"/>
      <c r="H49" s="52"/>
      <c r="I49" s="53"/>
    </row>
    <row r="50" spans="1:9" ht="15.75" customHeight="1" x14ac:dyDescent="0.25">
      <c r="A50" s="7"/>
      <c r="B50" s="35" t="s">
        <v>63</v>
      </c>
      <c r="C50" s="5">
        <v>32</v>
      </c>
      <c r="D50" s="5">
        <f>32+67</f>
        <v>99</v>
      </c>
      <c r="E50" s="5">
        <f t="shared" si="1"/>
        <v>67</v>
      </c>
      <c r="F50" s="60"/>
      <c r="H50" s="52"/>
      <c r="I50" s="54"/>
    </row>
    <row r="51" spans="1:9" ht="15.75" customHeight="1" x14ac:dyDescent="0.25">
      <c r="A51" s="7"/>
      <c r="B51" s="35" t="s">
        <v>64</v>
      </c>
      <c r="C51" s="5">
        <v>62</v>
      </c>
      <c r="D51" s="5">
        <f>62+93</f>
        <v>155</v>
      </c>
      <c r="E51" s="5">
        <f t="shared" si="1"/>
        <v>93</v>
      </c>
      <c r="F51" s="60"/>
    </row>
    <row r="52" spans="1:9" x14ac:dyDescent="0.25">
      <c r="A52" s="7"/>
      <c r="B52" s="26" t="s">
        <v>31</v>
      </c>
      <c r="C52" s="6">
        <f>SUM(C53:C68)</f>
        <v>5721</v>
      </c>
      <c r="D52" s="6">
        <f>SUM(D53:D68)</f>
        <v>7820</v>
      </c>
      <c r="E52" s="6">
        <f t="shared" si="1"/>
        <v>2099</v>
      </c>
      <c r="F52" s="41"/>
    </row>
    <row r="53" spans="1:9" x14ac:dyDescent="0.25">
      <c r="A53" s="7" t="s">
        <v>46</v>
      </c>
      <c r="B53" s="27" t="s">
        <v>30</v>
      </c>
      <c r="C53" s="5">
        <v>486</v>
      </c>
      <c r="D53" s="5">
        <f>255+184+47-39</f>
        <v>447</v>
      </c>
      <c r="E53" s="5">
        <f t="shared" si="1"/>
        <v>-39</v>
      </c>
      <c r="F53" s="59"/>
    </row>
    <row r="54" spans="1:9" x14ac:dyDescent="0.25">
      <c r="A54" s="7"/>
      <c r="B54" s="27" t="s">
        <v>72</v>
      </c>
      <c r="C54" s="5">
        <v>54</v>
      </c>
      <c r="D54" s="5">
        <f>2+52</f>
        <v>54</v>
      </c>
      <c r="E54" s="5">
        <f t="shared" si="1"/>
        <v>0</v>
      </c>
      <c r="F54" s="62"/>
    </row>
    <row r="55" spans="1:9" x14ac:dyDescent="0.25">
      <c r="A55" s="7"/>
      <c r="B55" s="27" t="s">
        <v>71</v>
      </c>
      <c r="C55" s="5">
        <v>0</v>
      </c>
      <c r="D55" s="5">
        <v>0</v>
      </c>
      <c r="E55" s="5">
        <f t="shared" si="1"/>
        <v>0</v>
      </c>
      <c r="F55" s="51"/>
    </row>
    <row r="56" spans="1:9" ht="15.75" customHeight="1" x14ac:dyDescent="0.25">
      <c r="A56" s="7" t="s">
        <v>47</v>
      </c>
      <c r="B56" s="27" t="s">
        <v>82</v>
      </c>
      <c r="C56" s="5">
        <v>98</v>
      </c>
      <c r="D56" s="5">
        <v>98</v>
      </c>
      <c r="E56" s="5">
        <f t="shared" si="1"/>
        <v>0</v>
      </c>
      <c r="F56" s="41"/>
    </row>
    <row r="57" spans="1:9" x14ac:dyDescent="0.25">
      <c r="A57" s="7" t="s">
        <v>48</v>
      </c>
      <c r="B57" s="27" t="s">
        <v>83</v>
      </c>
      <c r="C57" s="5">
        <v>115</v>
      </c>
      <c r="D57" s="5">
        <v>115</v>
      </c>
      <c r="E57" s="5">
        <f t="shared" si="1"/>
        <v>0</v>
      </c>
      <c r="F57" s="41"/>
    </row>
    <row r="58" spans="1:9" x14ac:dyDescent="0.25">
      <c r="A58" s="7" t="s">
        <v>49</v>
      </c>
      <c r="B58" s="27" t="s">
        <v>84</v>
      </c>
      <c r="C58" s="5">
        <v>0</v>
      </c>
      <c r="D58" s="5">
        <v>0</v>
      </c>
      <c r="E58" s="5">
        <f t="shared" si="1"/>
        <v>0</v>
      </c>
      <c r="F58" s="41"/>
    </row>
    <row r="59" spans="1:9" x14ac:dyDescent="0.25">
      <c r="A59" s="7" t="s">
        <v>50</v>
      </c>
      <c r="B59" s="23" t="s">
        <v>85</v>
      </c>
      <c r="C59" s="5">
        <v>0</v>
      </c>
      <c r="D59" s="5">
        <v>0</v>
      </c>
      <c r="E59" s="5">
        <f t="shared" si="1"/>
        <v>0</v>
      </c>
      <c r="F59" s="41"/>
    </row>
    <row r="60" spans="1:9" x14ac:dyDescent="0.25">
      <c r="A60" s="7"/>
      <c r="B60" s="23" t="s">
        <v>86</v>
      </c>
      <c r="C60" s="5">
        <v>2</v>
      </c>
      <c r="D60" s="5">
        <v>2</v>
      </c>
      <c r="E60" s="5">
        <f t="shared" si="1"/>
        <v>0</v>
      </c>
      <c r="F60" s="49"/>
    </row>
    <row r="61" spans="1:9" x14ac:dyDescent="0.25">
      <c r="A61" s="7" t="s">
        <v>51</v>
      </c>
      <c r="B61" s="27" t="s">
        <v>87</v>
      </c>
      <c r="C61" s="5">
        <v>2684</v>
      </c>
      <c r="D61" s="5">
        <f>300+1000+184+500+700</f>
        <v>2684</v>
      </c>
      <c r="E61" s="5">
        <f t="shared" si="1"/>
        <v>0</v>
      </c>
      <c r="F61" s="45"/>
    </row>
    <row r="62" spans="1:9" x14ac:dyDescent="0.25">
      <c r="B62" s="8" t="s">
        <v>88</v>
      </c>
      <c r="C62" s="5">
        <v>805</v>
      </c>
      <c r="D62" s="5">
        <v>805</v>
      </c>
      <c r="E62" s="5">
        <f t="shared" si="1"/>
        <v>0</v>
      </c>
      <c r="F62" s="51"/>
    </row>
    <row r="63" spans="1:9" x14ac:dyDescent="0.25">
      <c r="A63" s="7" t="s">
        <v>52</v>
      </c>
      <c r="B63" s="8" t="s">
        <v>89</v>
      </c>
      <c r="C63" s="5">
        <v>595</v>
      </c>
      <c r="D63" s="5">
        <v>595</v>
      </c>
      <c r="E63" s="5">
        <f t="shared" si="1"/>
        <v>0</v>
      </c>
      <c r="F63" s="41"/>
    </row>
    <row r="64" spans="1:9" ht="15.75" customHeight="1" x14ac:dyDescent="0.25">
      <c r="B64" s="8" t="s">
        <v>90</v>
      </c>
      <c r="C64" s="5">
        <v>0</v>
      </c>
      <c r="D64" s="5">
        <v>0</v>
      </c>
      <c r="E64" s="5">
        <f t="shared" si="1"/>
        <v>0</v>
      </c>
    </row>
    <row r="65" spans="1:10" ht="81" customHeight="1" x14ac:dyDescent="0.25">
      <c r="A65" s="7" t="s">
        <v>53</v>
      </c>
      <c r="B65" s="8" t="s">
        <v>91</v>
      </c>
      <c r="C65" s="5">
        <v>522</v>
      </c>
      <c r="D65" s="5">
        <f>175+270+64+13+17+39</f>
        <v>578</v>
      </c>
      <c r="E65" s="5">
        <f t="shared" si="1"/>
        <v>56</v>
      </c>
      <c r="F65" s="57"/>
      <c r="J65">
        <v>13</v>
      </c>
    </row>
    <row r="66" spans="1:10" x14ac:dyDescent="0.25">
      <c r="A66" s="7"/>
      <c r="B66" s="23" t="s">
        <v>92</v>
      </c>
      <c r="C66" s="5">
        <v>14</v>
      </c>
      <c r="D66" s="5">
        <v>14</v>
      </c>
      <c r="E66" s="5">
        <f t="shared" si="1"/>
        <v>0</v>
      </c>
      <c r="F66" s="50"/>
    </row>
    <row r="67" spans="1:10" ht="15.75" customHeight="1" x14ac:dyDescent="0.25">
      <c r="A67" s="7"/>
      <c r="B67" s="23" t="s">
        <v>93</v>
      </c>
      <c r="C67" s="5">
        <v>0</v>
      </c>
      <c r="D67" s="5"/>
      <c r="E67" s="5">
        <f t="shared" si="1"/>
        <v>0</v>
      </c>
      <c r="F67" s="51"/>
    </row>
    <row r="68" spans="1:10" x14ac:dyDescent="0.25">
      <c r="A68" s="7" t="s">
        <v>54</v>
      </c>
      <c r="B68" s="8" t="s">
        <v>94</v>
      </c>
      <c r="C68" s="5">
        <v>346</v>
      </c>
      <c r="D68" s="5">
        <f>184+162+5+1-6-7-19+2108</f>
        <v>2428</v>
      </c>
      <c r="E68" s="5">
        <f t="shared" si="1"/>
        <v>2082</v>
      </c>
      <c r="F68" s="55"/>
      <c r="G68" s="47"/>
      <c r="H68" s="47"/>
    </row>
    <row r="69" spans="1:10" x14ac:dyDescent="0.25">
      <c r="A69" s="7"/>
      <c r="B69" s="22" t="s">
        <v>76</v>
      </c>
      <c r="C69" s="13">
        <f>SUM(C70:C70)</f>
        <v>7000</v>
      </c>
      <c r="D69" s="13">
        <f>SUM(D70:D70)</f>
        <v>7000</v>
      </c>
      <c r="E69" s="6">
        <f t="shared" si="1"/>
        <v>0</v>
      </c>
      <c r="F69" s="46"/>
      <c r="G69" s="47"/>
      <c r="H69" s="47"/>
    </row>
    <row r="70" spans="1:10" x14ac:dyDescent="0.25">
      <c r="A70" s="7"/>
      <c r="B70" s="27" t="s">
        <v>77</v>
      </c>
      <c r="C70" s="5">
        <v>7000</v>
      </c>
      <c r="D70" s="5">
        <v>7000</v>
      </c>
      <c r="E70" s="5">
        <f t="shared" si="1"/>
        <v>0</v>
      </c>
      <c r="F70" s="41"/>
    </row>
    <row r="71" spans="1:10" x14ac:dyDescent="0.25">
      <c r="A71" s="7"/>
      <c r="B71" s="22" t="s">
        <v>35</v>
      </c>
      <c r="C71" s="6">
        <f>SUM(C72)</f>
        <v>0</v>
      </c>
      <c r="D71" s="6">
        <f>SUM(D72)</f>
        <v>0</v>
      </c>
      <c r="E71" s="6">
        <f t="shared" si="1"/>
        <v>0</v>
      </c>
      <c r="F71" s="41"/>
    </row>
    <row r="72" spans="1:10" x14ac:dyDescent="0.25">
      <c r="A72" s="7"/>
      <c r="B72" s="14" t="s">
        <v>36</v>
      </c>
      <c r="C72" s="5">
        <v>0</v>
      </c>
      <c r="D72" s="5">
        <v>0</v>
      </c>
      <c r="E72" s="5">
        <f t="shared" si="1"/>
        <v>0</v>
      </c>
      <c r="F72" s="41"/>
    </row>
    <row r="73" spans="1:10" x14ac:dyDescent="0.25">
      <c r="A73" s="7"/>
      <c r="B73" s="22" t="s">
        <v>32</v>
      </c>
      <c r="C73" s="6">
        <f>SUM(C74:C76)</f>
        <v>8</v>
      </c>
      <c r="D73" s="6">
        <f>SUM(D74:D76)</f>
        <v>8</v>
      </c>
      <c r="E73" s="6">
        <f t="shared" si="1"/>
        <v>0</v>
      </c>
    </row>
    <row r="74" spans="1:10" ht="15.75" customHeight="1" x14ac:dyDescent="0.25">
      <c r="A74" s="7"/>
      <c r="B74" s="23" t="s">
        <v>34</v>
      </c>
      <c r="C74" s="5">
        <v>0</v>
      </c>
      <c r="D74" s="5">
        <v>0</v>
      </c>
      <c r="E74" s="5">
        <f t="shared" si="1"/>
        <v>0</v>
      </c>
      <c r="F74" s="41"/>
    </row>
    <row r="75" spans="1:10" x14ac:dyDescent="0.25">
      <c r="A75" s="7"/>
      <c r="B75" s="32" t="s">
        <v>60</v>
      </c>
      <c r="C75" s="5">
        <v>0</v>
      </c>
      <c r="D75" s="5">
        <v>0</v>
      </c>
      <c r="E75" s="5">
        <f t="shared" si="1"/>
        <v>0</v>
      </c>
    </row>
    <row r="76" spans="1:10" x14ac:dyDescent="0.25">
      <c r="A76" s="7"/>
      <c r="B76" s="32" t="s">
        <v>70</v>
      </c>
      <c r="C76" s="5">
        <v>8</v>
      </c>
      <c r="D76" s="5">
        <v>8</v>
      </c>
      <c r="E76" s="5">
        <f t="shared" si="1"/>
        <v>0</v>
      </c>
      <c r="F76" s="41"/>
    </row>
    <row r="77" spans="1:10" x14ac:dyDescent="0.25">
      <c r="A77" s="7" t="s">
        <v>55</v>
      </c>
      <c r="B77" s="43" t="s">
        <v>33</v>
      </c>
      <c r="C77" s="6">
        <f>SUM(C78:C80)</f>
        <v>200</v>
      </c>
      <c r="D77" s="6">
        <f>SUM(D78:D80)</f>
        <v>226</v>
      </c>
      <c r="E77" s="6">
        <f t="shared" si="1"/>
        <v>26</v>
      </c>
    </row>
    <row r="78" spans="1:10" x14ac:dyDescent="0.25">
      <c r="A78" s="7"/>
      <c r="B78" s="23" t="s">
        <v>65</v>
      </c>
      <c r="C78" s="5">
        <v>200</v>
      </c>
      <c r="D78" s="5">
        <v>200</v>
      </c>
      <c r="E78" s="5">
        <f t="shared" si="1"/>
        <v>0</v>
      </c>
      <c r="F78" s="48"/>
    </row>
    <row r="79" spans="1:10" x14ac:dyDescent="0.25">
      <c r="A79" s="7"/>
      <c r="B79" s="23" t="s">
        <v>101</v>
      </c>
      <c r="C79" s="5">
        <v>0</v>
      </c>
      <c r="D79" s="5">
        <f>19+7</f>
        <v>26</v>
      </c>
      <c r="E79" s="5">
        <f t="shared" si="1"/>
        <v>26</v>
      </c>
      <c r="F79" s="58"/>
    </row>
    <row r="80" spans="1:10" x14ac:dyDescent="0.25">
      <c r="A80" s="7"/>
      <c r="B80" s="23" t="s">
        <v>57</v>
      </c>
      <c r="C80" s="5">
        <v>0</v>
      </c>
      <c r="D80" s="5">
        <v>0</v>
      </c>
      <c r="E80" s="5">
        <f t="shared" si="1"/>
        <v>0</v>
      </c>
      <c r="F80" s="51"/>
    </row>
    <row r="81" spans="1:5" x14ac:dyDescent="0.25">
      <c r="A81" s="7"/>
      <c r="B81" s="39" t="s">
        <v>37</v>
      </c>
      <c r="C81" s="13">
        <f>C35+C77</f>
        <v>17302</v>
      </c>
      <c r="D81" s="13">
        <f>D35+D77</f>
        <v>21164</v>
      </c>
      <c r="E81" s="6">
        <f t="shared" si="1"/>
        <v>3862</v>
      </c>
    </row>
    <row r="82" spans="1:5" x14ac:dyDescent="0.25">
      <c r="A82" s="7"/>
      <c r="B82" s="16"/>
    </row>
    <row r="83" spans="1:5" ht="45" x14ac:dyDescent="0.25">
      <c r="A83" s="7"/>
      <c r="B83" s="31" t="s">
        <v>5</v>
      </c>
      <c r="C83" s="3" t="s">
        <v>67</v>
      </c>
      <c r="D83" s="3" t="s">
        <v>68</v>
      </c>
      <c r="E83" s="42" t="s">
        <v>38</v>
      </c>
    </row>
    <row r="84" spans="1:5" x14ac:dyDescent="0.25">
      <c r="A84" s="7"/>
      <c r="B84" s="17" t="s">
        <v>56</v>
      </c>
      <c r="C84" s="5">
        <v>3</v>
      </c>
      <c r="D84" s="5">
        <v>3</v>
      </c>
      <c r="E84" s="5">
        <f>D84-C84</f>
        <v>0</v>
      </c>
    </row>
    <row r="85" spans="1:5" x14ac:dyDescent="0.25">
      <c r="A85" s="7"/>
      <c r="B85" s="17" t="s">
        <v>69</v>
      </c>
      <c r="C85" s="5">
        <v>0</v>
      </c>
      <c r="D85" s="5">
        <v>1</v>
      </c>
      <c r="E85" s="5">
        <f t="shared" ref="E85:E86" si="2">D85-C85</f>
        <v>1</v>
      </c>
    </row>
    <row r="86" spans="1:5" x14ac:dyDescent="0.25">
      <c r="A86" s="15"/>
      <c r="B86" s="18" t="s">
        <v>6</v>
      </c>
      <c r="C86" s="13">
        <f>SUM(C84:C85)</f>
        <v>3</v>
      </c>
      <c r="D86" s="13">
        <f>SUM(D84:D85)</f>
        <v>4</v>
      </c>
      <c r="E86" s="5">
        <f t="shared" si="2"/>
        <v>1</v>
      </c>
    </row>
    <row r="87" spans="1:5" ht="15" x14ac:dyDescent="0.25">
      <c r="A87" s="15"/>
    </row>
    <row r="88" spans="1:5" ht="15" x14ac:dyDescent="0.25">
      <c r="A88" s="15"/>
      <c r="B88" s="19"/>
    </row>
    <row r="89" spans="1:5" ht="33.75" customHeight="1" x14ac:dyDescent="0.25">
      <c r="A89" s="15"/>
    </row>
    <row r="90" spans="1:5" ht="15" x14ac:dyDescent="0.25">
      <c r="A90" s="15"/>
    </row>
    <row r="91" spans="1:5" x14ac:dyDescent="0.25">
      <c r="A91" s="7"/>
    </row>
  </sheetData>
  <pageMargins left="0.39370078740157483" right="0" top="0.74803149606299213" bottom="0.74803149606299213" header="0.31496062992125984" footer="0.31496062992125984"/>
  <pageSetup paperSize="9" scale="65" orientation="portrait" r:id="rId1"/>
  <headerFooter>
    <oddHeader>&amp;R1. sz. melléklet</oddHeader>
  </headerFooter>
  <rowBreaks count="2" manualBreakCount="2">
    <brk id="32" min="1" max="7" man="1"/>
    <brk id="9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2022 mód</vt:lpstr>
      <vt:lpstr>'2022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2022-05-13T10:38:53Z</cp:lastPrinted>
  <dcterms:created xsi:type="dcterms:W3CDTF">2017-12-01T10:15:35Z</dcterms:created>
  <dcterms:modified xsi:type="dcterms:W3CDTF">2022-05-17T11:17:14Z</dcterms:modified>
</cp:coreProperties>
</file>