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5" tabRatio="601" activeTab="0"/>
  </bookViews>
  <sheets>
    <sheet name="RNÖ" sheetId="1" r:id="rId1"/>
  </sheets>
  <definedNames>
    <definedName name="_xlnm.Print_Area" localSheetId="0">'RNÖ'!$A$1:$N$34</definedName>
  </definedNames>
  <calcPr fullCalcOnLoad="1"/>
</workbook>
</file>

<file path=xl/sharedStrings.xml><?xml version="1.0" encoding="utf-8"?>
<sst xmlns="http://schemas.openxmlformats.org/spreadsheetml/2006/main" count="44" uniqueCount="44">
  <si>
    <t>Bevételek mindösszesen</t>
  </si>
  <si>
    <t>Megnevezés</t>
  </si>
  <si>
    <t>Összesen</t>
  </si>
  <si>
    <t>Kamatbevételek</t>
  </si>
  <si>
    <t>I</t>
  </si>
  <si>
    <t>II</t>
  </si>
  <si>
    <t>III</t>
  </si>
  <si>
    <t>IV</t>
  </si>
  <si>
    <t>V</t>
  </si>
  <si>
    <t>Vl</t>
  </si>
  <si>
    <t>Vll</t>
  </si>
  <si>
    <t>Vlll</t>
  </si>
  <si>
    <t>IX</t>
  </si>
  <si>
    <t>X</t>
  </si>
  <si>
    <t>Xl</t>
  </si>
  <si>
    <t>Xll</t>
  </si>
  <si>
    <t>I. Működési célú bevételek</t>
  </si>
  <si>
    <t xml:space="preserve">Havi egyenleg  </t>
  </si>
  <si>
    <t>Működési támogatás</t>
  </si>
  <si>
    <t>Feladatalapú támogatás</t>
  </si>
  <si>
    <t>Egyéb működési bevételek</t>
  </si>
  <si>
    <t>II. Pénzmaradvány</t>
  </si>
  <si>
    <t>III. Hitelek</t>
  </si>
  <si>
    <t>Működési bevételek összesen</t>
  </si>
  <si>
    <t>Kaposvár MJV Önkormányzatának működési tám.</t>
  </si>
  <si>
    <t>ROMA NEMZETISÉGI ÖNKORMÁNYZAT</t>
  </si>
  <si>
    <t>I. Működési célú kiadások</t>
  </si>
  <si>
    <t>II. Felhalmozási célú kiadások</t>
  </si>
  <si>
    <t>Beruházási kiadások</t>
  </si>
  <si>
    <t>Kiadások mindösszesen</t>
  </si>
  <si>
    <t>Előző évi norm. hozzájárulás és kp-i tám. visszafiz.</t>
  </si>
  <si>
    <t>Működési célú kiadások összesen</t>
  </si>
  <si>
    <t>Munkaadót terh. járulék és szochó</t>
  </si>
  <si>
    <t>Dologi jell. kiadások</t>
  </si>
  <si>
    <t>Rulírtozó Hitel</t>
  </si>
  <si>
    <t>Munkabér</t>
  </si>
  <si>
    <t>Munkaügyi Kp. tám. közfoglalkoztatásra</t>
  </si>
  <si>
    <t>Nyitó (3 szla)</t>
  </si>
  <si>
    <t>Egyéb támogatások (pl. Emberi Erőforrás Min., Önk.)</t>
  </si>
  <si>
    <t>2. sz. melléklet</t>
  </si>
  <si>
    <t>Működési pénzmaradvány (közfogl.)</t>
  </si>
  <si>
    <t>Tiszteletdíj, közlekedési költségtérítés</t>
  </si>
  <si>
    <t xml:space="preserve">                        Előirányzat felhasználási terv 2022.</t>
  </si>
  <si>
    <t>Egyéb külső személyi kiadás / Reprezentációs kiadás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</si>
</sst>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0\ _F_t"/>
    <numFmt numFmtId="175" formatCode="#,##0\ "/>
    <numFmt numFmtId="176" formatCode="#,##0\ \ "/>
    <numFmt numFmtId="177" formatCode="#,##0\ \ \ 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0.0"/>
    <numFmt numFmtId="182" formatCode="#,##0.0\ _F_t"/>
    <numFmt numFmtId="183" formatCode="#,##0.00\ _F_t"/>
    <numFmt numFmtId="184" formatCode="#,##0.0"/>
    <numFmt numFmtId="185" formatCode="#,##0.0000"/>
    <numFmt numFmtId="186" formatCode="0.000"/>
    <numFmt numFmtId="187" formatCode="[$-40E]yyyy\.\ mmmm\ d\."/>
    <numFmt numFmtId="188" formatCode="mmm\ d/"/>
  </numFmts>
  <fonts count="44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Times New Roman"/>
      <family val="1"/>
    </font>
    <font>
      <b/>
      <sz val="12"/>
      <color indexed="8"/>
      <name val="Times New Roman CE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 CE"/>
      <family val="1"/>
    </font>
    <font>
      <b/>
      <i/>
      <sz val="12"/>
      <color indexed="8"/>
      <name val="Times New Roman CE"/>
      <family val="1"/>
    </font>
    <font>
      <b/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color indexed="8"/>
      <name val="Times New Roman CE"/>
      <family val="1"/>
    </font>
    <font>
      <b/>
      <i/>
      <sz val="14"/>
      <color indexed="8"/>
      <name val="Times New Roman"/>
      <family val="1"/>
    </font>
    <font>
      <b/>
      <sz val="12"/>
      <color theme="1"/>
      <name val="Times New Roman CE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 CE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 CE"/>
      <family val="1"/>
    </font>
    <font>
      <b/>
      <sz val="12"/>
      <color rgb="FFFF0000"/>
      <name val="Times New Roman"/>
      <family val="1"/>
    </font>
    <font>
      <b/>
      <i/>
      <sz val="14"/>
      <color theme="1"/>
      <name val="Times New Roman CE"/>
      <family val="1"/>
    </font>
    <font>
      <b/>
      <i/>
      <sz val="14"/>
      <color theme="1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5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1" fillId="6" borderId="7" applyNumberFormat="0" applyFont="0" applyAlignment="0" applyProtection="0"/>
    <xf numFmtId="0" fontId="13" fillId="8" borderId="0" applyNumberFormat="0" applyBorder="0" applyAlignment="0" applyProtection="0"/>
    <xf numFmtId="0" fontId="14" fillId="16" borderId="8" applyNumberFormat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11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5" fillId="18" borderId="1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5" fillId="18" borderId="10" xfId="0" applyFont="1" applyFill="1" applyBorder="1" applyAlignment="1" applyProtection="1">
      <alignment horizontal="center"/>
      <protection/>
    </xf>
    <xf numFmtId="0" fontId="36" fillId="18" borderId="10" xfId="0" applyFont="1" applyFill="1" applyBorder="1" applyAlignment="1">
      <alignment horizontal="center"/>
    </xf>
    <xf numFmtId="174" fontId="36" fillId="0" borderId="0" xfId="0" applyNumberFormat="1" applyFont="1" applyFill="1" applyBorder="1" applyAlignment="1">
      <alignment/>
    </xf>
    <xf numFmtId="0" fontId="37" fillId="18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174" fontId="35" fillId="0" borderId="12" xfId="0" applyNumberFormat="1" applyFont="1" applyFill="1" applyBorder="1" applyAlignment="1">
      <alignment/>
    </xf>
    <xf numFmtId="3" fontId="39" fillId="18" borderId="10" xfId="0" applyNumberFormat="1" applyFont="1" applyFill="1" applyBorder="1" applyAlignment="1">
      <alignment horizontal="right" vertical="center"/>
    </xf>
    <xf numFmtId="3" fontId="38" fillId="0" borderId="10" xfId="0" applyNumberFormat="1" applyFont="1" applyFill="1" applyBorder="1" applyAlignment="1">
      <alignment horizontal="right" vertical="center"/>
    </xf>
    <xf numFmtId="3" fontId="35" fillId="0" borderId="10" xfId="0" applyNumberFormat="1" applyFont="1" applyBorder="1" applyAlignment="1">
      <alignment horizontal="right" vertical="center"/>
    </xf>
    <xf numFmtId="0" fontId="37" fillId="19" borderId="10" xfId="0" applyFont="1" applyFill="1" applyBorder="1" applyAlignment="1">
      <alignment/>
    </xf>
    <xf numFmtId="0" fontId="39" fillId="19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0" fillId="0" borderId="10" xfId="0" applyFont="1" applyFill="1" applyBorder="1" applyAlignment="1">
      <alignment/>
    </xf>
    <xf numFmtId="0" fontId="22" fillId="19" borderId="10" xfId="0" applyFont="1" applyFill="1" applyBorder="1" applyAlignment="1">
      <alignment/>
    </xf>
    <xf numFmtId="3" fontId="23" fillId="19" borderId="10" xfId="0" applyNumberFormat="1" applyFont="1" applyFill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23" fillId="0" borderId="10" xfId="0" applyNumberFormat="1" applyFont="1" applyBorder="1" applyAlignment="1">
      <alignment horizontal="right" vertical="center"/>
    </xf>
    <xf numFmtId="0" fontId="37" fillId="0" borderId="13" xfId="0" applyFont="1" applyFill="1" applyBorder="1" applyAlignment="1">
      <alignment/>
    </xf>
    <xf numFmtId="3" fontId="39" fillId="0" borderId="13" xfId="0" applyNumberFormat="1" applyFont="1" applyFill="1" applyBorder="1" applyAlignment="1">
      <alignment horizontal="right" vertical="center"/>
    </xf>
    <xf numFmtId="3" fontId="39" fillId="0" borderId="11" xfId="0" applyNumberFormat="1" applyFont="1" applyFill="1" applyBorder="1" applyAlignment="1">
      <alignment horizontal="right" vertical="center"/>
    </xf>
    <xf numFmtId="0" fontId="41" fillId="0" borderId="10" xfId="0" applyFont="1" applyFill="1" applyBorder="1" applyAlignment="1">
      <alignment/>
    </xf>
    <xf numFmtId="3" fontId="41" fillId="0" borderId="10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horizontal="right" vertical="center"/>
    </xf>
    <xf numFmtId="0" fontId="42" fillId="20" borderId="0" xfId="0" applyFont="1" applyFill="1" applyBorder="1" applyAlignment="1">
      <alignment horizontal="center"/>
    </xf>
    <xf numFmtId="0" fontId="42" fillId="20" borderId="12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2" fillId="20" borderId="13" xfId="0" applyFont="1" applyFill="1" applyBorder="1" applyAlignment="1">
      <alignment horizontal="center"/>
    </xf>
    <xf numFmtId="0" fontId="42" fillId="20" borderId="11" xfId="0" applyFont="1" applyFill="1" applyBorder="1" applyAlignment="1">
      <alignment horizontal="center"/>
    </xf>
    <xf numFmtId="3" fontId="25" fillId="0" borderId="10" xfId="0" applyNumberFormat="1" applyFont="1" applyBorder="1" applyAlignment="1">
      <alignment horizontal="right" vertical="center"/>
    </xf>
    <xf numFmtId="0" fontId="38" fillId="0" borderId="10" xfId="0" applyFont="1" applyFill="1" applyBorder="1" applyAlignment="1" applyProtection="1">
      <alignment horizontal="left"/>
      <protection locked="0"/>
    </xf>
    <xf numFmtId="3" fontId="38" fillId="0" borderId="10" xfId="0" applyNumberFormat="1" applyFont="1" applyBorder="1" applyAlignment="1">
      <alignment horizontal="right" vertical="center"/>
    </xf>
    <xf numFmtId="0" fontId="40" fillId="0" borderId="10" xfId="0" applyFont="1" applyBorder="1" applyAlignment="1">
      <alignment/>
    </xf>
    <xf numFmtId="3" fontId="38" fillId="0" borderId="10" xfId="56" applyNumberFormat="1" applyFont="1" applyBorder="1" applyAlignment="1">
      <alignment horizontal="right" vertical="center"/>
      <protection/>
    </xf>
    <xf numFmtId="3" fontId="35" fillId="0" borderId="10" xfId="56" applyNumberFormat="1" applyFont="1" applyBorder="1" applyAlignment="1">
      <alignment horizontal="right" vertical="center"/>
      <protection/>
    </xf>
    <xf numFmtId="0" fontId="38" fillId="0" borderId="10" xfId="0" applyFont="1" applyFill="1" applyBorder="1" applyAlignment="1">
      <alignment horizontal="left"/>
    </xf>
    <xf numFmtId="0" fontId="25" fillId="0" borderId="17" xfId="0" applyFont="1" applyBorder="1" applyAlignment="1">
      <alignment/>
    </xf>
    <xf numFmtId="3" fontId="25" fillId="0" borderId="17" xfId="0" applyNumberFormat="1" applyFont="1" applyBorder="1" applyAlignment="1">
      <alignment horizontal="right" vertical="center"/>
    </xf>
    <xf numFmtId="0" fontId="0" fillId="0" borderId="18" xfId="0" applyBorder="1" applyAlignment="1">
      <alignment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4 2" xfId="59"/>
    <cellStyle name="Normál 6" xfId="60"/>
    <cellStyle name="Normál 7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95" zoomScaleNormal="95" workbookViewId="0" topLeftCell="A1">
      <selection activeCell="A1" sqref="A1:N34"/>
    </sheetView>
  </sheetViews>
  <sheetFormatPr defaultColWidth="9.00390625" defaultRowHeight="12.75"/>
  <cols>
    <col min="1" max="1" width="48.625" style="0" customWidth="1"/>
    <col min="2" max="2" width="11.875" style="0" customWidth="1"/>
    <col min="3" max="13" width="10.75390625" style="0" customWidth="1"/>
    <col min="14" max="14" width="12.75390625" style="0" customWidth="1"/>
  </cols>
  <sheetData>
    <row r="1" spans="1:14" ht="15.75">
      <c r="A1" s="31" t="s">
        <v>42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t="s">
        <v>39</v>
      </c>
    </row>
    <row r="2" spans="1:14" ht="18.75">
      <c r="A2" s="32" t="s">
        <v>25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.75">
      <c r="A3" s="3" t="s">
        <v>1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1" t="s">
        <v>2</v>
      </c>
    </row>
    <row r="4" spans="1:14" ht="19.5">
      <c r="A4" s="33" t="s">
        <v>16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5.75">
      <c r="A5" s="40" t="s">
        <v>18</v>
      </c>
      <c r="B5" s="41">
        <v>520000</v>
      </c>
      <c r="C5" s="41">
        <v>0</v>
      </c>
      <c r="D5" s="41">
        <v>0</v>
      </c>
      <c r="E5" s="41">
        <v>0</v>
      </c>
      <c r="F5" s="41">
        <v>0</v>
      </c>
      <c r="G5" s="41">
        <v>520000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12">
        <f aca="true" t="shared" si="0" ref="N5:N11">SUM(B5:M5)</f>
        <v>1040000</v>
      </c>
    </row>
    <row r="6" spans="1:14" ht="15.75">
      <c r="A6" s="42" t="s">
        <v>19</v>
      </c>
      <c r="B6" s="43">
        <v>0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4">
        <f t="shared" si="0"/>
        <v>0</v>
      </c>
    </row>
    <row r="7" spans="1:14" ht="15.75">
      <c r="A7" s="45" t="s">
        <v>24</v>
      </c>
      <c r="B7" s="43">
        <v>188583</v>
      </c>
      <c r="C7" s="43">
        <v>188583</v>
      </c>
      <c r="D7" s="43">
        <v>188583</v>
      </c>
      <c r="E7" s="43">
        <v>188583</v>
      </c>
      <c r="F7" s="43">
        <v>188583</v>
      </c>
      <c r="G7" s="43">
        <v>188583</v>
      </c>
      <c r="H7" s="43">
        <v>188583</v>
      </c>
      <c r="I7" s="43">
        <v>188583</v>
      </c>
      <c r="J7" s="43">
        <v>188583</v>
      </c>
      <c r="K7" s="43">
        <v>188583</v>
      </c>
      <c r="L7" s="43">
        <v>188583</v>
      </c>
      <c r="M7" s="43">
        <v>188587</v>
      </c>
      <c r="N7" s="44">
        <f t="shared" si="0"/>
        <v>2263000</v>
      </c>
    </row>
    <row r="8" spans="1:14" ht="15.75">
      <c r="A8" s="42" t="s">
        <v>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4">
        <f t="shared" si="0"/>
        <v>0</v>
      </c>
    </row>
    <row r="9" spans="1:14" ht="15.75">
      <c r="A9" s="42" t="s">
        <v>20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4">
        <f t="shared" si="0"/>
        <v>0</v>
      </c>
    </row>
    <row r="10" spans="1:14" ht="15.75">
      <c r="A10" s="42" t="s">
        <v>38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4">
        <f t="shared" si="0"/>
        <v>0</v>
      </c>
    </row>
    <row r="11" spans="1:14" ht="15.75">
      <c r="A11" s="42" t="s">
        <v>36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4">
        <f t="shared" si="0"/>
        <v>0</v>
      </c>
    </row>
    <row r="12" spans="1:14" ht="15.75">
      <c r="A12" s="6" t="s">
        <v>23</v>
      </c>
      <c r="B12" s="10">
        <f>SUM(B5:B11)</f>
        <v>708583</v>
      </c>
      <c r="C12" s="10">
        <f aca="true" t="shared" si="1" ref="C12:N12">SUM(C5:C11)</f>
        <v>188583</v>
      </c>
      <c r="D12" s="10">
        <f t="shared" si="1"/>
        <v>188583</v>
      </c>
      <c r="E12" s="10">
        <f t="shared" si="1"/>
        <v>188583</v>
      </c>
      <c r="F12" s="10">
        <f t="shared" si="1"/>
        <v>188583</v>
      </c>
      <c r="G12" s="10">
        <f t="shared" si="1"/>
        <v>708583</v>
      </c>
      <c r="H12" s="10">
        <f t="shared" si="1"/>
        <v>188583</v>
      </c>
      <c r="I12" s="10">
        <f t="shared" si="1"/>
        <v>188583</v>
      </c>
      <c r="J12" s="10">
        <f t="shared" si="1"/>
        <v>188583</v>
      </c>
      <c r="K12" s="10">
        <f t="shared" si="1"/>
        <v>188583</v>
      </c>
      <c r="L12" s="10">
        <f t="shared" si="1"/>
        <v>188583</v>
      </c>
      <c r="M12" s="10">
        <f t="shared" si="1"/>
        <v>188587</v>
      </c>
      <c r="N12" s="10">
        <f t="shared" si="1"/>
        <v>3303000</v>
      </c>
    </row>
    <row r="13" spans="1:14" ht="19.5">
      <c r="A13" s="33" t="s">
        <v>21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</row>
    <row r="14" spans="1:14" ht="15.75">
      <c r="A14" s="7" t="s">
        <v>40</v>
      </c>
      <c r="B14" s="11"/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2">
        <f>SUM(B14:M14)</f>
        <v>0</v>
      </c>
    </row>
    <row r="15" spans="1:14" ht="19.5">
      <c r="A15" s="35" t="s">
        <v>22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</row>
    <row r="16" spans="1:14" ht="15.75">
      <c r="A16" s="8" t="s">
        <v>34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2">
        <f>SUM(B16:M16)</f>
        <v>0</v>
      </c>
    </row>
    <row r="17" spans="1:14" ht="15.75">
      <c r="A17" s="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9"/>
    </row>
    <row r="18" spans="1:14" ht="15.75">
      <c r="A18" s="13" t="s">
        <v>0</v>
      </c>
      <c r="B18" s="10">
        <f>SUM(B12+B14+B16)</f>
        <v>708583</v>
      </c>
      <c r="C18" s="10">
        <f aca="true" t="shared" si="2" ref="C18:N18">SUM(C12+C14+C16)</f>
        <v>188583</v>
      </c>
      <c r="D18" s="10">
        <f t="shared" si="2"/>
        <v>188583</v>
      </c>
      <c r="E18" s="10">
        <f t="shared" si="2"/>
        <v>188583</v>
      </c>
      <c r="F18" s="10">
        <f t="shared" si="2"/>
        <v>188583</v>
      </c>
      <c r="G18" s="10">
        <f t="shared" si="2"/>
        <v>708583</v>
      </c>
      <c r="H18" s="10">
        <f t="shared" si="2"/>
        <v>188583</v>
      </c>
      <c r="I18" s="10">
        <f t="shared" si="2"/>
        <v>188583</v>
      </c>
      <c r="J18" s="10">
        <f t="shared" si="2"/>
        <v>188583</v>
      </c>
      <c r="K18" s="10">
        <f t="shared" si="2"/>
        <v>188583</v>
      </c>
      <c r="L18" s="10">
        <f t="shared" si="2"/>
        <v>188583</v>
      </c>
      <c r="M18" s="10">
        <f t="shared" si="2"/>
        <v>188587</v>
      </c>
      <c r="N18" s="10">
        <f t="shared" si="2"/>
        <v>3303000</v>
      </c>
    </row>
    <row r="19" spans="1:14" ht="15.7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</row>
    <row r="20" spans="1:14" s="15" customFormat="1" ht="45.75" customHeight="1">
      <c r="A20" s="37" t="s">
        <v>26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</row>
    <row r="21" spans="1:14" ht="15.75">
      <c r="A21" s="16" t="s">
        <v>35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20">
        <f aca="true" t="shared" si="3" ref="N21:N26">SUM(B21:M21)</f>
        <v>0</v>
      </c>
    </row>
    <row r="22" spans="1:14" ht="15.75">
      <c r="A22" s="16" t="s">
        <v>41</v>
      </c>
      <c r="B22" s="19">
        <v>102833</v>
      </c>
      <c r="C22" s="19">
        <v>102833</v>
      </c>
      <c r="D22" s="19">
        <v>102833</v>
      </c>
      <c r="E22" s="19">
        <v>102833</v>
      </c>
      <c r="F22" s="19">
        <v>102833</v>
      </c>
      <c r="G22" s="19">
        <v>102833</v>
      </c>
      <c r="H22" s="19">
        <v>102833</v>
      </c>
      <c r="I22" s="19">
        <v>102833</v>
      </c>
      <c r="J22" s="19">
        <v>102833</v>
      </c>
      <c r="K22" s="19">
        <v>102833</v>
      </c>
      <c r="L22" s="19">
        <v>102833</v>
      </c>
      <c r="M22" s="19">
        <f>102833+4</f>
        <v>102837</v>
      </c>
      <c r="N22" s="20">
        <f t="shared" si="3"/>
        <v>1234000</v>
      </c>
    </row>
    <row r="23" spans="1:14" ht="15.75">
      <c r="A23" s="16" t="s">
        <v>43</v>
      </c>
      <c r="B23" s="19">
        <v>10000</v>
      </c>
      <c r="C23" s="19">
        <v>10000</v>
      </c>
      <c r="D23" s="19">
        <v>10000</v>
      </c>
      <c r="E23" s="19">
        <v>10000</v>
      </c>
      <c r="F23" s="19">
        <v>10000</v>
      </c>
      <c r="G23" s="19">
        <v>10000</v>
      </c>
      <c r="H23" s="19">
        <v>10000</v>
      </c>
      <c r="I23" s="19">
        <v>10000</v>
      </c>
      <c r="J23" s="19">
        <v>10000</v>
      </c>
      <c r="K23" s="19">
        <v>10000</v>
      </c>
      <c r="L23" s="19">
        <v>10000</v>
      </c>
      <c r="M23" s="19">
        <v>10000</v>
      </c>
      <c r="N23" s="20">
        <f t="shared" si="3"/>
        <v>120000</v>
      </c>
    </row>
    <row r="24" spans="1:15" ht="15.75">
      <c r="A24" s="16" t="s">
        <v>32</v>
      </c>
      <c r="B24" s="39">
        <f>(B22*0.9*0.155)+(B23*1.27*0.3599)</f>
        <v>18915.9335</v>
      </c>
      <c r="C24" s="39">
        <f aca="true" t="shared" si="4" ref="C24:L24">(C22*0.9*0.155)+(C23*1.27*0.3599)</f>
        <v>18915.9335</v>
      </c>
      <c r="D24" s="39">
        <f t="shared" si="4"/>
        <v>18915.9335</v>
      </c>
      <c r="E24" s="39">
        <f t="shared" si="4"/>
        <v>18915.9335</v>
      </c>
      <c r="F24" s="39">
        <f t="shared" si="4"/>
        <v>18915.9335</v>
      </c>
      <c r="G24" s="39">
        <f t="shared" si="4"/>
        <v>18915.9335</v>
      </c>
      <c r="H24" s="39">
        <f t="shared" si="4"/>
        <v>18915.9335</v>
      </c>
      <c r="I24" s="39">
        <f t="shared" si="4"/>
        <v>18915.9335</v>
      </c>
      <c r="J24" s="39">
        <f t="shared" si="4"/>
        <v>18915.9335</v>
      </c>
      <c r="K24" s="39">
        <f t="shared" si="4"/>
        <v>18915.9335</v>
      </c>
      <c r="L24" s="39">
        <f t="shared" si="4"/>
        <v>18915.9335</v>
      </c>
      <c r="M24" s="39">
        <f>(M22*0.9*0.155)+(M23*1.27*0.3599)+8</f>
        <v>18924.4915</v>
      </c>
      <c r="N24" s="20">
        <f>SUM(B24:M24)</f>
        <v>226999.75999999995</v>
      </c>
      <c r="O24" s="28">
        <f>(N22*0.9*0.155)+(N23*1.27*0.3599)</f>
        <v>226991.76</v>
      </c>
    </row>
    <row r="25" spans="1:14" ht="15.75">
      <c r="A25" s="16" t="s">
        <v>33</v>
      </c>
      <c r="B25" s="19">
        <v>143500</v>
      </c>
      <c r="C25" s="19">
        <v>143500</v>
      </c>
      <c r="D25" s="19">
        <v>143500</v>
      </c>
      <c r="E25" s="19">
        <v>143500</v>
      </c>
      <c r="F25" s="19">
        <v>143500</v>
      </c>
      <c r="G25" s="19">
        <v>143500</v>
      </c>
      <c r="H25" s="19">
        <v>143500</v>
      </c>
      <c r="I25" s="19">
        <v>143500</v>
      </c>
      <c r="J25" s="19">
        <v>143500</v>
      </c>
      <c r="K25" s="19">
        <v>143500</v>
      </c>
      <c r="L25" s="19">
        <v>143500</v>
      </c>
      <c r="M25" s="19">
        <v>143500</v>
      </c>
      <c r="N25" s="20">
        <f t="shared" si="3"/>
        <v>1722000</v>
      </c>
    </row>
    <row r="26" spans="1:14" ht="15.75">
      <c r="A26" s="16" t="s">
        <v>30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0">
        <f t="shared" si="3"/>
        <v>0</v>
      </c>
    </row>
    <row r="27" spans="1:14" ht="15.75">
      <c r="A27" s="14" t="s">
        <v>31</v>
      </c>
      <c r="B27" s="18">
        <f>SUM(B21:B26)</f>
        <v>275248.9335</v>
      </c>
      <c r="C27" s="18">
        <f aca="true" t="shared" si="5" ref="C27:N27">SUM(C21:C26)</f>
        <v>275248.9335</v>
      </c>
      <c r="D27" s="18">
        <f t="shared" si="5"/>
        <v>275248.9335</v>
      </c>
      <c r="E27" s="18">
        <f t="shared" si="5"/>
        <v>275248.9335</v>
      </c>
      <c r="F27" s="18">
        <f t="shared" si="5"/>
        <v>275248.9335</v>
      </c>
      <c r="G27" s="18">
        <f t="shared" si="5"/>
        <v>275248.9335</v>
      </c>
      <c r="H27" s="18">
        <f t="shared" si="5"/>
        <v>275248.9335</v>
      </c>
      <c r="I27" s="18">
        <f t="shared" si="5"/>
        <v>275248.9335</v>
      </c>
      <c r="J27" s="18">
        <f t="shared" si="5"/>
        <v>275248.9335</v>
      </c>
      <c r="K27" s="18">
        <f t="shared" si="5"/>
        <v>275248.9335</v>
      </c>
      <c r="L27" s="18">
        <f t="shared" si="5"/>
        <v>275248.9335</v>
      </c>
      <c r="M27" s="18">
        <f t="shared" si="5"/>
        <v>275261.4915</v>
      </c>
      <c r="N27" s="18">
        <f t="shared" si="5"/>
        <v>3302999.76</v>
      </c>
    </row>
    <row r="28" spans="1:14" ht="19.5">
      <c r="A28" s="29" t="s">
        <v>27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/>
    </row>
    <row r="29" spans="1:14" ht="15.75">
      <c r="A29" s="16" t="s">
        <v>28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20">
        <f>SUM(B29:M29)</f>
        <v>0</v>
      </c>
    </row>
    <row r="30" ht="12.75">
      <c r="A30" s="15"/>
    </row>
    <row r="31" spans="1:14" ht="15.75">
      <c r="A31" s="17" t="s">
        <v>29</v>
      </c>
      <c r="B31" s="18">
        <f>SUM(B27+B29)</f>
        <v>275248.9335</v>
      </c>
      <c r="C31" s="18">
        <f aca="true" t="shared" si="6" ref="C31:N31">SUM(C27+C29)</f>
        <v>275248.9335</v>
      </c>
      <c r="D31" s="18">
        <f t="shared" si="6"/>
        <v>275248.9335</v>
      </c>
      <c r="E31" s="18">
        <f t="shared" si="6"/>
        <v>275248.9335</v>
      </c>
      <c r="F31" s="18">
        <f t="shared" si="6"/>
        <v>275248.9335</v>
      </c>
      <c r="G31" s="18">
        <f t="shared" si="6"/>
        <v>275248.9335</v>
      </c>
      <c r="H31" s="18">
        <f t="shared" si="6"/>
        <v>275248.9335</v>
      </c>
      <c r="I31" s="18">
        <f t="shared" si="6"/>
        <v>275248.9335</v>
      </c>
      <c r="J31" s="18">
        <f t="shared" si="6"/>
        <v>275248.9335</v>
      </c>
      <c r="K31" s="18">
        <f t="shared" si="6"/>
        <v>275248.9335</v>
      </c>
      <c r="L31" s="18">
        <f t="shared" si="6"/>
        <v>275248.9335</v>
      </c>
      <c r="M31" s="18">
        <f t="shared" si="6"/>
        <v>275261.4915</v>
      </c>
      <c r="N31" s="18">
        <f t="shared" si="6"/>
        <v>3302999.76</v>
      </c>
    </row>
    <row r="32" spans="1:14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</row>
    <row r="33" spans="1:14" ht="15.75">
      <c r="A33" s="46" t="s">
        <v>37</v>
      </c>
      <c r="B33" s="47">
        <v>0</v>
      </c>
      <c r="C33" s="47">
        <f>B34</f>
        <v>433334.0665</v>
      </c>
      <c r="D33" s="47">
        <f>C34</f>
        <v>346668.133</v>
      </c>
      <c r="E33" s="47">
        <f aca="true" t="shared" si="7" ref="E33:M33">D34</f>
        <v>260002.19949999993</v>
      </c>
      <c r="F33" s="47">
        <f t="shared" si="7"/>
        <v>173336.26599999995</v>
      </c>
      <c r="G33" s="47">
        <f t="shared" si="7"/>
        <v>86670.33249999996</v>
      </c>
      <c r="H33" s="47">
        <f t="shared" si="7"/>
        <v>520004.39900000003</v>
      </c>
      <c r="I33" s="47">
        <f t="shared" si="7"/>
        <v>433338.4655</v>
      </c>
      <c r="J33" s="47">
        <f t="shared" si="7"/>
        <v>346672.53199999995</v>
      </c>
      <c r="K33" s="47">
        <f t="shared" si="7"/>
        <v>260006.5984999999</v>
      </c>
      <c r="L33" s="47">
        <f t="shared" si="7"/>
        <v>173340.66499999992</v>
      </c>
      <c r="M33" s="47">
        <f t="shared" si="7"/>
        <v>86674.73149999994</v>
      </c>
      <c r="N33" s="47"/>
    </row>
    <row r="34" spans="1:14" ht="15.75">
      <c r="A34" s="24" t="s">
        <v>17</v>
      </c>
      <c r="B34" s="25">
        <f>B33+B18-B31</f>
        <v>433334.0665</v>
      </c>
      <c r="C34" s="25">
        <f aca="true" t="shared" si="8" ref="C34:M34">C33+C18-C31</f>
        <v>346668.133</v>
      </c>
      <c r="D34" s="25">
        <f t="shared" si="8"/>
        <v>260002.19949999993</v>
      </c>
      <c r="E34" s="25">
        <f t="shared" si="8"/>
        <v>173336.26599999995</v>
      </c>
      <c r="F34" s="25">
        <f t="shared" si="8"/>
        <v>86670.33249999996</v>
      </c>
      <c r="G34" s="25">
        <f t="shared" si="8"/>
        <v>520004.39900000003</v>
      </c>
      <c r="H34" s="25">
        <f t="shared" si="8"/>
        <v>433338.4655</v>
      </c>
      <c r="I34" s="25">
        <f t="shared" si="8"/>
        <v>346672.53199999995</v>
      </c>
      <c r="J34" s="25">
        <f t="shared" si="8"/>
        <v>260006.5984999999</v>
      </c>
      <c r="K34" s="25">
        <f t="shared" si="8"/>
        <v>173340.66499999992</v>
      </c>
      <c r="L34" s="25">
        <f t="shared" si="8"/>
        <v>86674.73149999994</v>
      </c>
      <c r="M34" s="25">
        <f t="shared" si="8"/>
        <v>0.2399999999324791</v>
      </c>
      <c r="N34" s="25"/>
    </row>
    <row r="36" ht="19.5" customHeight="1"/>
    <row r="41" spans="1:14" s="27" customFormat="1" ht="17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s="26" customFormat="1" ht="15.75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</sheetData>
  <sheetProtection/>
  <mergeCells count="7">
    <mergeCell ref="A28:N28"/>
    <mergeCell ref="A1:M1"/>
    <mergeCell ref="A2:N2"/>
    <mergeCell ref="A4:N4"/>
    <mergeCell ref="A13:N13"/>
    <mergeCell ref="A15:N15"/>
    <mergeCell ref="A20:N20"/>
  </mergeCells>
  <printOptions/>
  <pageMargins left="0.7" right="0.7" top="0.75" bottom="0.75" header="0.3" footer="0.3"/>
  <pageSetup horizontalDpi="600" verticalDpi="600" orientation="landscape" paperSize="9" scale="62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lengyelkrisztina</cp:lastModifiedBy>
  <cp:lastPrinted>2022-01-26T13:33:42Z</cp:lastPrinted>
  <dcterms:created xsi:type="dcterms:W3CDTF">2001-09-24T13:49:37Z</dcterms:created>
  <dcterms:modified xsi:type="dcterms:W3CDTF">2022-01-26T13:35:32Z</dcterms:modified>
  <cp:category/>
  <cp:version/>
  <cp:contentType/>
  <cp:contentStatus/>
</cp:coreProperties>
</file>