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évi terv\NNÖ\"/>
    </mc:Choice>
  </mc:AlternateContent>
  <bookViews>
    <workbookView xWindow="0" yWindow="0" windowWidth="23040" windowHeight="8805"/>
  </bookViews>
  <sheets>
    <sheet name="Műk+Önk" sheetId="1" r:id="rId1"/>
  </sheets>
  <definedNames>
    <definedName name="_xlnm.Print_Area" localSheetId="0">'Műk+Önk'!$B$1:$K$49</definedName>
  </definedNames>
  <calcPr calcId="152511"/>
</workbook>
</file>

<file path=xl/calcChain.xml><?xml version="1.0" encoding="utf-8"?>
<calcChain xmlns="http://schemas.openxmlformats.org/spreadsheetml/2006/main">
  <c r="J26" i="1" l="1"/>
  <c r="O35" i="1"/>
  <c r="O34" i="1"/>
  <c r="N44" i="1" l="1"/>
  <c r="J44" i="1" l="1"/>
  <c r="J47" i="1" l="1"/>
  <c r="I47" i="1"/>
  <c r="H47" i="1"/>
  <c r="K42" i="1"/>
  <c r="N48" i="1" l="1"/>
  <c r="N47" i="1"/>
  <c r="N46" i="1"/>
  <c r="N45" i="1"/>
  <c r="N43" i="1"/>
  <c r="N35" i="1"/>
  <c r="N34" i="1"/>
  <c r="N36" i="1" s="1"/>
  <c r="N33" i="1"/>
  <c r="N49" i="1" l="1"/>
  <c r="O36" i="1"/>
  <c r="H16" i="1"/>
  <c r="J16" i="1"/>
  <c r="I16" i="1"/>
  <c r="K20" i="1"/>
  <c r="H32" i="1"/>
  <c r="H27" i="1"/>
  <c r="H13" i="1"/>
  <c r="H8" i="1"/>
  <c r="H7" i="1" s="1"/>
  <c r="H6" i="1" s="1"/>
  <c r="H21" i="1" s="1"/>
  <c r="H26" i="1" l="1"/>
  <c r="H49" i="1"/>
  <c r="I8" i="1" l="1"/>
  <c r="J8" i="1" l="1"/>
  <c r="K19" i="1" l="1"/>
  <c r="K18" i="1"/>
  <c r="K17" i="1"/>
  <c r="J32" i="1" l="1"/>
  <c r="J27" i="1"/>
  <c r="J49" i="1" l="1"/>
  <c r="I32" i="1"/>
  <c r="I44" i="1"/>
  <c r="K46" i="1"/>
  <c r="I7" i="1" l="1"/>
  <c r="J13" i="1"/>
  <c r="K14" i="1"/>
  <c r="K12" i="1"/>
  <c r="I6" i="1" l="1"/>
  <c r="I21" i="1" s="1"/>
  <c r="K28" i="1" l="1"/>
  <c r="K29" i="1"/>
  <c r="K30" i="1"/>
  <c r="K31" i="1"/>
  <c r="K33" i="1"/>
  <c r="K34" i="1"/>
  <c r="K35" i="1"/>
  <c r="K36" i="1"/>
  <c r="K37" i="1"/>
  <c r="K38" i="1"/>
  <c r="K39" i="1"/>
  <c r="K40" i="1"/>
  <c r="K41" i="1"/>
  <c r="K43" i="1"/>
  <c r="K45" i="1"/>
  <c r="K48" i="1"/>
  <c r="J7" i="1"/>
  <c r="K9" i="1"/>
  <c r="K10" i="1"/>
  <c r="K11" i="1"/>
  <c r="K13" i="1"/>
  <c r="K15" i="1"/>
  <c r="K16" i="1"/>
  <c r="J6" i="1" l="1"/>
  <c r="J21" i="1" l="1"/>
  <c r="K8" i="1" l="1"/>
  <c r="K27" i="1" l="1"/>
  <c r="K44" i="1"/>
  <c r="K32" i="1"/>
  <c r="K21" i="1" l="1"/>
  <c r="K7" i="1"/>
  <c r="K6" i="1" l="1"/>
  <c r="I26" i="1"/>
  <c r="I49" i="1" l="1"/>
  <c r="K49" i="1" l="1"/>
</calcChain>
</file>

<file path=xl/sharedStrings.xml><?xml version="1.0" encoding="utf-8"?>
<sst xmlns="http://schemas.openxmlformats.org/spreadsheetml/2006/main" count="85" uniqueCount="80">
  <si>
    <t>BEVÉTELEK</t>
  </si>
  <si>
    <t>I. Tárgyévi működési bevételek</t>
  </si>
  <si>
    <t>BEVÉTELEK mindösszesen</t>
  </si>
  <si>
    <t>KIADÁSOK</t>
  </si>
  <si>
    <t>KIADÁSOK mindösszesen</t>
  </si>
  <si>
    <t xml:space="preserve">Eltérés
</t>
  </si>
  <si>
    <t>2.1. Otto Heinek halálát követő adomány</t>
  </si>
  <si>
    <t>1.1.3. Somogy Megyei Német Nemzetiségi Önkormányzat támogatása</t>
  </si>
  <si>
    <t>1.1. Állami működési támogatás maradványa</t>
  </si>
  <si>
    <t>1.2. Önkormányzati működési támogatás maradványa</t>
  </si>
  <si>
    <t>1.3. Feladatalapú támogatás maradványa</t>
  </si>
  <si>
    <t xml:space="preserve">1.4. Somogy Megyei Német Nemzetiségi Önkormányzat támogatása </t>
  </si>
  <si>
    <t>1. Beruházás (diktafon)</t>
  </si>
  <si>
    <r>
      <t>2.1</t>
    </r>
    <r>
      <rPr>
        <sz val="12"/>
        <color indexed="8"/>
        <rFont val="Times New Roman"/>
        <family val="1"/>
        <charset val="238"/>
      </rPr>
      <t>. Jakob Bleyer Egyesület Támogatása (áht-n kívül)</t>
    </r>
  </si>
  <si>
    <t>2. Támogatások</t>
  </si>
  <si>
    <r>
      <t>I.</t>
    </r>
    <r>
      <rPr>
        <sz val="7"/>
        <color indexed="8"/>
        <rFont val="Times New Roman"/>
        <family val="1"/>
        <charset val="238"/>
      </rPr>
      <t>   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</si>
  <si>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</si>
  <si>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</si>
  <si>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</si>
  <si>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1.1.2. Megbízási díjak</t>
  </si>
  <si>
    <t>1.1.3. Reprezentációs kiadások</t>
  </si>
  <si>
    <t>1.2. Munkaadót terhelő járulékok és szociális hozzájárulási adó</t>
  </si>
  <si>
    <t>1.3. Dologi és egyéb folyó kiadás</t>
  </si>
  <si>
    <r>
      <t>1.3.1.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</si>
  <si>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Üzemeltetési anyagbeszerzés</t>
    </r>
  </si>
  <si>
    <t>1.3.3. Informatikai szolgáltatások</t>
  </si>
  <si>
    <r>
      <t xml:space="preserve">1.3.4. </t>
    </r>
    <r>
      <rPr>
        <sz val="12"/>
        <color indexed="8"/>
        <rFont val="Times New Roman"/>
        <family val="1"/>
        <charset val="238"/>
      </rPr>
      <t>Kommunikációs szolgáltatások</t>
    </r>
  </si>
  <si>
    <r>
      <t xml:space="preserve">1.3.5. </t>
    </r>
    <r>
      <rPr>
        <sz val="12"/>
        <color indexed="8"/>
        <rFont val="Times New Roman"/>
        <family val="1"/>
        <charset val="238"/>
      </rPr>
      <t>Bérleti díj</t>
    </r>
  </si>
  <si>
    <r>
      <t>1.3.6.</t>
    </r>
    <r>
      <rPr>
        <sz val="12"/>
        <color indexed="8"/>
        <rFont val="Times New Roman"/>
        <family val="1"/>
        <charset val="238"/>
      </rPr>
      <t> Egyéb szolgáltatások (pl. bank ktg, posta, kulturális pr.)</t>
    </r>
  </si>
  <si>
    <t>1.3.7. Kiküldetések</t>
  </si>
  <si>
    <t>1.3.8. Reklám és propaganda kiadások</t>
  </si>
  <si>
    <t>1.3.9. Működési célú előzetesen felszámított áfa</t>
  </si>
  <si>
    <t>1.3.10. Egyéb dologi kiadások</t>
  </si>
  <si>
    <r>
      <rPr>
        <b/>
        <sz val="12"/>
        <color theme="1"/>
        <rFont val="Times New Roman"/>
        <family val="1"/>
        <charset val="238"/>
      </rPr>
      <t xml:space="preserve">II. </t>
    </r>
    <r>
      <rPr>
        <u/>
        <sz val="12"/>
        <color theme="1"/>
        <rFont val="Times New Roman"/>
        <family val="1"/>
        <charset val="238"/>
      </rPr>
      <t>Tárgyévi felhalmozási célú kiadások</t>
    </r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</si>
  <si>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</si>
  <si>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</si>
  <si>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</si>
  <si>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</si>
  <si>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</si>
  <si>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</si>
  <si>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t>1.2. Egyéb működési bevétel</t>
  </si>
  <si>
    <t>1.2.1. Egyéb bevétel</t>
  </si>
  <si>
    <r>
      <t>II.</t>
    </r>
    <r>
      <rPr>
        <sz val="7"/>
        <color indexed="8"/>
        <rFont val="Times New Roman"/>
        <family val="1"/>
        <charset val="238"/>
      </rPr>
      <t xml:space="preserve">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</si>
  <si>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Működési pénzmaradvány</t>
    </r>
  </si>
  <si>
    <t>09161</t>
  </si>
  <si>
    <t>094111</t>
  </si>
  <si>
    <t>0981311</t>
  </si>
  <si>
    <t>051211</t>
  </si>
  <si>
    <t>051231</t>
  </si>
  <si>
    <t>0521</t>
  </si>
  <si>
    <t>053111</t>
  </si>
  <si>
    <t>053121</t>
  </si>
  <si>
    <t>053211</t>
  </si>
  <si>
    <t>053221</t>
  </si>
  <si>
    <t>053331</t>
  </si>
  <si>
    <t>053371</t>
  </si>
  <si>
    <t>053411</t>
  </si>
  <si>
    <t>053421</t>
  </si>
  <si>
    <t>053511</t>
  </si>
  <si>
    <t>053551</t>
  </si>
  <si>
    <t>055121</t>
  </si>
  <si>
    <t>5631</t>
  </si>
  <si>
    <t>adók</t>
  </si>
  <si>
    <t>eFt</t>
  </si>
  <si>
    <t>tiszteletdíj</t>
  </si>
  <si>
    <t>meg.díj</t>
  </si>
  <si>
    <t>repi</t>
  </si>
  <si>
    <t>szolg</t>
  </si>
  <si>
    <t>bank</t>
  </si>
  <si>
    <t>áfa</t>
  </si>
  <si>
    <t>bérleti díj</t>
  </si>
  <si>
    <t>inf</t>
  </si>
  <si>
    <t>anyag+szakmai anyag</t>
  </si>
  <si>
    <t>kommunikáció</t>
  </si>
  <si>
    <t>Német Nemzetiségi Önkormányzat 2022. évi  költségvetési előirányzatai (adatok e Ft-ban)</t>
  </si>
  <si>
    <t>20221. évi eredeti
előirányzat</t>
  </si>
  <si>
    <t>2021. évi módosított
előirányzat</t>
  </si>
  <si>
    <t>2022. évi eredeti előirányzat</t>
  </si>
  <si>
    <t>2021.évi eredeti
előirányzat</t>
  </si>
  <si>
    <t>1.3.10. Egyéb pénzügyi műveletek kiadása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</si>
</sst>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0" fillId="0" borderId="7" xfId="0" applyBorder="1"/>
    <xf numFmtId="3" fontId="6" fillId="0" borderId="0" xfId="0" applyNumberFormat="1" applyFont="1" applyAlignment="1"/>
    <xf numFmtId="3" fontId="0" fillId="0" borderId="0" xfId="0" applyNumberFormat="1"/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/>
    <xf numFmtId="3" fontId="6" fillId="0" borderId="0" xfId="0" applyNumberFormat="1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0" xfId="0" applyFont="1"/>
    <xf numFmtId="3" fontId="4" fillId="0" borderId="0" xfId="0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0" borderId="7" xfId="0" applyNumberFormat="1" applyFont="1" applyBorder="1"/>
    <xf numFmtId="0" fontId="0" fillId="0" borderId="0" xfId="0"/>
    <xf numFmtId="0" fontId="4" fillId="0" borderId="0" xfId="0" quotePrefix="1" applyFont="1" applyAlignment="1">
      <alignment horizontal="center"/>
    </xf>
    <xf numFmtId="3" fontId="0" fillId="0" borderId="0" xfId="0" applyNumberFormat="1"/>
    <xf numFmtId="0" fontId="6" fillId="0" borderId="0" xfId="0" quotePrefix="1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" fontId="4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O56"/>
  <sheetViews>
    <sheetView tabSelected="1" view="pageBreakPreview" zoomScaleNormal="100" zoomScaleSheetLayoutView="100" workbookViewId="0">
      <selection activeCell="J29" sqref="J29"/>
    </sheetView>
  </sheetViews>
  <sheetFormatPr defaultRowHeight="15.75" x14ac:dyDescent="0.25"/>
  <cols>
    <col min="1" max="1" width="9.140625" style="6"/>
    <col min="2" max="2" width="12.7109375" customWidth="1"/>
    <col min="7" max="7" width="14.5703125" customWidth="1"/>
    <col min="8" max="10" width="13" style="14" customWidth="1"/>
    <col min="11" max="11" width="10.7109375" style="14" customWidth="1"/>
    <col min="12" max="12" width="6.7109375" customWidth="1"/>
    <col min="13" max="13" width="18.42578125" customWidth="1"/>
    <col min="15" max="15" width="9.42578125" bestFit="1" customWidth="1"/>
  </cols>
  <sheetData>
    <row r="1" spans="1:13" x14ac:dyDescent="0.25">
      <c r="A1" s="34"/>
      <c r="B1" s="1" t="s">
        <v>74</v>
      </c>
      <c r="C1" s="1"/>
      <c r="D1" s="1"/>
      <c r="E1" s="1"/>
      <c r="F1" s="1"/>
      <c r="G1" s="1"/>
      <c r="H1" s="13"/>
      <c r="I1" s="13"/>
      <c r="J1" s="13"/>
      <c r="K1" s="13"/>
      <c r="L1" s="1"/>
    </row>
    <row r="3" spans="1:13" x14ac:dyDescent="0.25">
      <c r="A3" s="34"/>
      <c r="B3" s="7" t="s">
        <v>0</v>
      </c>
    </row>
    <row r="4" spans="1:13" ht="46.5" customHeight="1" x14ac:dyDescent="0.25">
      <c r="A4" s="34"/>
      <c r="B4" s="51"/>
      <c r="C4" s="51"/>
      <c r="D4" s="51"/>
      <c r="E4" s="51"/>
      <c r="F4" s="51"/>
      <c r="G4" s="51"/>
      <c r="H4" s="15" t="s">
        <v>75</v>
      </c>
      <c r="I4" s="15" t="s">
        <v>76</v>
      </c>
      <c r="J4" s="15" t="s">
        <v>77</v>
      </c>
      <c r="K4" s="15" t="s">
        <v>5</v>
      </c>
      <c r="L4" s="12"/>
      <c r="M4" s="11"/>
    </row>
    <row r="5" spans="1:13" x14ac:dyDescent="0.25">
      <c r="A5" s="34"/>
      <c r="B5" s="56" t="s">
        <v>1</v>
      </c>
      <c r="C5" s="56"/>
      <c r="D5" s="56"/>
      <c r="E5" s="56"/>
      <c r="F5" s="56"/>
      <c r="G5" s="56"/>
      <c r="H5" s="16"/>
      <c r="I5" s="16"/>
      <c r="J5" s="16"/>
      <c r="K5" s="16"/>
    </row>
    <row r="6" spans="1:13" x14ac:dyDescent="0.25">
      <c r="A6" s="34"/>
      <c r="B6" s="50" t="s">
        <v>34</v>
      </c>
      <c r="C6" s="50"/>
      <c r="D6" s="50"/>
      <c r="E6" s="50"/>
      <c r="F6" s="50"/>
      <c r="G6" s="50"/>
      <c r="H6" s="17">
        <f>H7</f>
        <v>1865</v>
      </c>
      <c r="I6" s="17">
        <f>I7+I13</f>
        <v>2689</v>
      </c>
      <c r="J6" s="17">
        <f>J7</f>
        <v>1865</v>
      </c>
      <c r="K6" s="17">
        <f>J6-H6</f>
        <v>0</v>
      </c>
    </row>
    <row r="7" spans="1:13" x14ac:dyDescent="0.25">
      <c r="A7" s="34"/>
      <c r="B7" s="50" t="s">
        <v>35</v>
      </c>
      <c r="C7" s="50"/>
      <c r="D7" s="50"/>
      <c r="E7" s="50"/>
      <c r="F7" s="50"/>
      <c r="G7" s="50"/>
      <c r="H7" s="18">
        <f>H8+H11</f>
        <v>1865</v>
      </c>
      <c r="I7" s="18">
        <f>I8+I11+I12</f>
        <v>2689</v>
      </c>
      <c r="J7" s="18">
        <f>J8+J11</f>
        <v>1865</v>
      </c>
      <c r="K7" s="17">
        <f t="shared" ref="K7:K20" si="0">J7-H7</f>
        <v>0</v>
      </c>
    </row>
    <row r="8" spans="1:13" x14ac:dyDescent="0.25">
      <c r="A8" s="35" t="s">
        <v>44</v>
      </c>
      <c r="B8" s="43" t="s">
        <v>36</v>
      </c>
      <c r="C8" s="43"/>
      <c r="D8" s="43"/>
      <c r="E8" s="43"/>
      <c r="F8" s="43"/>
      <c r="G8" s="43"/>
      <c r="H8" s="17">
        <f>H9+H10</f>
        <v>1040</v>
      </c>
      <c r="I8" s="17">
        <f>SUM(I9:I10)</f>
        <v>1864</v>
      </c>
      <c r="J8" s="17">
        <f>J9+J10</f>
        <v>1040</v>
      </c>
      <c r="K8" s="17">
        <f t="shared" si="0"/>
        <v>0</v>
      </c>
    </row>
    <row r="9" spans="1:13" x14ac:dyDescent="0.25">
      <c r="A9" s="34"/>
      <c r="B9" s="44" t="s">
        <v>37</v>
      </c>
      <c r="C9" s="45"/>
      <c r="D9" s="45"/>
      <c r="E9" s="45"/>
      <c r="F9" s="45"/>
      <c r="G9" s="46"/>
      <c r="H9" s="17">
        <v>1040</v>
      </c>
      <c r="I9" s="17">
        <v>1040</v>
      </c>
      <c r="J9" s="17">
        <v>1040</v>
      </c>
      <c r="K9" s="17">
        <f t="shared" si="0"/>
        <v>0</v>
      </c>
    </row>
    <row r="10" spans="1:13" x14ac:dyDescent="0.25">
      <c r="A10" s="34"/>
      <c r="B10" s="44" t="s">
        <v>38</v>
      </c>
      <c r="C10" s="45"/>
      <c r="D10" s="45"/>
      <c r="E10" s="45"/>
      <c r="F10" s="45"/>
      <c r="G10" s="46"/>
      <c r="H10" s="17">
        <v>0</v>
      </c>
      <c r="I10" s="17">
        <v>824</v>
      </c>
      <c r="J10" s="17">
        <v>0</v>
      </c>
      <c r="K10" s="17">
        <f t="shared" si="0"/>
        <v>0</v>
      </c>
    </row>
    <row r="11" spans="1:13" x14ac:dyDescent="0.25">
      <c r="A11" s="35"/>
      <c r="B11" s="44" t="s">
        <v>39</v>
      </c>
      <c r="C11" s="45"/>
      <c r="D11" s="45"/>
      <c r="E11" s="45"/>
      <c r="F11" s="45"/>
      <c r="G11" s="46"/>
      <c r="H11" s="17">
        <v>825</v>
      </c>
      <c r="I11" s="17">
        <v>825</v>
      </c>
      <c r="J11" s="17">
        <v>825</v>
      </c>
      <c r="K11" s="17">
        <f t="shared" si="0"/>
        <v>0</v>
      </c>
    </row>
    <row r="12" spans="1:13" x14ac:dyDescent="0.25">
      <c r="A12" s="35"/>
      <c r="B12" s="44" t="s">
        <v>7</v>
      </c>
      <c r="C12" s="45"/>
      <c r="D12" s="45"/>
      <c r="E12" s="45"/>
      <c r="F12" s="45"/>
      <c r="G12" s="46"/>
      <c r="H12" s="17">
        <v>0</v>
      </c>
      <c r="I12" s="17">
        <v>0</v>
      </c>
      <c r="J12" s="17">
        <v>0</v>
      </c>
      <c r="K12" s="17">
        <f t="shared" si="0"/>
        <v>0</v>
      </c>
    </row>
    <row r="13" spans="1:13" x14ac:dyDescent="0.25">
      <c r="A13" s="35" t="s">
        <v>45</v>
      </c>
      <c r="B13" s="47" t="s">
        <v>40</v>
      </c>
      <c r="C13" s="48"/>
      <c r="D13" s="48"/>
      <c r="E13" s="48"/>
      <c r="F13" s="48"/>
      <c r="G13" s="49"/>
      <c r="H13" s="18">
        <f>SUM(H14:H14)</f>
        <v>0</v>
      </c>
      <c r="I13" s="18">
        <v>0</v>
      </c>
      <c r="J13" s="18">
        <f>SUM(J14:J14)</f>
        <v>0</v>
      </c>
      <c r="K13" s="17">
        <f t="shared" si="0"/>
        <v>0</v>
      </c>
    </row>
    <row r="14" spans="1:13" x14ac:dyDescent="0.25">
      <c r="A14" s="35"/>
      <c r="B14" s="22" t="s">
        <v>41</v>
      </c>
      <c r="C14" s="23"/>
      <c r="D14" s="23"/>
      <c r="E14" s="23"/>
      <c r="F14" s="23"/>
      <c r="G14" s="24"/>
      <c r="H14" s="17">
        <v>0</v>
      </c>
      <c r="I14" s="17">
        <v>0</v>
      </c>
      <c r="J14" s="17">
        <v>0</v>
      </c>
      <c r="K14" s="17">
        <f t="shared" si="0"/>
        <v>0</v>
      </c>
    </row>
    <row r="15" spans="1:13" x14ac:dyDescent="0.25">
      <c r="A15" s="34"/>
      <c r="B15" s="43" t="s">
        <v>42</v>
      </c>
      <c r="C15" s="43"/>
      <c r="D15" s="43"/>
      <c r="E15" s="43"/>
      <c r="F15" s="43"/>
      <c r="G15" s="43"/>
      <c r="H15" s="17"/>
      <c r="I15" s="17"/>
      <c r="J15" s="17"/>
      <c r="K15" s="17">
        <f t="shared" si="0"/>
        <v>0</v>
      </c>
    </row>
    <row r="16" spans="1:13" x14ac:dyDescent="0.25">
      <c r="A16" s="35" t="s">
        <v>46</v>
      </c>
      <c r="B16" s="43" t="s">
        <v>43</v>
      </c>
      <c r="C16" s="43"/>
      <c r="D16" s="43"/>
      <c r="E16" s="43"/>
      <c r="F16" s="43"/>
      <c r="G16" s="43"/>
      <c r="H16" s="17">
        <f>SUM(H17:H20)</f>
        <v>0</v>
      </c>
      <c r="I16" s="17">
        <f>SUM(I17:I20)</f>
        <v>1949</v>
      </c>
      <c r="J16" s="17">
        <f>SUM(J17:J20)</f>
        <v>0</v>
      </c>
      <c r="K16" s="17">
        <f t="shared" si="0"/>
        <v>0</v>
      </c>
    </row>
    <row r="17" spans="1:14" x14ac:dyDescent="0.25">
      <c r="A17" s="35"/>
      <c r="B17" s="44" t="s">
        <v>8</v>
      </c>
      <c r="C17" s="45"/>
      <c r="D17" s="45"/>
      <c r="E17" s="45"/>
      <c r="F17" s="45"/>
      <c r="G17" s="46"/>
      <c r="H17" s="17">
        <v>0</v>
      </c>
      <c r="I17" s="17">
        <v>0</v>
      </c>
      <c r="J17" s="17">
        <v>0</v>
      </c>
      <c r="K17" s="17">
        <f t="shared" si="0"/>
        <v>0</v>
      </c>
    </row>
    <row r="18" spans="1:14" x14ac:dyDescent="0.25">
      <c r="A18" s="35"/>
      <c r="B18" s="44" t="s">
        <v>9</v>
      </c>
      <c r="C18" s="45"/>
      <c r="D18" s="45"/>
      <c r="E18" s="45"/>
      <c r="F18" s="45"/>
      <c r="G18" s="46"/>
      <c r="H18" s="17">
        <v>0</v>
      </c>
      <c r="I18" s="17">
        <v>862</v>
      </c>
      <c r="J18" s="17">
        <v>0</v>
      </c>
      <c r="K18" s="17">
        <f t="shared" si="0"/>
        <v>0</v>
      </c>
    </row>
    <row r="19" spans="1:14" x14ac:dyDescent="0.25">
      <c r="A19" s="35"/>
      <c r="B19" s="59" t="s">
        <v>10</v>
      </c>
      <c r="C19" s="45"/>
      <c r="D19" s="45"/>
      <c r="E19" s="45"/>
      <c r="F19" s="45"/>
      <c r="G19" s="46"/>
      <c r="H19" s="17">
        <v>0</v>
      </c>
      <c r="I19" s="17">
        <v>897</v>
      </c>
      <c r="J19" s="17">
        <v>0</v>
      </c>
      <c r="K19" s="17">
        <f t="shared" si="0"/>
        <v>0</v>
      </c>
    </row>
    <row r="20" spans="1:14" x14ac:dyDescent="0.25">
      <c r="A20" s="35"/>
      <c r="B20" s="59" t="s">
        <v>11</v>
      </c>
      <c r="C20" s="45"/>
      <c r="D20" s="45"/>
      <c r="E20" s="45"/>
      <c r="F20" s="45"/>
      <c r="G20" s="46"/>
      <c r="H20" s="17">
        <v>0</v>
      </c>
      <c r="I20" s="17">
        <v>190</v>
      </c>
      <c r="J20" s="17">
        <v>0</v>
      </c>
      <c r="K20" s="17">
        <f t="shared" si="0"/>
        <v>0</v>
      </c>
    </row>
    <row r="21" spans="1:14" x14ac:dyDescent="0.25">
      <c r="A21" s="34"/>
      <c r="B21" s="50" t="s">
        <v>2</v>
      </c>
      <c r="C21" s="50"/>
      <c r="D21" s="50"/>
      <c r="E21" s="50"/>
      <c r="F21" s="50"/>
      <c r="G21" s="50"/>
      <c r="H21" s="19">
        <f>H6+H16+H13</f>
        <v>1865</v>
      </c>
      <c r="I21" s="19">
        <f>I6+I16</f>
        <v>4638</v>
      </c>
      <c r="J21" s="19">
        <f>J6+J16+J13</f>
        <v>1865</v>
      </c>
      <c r="K21" s="18">
        <f>J21-H21</f>
        <v>0</v>
      </c>
    </row>
    <row r="23" spans="1:14" x14ac:dyDescent="0.25">
      <c r="A23" s="34"/>
      <c r="B23" s="7" t="s">
        <v>3</v>
      </c>
    </row>
    <row r="24" spans="1:14" ht="45" x14ac:dyDescent="0.25">
      <c r="A24" s="34"/>
      <c r="B24" s="51"/>
      <c r="C24" s="51"/>
      <c r="D24" s="51"/>
      <c r="E24" s="51"/>
      <c r="F24" s="51"/>
      <c r="G24" s="51"/>
      <c r="H24" s="15" t="s">
        <v>78</v>
      </c>
      <c r="I24" s="15" t="s">
        <v>76</v>
      </c>
      <c r="J24" s="15" t="s">
        <v>77</v>
      </c>
      <c r="K24" s="15" t="s">
        <v>5</v>
      </c>
    </row>
    <row r="25" spans="1:14" x14ac:dyDescent="0.25">
      <c r="A25" s="34"/>
      <c r="B25" s="47" t="s">
        <v>15</v>
      </c>
      <c r="C25" s="57"/>
      <c r="D25" s="57"/>
      <c r="E25" s="57"/>
      <c r="F25" s="57"/>
      <c r="G25" s="58"/>
      <c r="H25" s="17"/>
      <c r="I25" s="17"/>
      <c r="J25" s="17"/>
      <c r="K25" s="17"/>
    </row>
    <row r="26" spans="1:14" x14ac:dyDescent="0.25">
      <c r="A26" s="34"/>
      <c r="B26" s="50" t="s">
        <v>16</v>
      </c>
      <c r="C26" s="50"/>
      <c r="D26" s="50"/>
      <c r="E26" s="50"/>
      <c r="F26" s="50"/>
      <c r="G26" s="50"/>
      <c r="H26" s="17">
        <f>H27+H31+H32</f>
        <v>1865</v>
      </c>
      <c r="I26" s="17">
        <f t="shared" ref="I26" si="1">I27+I31+I32</f>
        <v>2891</v>
      </c>
      <c r="J26" s="17">
        <f>J27+J31+J32</f>
        <v>1840</v>
      </c>
      <c r="K26" s="17"/>
    </row>
    <row r="27" spans="1:14" x14ac:dyDescent="0.25">
      <c r="A27" s="34"/>
      <c r="B27" s="50" t="s">
        <v>17</v>
      </c>
      <c r="C27" s="50"/>
      <c r="D27" s="50"/>
      <c r="E27" s="50"/>
      <c r="F27" s="50"/>
      <c r="G27" s="50"/>
      <c r="H27" s="18">
        <f>H28+H29+H30</f>
        <v>178</v>
      </c>
      <c r="I27" s="18">
        <v>392</v>
      </c>
      <c r="J27" s="18">
        <f>J28+J29+J30</f>
        <v>350</v>
      </c>
      <c r="K27" s="17">
        <f>J27-H27</f>
        <v>172</v>
      </c>
    </row>
    <row r="28" spans="1:14" x14ac:dyDescent="0.25">
      <c r="A28" s="35" t="s">
        <v>47</v>
      </c>
      <c r="B28" s="62" t="s">
        <v>18</v>
      </c>
      <c r="C28" s="62"/>
      <c r="D28" s="62"/>
      <c r="E28" s="62"/>
      <c r="F28" s="62"/>
      <c r="G28" s="62"/>
      <c r="H28" s="17">
        <v>0</v>
      </c>
      <c r="I28" s="17">
        <v>0</v>
      </c>
      <c r="J28" s="17">
        <v>0</v>
      </c>
      <c r="K28" s="17">
        <f t="shared" ref="K28:K48" si="2">J28-H28</f>
        <v>0</v>
      </c>
      <c r="M28" s="26"/>
    </row>
    <row r="29" spans="1:14" x14ac:dyDescent="0.25">
      <c r="A29" s="35"/>
      <c r="B29" s="8" t="s">
        <v>19</v>
      </c>
      <c r="C29" s="9"/>
      <c r="D29" s="9"/>
      <c r="E29" s="9"/>
      <c r="F29" s="9"/>
      <c r="G29" s="10"/>
      <c r="H29" s="17">
        <v>78</v>
      </c>
      <c r="I29" s="17">
        <v>79</v>
      </c>
      <c r="J29" s="17">
        <v>150</v>
      </c>
      <c r="K29" s="17">
        <f t="shared" si="2"/>
        <v>72</v>
      </c>
      <c r="M29" s="26"/>
    </row>
    <row r="30" spans="1:14" x14ac:dyDescent="0.25">
      <c r="A30" s="35" t="s">
        <v>48</v>
      </c>
      <c r="B30" s="52" t="s">
        <v>20</v>
      </c>
      <c r="C30" s="52"/>
      <c r="D30" s="52"/>
      <c r="E30" s="52"/>
      <c r="F30" s="52"/>
      <c r="G30" s="52"/>
      <c r="H30" s="17">
        <v>100</v>
      </c>
      <c r="I30" s="17">
        <v>313</v>
      </c>
      <c r="J30" s="17">
        <v>200</v>
      </c>
      <c r="K30" s="17">
        <f t="shared" si="2"/>
        <v>100</v>
      </c>
      <c r="N30" s="29"/>
    </row>
    <row r="31" spans="1:14" x14ac:dyDescent="0.25">
      <c r="A31" s="35" t="s">
        <v>49</v>
      </c>
      <c r="B31" s="50" t="s">
        <v>21</v>
      </c>
      <c r="C31" s="50"/>
      <c r="D31" s="50"/>
      <c r="E31" s="50"/>
      <c r="F31" s="50"/>
      <c r="G31" s="50"/>
      <c r="H31" s="18">
        <v>61</v>
      </c>
      <c r="I31" s="18">
        <v>421</v>
      </c>
      <c r="J31" s="18">
        <v>60</v>
      </c>
      <c r="K31" s="17">
        <f t="shared" si="2"/>
        <v>-1</v>
      </c>
      <c r="L31" s="33"/>
      <c r="M31" s="21"/>
      <c r="N31" t="s">
        <v>63</v>
      </c>
    </row>
    <row r="32" spans="1:14" x14ac:dyDescent="0.25">
      <c r="A32" s="34"/>
      <c r="B32" s="50" t="s">
        <v>22</v>
      </c>
      <c r="C32" s="50"/>
      <c r="D32" s="50"/>
      <c r="E32" s="50"/>
      <c r="F32" s="50"/>
      <c r="G32" s="50"/>
      <c r="H32" s="18">
        <f>SUM(H33:H43)</f>
        <v>1626</v>
      </c>
      <c r="I32" s="18">
        <f>SUM(I33:I43)</f>
        <v>2078</v>
      </c>
      <c r="J32" s="18">
        <f>SUM(J33:J43)</f>
        <v>1430</v>
      </c>
      <c r="K32" s="17">
        <f t="shared" si="2"/>
        <v>-196</v>
      </c>
      <c r="M32" t="s">
        <v>62</v>
      </c>
    </row>
    <row r="33" spans="1:15" x14ac:dyDescent="0.25">
      <c r="A33" s="35" t="s">
        <v>50</v>
      </c>
      <c r="B33" s="43" t="s">
        <v>23</v>
      </c>
      <c r="C33" s="43"/>
      <c r="D33" s="43"/>
      <c r="E33" s="43"/>
      <c r="F33" s="43"/>
      <c r="G33" s="43"/>
      <c r="H33" s="17">
        <v>20</v>
      </c>
      <c r="I33" s="17">
        <v>20</v>
      </c>
      <c r="J33" s="17">
        <v>50</v>
      </c>
      <c r="K33" s="17">
        <f t="shared" si="2"/>
        <v>30</v>
      </c>
      <c r="M33" t="s">
        <v>64</v>
      </c>
      <c r="N33" s="14">
        <f>J28</f>
        <v>0</v>
      </c>
    </row>
    <row r="34" spans="1:15" x14ac:dyDescent="0.25">
      <c r="A34" s="35" t="s">
        <v>51</v>
      </c>
      <c r="B34" s="43" t="s">
        <v>24</v>
      </c>
      <c r="C34" s="43"/>
      <c r="D34" s="43"/>
      <c r="E34" s="43"/>
      <c r="F34" s="43"/>
      <c r="G34" s="43"/>
      <c r="H34" s="17">
        <v>150</v>
      </c>
      <c r="I34" s="17">
        <v>153</v>
      </c>
      <c r="J34" s="17">
        <v>240</v>
      </c>
      <c r="K34" s="17">
        <f t="shared" si="2"/>
        <v>90</v>
      </c>
      <c r="M34" t="s">
        <v>65</v>
      </c>
      <c r="N34" s="14">
        <f>J29</f>
        <v>150</v>
      </c>
      <c r="O34" s="28">
        <f>(N34-72)*0.9*0.13</f>
        <v>9.1260000000000012</v>
      </c>
    </row>
    <row r="35" spans="1:15" x14ac:dyDescent="0.25">
      <c r="A35" s="35" t="s">
        <v>52</v>
      </c>
      <c r="B35" s="44" t="s">
        <v>25</v>
      </c>
      <c r="C35" s="60"/>
      <c r="D35" s="60"/>
      <c r="E35" s="60"/>
      <c r="F35" s="60"/>
      <c r="G35" s="61"/>
      <c r="H35" s="20">
        <v>200</v>
      </c>
      <c r="I35" s="20">
        <v>182</v>
      </c>
      <c r="J35" s="20">
        <v>150</v>
      </c>
      <c r="K35" s="17">
        <f t="shared" si="2"/>
        <v>-50</v>
      </c>
      <c r="M35" t="s">
        <v>66</v>
      </c>
      <c r="N35" s="36">
        <f>J30</f>
        <v>200</v>
      </c>
      <c r="O35" s="39">
        <f>(N35-100)*1.27*0.3304</f>
        <v>41.960800000000006</v>
      </c>
    </row>
    <row r="36" spans="1:15" x14ac:dyDescent="0.25">
      <c r="A36" s="35" t="s">
        <v>53</v>
      </c>
      <c r="B36" s="44" t="s">
        <v>26</v>
      </c>
      <c r="C36" s="45"/>
      <c r="D36" s="45"/>
      <c r="E36" s="45"/>
      <c r="F36" s="45"/>
      <c r="G36" s="46"/>
      <c r="H36" s="17">
        <v>2</v>
      </c>
      <c r="I36" s="17">
        <v>2</v>
      </c>
      <c r="J36" s="17">
        <v>0</v>
      </c>
      <c r="K36" s="17">
        <f t="shared" si="2"/>
        <v>-2</v>
      </c>
      <c r="N36" s="36">
        <f>SUM(N33:N35)</f>
        <v>350</v>
      </c>
      <c r="O36" s="38">
        <f>SUM(O34:O35)</f>
        <v>51.086800000000011</v>
      </c>
    </row>
    <row r="37" spans="1:15" x14ac:dyDescent="0.25">
      <c r="A37" s="35" t="s">
        <v>54</v>
      </c>
      <c r="B37" s="43" t="s">
        <v>27</v>
      </c>
      <c r="C37" s="43"/>
      <c r="D37" s="43"/>
      <c r="E37" s="43"/>
      <c r="F37" s="43"/>
      <c r="G37" s="43"/>
      <c r="H37" s="17">
        <v>50</v>
      </c>
      <c r="I37" s="17">
        <v>108</v>
      </c>
      <c r="J37" s="17">
        <v>200</v>
      </c>
      <c r="K37" s="17">
        <f t="shared" si="2"/>
        <v>150</v>
      </c>
    </row>
    <row r="38" spans="1:15" x14ac:dyDescent="0.25">
      <c r="A38" s="35" t="s">
        <v>55</v>
      </c>
      <c r="B38" s="43" t="s">
        <v>28</v>
      </c>
      <c r="C38" s="43"/>
      <c r="D38" s="43"/>
      <c r="E38" s="43"/>
      <c r="F38" s="43"/>
      <c r="G38" s="43"/>
      <c r="H38" s="17">
        <v>600</v>
      </c>
      <c r="I38" s="17">
        <v>718</v>
      </c>
      <c r="J38" s="17">
        <v>150</v>
      </c>
      <c r="K38" s="17">
        <f t="shared" si="2"/>
        <v>-450</v>
      </c>
      <c r="M38" t="s">
        <v>67</v>
      </c>
    </row>
    <row r="39" spans="1:15" x14ac:dyDescent="0.25">
      <c r="A39" s="35" t="s">
        <v>56</v>
      </c>
      <c r="B39" s="2" t="s">
        <v>29</v>
      </c>
      <c r="C39" s="3"/>
      <c r="D39" s="3"/>
      <c r="E39" s="3"/>
      <c r="F39" s="3"/>
      <c r="G39" s="4"/>
      <c r="H39" s="17">
        <v>80</v>
      </c>
      <c r="I39" s="17">
        <v>378</v>
      </c>
      <c r="J39" s="17">
        <v>80</v>
      </c>
      <c r="K39" s="17">
        <f t="shared" si="2"/>
        <v>0</v>
      </c>
      <c r="M39" t="s">
        <v>68</v>
      </c>
      <c r="N39">
        <v>50</v>
      </c>
    </row>
    <row r="40" spans="1:15" x14ac:dyDescent="0.25">
      <c r="A40" s="35" t="s">
        <v>57</v>
      </c>
      <c r="B40" s="44" t="s">
        <v>30</v>
      </c>
      <c r="C40" s="60"/>
      <c r="D40" s="60"/>
      <c r="E40" s="60"/>
      <c r="F40" s="60"/>
      <c r="G40" s="61"/>
      <c r="H40" s="17">
        <v>0</v>
      </c>
      <c r="I40" s="17">
        <v>0</v>
      </c>
      <c r="J40" s="17">
        <v>0</v>
      </c>
      <c r="K40" s="17">
        <f t="shared" si="2"/>
        <v>0</v>
      </c>
    </row>
    <row r="41" spans="1:15" x14ac:dyDescent="0.25">
      <c r="A41" s="35" t="s">
        <v>58</v>
      </c>
      <c r="B41" s="2" t="s">
        <v>31</v>
      </c>
      <c r="C41" s="3"/>
      <c r="D41" s="3"/>
      <c r="E41" s="3"/>
      <c r="F41" s="3"/>
      <c r="G41" s="4"/>
      <c r="H41" s="17">
        <v>200</v>
      </c>
      <c r="I41" s="17">
        <v>178</v>
      </c>
      <c r="J41" s="17">
        <v>225</v>
      </c>
      <c r="K41" s="17">
        <f t="shared" si="2"/>
        <v>25</v>
      </c>
      <c r="M41" t="s">
        <v>69</v>
      </c>
    </row>
    <row r="42" spans="1:15" s="34" customFormat="1" x14ac:dyDescent="0.25">
      <c r="A42" s="35"/>
      <c r="B42" s="30" t="s">
        <v>79</v>
      </c>
      <c r="C42" s="31"/>
      <c r="D42" s="31"/>
      <c r="E42" s="31"/>
      <c r="F42" s="31"/>
      <c r="G42" s="32"/>
      <c r="H42" s="17">
        <v>0</v>
      </c>
      <c r="I42" s="17">
        <v>3</v>
      </c>
      <c r="J42" s="17">
        <v>0</v>
      </c>
      <c r="K42" s="17">
        <f t="shared" si="2"/>
        <v>0</v>
      </c>
    </row>
    <row r="43" spans="1:15" x14ac:dyDescent="0.25">
      <c r="A43" s="35" t="s">
        <v>59</v>
      </c>
      <c r="B43" s="2" t="s">
        <v>32</v>
      </c>
      <c r="C43" s="3"/>
      <c r="D43" s="3"/>
      <c r="E43" s="3"/>
      <c r="F43" s="3"/>
      <c r="G43" s="4"/>
      <c r="H43" s="17">
        <v>324</v>
      </c>
      <c r="I43" s="17">
        <v>336</v>
      </c>
      <c r="J43" s="17">
        <v>335</v>
      </c>
      <c r="K43" s="17">
        <f t="shared" si="2"/>
        <v>11</v>
      </c>
      <c r="M43" t="s">
        <v>70</v>
      </c>
      <c r="N43">
        <f>J37*0.27</f>
        <v>54</v>
      </c>
    </row>
    <row r="44" spans="1:15" x14ac:dyDescent="0.25">
      <c r="A44" s="34"/>
      <c r="B44" s="47" t="s">
        <v>14</v>
      </c>
      <c r="C44" s="48"/>
      <c r="D44" s="48"/>
      <c r="E44" s="48"/>
      <c r="F44" s="48"/>
      <c r="G44" s="49"/>
      <c r="H44" s="18">
        <v>0</v>
      </c>
      <c r="I44" s="18">
        <f>I45+I46</f>
        <v>25</v>
      </c>
      <c r="J44" s="18">
        <f>J45+J46</f>
        <v>25</v>
      </c>
      <c r="K44" s="17">
        <f t="shared" si="2"/>
        <v>25</v>
      </c>
      <c r="M44" t="s">
        <v>67</v>
      </c>
      <c r="N44">
        <f>(J38-N39)*0.27</f>
        <v>27</v>
      </c>
    </row>
    <row r="45" spans="1:15" x14ac:dyDescent="0.25">
      <c r="A45" s="35" t="s">
        <v>60</v>
      </c>
      <c r="B45" s="43" t="s">
        <v>13</v>
      </c>
      <c r="C45" s="43"/>
      <c r="D45" s="43"/>
      <c r="E45" s="43"/>
      <c r="F45" s="43"/>
      <c r="G45" s="43"/>
      <c r="H45" s="17">
        <v>0</v>
      </c>
      <c r="I45" s="17">
        <v>25</v>
      </c>
      <c r="J45" s="17">
        <v>25</v>
      </c>
      <c r="K45" s="17">
        <f t="shared" si="2"/>
        <v>25</v>
      </c>
      <c r="M45" t="s">
        <v>71</v>
      </c>
      <c r="N45">
        <f>J35*0.05</f>
        <v>7.5</v>
      </c>
    </row>
    <row r="46" spans="1:15" x14ac:dyDescent="0.25">
      <c r="A46" s="35"/>
      <c r="B46" s="44" t="s">
        <v>6</v>
      </c>
      <c r="C46" s="45"/>
      <c r="D46" s="45"/>
      <c r="E46" s="45"/>
      <c r="F46" s="45"/>
      <c r="G46" s="46"/>
      <c r="H46" s="17">
        <v>0</v>
      </c>
      <c r="I46" s="17">
        <v>0</v>
      </c>
      <c r="J46" s="17">
        <v>0</v>
      </c>
      <c r="K46" s="17">
        <f t="shared" si="2"/>
        <v>0</v>
      </c>
      <c r="M46" t="s">
        <v>66</v>
      </c>
      <c r="N46">
        <f>J30*0.27</f>
        <v>54</v>
      </c>
    </row>
    <row r="47" spans="1:15" s="25" customFormat="1" x14ac:dyDescent="0.25">
      <c r="A47" s="37"/>
      <c r="B47" s="53" t="s">
        <v>33</v>
      </c>
      <c r="C47" s="54"/>
      <c r="D47" s="54"/>
      <c r="E47" s="54"/>
      <c r="F47" s="54"/>
      <c r="G47" s="55"/>
      <c r="H47" s="18">
        <f>H48</f>
        <v>0</v>
      </c>
      <c r="I47" s="18">
        <f>I48</f>
        <v>1722</v>
      </c>
      <c r="J47" s="18">
        <f>J48</f>
        <v>0</v>
      </c>
      <c r="K47" s="18"/>
      <c r="M47" t="s">
        <v>72</v>
      </c>
      <c r="N47">
        <f>(J33+J34)*0.27</f>
        <v>78.300000000000011</v>
      </c>
    </row>
    <row r="48" spans="1:15" x14ac:dyDescent="0.25">
      <c r="A48" s="35" t="s">
        <v>61</v>
      </c>
      <c r="B48" s="44" t="s">
        <v>12</v>
      </c>
      <c r="C48" s="60"/>
      <c r="D48" s="60"/>
      <c r="E48" s="60"/>
      <c r="F48" s="60"/>
      <c r="G48" s="61"/>
      <c r="H48" s="17">
        <v>0</v>
      </c>
      <c r="I48" s="17">
        <v>1722</v>
      </c>
      <c r="J48" s="17">
        <v>0</v>
      </c>
      <c r="K48" s="17">
        <f t="shared" si="2"/>
        <v>0</v>
      </c>
      <c r="M48" t="s">
        <v>73</v>
      </c>
      <c r="N48" s="27">
        <f>J36*0.27</f>
        <v>0</v>
      </c>
    </row>
    <row r="49" spans="1:14" x14ac:dyDescent="0.25">
      <c r="A49" s="34"/>
      <c r="B49" s="40" t="s">
        <v>4</v>
      </c>
      <c r="C49" s="41"/>
      <c r="D49" s="41"/>
      <c r="E49" s="41"/>
      <c r="F49" s="41"/>
      <c r="G49" s="42"/>
      <c r="H49" s="18">
        <f>H27+H31+H32+H44+H48</f>
        <v>1865</v>
      </c>
      <c r="I49" s="18">
        <f>I27+I31+I32+I44+I48</f>
        <v>4638</v>
      </c>
      <c r="J49" s="18">
        <f>J27+J31+J32+J44+J48</f>
        <v>1865</v>
      </c>
      <c r="K49" s="18">
        <f>K27+K31+K32+K44+K48</f>
        <v>0</v>
      </c>
      <c r="N49">
        <f>SUM(N43:N48)</f>
        <v>220.8</v>
      </c>
    </row>
    <row r="56" spans="1:14" x14ac:dyDescent="0.25">
      <c r="B56" s="5"/>
    </row>
  </sheetData>
  <mergeCells count="38">
    <mergeCell ref="B48:G48"/>
    <mergeCell ref="B38:G38"/>
    <mergeCell ref="B6:G6"/>
    <mergeCell ref="B28:G28"/>
    <mergeCell ref="B27:G27"/>
    <mergeCell ref="B35:G35"/>
    <mergeCell ref="B40:G40"/>
    <mergeCell ref="B46:G46"/>
    <mergeCell ref="B20:G20"/>
    <mergeCell ref="B4:G4"/>
    <mergeCell ref="B5:G5"/>
    <mergeCell ref="B25:G25"/>
    <mergeCell ref="B26:G26"/>
    <mergeCell ref="B16:G16"/>
    <mergeCell ref="B21:G21"/>
    <mergeCell ref="B7:G7"/>
    <mergeCell ref="B9:G9"/>
    <mergeCell ref="B10:G10"/>
    <mergeCell ref="B12:G12"/>
    <mergeCell ref="B17:G17"/>
    <mergeCell ref="B18:G18"/>
    <mergeCell ref="B19:G19"/>
    <mergeCell ref="B49:G49"/>
    <mergeCell ref="B8:G8"/>
    <mergeCell ref="B15:G15"/>
    <mergeCell ref="B11:G11"/>
    <mergeCell ref="B34:G34"/>
    <mergeCell ref="B13:G13"/>
    <mergeCell ref="B31:G31"/>
    <mergeCell ref="B33:G33"/>
    <mergeCell ref="B32:G32"/>
    <mergeCell ref="B24:G24"/>
    <mergeCell ref="B30:G30"/>
    <mergeCell ref="B45:G45"/>
    <mergeCell ref="B37:G37"/>
    <mergeCell ref="B44:G44"/>
    <mergeCell ref="B36:G36"/>
    <mergeCell ref="B47:G4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lengyelkrisztina</cp:lastModifiedBy>
  <cp:lastPrinted>2022-01-26T08:27:50Z</cp:lastPrinted>
  <dcterms:created xsi:type="dcterms:W3CDTF">2012-05-24T07:26:02Z</dcterms:created>
  <dcterms:modified xsi:type="dcterms:W3CDTF">2022-01-26T12:15:11Z</dcterms:modified>
</cp:coreProperties>
</file>