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J:\work\Gondnoksági Iroda\Lengyel Krisztina\2021. évi előterjesztések\2021. évi utolsó módosítás\NNÖ\"/>
    </mc:Choice>
  </mc:AlternateContent>
  <xr:revisionPtr revIDLastSave="0" documentId="13_ncr:1_{FB46E55F-F61F-4B07-B40E-6769D28CD393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Munka1" sheetId="1" r:id="rId1"/>
  </sheets>
  <definedNames>
    <definedName name="_xlnm.Print_Area" localSheetId="0">Munka1!$B$1:$E$48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43" i="1" l="1"/>
  <c r="C37" i="1"/>
  <c r="G39" i="1" l="1"/>
  <c r="C46" i="1" l="1"/>
  <c r="C29" i="1"/>
  <c r="C30" i="1"/>
  <c r="C31" i="1"/>
  <c r="C35" i="1"/>
  <c r="C38" i="1"/>
  <c r="C39" i="1"/>
  <c r="C41" i="1"/>
  <c r="C47" i="1"/>
  <c r="D47" i="1" l="1"/>
  <c r="D46" i="1" s="1"/>
  <c r="D43" i="1"/>
  <c r="D38" i="1"/>
  <c r="D41" i="1"/>
  <c r="D34" i="1"/>
  <c r="C44" i="1" l="1"/>
  <c r="D44" i="1"/>
  <c r="E46" i="1"/>
  <c r="D12" i="1" l="1"/>
  <c r="E42" i="1"/>
  <c r="D16" i="1" l="1"/>
  <c r="D13" i="1"/>
  <c r="D8" i="1"/>
  <c r="D7" i="1" s="1"/>
  <c r="D6" i="1" l="1"/>
  <c r="D21" i="1" s="1"/>
  <c r="D31" i="1"/>
  <c r="D30" i="1"/>
  <c r="E45" i="1"/>
  <c r="E44" i="1" s="1"/>
  <c r="D35" i="1" l="1"/>
  <c r="D39" i="1"/>
  <c r="D32" i="1" l="1"/>
  <c r="E47" i="1"/>
  <c r="E43" i="1"/>
  <c r="E41" i="1"/>
  <c r="E40" i="1"/>
  <c r="E39" i="1"/>
  <c r="E38" i="1"/>
  <c r="E37" i="1"/>
  <c r="E36" i="1"/>
  <c r="E35" i="1"/>
  <c r="E34" i="1"/>
  <c r="E33" i="1"/>
  <c r="E31" i="1"/>
  <c r="E30" i="1"/>
  <c r="D29" i="1"/>
  <c r="E29" i="1" s="1"/>
  <c r="E28" i="1"/>
  <c r="C27" i="1"/>
  <c r="E20" i="1"/>
  <c r="E19" i="1"/>
  <c r="E18" i="1"/>
  <c r="E17" i="1"/>
  <c r="C16" i="1"/>
  <c r="E16" i="1" s="1"/>
  <c r="E15" i="1"/>
  <c r="E14" i="1"/>
  <c r="C13" i="1"/>
  <c r="E13" i="1" s="1"/>
  <c r="E12" i="1"/>
  <c r="E11" i="1"/>
  <c r="E10" i="1"/>
  <c r="E9" i="1"/>
  <c r="C8" i="1"/>
  <c r="E8" i="1" s="1"/>
  <c r="C7" i="1" l="1"/>
  <c r="C6" i="1" s="1"/>
  <c r="E6" i="1" s="1"/>
  <c r="D27" i="1"/>
  <c r="D48" i="1" s="1"/>
  <c r="C32" i="1"/>
  <c r="C21" i="1" l="1"/>
  <c r="E21" i="1" s="1"/>
  <c r="E27" i="1"/>
  <c r="D26" i="1"/>
  <c r="E7" i="1"/>
  <c r="E32" i="1"/>
  <c r="C48" i="1"/>
  <c r="C26" i="1"/>
  <c r="E26" i="1" s="1"/>
  <c r="E48" i="1" l="1"/>
</calcChain>
</file>

<file path=xl/sharedStrings.xml><?xml version="1.0" encoding="utf-8"?>
<sst xmlns="http://schemas.openxmlformats.org/spreadsheetml/2006/main" count="74" uniqueCount="71">
  <si>
    <t>BEVÉTELEK</t>
  </si>
  <si>
    <t xml:space="preserve">Eltérés
</t>
  </si>
  <si>
    <t>I. Tárgyévi működési bevételek</t>
  </si>
  <si>
    <t>09161</t>
  </si>
  <si>
    <t>1.1.1.1. Működési támogatás</t>
  </si>
  <si>
    <t>1.1.1.2. Feladatalapú támogatás</t>
  </si>
  <si>
    <t>1.1.3. Somogy Megyei Német Nemzetiségi Önkormányzat támogatása</t>
  </si>
  <si>
    <t>094111</t>
  </si>
  <si>
    <t>1.2. Egyéb működési bevétel</t>
  </si>
  <si>
    <t>1.2.1. Egyéb bevétel</t>
  </si>
  <si>
    <t>0981311</t>
  </si>
  <si>
    <t>1.1. Állami működési támogatás maradványa</t>
  </si>
  <si>
    <t>1.2. Önkormányzati működési támogatás maradványa</t>
  </si>
  <si>
    <t>1.3. Feladatalapú támogatás maradványa</t>
  </si>
  <si>
    <t xml:space="preserve">1.4. Somogy Megyei Német Nemzetiségi Önkormányzat támogatása </t>
  </si>
  <si>
    <t>BEVÉTELEK mindösszesen</t>
  </si>
  <si>
    <t>KIADÁSOK</t>
  </si>
  <si>
    <t>1.1. Személyi juttatás összesen</t>
  </si>
  <si>
    <t>051211</t>
  </si>
  <si>
    <t>1.1.1. Nemzetiségi önkormányzati képviselők tiszteletdíja</t>
  </si>
  <si>
    <t>1.1.2. Megbízási díjak</t>
  </si>
  <si>
    <t>051231</t>
  </si>
  <si>
    <t>0521</t>
  </si>
  <si>
    <t>1.2. Munkaadót terhelő járulékok és szociális hozzájárulási adó</t>
  </si>
  <si>
    <t>1.3. Dologi és egyéb folyó kiadás</t>
  </si>
  <si>
    <t>053111</t>
  </si>
  <si>
    <t>053121</t>
  </si>
  <si>
    <t>053211</t>
  </si>
  <si>
    <t>1.3.3. Informatikai szolgáltatások</t>
  </si>
  <si>
    <t>053221</t>
  </si>
  <si>
    <t>053331</t>
  </si>
  <si>
    <t>053371</t>
  </si>
  <si>
    <t>053411</t>
  </si>
  <si>
    <t>1.3.7. Kiküldetések</t>
  </si>
  <si>
    <t>053421</t>
  </si>
  <si>
    <t>1.3.8. Reklám és propaganda kiadások</t>
  </si>
  <si>
    <t>053511</t>
  </si>
  <si>
    <t>1.3.9. Működési célú előzetesen felszámított áfa</t>
  </si>
  <si>
    <t>053551</t>
  </si>
  <si>
    <t>II. Tárgyévi felhalmozási célú kiadások</t>
  </si>
  <si>
    <t>1. Beruházás (Szintetizátor,Tracht, Roll up, 4db Laptop, Kottabeszerzés)</t>
  </si>
  <si>
    <t>KIADÁSOK mindösszesen</t>
  </si>
  <si>
    <r>
      <t>1.1.1.</t>
    </r>
    <r>
      <rPr>
        <sz val="12"/>
        <color indexed="8"/>
        <rFont val="Times New Roman"/>
        <family val="1"/>
        <charset val="238"/>
      </rPr>
      <t> Központi támogatás</t>
    </r>
  </si>
  <si>
    <r>
      <t>1.1.2.</t>
    </r>
    <r>
      <rPr>
        <sz val="12"/>
        <color indexed="8"/>
        <rFont val="Times New Roman"/>
        <family val="1"/>
        <charset val="238"/>
      </rPr>
      <t> Kaposvár Megyei Jogú Város Önkormányzatának támogatása</t>
    </r>
  </si>
  <si>
    <r>
      <t>1.3.1.</t>
    </r>
    <r>
      <rPr>
        <sz val="12"/>
        <color indexed="8"/>
        <rFont val="Times New Roman"/>
        <family val="1"/>
        <charset val="238"/>
      </rPr>
      <t> Szakmai anyagok beszerzése (könyv, újság)</t>
    </r>
  </si>
  <si>
    <r>
      <t>1.3.2.</t>
    </r>
    <r>
      <rPr>
        <sz val="12"/>
        <color indexed="8"/>
        <rFont val="Times New Roman"/>
        <family val="1"/>
        <charset val="238"/>
      </rPr>
      <t> Üzemeltetési anyagbeszerzés</t>
    </r>
  </si>
  <si>
    <r>
      <t xml:space="preserve">1.3.4. </t>
    </r>
    <r>
      <rPr>
        <sz val="12"/>
        <color indexed="8"/>
        <rFont val="Times New Roman"/>
        <family val="1"/>
        <charset val="238"/>
      </rPr>
      <t>Kommunikációs szolgáltatások</t>
    </r>
  </si>
  <si>
    <r>
      <t xml:space="preserve">1.3.5. </t>
    </r>
    <r>
      <rPr>
        <sz val="12"/>
        <color indexed="8"/>
        <rFont val="Times New Roman"/>
        <family val="1"/>
        <charset val="238"/>
      </rPr>
      <t>Bérleti díj</t>
    </r>
  </si>
  <si>
    <r>
      <t>1.3.6.</t>
    </r>
    <r>
      <rPr>
        <sz val="12"/>
        <color indexed="8"/>
        <rFont val="Times New Roman"/>
        <family val="1"/>
        <charset val="238"/>
      </rPr>
      <t> Egyéb szolgáltatások (pl. bank ktg, posta, kulturális pr.)</t>
    </r>
  </si>
  <si>
    <t>2021. évi 
módosított
 előirányzat</t>
  </si>
  <si>
    <t>2021. évi 
módosított 
új előirányzat</t>
  </si>
  <si>
    <t>055121</t>
  </si>
  <si>
    <t>053541</t>
  </si>
  <si>
    <t>1.3.10. Egyéb pénzügyi műveletek kiadás</t>
  </si>
  <si>
    <t>2. Támogatások</t>
  </si>
  <si>
    <t>2.1. Egyéb működési célú támogatások áht-n
kívülre előirányzata</t>
  </si>
  <si>
    <r>
      <t>1.</t>
    </r>
    <r>
      <rPr>
        <b/>
        <sz val="12"/>
        <color indexed="8"/>
        <rFont val="Times New Roman"/>
        <family val="1"/>
        <charset val="238"/>
      </rPr>
      <t xml:space="preserve"> Nemzetiségi önkormányzat működési célú bevételei összesen    </t>
    </r>
  </si>
  <si>
    <r>
      <t>1.1.</t>
    </r>
    <r>
      <rPr>
        <b/>
        <sz val="12"/>
        <color indexed="8"/>
        <rFont val="Times New Roman"/>
        <family val="1"/>
        <charset val="238"/>
      </rPr>
      <t> Költségvetési támogatás összesen</t>
    </r>
  </si>
  <si>
    <r>
      <t>II.</t>
    </r>
    <r>
      <rPr>
        <b/>
        <sz val="12"/>
        <color indexed="8"/>
        <rFont val="Times New Roman"/>
        <family val="1"/>
        <charset val="238"/>
      </rPr>
      <t xml:space="preserve">  </t>
    </r>
    <r>
      <rPr>
        <b/>
        <u/>
        <sz val="12"/>
        <color indexed="8"/>
        <rFont val="Times New Roman"/>
        <family val="1"/>
        <charset val="238"/>
      </rPr>
      <t>Pénzmaradvány</t>
    </r>
  </si>
  <si>
    <r>
      <t>1.</t>
    </r>
    <r>
      <rPr>
        <b/>
        <sz val="12"/>
        <color indexed="8"/>
        <rFont val="Times New Roman"/>
        <family val="1"/>
        <charset val="238"/>
      </rPr>
      <t> Működési pénzmaradvány</t>
    </r>
  </si>
  <si>
    <r>
      <t>I.</t>
    </r>
    <r>
      <rPr>
        <b/>
        <sz val="12"/>
        <color indexed="8"/>
        <rFont val="Times New Roman"/>
        <family val="1"/>
        <charset val="238"/>
      </rPr>
      <t>   </t>
    </r>
    <r>
      <rPr>
        <b/>
        <u/>
        <sz val="12"/>
        <color indexed="8"/>
        <rFont val="Times New Roman"/>
        <family val="1"/>
        <charset val="238"/>
      </rPr>
      <t>Tárgyévi működési kiadások</t>
    </r>
  </si>
  <si>
    <r>
      <t>1.</t>
    </r>
    <r>
      <rPr>
        <b/>
        <sz val="12"/>
        <color indexed="8"/>
        <rFont val="Times New Roman"/>
        <family val="1"/>
        <charset val="238"/>
      </rPr>
      <t xml:space="preserve">  Nemzetiségi önkormányzat működési célú kiadásai </t>
    </r>
  </si>
  <si>
    <t>Kaposvár MJV Német Nemzetiségi Önkormányzat 2021. évi  költségvetési előirányzatának 5. számú módosítása
(adatok e Ft-ban)</t>
  </si>
  <si>
    <t>051221</t>
  </si>
  <si>
    <t>-100 e Ft 54/2021 (XI.16.) Tracht beszerzés</t>
  </si>
  <si>
    <t>+485 e Ft 54/2021 (XI.16.) Tracht beszerzés</t>
  </si>
  <si>
    <t xml:space="preserve">+3e Ft 25/2021 hat. kotta </t>
  </si>
  <si>
    <t>-3e Ft 25/2021 hat. kotta
 '-385 e Ft 54/2021 (XI.16.) Tracht beszerzés</t>
  </si>
  <si>
    <t>1.3.11. Egyéb dologi kiadások</t>
  </si>
  <si>
    <t>056</t>
  </si>
  <si>
    <t>1.1.3. Egyéb külső személyi juttatások / Reprezentációs kiadások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</si>
</sst>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8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8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u/>
      <sz val="12"/>
      <color indexed="8"/>
      <name val="Times New Roman"/>
      <family val="1"/>
      <charset val="238"/>
    </font>
    <font>
      <b/>
      <sz val="8"/>
      <color rgb="FF00B050"/>
      <name val="Times New Roman"/>
      <family val="1"/>
      <charset val="238"/>
    </font>
    <font>
      <b/>
      <sz val="8"/>
      <color rgb="FF7030A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quotePrefix="1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1" fillId="0" borderId="0" xfId="0" applyFont="1" applyAlignment="1"/>
    <xf numFmtId="0" fontId="1" fillId="0" borderId="0" xfId="0" quotePrefix="1" applyFont="1"/>
    <xf numFmtId="3" fontId="2" fillId="0" borderId="1" xfId="0" applyNumberFormat="1" applyFont="1" applyBorder="1"/>
    <xf numFmtId="3" fontId="4" fillId="0" borderId="1" xfId="0" applyNumberFormat="1" applyFont="1" applyBorder="1"/>
    <xf numFmtId="3" fontId="4" fillId="0" borderId="1" xfId="0" applyNumberFormat="1" applyFont="1" applyBorder="1" applyAlignment="1">
      <alignment horizontal="right"/>
    </xf>
    <xf numFmtId="0" fontId="5" fillId="0" borderId="0" xfId="0" quotePrefix="1" applyFont="1"/>
    <xf numFmtId="0" fontId="5" fillId="0" borderId="0" xfId="0" quotePrefix="1" applyFont="1" applyAlignment="1"/>
    <xf numFmtId="0" fontId="5" fillId="0" borderId="0" xfId="0" applyFont="1" applyAlignment="1"/>
    <xf numFmtId="0" fontId="5" fillId="0" borderId="0" xfId="0" applyFont="1"/>
    <xf numFmtId="0" fontId="6" fillId="0" borderId="1" xfId="0" applyFont="1" applyBorder="1"/>
    <xf numFmtId="0" fontId="4" fillId="0" borderId="1" xfId="0" applyFont="1" applyBorder="1"/>
    <xf numFmtId="0" fontId="5" fillId="0" borderId="0" xfId="0" quotePrefix="1" applyFont="1" applyAlignment="1">
      <alignment wrapText="1"/>
    </xf>
    <xf numFmtId="0" fontId="9" fillId="0" borderId="0" xfId="0" quotePrefix="1" applyFont="1"/>
    <xf numFmtId="0" fontId="5" fillId="0" borderId="2" xfId="0" applyFont="1" applyBorder="1" applyAlignment="1"/>
    <xf numFmtId="0" fontId="5" fillId="0" borderId="2" xfId="0" quotePrefix="1" applyFont="1" applyBorder="1" applyAlignment="1">
      <alignment wrapText="1"/>
    </xf>
    <xf numFmtId="0" fontId="5" fillId="0" borderId="0" xfId="0" quotePrefix="1" applyFont="1" applyAlignment="1">
      <alignment horizontal="justify" wrapText="1"/>
    </xf>
    <xf numFmtId="0" fontId="10" fillId="0" borderId="0" xfId="0" quotePrefix="1" applyFont="1" applyAlignment="1"/>
    <xf numFmtId="0" fontId="1" fillId="0" borderId="0" xfId="0" quotePrefix="1" applyFont="1" applyAlignment="1">
      <alignment horizontal="justify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0" xfId="0" applyFont="1"/>
    <xf numFmtId="0" fontId="0" fillId="0" borderId="0" xfId="0" applyAlignment="1">
      <alignment horizontal="center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8"/>
  <sheetViews>
    <sheetView tabSelected="1" view="pageBreakPreview" topLeftCell="A16" zoomScaleNormal="100" zoomScaleSheetLayoutView="100" workbookViewId="0">
      <selection activeCell="J25" sqref="J25"/>
    </sheetView>
  </sheetViews>
  <sheetFormatPr defaultRowHeight="14.4" x14ac:dyDescent="0.3"/>
  <cols>
    <col min="2" max="2" width="59.6640625" customWidth="1"/>
    <col min="3" max="4" width="15.44140625" customWidth="1"/>
    <col min="5" max="5" width="12" customWidth="1"/>
    <col min="6" max="6" width="32.6640625" customWidth="1"/>
    <col min="7" max="7" width="29" customWidth="1"/>
  </cols>
  <sheetData>
    <row r="1" spans="1:8" ht="30.75" customHeight="1" x14ac:dyDescent="0.3">
      <c r="B1" s="30" t="s">
        <v>62</v>
      </c>
      <c r="C1" s="31"/>
      <c r="D1" s="31"/>
      <c r="E1" s="31"/>
      <c r="G1" s="27"/>
    </row>
    <row r="2" spans="1:8" ht="15" customHeight="1" x14ac:dyDescent="0.3">
      <c r="B2" s="3"/>
      <c r="C2" s="3"/>
      <c r="D2" s="3"/>
      <c r="E2" s="3"/>
    </row>
    <row r="3" spans="1:8" ht="15" customHeight="1" x14ac:dyDescent="0.3">
      <c r="B3" s="26" t="s">
        <v>0</v>
      </c>
      <c r="C3" s="3"/>
      <c r="D3" s="3"/>
      <c r="E3" s="3"/>
    </row>
    <row r="4" spans="1:8" ht="46.95" customHeight="1" x14ac:dyDescent="0.3">
      <c r="B4" s="4"/>
      <c r="C4" s="24" t="s">
        <v>49</v>
      </c>
      <c r="D4" s="24" t="s">
        <v>50</v>
      </c>
      <c r="E4" s="25" t="s">
        <v>1</v>
      </c>
    </row>
    <row r="5" spans="1:8" ht="15" customHeight="1" x14ac:dyDescent="0.3">
      <c r="B5" s="16" t="s">
        <v>2</v>
      </c>
      <c r="C5" s="16"/>
      <c r="D5" s="16"/>
      <c r="E5" s="16"/>
    </row>
    <row r="6" spans="1:8" ht="15" customHeight="1" x14ac:dyDescent="0.3">
      <c r="B6" s="16" t="s">
        <v>56</v>
      </c>
      <c r="C6" s="16">
        <f>C7</f>
        <v>2689</v>
      </c>
      <c r="D6" s="9">
        <f>D7</f>
        <v>2689</v>
      </c>
      <c r="E6" s="16">
        <f t="shared" ref="E6:E21" si="0">D6-C6</f>
        <v>0</v>
      </c>
    </row>
    <row r="7" spans="1:8" ht="15" customHeight="1" x14ac:dyDescent="0.3">
      <c r="B7" s="16" t="s">
        <v>57</v>
      </c>
      <c r="C7" s="16">
        <f>C8+C11</f>
        <v>2689</v>
      </c>
      <c r="D7" s="9">
        <f>D8+D11+D12</f>
        <v>2689</v>
      </c>
      <c r="E7" s="16">
        <f t="shared" si="0"/>
        <v>0</v>
      </c>
    </row>
    <row r="8" spans="1:8" ht="15" customHeight="1" x14ac:dyDescent="0.3">
      <c r="A8" s="1" t="s">
        <v>3</v>
      </c>
      <c r="B8" s="4" t="s">
        <v>42</v>
      </c>
      <c r="C8" s="4">
        <f>C9+C10</f>
        <v>1864</v>
      </c>
      <c r="D8" s="8">
        <f>D9+D10</f>
        <v>1864</v>
      </c>
      <c r="E8" s="4">
        <f t="shared" si="0"/>
        <v>0</v>
      </c>
    </row>
    <row r="9" spans="1:8" ht="15" customHeight="1" x14ac:dyDescent="0.3">
      <c r="B9" s="4" t="s">
        <v>4</v>
      </c>
      <c r="C9" s="4">
        <v>1040</v>
      </c>
      <c r="D9" s="8">
        <v>1040</v>
      </c>
      <c r="E9" s="4">
        <f t="shared" si="0"/>
        <v>0</v>
      </c>
    </row>
    <row r="10" spans="1:8" ht="15" customHeight="1" x14ac:dyDescent="0.3">
      <c r="B10" s="4" t="s">
        <v>5</v>
      </c>
      <c r="C10" s="4">
        <v>824</v>
      </c>
      <c r="D10" s="8">
        <v>824</v>
      </c>
      <c r="E10" s="4">
        <f t="shared" si="0"/>
        <v>0</v>
      </c>
      <c r="F10" s="2"/>
      <c r="G10" s="2"/>
      <c r="H10" s="2"/>
    </row>
    <row r="11" spans="1:8" ht="15" customHeight="1" x14ac:dyDescent="0.3">
      <c r="A11" s="1"/>
      <c r="B11" s="4" t="s">
        <v>43</v>
      </c>
      <c r="C11" s="4">
        <v>825</v>
      </c>
      <c r="D11" s="8">
        <v>825</v>
      </c>
      <c r="E11" s="4">
        <f>D11-C11</f>
        <v>0</v>
      </c>
      <c r="F11" s="2"/>
      <c r="G11" s="2"/>
      <c r="H11" s="2"/>
    </row>
    <row r="12" spans="1:8" ht="15.6" x14ac:dyDescent="0.3">
      <c r="A12" s="1"/>
      <c r="B12" s="4" t="s">
        <v>6</v>
      </c>
      <c r="C12" s="4">
        <v>0</v>
      </c>
      <c r="D12" s="8">
        <f>250-250</f>
        <v>0</v>
      </c>
      <c r="E12" s="4">
        <f t="shared" si="0"/>
        <v>0</v>
      </c>
      <c r="F12" s="23"/>
      <c r="G12" s="7"/>
      <c r="H12" s="2"/>
    </row>
    <row r="13" spans="1:8" ht="15" customHeight="1" x14ac:dyDescent="0.3">
      <c r="A13" s="1" t="s">
        <v>7</v>
      </c>
      <c r="B13" s="16" t="s">
        <v>8</v>
      </c>
      <c r="C13" s="16">
        <f>SUM(C14:C14)</f>
        <v>0</v>
      </c>
      <c r="D13" s="9">
        <f>SUM(D14:D14)</f>
        <v>0</v>
      </c>
      <c r="E13" s="16">
        <f t="shared" si="0"/>
        <v>0</v>
      </c>
      <c r="F13" s="2"/>
      <c r="G13" s="2"/>
      <c r="H13" s="2"/>
    </row>
    <row r="14" spans="1:8" ht="15" customHeight="1" x14ac:dyDescent="0.3">
      <c r="A14" s="1"/>
      <c r="B14" s="4" t="s">
        <v>9</v>
      </c>
      <c r="C14" s="4">
        <v>0</v>
      </c>
      <c r="D14" s="8">
        <v>0</v>
      </c>
      <c r="E14" s="4">
        <f t="shared" si="0"/>
        <v>0</v>
      </c>
      <c r="F14" s="2"/>
      <c r="G14" s="2"/>
      <c r="H14" s="2"/>
    </row>
    <row r="15" spans="1:8" ht="15" customHeight="1" x14ac:dyDescent="0.3">
      <c r="B15" s="16" t="s">
        <v>58</v>
      </c>
      <c r="C15" s="16"/>
      <c r="D15" s="9"/>
      <c r="E15" s="16">
        <f t="shared" si="0"/>
        <v>0</v>
      </c>
      <c r="F15" s="2"/>
      <c r="G15" s="2"/>
      <c r="H15" s="2"/>
    </row>
    <row r="16" spans="1:8" ht="15" customHeight="1" x14ac:dyDescent="0.3">
      <c r="A16" s="1" t="s">
        <v>10</v>
      </c>
      <c r="B16" s="16" t="s">
        <v>59</v>
      </c>
      <c r="C16" s="16">
        <f>SUM(C17:C20)</f>
        <v>1949</v>
      </c>
      <c r="D16" s="9">
        <f>SUM(D17:D20)</f>
        <v>1949</v>
      </c>
      <c r="E16" s="16">
        <f t="shared" si="0"/>
        <v>0</v>
      </c>
      <c r="F16" s="2"/>
      <c r="G16" s="2"/>
      <c r="H16" s="2"/>
    </row>
    <row r="17" spans="1:8" ht="15" customHeight="1" x14ac:dyDescent="0.3">
      <c r="A17" s="1"/>
      <c r="B17" s="4" t="s">
        <v>11</v>
      </c>
      <c r="C17" s="4">
        <v>0</v>
      </c>
      <c r="D17" s="8">
        <v>0</v>
      </c>
      <c r="E17" s="4">
        <f t="shared" si="0"/>
        <v>0</v>
      </c>
      <c r="F17" s="2"/>
      <c r="G17" s="2"/>
      <c r="H17" s="2"/>
    </row>
    <row r="18" spans="1:8" ht="15" customHeight="1" x14ac:dyDescent="0.3">
      <c r="A18" s="1"/>
      <c r="B18" s="4" t="s">
        <v>12</v>
      </c>
      <c r="C18" s="4">
        <v>862</v>
      </c>
      <c r="D18" s="8">
        <v>862</v>
      </c>
      <c r="E18" s="4">
        <f t="shared" si="0"/>
        <v>0</v>
      </c>
      <c r="F18" s="2"/>
      <c r="G18" s="2"/>
      <c r="H18" s="2"/>
    </row>
    <row r="19" spans="1:8" ht="15" customHeight="1" x14ac:dyDescent="0.3">
      <c r="A19" s="1"/>
      <c r="B19" s="4" t="s">
        <v>13</v>
      </c>
      <c r="C19" s="4">
        <v>897</v>
      </c>
      <c r="D19" s="8">
        <v>897</v>
      </c>
      <c r="E19" s="4">
        <f t="shared" si="0"/>
        <v>0</v>
      </c>
      <c r="F19" s="2"/>
      <c r="G19" s="2"/>
      <c r="H19" s="2"/>
    </row>
    <row r="20" spans="1:8" ht="15" customHeight="1" x14ac:dyDescent="0.3">
      <c r="A20" s="1"/>
      <c r="B20" s="4" t="s">
        <v>14</v>
      </c>
      <c r="C20" s="4">
        <v>190</v>
      </c>
      <c r="D20" s="8">
        <v>190</v>
      </c>
      <c r="E20" s="4">
        <f t="shared" si="0"/>
        <v>0</v>
      </c>
      <c r="F20" s="2"/>
      <c r="G20" s="2"/>
      <c r="H20" s="2"/>
    </row>
    <row r="21" spans="1:8" ht="15" customHeight="1" x14ac:dyDescent="0.3">
      <c r="B21" s="16" t="s">
        <v>15</v>
      </c>
      <c r="C21" s="16">
        <f>C6+C16+C13</f>
        <v>4638</v>
      </c>
      <c r="D21" s="10">
        <f>D6+D16+D13</f>
        <v>4638</v>
      </c>
      <c r="E21" s="16">
        <f t="shared" si="0"/>
        <v>0</v>
      </c>
      <c r="F21" s="2"/>
      <c r="G21" s="2"/>
      <c r="H21" s="2"/>
    </row>
    <row r="22" spans="1:8" ht="15" customHeight="1" x14ac:dyDescent="0.3">
      <c r="B22" s="3"/>
      <c r="C22" s="3"/>
      <c r="D22" s="3"/>
      <c r="E22" s="3"/>
      <c r="F22" s="2"/>
      <c r="G22" s="2"/>
      <c r="H22" s="2"/>
    </row>
    <row r="23" spans="1:8" ht="15" customHeight="1" x14ac:dyDescent="0.3">
      <c r="B23" s="26" t="s">
        <v>16</v>
      </c>
      <c r="C23" s="3"/>
      <c r="D23" s="3"/>
      <c r="E23" s="3"/>
      <c r="F23" s="2"/>
      <c r="G23" s="2"/>
      <c r="H23" s="2"/>
    </row>
    <row r="24" spans="1:8" ht="51" customHeight="1" x14ac:dyDescent="0.3">
      <c r="B24" s="4"/>
      <c r="C24" s="24" t="s">
        <v>49</v>
      </c>
      <c r="D24" s="24" t="s">
        <v>50</v>
      </c>
      <c r="E24" s="25" t="s">
        <v>1</v>
      </c>
      <c r="F24" s="2"/>
      <c r="G24" s="2"/>
      <c r="H24" s="2"/>
    </row>
    <row r="25" spans="1:8" ht="15" customHeight="1" x14ac:dyDescent="0.3">
      <c r="B25" s="16" t="s">
        <v>60</v>
      </c>
      <c r="C25" s="16"/>
      <c r="D25" s="16"/>
      <c r="E25" s="16"/>
      <c r="F25" s="2"/>
      <c r="G25" s="2"/>
      <c r="H25" s="2"/>
    </row>
    <row r="26" spans="1:8" ht="15" customHeight="1" x14ac:dyDescent="0.3">
      <c r="B26" s="16" t="s">
        <v>61</v>
      </c>
      <c r="C26" s="16">
        <f>C27+C31+C32</f>
        <v>3376</v>
      </c>
      <c r="D26" s="16">
        <f>D27+D31+D32</f>
        <v>2891</v>
      </c>
      <c r="E26" s="16">
        <f>+D26-C26</f>
        <v>-485</v>
      </c>
      <c r="F26" s="2"/>
      <c r="G26" s="2"/>
      <c r="H26" s="2"/>
    </row>
    <row r="27" spans="1:8" ht="15" customHeight="1" x14ac:dyDescent="0.3">
      <c r="B27" s="16" t="s">
        <v>17</v>
      </c>
      <c r="C27" s="16">
        <f>C28+C29+C30</f>
        <v>392</v>
      </c>
      <c r="D27" s="16">
        <f>D28+D29+D30</f>
        <v>392</v>
      </c>
      <c r="E27" s="16">
        <f t="shared" ref="E27:E47" si="1">D27-C27</f>
        <v>0</v>
      </c>
      <c r="F27" s="2"/>
      <c r="G27" s="2"/>
      <c r="H27" s="2"/>
    </row>
    <row r="28" spans="1:8" ht="15" customHeight="1" x14ac:dyDescent="0.3">
      <c r="A28" s="1" t="s">
        <v>18</v>
      </c>
      <c r="B28" s="4" t="s">
        <v>19</v>
      </c>
      <c r="C28" s="4">
        <v>0</v>
      </c>
      <c r="D28" s="4">
        <v>0</v>
      </c>
      <c r="E28" s="4">
        <f t="shared" si="1"/>
        <v>0</v>
      </c>
      <c r="F28" s="2"/>
      <c r="G28" s="2"/>
      <c r="H28" s="2"/>
    </row>
    <row r="29" spans="1:8" ht="15" customHeight="1" x14ac:dyDescent="0.3">
      <c r="A29" s="1" t="s">
        <v>63</v>
      </c>
      <c r="B29" s="4" t="s">
        <v>20</v>
      </c>
      <c r="C29" s="4">
        <f>72+7</f>
        <v>79</v>
      </c>
      <c r="D29" s="4">
        <f>72+7</f>
        <v>79</v>
      </c>
      <c r="E29" s="4">
        <f t="shared" si="1"/>
        <v>0</v>
      </c>
      <c r="F29" s="2"/>
      <c r="G29" s="2"/>
      <c r="H29" s="2"/>
    </row>
    <row r="30" spans="1:8" ht="15.6" x14ac:dyDescent="0.3">
      <c r="A30" s="1" t="s">
        <v>21</v>
      </c>
      <c r="B30" s="4" t="s">
        <v>70</v>
      </c>
      <c r="C30" s="4">
        <f>100+58+95+60</f>
        <v>313</v>
      </c>
      <c r="D30" s="4">
        <f>100+58+95+60</f>
        <v>313</v>
      </c>
      <c r="E30" s="4">
        <f t="shared" si="1"/>
        <v>0</v>
      </c>
      <c r="F30" s="17"/>
      <c r="G30" s="17"/>
      <c r="H30" s="2"/>
    </row>
    <row r="31" spans="1:8" ht="15.6" x14ac:dyDescent="0.3">
      <c r="A31" s="1" t="s">
        <v>22</v>
      </c>
      <c r="B31" s="16" t="s">
        <v>23</v>
      </c>
      <c r="C31" s="16">
        <f>56+32+80+26+203-76+89+11</f>
        <v>421</v>
      </c>
      <c r="D31" s="16">
        <f>56+32+80+26+203-76+89+11</f>
        <v>421</v>
      </c>
      <c r="E31" s="16">
        <f t="shared" si="1"/>
        <v>0</v>
      </c>
      <c r="F31" s="17"/>
      <c r="G31" s="17"/>
      <c r="H31" s="6"/>
    </row>
    <row r="32" spans="1:8" ht="15" customHeight="1" x14ac:dyDescent="0.3">
      <c r="B32" s="16" t="s">
        <v>24</v>
      </c>
      <c r="C32" s="16">
        <f>SUM(C33:C43)</f>
        <v>2563</v>
      </c>
      <c r="D32" s="16">
        <f>SUM(D33:D43)</f>
        <v>2078</v>
      </c>
      <c r="E32" s="16">
        <f>D32-C32</f>
        <v>-485</v>
      </c>
      <c r="F32" s="13"/>
      <c r="G32" s="13"/>
      <c r="H32" s="6"/>
    </row>
    <row r="33" spans="1:8" ht="15" customHeight="1" x14ac:dyDescent="0.3">
      <c r="A33" s="1" t="s">
        <v>25</v>
      </c>
      <c r="B33" s="4" t="s">
        <v>44</v>
      </c>
      <c r="C33" s="4">
        <v>20</v>
      </c>
      <c r="D33" s="4">
        <v>20</v>
      </c>
      <c r="E33" s="4">
        <f t="shared" si="1"/>
        <v>0</v>
      </c>
      <c r="F33" s="13"/>
      <c r="G33" s="13"/>
      <c r="H33" s="6"/>
    </row>
    <row r="34" spans="1:8" ht="15" customHeight="1" x14ac:dyDescent="0.3">
      <c r="A34" s="1" t="s">
        <v>26</v>
      </c>
      <c r="B34" s="4" t="s">
        <v>45</v>
      </c>
      <c r="C34" s="4">
        <v>150</v>
      </c>
      <c r="D34" s="4">
        <f>150+3</f>
        <v>153</v>
      </c>
      <c r="E34" s="4">
        <f t="shared" si="1"/>
        <v>3</v>
      </c>
      <c r="F34" s="11" t="s">
        <v>66</v>
      </c>
      <c r="G34" s="14"/>
      <c r="H34" s="2"/>
    </row>
    <row r="35" spans="1:8" ht="15" customHeight="1" x14ac:dyDescent="0.3">
      <c r="A35" s="1" t="s">
        <v>27</v>
      </c>
      <c r="B35" s="4" t="s">
        <v>28</v>
      </c>
      <c r="C35" s="4">
        <f>200+7-25</f>
        <v>182</v>
      </c>
      <c r="D35" s="4">
        <f>200+7-25</f>
        <v>182</v>
      </c>
      <c r="E35" s="4">
        <f t="shared" si="1"/>
        <v>0</v>
      </c>
      <c r="F35" s="18"/>
      <c r="G35" s="11"/>
      <c r="H35" s="2"/>
    </row>
    <row r="36" spans="1:8" ht="15" customHeight="1" x14ac:dyDescent="0.3">
      <c r="A36" s="1" t="s">
        <v>29</v>
      </c>
      <c r="B36" s="4" t="s">
        <v>46</v>
      </c>
      <c r="C36" s="4">
        <v>2</v>
      </c>
      <c r="D36" s="4">
        <v>2</v>
      </c>
      <c r="E36" s="4">
        <f t="shared" si="1"/>
        <v>0</v>
      </c>
      <c r="F36" s="14"/>
      <c r="G36" s="14"/>
      <c r="H36" s="2"/>
    </row>
    <row r="37" spans="1:8" ht="15" customHeight="1" x14ac:dyDescent="0.3">
      <c r="A37" s="1" t="s">
        <v>30</v>
      </c>
      <c r="B37" s="4" t="s">
        <v>47</v>
      </c>
      <c r="C37" s="4">
        <f>50+58</f>
        <v>108</v>
      </c>
      <c r="D37" s="4">
        <v>108</v>
      </c>
      <c r="E37" s="4">
        <f t="shared" si="1"/>
        <v>0</v>
      </c>
      <c r="F37" s="11"/>
      <c r="G37" s="14"/>
      <c r="H37" s="2"/>
    </row>
    <row r="38" spans="1:8" ht="21.6" x14ac:dyDescent="0.3">
      <c r="A38" s="1" t="s">
        <v>31</v>
      </c>
      <c r="B38" s="4" t="s">
        <v>48</v>
      </c>
      <c r="C38" s="4">
        <f>100+220+190+442-220+70+304</f>
        <v>1106</v>
      </c>
      <c r="D38" s="4">
        <f>100+220+190+442-220+70+304-3-385</f>
        <v>718</v>
      </c>
      <c r="E38" s="4">
        <f t="shared" si="1"/>
        <v>-388</v>
      </c>
      <c r="F38" s="21" t="s">
        <v>67</v>
      </c>
      <c r="G38" s="21"/>
      <c r="H38" s="6"/>
    </row>
    <row r="39" spans="1:8" ht="15" customHeight="1" x14ac:dyDescent="0.3">
      <c r="A39" s="1" t="s">
        <v>32</v>
      </c>
      <c r="B39" s="4" t="s">
        <v>33</v>
      </c>
      <c r="C39" s="4">
        <f>80+298</f>
        <v>378</v>
      </c>
      <c r="D39" s="4">
        <f>80+298</f>
        <v>378</v>
      </c>
      <c r="E39" s="4">
        <f t="shared" si="1"/>
        <v>0</v>
      </c>
      <c r="F39" s="13"/>
      <c r="G39" s="13">
        <f>1546634-776436</f>
        <v>770198</v>
      </c>
      <c r="H39" s="6"/>
    </row>
    <row r="40" spans="1:8" ht="15" customHeight="1" x14ac:dyDescent="0.3">
      <c r="A40" s="1" t="s">
        <v>34</v>
      </c>
      <c r="B40" s="4" t="s">
        <v>35</v>
      </c>
      <c r="C40" s="4">
        <v>0</v>
      </c>
      <c r="D40" s="4">
        <v>0</v>
      </c>
      <c r="E40" s="4">
        <f t="shared" si="1"/>
        <v>0</v>
      </c>
      <c r="F40" s="13"/>
      <c r="G40" s="13"/>
      <c r="H40" s="6"/>
    </row>
    <row r="41" spans="1:8" ht="15" customHeight="1" x14ac:dyDescent="0.3">
      <c r="A41" s="1" t="s">
        <v>36</v>
      </c>
      <c r="B41" s="4" t="s">
        <v>37</v>
      </c>
      <c r="C41" s="4">
        <f>124+16+119+19</f>
        <v>278</v>
      </c>
      <c r="D41" s="4">
        <f>124+16+119+19-100</f>
        <v>178</v>
      </c>
      <c r="E41" s="4">
        <f t="shared" si="1"/>
        <v>-100</v>
      </c>
      <c r="F41" s="12" t="s">
        <v>64</v>
      </c>
      <c r="G41" s="12"/>
      <c r="H41" s="6"/>
    </row>
    <row r="42" spans="1:8" ht="15" customHeight="1" x14ac:dyDescent="0.3">
      <c r="A42" s="1" t="s">
        <v>52</v>
      </c>
      <c r="B42" s="4" t="s">
        <v>53</v>
      </c>
      <c r="C42" s="4">
        <v>3</v>
      </c>
      <c r="D42" s="4">
        <v>3</v>
      </c>
      <c r="E42" s="4">
        <f t="shared" si="1"/>
        <v>0</v>
      </c>
      <c r="F42" s="22"/>
      <c r="G42" s="12"/>
      <c r="H42" s="6"/>
    </row>
    <row r="43" spans="1:8" ht="15.6" x14ac:dyDescent="0.3">
      <c r="A43" s="1" t="s">
        <v>38</v>
      </c>
      <c r="B43" s="4" t="s">
        <v>68</v>
      </c>
      <c r="C43" s="4">
        <f>911+16-40-2-3-488-58</f>
        <v>336</v>
      </c>
      <c r="D43" s="4">
        <f>911+16-40-2-3-488-58</f>
        <v>336</v>
      </c>
      <c r="E43" s="4">
        <f t="shared" si="1"/>
        <v>0</v>
      </c>
      <c r="F43" s="17"/>
      <c r="G43" s="17"/>
      <c r="H43" s="2"/>
    </row>
    <row r="44" spans="1:8" ht="15" customHeight="1" x14ac:dyDescent="0.3">
      <c r="A44" s="1"/>
      <c r="B44" s="15" t="s">
        <v>54</v>
      </c>
      <c r="C44" s="16">
        <f>C45</f>
        <v>25</v>
      </c>
      <c r="D44" s="16">
        <f t="shared" ref="D44:E44" si="2">D45</f>
        <v>25</v>
      </c>
      <c r="E44" s="16">
        <f t="shared" si="2"/>
        <v>0</v>
      </c>
      <c r="F44" s="11"/>
      <c r="G44" s="11"/>
      <c r="H44" s="2"/>
    </row>
    <row r="45" spans="1:8" ht="15" customHeight="1" x14ac:dyDescent="0.3">
      <c r="A45" s="1" t="s">
        <v>51</v>
      </c>
      <c r="B45" s="5" t="s">
        <v>55</v>
      </c>
      <c r="C45" s="4">
        <v>25</v>
      </c>
      <c r="D45" s="4">
        <v>25</v>
      </c>
      <c r="E45" s="4">
        <f t="shared" si="1"/>
        <v>0</v>
      </c>
      <c r="F45" s="18"/>
      <c r="G45" s="11"/>
      <c r="H45" s="2"/>
    </row>
    <row r="46" spans="1:8" ht="15" customHeight="1" x14ac:dyDescent="0.3">
      <c r="A46" s="1"/>
      <c r="B46" s="16" t="s">
        <v>39</v>
      </c>
      <c r="C46" s="16">
        <f>C47</f>
        <v>1237</v>
      </c>
      <c r="D46" s="16">
        <f>D47</f>
        <v>1722</v>
      </c>
      <c r="E46" s="16">
        <f t="shared" si="1"/>
        <v>485</v>
      </c>
      <c r="F46" s="14"/>
      <c r="G46" s="14"/>
      <c r="H46" s="2"/>
    </row>
    <row r="47" spans="1:8" ht="15.6" x14ac:dyDescent="0.3">
      <c r="A47" s="1" t="s">
        <v>69</v>
      </c>
      <c r="B47" s="4" t="s">
        <v>40</v>
      </c>
      <c r="C47" s="4">
        <f>100+200+100+897+60+40+250-89-71-250</f>
        <v>1237</v>
      </c>
      <c r="D47" s="4">
        <f>100+200+100+897+60+40+250-89-71-250+485</f>
        <v>1722</v>
      </c>
      <c r="E47" s="16">
        <f t="shared" si="1"/>
        <v>485</v>
      </c>
      <c r="F47" s="20" t="s">
        <v>65</v>
      </c>
      <c r="G47" s="28">
        <v>30000</v>
      </c>
      <c r="H47" s="6"/>
    </row>
    <row r="48" spans="1:8" ht="15.6" x14ac:dyDescent="0.3">
      <c r="B48" s="16" t="s">
        <v>41</v>
      </c>
      <c r="C48" s="16">
        <f>C27+C31+C32+C44+C47</f>
        <v>4638</v>
      </c>
      <c r="D48" s="16">
        <f>D27+D31+D32+D47+D44</f>
        <v>4638</v>
      </c>
      <c r="E48" s="16">
        <f>E27+E31+E32+E47+E44</f>
        <v>0</v>
      </c>
      <c r="F48" s="19"/>
      <c r="G48" s="29"/>
      <c r="H48" s="6"/>
    </row>
  </sheetData>
  <mergeCells count="1">
    <mergeCell ref="B1:E1"/>
  </mergeCells>
  <pageMargins left="0.23622047244094491" right="0.23622047244094491" top="0.74803149606299213" bottom="0.74803149606299213" header="0.31496062992125984" footer="0.31496062992125984"/>
  <pageSetup paperSize="9" scale="70" orientation="portrait" r:id="rId1"/>
  <headerFooter>
    <oddHeader>&amp;R1. számú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Munka1</vt:lpstr>
      <vt:lpstr>Munka1!Nyomtatási_terület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lengyelkrisztina</dc:creator>
  <cp:lastModifiedBy>gyonyorunekrisztina</cp:lastModifiedBy>
  <cp:lastPrinted>2022-01-26T08:55:09Z</cp:lastPrinted>
  <dcterms:created xsi:type="dcterms:W3CDTF">2021-10-12T11:44:41Z</dcterms:created>
  <dcterms:modified xsi:type="dcterms:W3CDTF">2022-01-26T08:56:48Z</dcterms:modified>
</cp:coreProperties>
</file>