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tabRatio="601" activeTab="0"/>
  </bookViews>
  <sheets>
    <sheet name="LNÖ" sheetId="1" r:id="rId1"/>
  </sheets>
  <definedNames>
    <definedName name="_xlnm.Print_Area" localSheetId="0">'LNÖ'!$A$1:$N$32</definedName>
  </definedNames>
  <calcPr fullCalcOnLoad="1"/>
</workbook>
</file>

<file path=xl/sharedStrings.xml><?xml version="1.0" encoding="utf-8"?>
<sst xmlns="http://schemas.openxmlformats.org/spreadsheetml/2006/main" count="42" uniqueCount="42">
  <si>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</si>
  <si>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</si>
  <si>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</si>
  <si>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</si>
  <si>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</si>
  <si>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</si>
  <si>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</si>
  <si>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</si>
  <si>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</si>
  <si>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</si>
  <si>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</si>
  <si>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</si>
  <si>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</si>
  <si>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</si>
  <si>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</si>
  <si>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</si>
  <si>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</si>
  <si>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</si>
  <si>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</si>
  <si>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</si>
  <si>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</si>
  <si>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Egyéb támogatások (pl. Emberi Erőforrás Min.)</t>
  </si>
  <si>
    <t>II. Pénzmaradvány</t>
  </si>
  <si>
    <t>Működési pénzmaradvány</t>
  </si>
  <si>
    <t>III. Hitelek</t>
  </si>
  <si>
    <t>Hitel</t>
  </si>
  <si>
    <t>Működési bevételek összesen</t>
  </si>
  <si>
    <t>Kaposvár MJV Önkormányzatának működési tám.</t>
  </si>
  <si>
    <t>I. Működési célú kiadások</t>
  </si>
  <si>
    <t>II. Felhalmozási célú kiadások</t>
  </si>
  <si>
    <t>Beruházási kiadások</t>
  </si>
  <si>
    <t>Kiadások mindösszesen</t>
  </si>
  <si>
    <t>Előző évi norm. hozzájárulás és kp-i tám. visszafiz.</t>
  </si>
  <si>
    <t>Működési célú kiadások összesen</t>
  </si>
  <si>
    <t>Munkaadót terh. járulék és szochó</t>
  </si>
  <si>
    <t>Dologi jell. kiadások</t>
  </si>
  <si>
    <t>Tiszteletdíj</t>
  </si>
  <si>
    <t>Reprezentációs kiadás</t>
  </si>
  <si>
    <t>Nyitó</t>
  </si>
  <si>
    <t>LENGYEL NEMZETISÉGI ÖNKORMÁNYZAT</t>
  </si>
  <si>
    <t>2. sz. melléklet</t>
  </si>
  <si>
    <t xml:space="preserve">                        Előirányzat felhasználási terv 2022.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</si>
</sst>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 CE"/>
      <family val="1"/>
    </font>
    <font>
      <b/>
      <i/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4" fillId="18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18" borderId="10" xfId="0" applyFont="1" applyFill="1" applyBorder="1" applyAlignment="1" applyProtection="1">
      <alignment horizontal="center"/>
      <protection/>
    </xf>
    <xf numFmtId="0" fontId="35" fillId="18" borderId="10" xfId="0" applyFont="1" applyFill="1" applyBorder="1" applyAlignment="1">
      <alignment horizontal="center"/>
    </xf>
    <xf numFmtId="174" fontId="35" fillId="0" borderId="0" xfId="0" applyNumberFormat="1" applyFont="1" applyFill="1" applyBorder="1" applyAlignment="1">
      <alignment/>
    </xf>
    <xf numFmtId="0" fontId="36" fillId="0" borderId="11" xfId="0" applyFont="1" applyFill="1" applyBorder="1" applyAlignment="1" applyProtection="1">
      <alignment horizontal="left"/>
      <protection locked="0"/>
    </xf>
    <xf numFmtId="0" fontId="37" fillId="0" borderId="12" xfId="0" applyFont="1" applyBorder="1" applyAlignment="1">
      <alignment/>
    </xf>
    <xf numFmtId="0" fontId="36" fillId="0" borderId="12" xfId="0" applyFont="1" applyFill="1" applyBorder="1" applyAlignment="1">
      <alignment horizontal="left"/>
    </xf>
    <xf numFmtId="0" fontId="38" fillId="18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174" fontId="34" fillId="0" borderId="14" xfId="0" applyNumberFormat="1" applyFont="1" applyFill="1" applyBorder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/>
    </xf>
    <xf numFmtId="3" fontId="36" fillId="0" borderId="0" xfId="56" applyNumberFormat="1" applyFont="1" applyBorder="1" applyAlignment="1">
      <alignment horizontal="right" vertical="center"/>
      <protection/>
    </xf>
    <xf numFmtId="3" fontId="36" fillId="0" borderId="12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horizontal="right" vertical="center"/>
      <protection/>
    </xf>
    <xf numFmtId="3" fontId="36" fillId="0" borderId="12" xfId="0" applyNumberFormat="1" applyFont="1" applyBorder="1" applyAlignment="1">
      <alignment horizontal="right" vertical="center"/>
    </xf>
    <xf numFmtId="3" fontId="39" fillId="18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0" fontId="38" fillId="19" borderId="10" xfId="0" applyFont="1" applyFill="1" applyBorder="1" applyAlignment="1">
      <alignment/>
    </xf>
    <xf numFmtId="0" fontId="39" fillId="19" borderId="10" xfId="0" applyFont="1" applyFill="1" applyBorder="1" applyAlignment="1">
      <alignment horizontal="left"/>
    </xf>
    <xf numFmtId="0" fontId="22" fillId="19" borderId="1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" fontId="39" fillId="0" borderId="16" xfId="0" applyNumberFormat="1" applyFont="1" applyFill="1" applyBorder="1" applyAlignment="1">
      <alignment horizontal="right" vertical="center"/>
    </xf>
    <xf numFmtId="3" fontId="39" fillId="0" borderId="13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 vertical="center"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3" fontId="23" fillId="0" borderId="15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3" fontId="24" fillId="19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2" fillId="19" borderId="0" xfId="0" applyFont="1" applyFill="1" applyBorder="1" applyAlignment="1">
      <alignment/>
    </xf>
    <xf numFmtId="3" fontId="24" fillId="19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39" fillId="20" borderId="0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1" fillId="20" borderId="16" xfId="0" applyFont="1" applyFill="1" applyBorder="1" applyAlignment="1">
      <alignment horizontal="center"/>
    </xf>
    <xf numFmtId="0" fontId="41" fillId="20" borderId="13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ySplit="3" topLeftCell="A4" activePane="bottomLeft" state="frozen"/>
      <selection pane="topLeft" activeCell="L30" sqref="L30"/>
      <selection pane="bottomLeft" activeCell="C23" sqref="B23:M23"/>
    </sheetView>
  </sheetViews>
  <sheetFormatPr defaultColWidth="9.00390625" defaultRowHeight="12.75"/>
  <cols>
    <col min="1" max="1" width="45.125" style="0" customWidth="1"/>
    <col min="2" max="13" width="10.75390625" style="0" customWidth="1"/>
    <col min="14" max="14" width="12.75390625" style="0" customWidth="1"/>
  </cols>
  <sheetData>
    <row r="1" spans="1:14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t="s">
        <v>40</v>
      </c>
    </row>
    <row r="2" spans="1:14" ht="18.7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9.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6" t="s">
        <v>18</v>
      </c>
      <c r="B5" s="13">
        <v>260000</v>
      </c>
      <c r="C5" s="13">
        <v>0</v>
      </c>
      <c r="D5" s="13">
        <v>0</v>
      </c>
      <c r="E5" s="14">
        <v>0</v>
      </c>
      <c r="F5" s="14">
        <v>0</v>
      </c>
      <c r="G5" s="14">
        <v>260000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aca="true" t="shared" si="0" ref="N5:N10">SUM(B5:M5)</f>
        <v>520000</v>
      </c>
    </row>
    <row r="6" spans="1:14" ht="15.75">
      <c r="A6" s="7" t="s">
        <v>19</v>
      </c>
      <c r="B6" s="16">
        <v>0</v>
      </c>
      <c r="C6" s="17">
        <v>0</v>
      </c>
      <c r="D6" s="17">
        <v>0</v>
      </c>
      <c r="E6" s="16">
        <v>0</v>
      </c>
      <c r="F6" s="17"/>
      <c r="G6" s="16">
        <v>0</v>
      </c>
      <c r="H6" s="17">
        <v>0</v>
      </c>
      <c r="I6" s="16">
        <v>0</v>
      </c>
      <c r="J6" s="17">
        <v>0</v>
      </c>
      <c r="K6" s="16">
        <v>0</v>
      </c>
      <c r="L6" s="17">
        <v>0</v>
      </c>
      <c r="M6" s="16">
        <v>0</v>
      </c>
      <c r="N6" s="18">
        <f t="shared" si="0"/>
        <v>0</v>
      </c>
    </row>
    <row r="7" spans="1:14" ht="15.75">
      <c r="A7" s="8" t="s">
        <v>27</v>
      </c>
      <c r="B7" s="17">
        <v>39333</v>
      </c>
      <c r="C7" s="16">
        <v>39333</v>
      </c>
      <c r="D7" s="17">
        <v>39333</v>
      </c>
      <c r="E7" s="17">
        <v>39333</v>
      </c>
      <c r="F7" s="17">
        <v>39333</v>
      </c>
      <c r="G7" s="17">
        <v>39333</v>
      </c>
      <c r="H7" s="17">
        <v>39333</v>
      </c>
      <c r="I7" s="17">
        <v>39333</v>
      </c>
      <c r="J7" s="17">
        <v>39333</v>
      </c>
      <c r="K7" s="17">
        <v>39333</v>
      </c>
      <c r="L7" s="17">
        <v>39333</v>
      </c>
      <c r="M7" s="16">
        <v>39337</v>
      </c>
      <c r="N7" s="18">
        <f t="shared" si="0"/>
        <v>472000</v>
      </c>
    </row>
    <row r="8" spans="1:14" ht="15.75">
      <c r="A8" s="7" t="s">
        <v>3</v>
      </c>
      <c r="B8" s="17"/>
      <c r="C8" s="17"/>
      <c r="D8" s="17"/>
      <c r="E8" s="17"/>
      <c r="F8" s="17"/>
      <c r="G8" s="17"/>
      <c r="H8" s="16"/>
      <c r="I8" s="17"/>
      <c r="J8" s="17"/>
      <c r="K8" s="17"/>
      <c r="L8" s="17"/>
      <c r="M8" s="17"/>
      <c r="N8" s="18">
        <f t="shared" si="0"/>
        <v>0</v>
      </c>
    </row>
    <row r="9" spans="1:14" ht="15.75">
      <c r="A9" s="7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>
        <f t="shared" si="0"/>
        <v>0</v>
      </c>
    </row>
    <row r="10" spans="1:14" ht="15.75">
      <c r="A10" s="7" t="s">
        <v>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f t="shared" si="0"/>
        <v>0</v>
      </c>
    </row>
    <row r="11" spans="1:14" ht="15.75">
      <c r="A11" s="9" t="s">
        <v>26</v>
      </c>
      <c r="B11" s="20">
        <f aca="true" t="shared" si="1" ref="B11:N11">SUM(B5:B10)</f>
        <v>299333</v>
      </c>
      <c r="C11" s="20">
        <f t="shared" si="1"/>
        <v>39333</v>
      </c>
      <c r="D11" s="20">
        <f t="shared" si="1"/>
        <v>39333</v>
      </c>
      <c r="E11" s="20">
        <f t="shared" si="1"/>
        <v>39333</v>
      </c>
      <c r="F11" s="20">
        <f t="shared" si="1"/>
        <v>39333</v>
      </c>
      <c r="G11" s="20">
        <f t="shared" si="1"/>
        <v>299333</v>
      </c>
      <c r="H11" s="20">
        <f t="shared" si="1"/>
        <v>39333</v>
      </c>
      <c r="I11" s="20">
        <f t="shared" si="1"/>
        <v>39333</v>
      </c>
      <c r="J11" s="20">
        <f t="shared" si="1"/>
        <v>39333</v>
      </c>
      <c r="K11" s="20">
        <f t="shared" si="1"/>
        <v>39333</v>
      </c>
      <c r="L11" s="20">
        <f t="shared" si="1"/>
        <v>39333</v>
      </c>
      <c r="M11" s="20">
        <f t="shared" si="1"/>
        <v>39337</v>
      </c>
      <c r="N11" s="20">
        <f t="shared" si="1"/>
        <v>992000</v>
      </c>
    </row>
    <row r="12" spans="1:14" ht="19.5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ht="15.75">
      <c r="A13" s="10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>SUM(B13:M13)</f>
        <v>0</v>
      </c>
    </row>
    <row r="14" spans="1:14" ht="19.5">
      <c r="A14" s="5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15.75">
      <c r="A15" s="11" t="s">
        <v>25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f>SUM(B15:M15)</f>
        <v>0</v>
      </c>
    </row>
    <row r="16" spans="1:14" ht="15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1:14" ht="15.75">
      <c r="A17" s="23" t="s">
        <v>0</v>
      </c>
      <c r="B17" s="20">
        <f>SUM(B11+B13+B15)</f>
        <v>299333</v>
      </c>
      <c r="C17" s="20">
        <f aca="true" t="shared" si="2" ref="C17:N17">SUM(C11+C13+C15)</f>
        <v>39333</v>
      </c>
      <c r="D17" s="20">
        <f t="shared" si="2"/>
        <v>39333</v>
      </c>
      <c r="E17" s="20">
        <f t="shared" si="2"/>
        <v>39333</v>
      </c>
      <c r="F17" s="20">
        <f t="shared" si="2"/>
        <v>39333</v>
      </c>
      <c r="G17" s="20">
        <f t="shared" si="2"/>
        <v>299333</v>
      </c>
      <c r="H17" s="20">
        <f t="shared" si="2"/>
        <v>39333</v>
      </c>
      <c r="I17" s="20">
        <f t="shared" si="2"/>
        <v>39333</v>
      </c>
      <c r="J17" s="20">
        <f t="shared" si="2"/>
        <v>39333</v>
      </c>
      <c r="K17" s="20">
        <f t="shared" si="2"/>
        <v>39333</v>
      </c>
      <c r="L17" s="20">
        <f t="shared" si="2"/>
        <v>39333</v>
      </c>
      <c r="M17" s="20">
        <f t="shared" si="2"/>
        <v>39337</v>
      </c>
      <c r="N17" s="20">
        <f t="shared" si="2"/>
        <v>992000</v>
      </c>
    </row>
    <row r="18" spans="1:14" ht="15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9.5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15.75">
      <c r="A20" s="33" t="s">
        <v>36</v>
      </c>
      <c r="B20" s="32">
        <v>44167</v>
      </c>
      <c r="C20" s="32">
        <v>44167</v>
      </c>
      <c r="D20" s="32">
        <v>44167</v>
      </c>
      <c r="E20" s="32">
        <v>44167</v>
      </c>
      <c r="F20" s="32">
        <v>44167</v>
      </c>
      <c r="G20" s="32">
        <v>44167</v>
      </c>
      <c r="H20" s="32">
        <v>44167</v>
      </c>
      <c r="I20" s="32">
        <v>44167</v>
      </c>
      <c r="J20" s="32">
        <v>44166</v>
      </c>
      <c r="K20" s="32">
        <v>44166</v>
      </c>
      <c r="L20" s="32">
        <v>44166</v>
      </c>
      <c r="M20" s="32">
        <v>44166</v>
      </c>
      <c r="N20" s="36">
        <f>SUM(B20:M20)</f>
        <v>530000</v>
      </c>
    </row>
    <row r="21" spans="1:14" ht="15.75">
      <c r="A21" s="34" t="s">
        <v>37</v>
      </c>
      <c r="B21" s="32">
        <v>0</v>
      </c>
      <c r="C21" s="32">
        <v>0</v>
      </c>
      <c r="D21" s="32">
        <v>0</v>
      </c>
      <c r="E21" s="32">
        <v>10000</v>
      </c>
      <c r="F21" s="32">
        <v>10000</v>
      </c>
      <c r="G21" s="32">
        <v>10000</v>
      </c>
      <c r="H21" s="32">
        <v>0</v>
      </c>
      <c r="I21" s="32">
        <v>0</v>
      </c>
      <c r="J21" s="32">
        <v>0</v>
      </c>
      <c r="K21" s="32">
        <v>10000</v>
      </c>
      <c r="L21" s="32">
        <v>15000</v>
      </c>
      <c r="M21" s="32">
        <v>0</v>
      </c>
      <c r="N21" s="37">
        <f>SUM(B21:M21)</f>
        <v>55000</v>
      </c>
    </row>
    <row r="22" spans="1:14" ht="15.75">
      <c r="A22" s="34" t="s">
        <v>34</v>
      </c>
      <c r="B22" s="32">
        <f>(B20*0.9*0.13)+(B21*1.27*0.3304)</f>
        <v>5167.539000000001</v>
      </c>
      <c r="C22" s="32">
        <f aca="true" t="shared" si="3" ref="C22:L22">(C20*0.9*0.13)+(C21*1.27*0.3304)</f>
        <v>5167.539000000001</v>
      </c>
      <c r="D22" s="32">
        <f t="shared" si="3"/>
        <v>5167.539000000001</v>
      </c>
      <c r="E22" s="32">
        <f t="shared" si="3"/>
        <v>9363.619</v>
      </c>
      <c r="F22" s="32">
        <f t="shared" si="3"/>
        <v>9363.619</v>
      </c>
      <c r="G22" s="32">
        <f t="shared" si="3"/>
        <v>9363.619</v>
      </c>
      <c r="H22" s="32">
        <f t="shared" si="3"/>
        <v>5167.539000000001</v>
      </c>
      <c r="I22" s="32">
        <f t="shared" si="3"/>
        <v>5167.539000000001</v>
      </c>
      <c r="J22" s="32">
        <f t="shared" si="3"/>
        <v>5167.4220000000005</v>
      </c>
      <c r="K22" s="32">
        <f t="shared" si="3"/>
        <v>9363.502</v>
      </c>
      <c r="L22" s="32">
        <f t="shared" si="3"/>
        <v>11461.542000000001</v>
      </c>
      <c r="M22" s="32">
        <f>(M20*0.9*0.13)+(M21*1.27*0.3304)+4912</f>
        <v>10079.422</v>
      </c>
      <c r="N22" s="37">
        <f>SUM(B22:M22)</f>
        <v>90000.44000000002</v>
      </c>
    </row>
    <row r="23" spans="1:14" ht="15.75">
      <c r="A23" s="34" t="s">
        <v>35</v>
      </c>
      <c r="B23" s="32">
        <f>26400+200</f>
        <v>26600</v>
      </c>
      <c r="C23" s="32">
        <v>26400</v>
      </c>
      <c r="D23" s="32">
        <v>26400</v>
      </c>
      <c r="E23" s="32">
        <v>26400</v>
      </c>
      <c r="F23" s="32">
        <v>26400</v>
      </c>
      <c r="G23" s="32">
        <v>26400</v>
      </c>
      <c r="H23" s="32">
        <v>26400</v>
      </c>
      <c r="I23" s="32">
        <v>26400</v>
      </c>
      <c r="J23" s="32">
        <v>26400</v>
      </c>
      <c r="K23" s="32">
        <v>26400</v>
      </c>
      <c r="L23" s="32">
        <v>26400</v>
      </c>
      <c r="M23" s="32">
        <v>26400</v>
      </c>
      <c r="N23" s="37">
        <f>SUM(B23:M23)</f>
        <v>317000</v>
      </c>
    </row>
    <row r="24" spans="1:14" ht="15.75">
      <c r="A24" s="35" t="s">
        <v>32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8">
        <f>SUM(B24:M24)</f>
        <v>0</v>
      </c>
    </row>
    <row r="25" spans="1:14" ht="15.75">
      <c r="A25" s="24" t="s">
        <v>33</v>
      </c>
      <c r="B25" s="39">
        <f>SUM(B20:B24)</f>
        <v>75934.539</v>
      </c>
      <c r="C25" s="39">
        <f>SUM(C20:C24)</f>
        <v>75734.539</v>
      </c>
      <c r="D25" s="39">
        <f>SUM(D20:D24)</f>
        <v>75734.539</v>
      </c>
      <c r="E25" s="39">
        <f>SUM(E20:E24)</f>
        <v>89930.619</v>
      </c>
      <c r="F25" s="39">
        <f>SUM(F20:F24)</f>
        <v>89930.619</v>
      </c>
      <c r="G25" s="39">
        <f aca="true" t="shared" si="4" ref="G25:M25">SUM(G20:G24)</f>
        <v>89930.619</v>
      </c>
      <c r="H25" s="39">
        <f t="shared" si="4"/>
        <v>75734.539</v>
      </c>
      <c r="I25" s="39">
        <f t="shared" si="4"/>
        <v>75734.539</v>
      </c>
      <c r="J25" s="39">
        <f t="shared" si="4"/>
        <v>75733.42199999999</v>
      </c>
      <c r="K25" s="39">
        <f t="shared" si="4"/>
        <v>89929.50200000001</v>
      </c>
      <c r="L25" s="39">
        <f t="shared" si="4"/>
        <v>97027.542</v>
      </c>
      <c r="M25" s="39">
        <f t="shared" si="4"/>
        <v>80645.42199999999</v>
      </c>
      <c r="N25" s="39">
        <f>SUM(N20:N24)</f>
        <v>992000.4400000001</v>
      </c>
    </row>
    <row r="26" spans="1:14" ht="15.75">
      <c r="A26" s="46" t="s">
        <v>29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15.75">
      <c r="A27" s="10" t="s">
        <v>30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>SUM(B27:M27)</f>
        <v>0</v>
      </c>
    </row>
    <row r="28" spans="1:14" ht="15.75">
      <c r="A28" s="4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25" t="s">
        <v>31</v>
      </c>
      <c r="B29" s="39">
        <f>SUM(B25+B27)</f>
        <v>75934.539</v>
      </c>
      <c r="C29" s="39">
        <f aca="true" t="shared" si="5" ref="C29:N29">SUM(C25+C27)</f>
        <v>75734.539</v>
      </c>
      <c r="D29" s="39">
        <f t="shared" si="5"/>
        <v>75734.539</v>
      </c>
      <c r="E29" s="39">
        <f t="shared" si="5"/>
        <v>89930.619</v>
      </c>
      <c r="F29" s="39">
        <f t="shared" si="5"/>
        <v>89930.619</v>
      </c>
      <c r="G29" s="39">
        <f t="shared" si="5"/>
        <v>89930.619</v>
      </c>
      <c r="H29" s="39">
        <f t="shared" si="5"/>
        <v>75734.539</v>
      </c>
      <c r="I29" s="39">
        <f t="shared" si="5"/>
        <v>75734.539</v>
      </c>
      <c r="J29" s="39">
        <f t="shared" si="5"/>
        <v>75733.42199999999</v>
      </c>
      <c r="K29" s="39">
        <f t="shared" si="5"/>
        <v>89929.50200000001</v>
      </c>
      <c r="L29" s="39">
        <f t="shared" si="5"/>
        <v>97027.542</v>
      </c>
      <c r="M29" s="39">
        <f t="shared" si="5"/>
        <v>80645.42199999999</v>
      </c>
      <c r="N29" s="39">
        <f t="shared" si="5"/>
        <v>992000.4400000001</v>
      </c>
    </row>
    <row r="30" spans="1:14" ht="15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>
      <c r="A31" s="31" t="s">
        <v>38</v>
      </c>
      <c r="B31" s="32">
        <v>0</v>
      </c>
      <c r="C31" s="32">
        <f>B32</f>
        <v>223398.461</v>
      </c>
      <c r="D31" s="32">
        <f aca="true" t="shared" si="6" ref="D31:M31">C32</f>
        <v>186996.92200000002</v>
      </c>
      <c r="E31" s="32">
        <f t="shared" si="6"/>
        <v>150595.38300000003</v>
      </c>
      <c r="F31" s="32">
        <f t="shared" si="6"/>
        <v>99997.76400000002</v>
      </c>
      <c r="G31" s="32">
        <f t="shared" si="6"/>
        <v>49400.14500000002</v>
      </c>
      <c r="H31" s="32">
        <f t="shared" si="6"/>
        <v>258802.526</v>
      </c>
      <c r="I31" s="32">
        <f t="shared" si="6"/>
        <v>222400.98700000002</v>
      </c>
      <c r="J31" s="32">
        <f t="shared" si="6"/>
        <v>185999.44800000003</v>
      </c>
      <c r="K31" s="32">
        <f t="shared" si="6"/>
        <v>149599.02600000004</v>
      </c>
      <c r="L31" s="32">
        <f t="shared" si="6"/>
        <v>99002.52400000003</v>
      </c>
      <c r="M31" s="32">
        <f t="shared" si="6"/>
        <v>41307.98200000003</v>
      </c>
      <c r="N31" s="32"/>
    </row>
    <row r="32" spans="1:14" ht="15.75">
      <c r="A32" s="29" t="s">
        <v>17</v>
      </c>
      <c r="B32" s="30">
        <f>B31+B17-B29</f>
        <v>223398.461</v>
      </c>
      <c r="C32" s="30">
        <f aca="true" t="shared" si="7" ref="C32:M32">C31+C17-C29</f>
        <v>186996.92200000002</v>
      </c>
      <c r="D32" s="30">
        <f t="shared" si="7"/>
        <v>150595.38300000003</v>
      </c>
      <c r="E32" s="30">
        <f t="shared" si="7"/>
        <v>99997.76400000002</v>
      </c>
      <c r="F32" s="30">
        <f t="shared" si="7"/>
        <v>49400.14500000002</v>
      </c>
      <c r="G32" s="30">
        <f t="shared" si="7"/>
        <v>258802.526</v>
      </c>
      <c r="H32" s="30">
        <f t="shared" si="7"/>
        <v>222400.98700000002</v>
      </c>
      <c r="I32" s="30">
        <f t="shared" si="7"/>
        <v>185999.44800000003</v>
      </c>
      <c r="J32" s="30">
        <f t="shared" si="7"/>
        <v>149599.02600000004</v>
      </c>
      <c r="K32" s="30">
        <f t="shared" si="7"/>
        <v>99002.52400000003</v>
      </c>
      <c r="L32" s="30">
        <f t="shared" si="7"/>
        <v>41307.98200000003</v>
      </c>
      <c r="M32" s="30">
        <f t="shared" si="7"/>
        <v>-0.43999999995867256</v>
      </c>
      <c r="N32" s="45"/>
    </row>
    <row r="40" spans="2:13" ht="12.75">
      <c r="B40">
        <f aca="true" t="shared" si="8" ref="B40:M40">B20*0.9*0.155</f>
        <v>6161.2965</v>
      </c>
      <c r="C40">
        <f t="shared" si="8"/>
        <v>6161.2965</v>
      </c>
      <c r="D40">
        <f t="shared" si="8"/>
        <v>6161.2965</v>
      </c>
      <c r="E40">
        <f t="shared" si="8"/>
        <v>6161.2965</v>
      </c>
      <c r="F40">
        <f t="shared" si="8"/>
        <v>6161.2965</v>
      </c>
      <c r="G40">
        <f t="shared" si="8"/>
        <v>6161.2965</v>
      </c>
      <c r="H40">
        <f t="shared" si="8"/>
        <v>6161.2965</v>
      </c>
      <c r="I40">
        <f t="shared" si="8"/>
        <v>6161.2965</v>
      </c>
      <c r="J40">
        <f t="shared" si="8"/>
        <v>6161.157</v>
      </c>
      <c r="K40">
        <f t="shared" si="8"/>
        <v>6161.157</v>
      </c>
      <c r="L40">
        <f t="shared" si="8"/>
        <v>6161.157</v>
      </c>
      <c r="M40">
        <f t="shared" si="8"/>
        <v>6161.157</v>
      </c>
    </row>
    <row r="41" spans="2:13" ht="12.75">
      <c r="B41">
        <f aca="true" t="shared" si="9" ref="B41:M41">B21*1.27*0.3599</f>
        <v>0</v>
      </c>
      <c r="C41">
        <f t="shared" si="9"/>
        <v>0</v>
      </c>
      <c r="D41">
        <f t="shared" si="9"/>
        <v>0</v>
      </c>
      <c r="E41">
        <f t="shared" si="9"/>
        <v>4570.73</v>
      </c>
      <c r="F41">
        <f t="shared" si="9"/>
        <v>4570.73</v>
      </c>
      <c r="G41">
        <f t="shared" si="9"/>
        <v>4570.73</v>
      </c>
      <c r="H41">
        <f t="shared" si="9"/>
        <v>0</v>
      </c>
      <c r="I41">
        <f t="shared" si="9"/>
        <v>0</v>
      </c>
      <c r="J41">
        <f t="shared" si="9"/>
        <v>0</v>
      </c>
      <c r="K41">
        <f t="shared" si="9"/>
        <v>4570.73</v>
      </c>
      <c r="L41">
        <f t="shared" si="9"/>
        <v>6856.095</v>
      </c>
      <c r="M41">
        <f t="shared" si="9"/>
        <v>0</v>
      </c>
    </row>
    <row r="42" spans="2:15" ht="12.75">
      <c r="B42">
        <f aca="true" t="shared" si="10" ref="B42:M42">SUM(B40:B41)</f>
        <v>6161.2965</v>
      </c>
      <c r="C42">
        <f t="shared" si="10"/>
        <v>6161.2965</v>
      </c>
      <c r="D42">
        <f t="shared" si="10"/>
        <v>6161.2965</v>
      </c>
      <c r="E42">
        <f t="shared" si="10"/>
        <v>10732.0265</v>
      </c>
      <c r="F42">
        <f t="shared" si="10"/>
        <v>10732.0265</v>
      </c>
      <c r="G42">
        <f t="shared" si="10"/>
        <v>10732.0265</v>
      </c>
      <c r="H42">
        <f t="shared" si="10"/>
        <v>6161.2965</v>
      </c>
      <c r="I42">
        <f t="shared" si="10"/>
        <v>6161.2965</v>
      </c>
      <c r="J42">
        <f t="shared" si="10"/>
        <v>6161.157</v>
      </c>
      <c r="K42">
        <f t="shared" si="10"/>
        <v>10731.886999999999</v>
      </c>
      <c r="L42">
        <f t="shared" si="10"/>
        <v>13017.252</v>
      </c>
      <c r="M42">
        <f t="shared" si="10"/>
        <v>6161.157</v>
      </c>
      <c r="N42">
        <f>SUM(B42:M42)</f>
        <v>99074.01500000001</v>
      </c>
      <c r="O42">
        <v>100000</v>
      </c>
    </row>
    <row r="43" spans="2:14" ht="12.75">
      <c r="B43">
        <f aca="true" t="shared" si="11" ref="B43:M43">$N$43/12</f>
        <v>77.16541666666551</v>
      </c>
      <c r="C43">
        <f t="shared" si="11"/>
        <v>77.16541666666551</v>
      </c>
      <c r="D43">
        <f t="shared" si="11"/>
        <v>77.16541666666551</v>
      </c>
      <c r="E43">
        <f t="shared" si="11"/>
        <v>77.16541666666551</v>
      </c>
      <c r="F43">
        <f t="shared" si="11"/>
        <v>77.16541666666551</v>
      </c>
      <c r="G43">
        <f t="shared" si="11"/>
        <v>77.16541666666551</v>
      </c>
      <c r="H43">
        <f t="shared" si="11"/>
        <v>77.16541666666551</v>
      </c>
      <c r="I43">
        <f t="shared" si="11"/>
        <v>77.16541666666551</v>
      </c>
      <c r="J43">
        <f t="shared" si="11"/>
        <v>77.16541666666551</v>
      </c>
      <c r="K43">
        <f t="shared" si="11"/>
        <v>77.16541666666551</v>
      </c>
      <c r="L43">
        <f t="shared" si="11"/>
        <v>77.16541666666551</v>
      </c>
      <c r="M43">
        <f t="shared" si="11"/>
        <v>77.16541666666551</v>
      </c>
      <c r="N43">
        <f>O42-N42</f>
        <v>925.984999999986</v>
      </c>
    </row>
    <row r="44" spans="2:14" ht="12.75">
      <c r="B44">
        <f>SUM(B42:B43)</f>
        <v>6238.461916666666</v>
      </c>
      <c r="C44">
        <f aca="true" t="shared" si="12" ref="C44:M44">SUM(C42:C43)</f>
        <v>6238.461916666666</v>
      </c>
      <c r="D44">
        <f t="shared" si="12"/>
        <v>6238.461916666666</v>
      </c>
      <c r="E44">
        <f t="shared" si="12"/>
        <v>10809.191916666665</v>
      </c>
      <c r="F44">
        <f t="shared" si="12"/>
        <v>10809.191916666665</v>
      </c>
      <c r="G44">
        <f t="shared" si="12"/>
        <v>10809.191916666665</v>
      </c>
      <c r="H44">
        <f t="shared" si="12"/>
        <v>6238.461916666666</v>
      </c>
      <c r="I44">
        <f t="shared" si="12"/>
        <v>6238.461916666666</v>
      </c>
      <c r="J44">
        <f t="shared" si="12"/>
        <v>6238.322416666666</v>
      </c>
      <c r="K44">
        <f t="shared" si="12"/>
        <v>10809.052416666664</v>
      </c>
      <c r="L44">
        <f t="shared" si="12"/>
        <v>13094.417416666665</v>
      </c>
      <c r="M44">
        <f t="shared" si="12"/>
        <v>6238.322416666666</v>
      </c>
      <c r="N44">
        <f>SUM(B44:M44)</f>
        <v>99999.99999999997</v>
      </c>
    </row>
  </sheetData>
  <sheetProtection/>
  <mergeCells count="7">
    <mergeCell ref="A26:N26"/>
    <mergeCell ref="A1:M1"/>
    <mergeCell ref="A2:N2"/>
    <mergeCell ref="A4:N4"/>
    <mergeCell ref="A12:N12"/>
    <mergeCell ref="A14:N14"/>
    <mergeCell ref="A19:N1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lengyelkrisztina</cp:lastModifiedBy>
  <cp:lastPrinted>2022-01-25T14:10:04Z</cp:lastPrinted>
  <dcterms:created xsi:type="dcterms:W3CDTF">2001-09-24T13:49:37Z</dcterms:created>
  <dcterms:modified xsi:type="dcterms:W3CDTF">2022-01-25T14:10:22Z</dcterms:modified>
  <cp:category/>
  <cp:version/>
  <cp:contentType/>
  <cp:contentStatus/>
</cp:coreProperties>
</file>