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ork\Gondnoksági Iroda\Lengyel Krisztina\2021. évi előterjesztések\2021. évi utolsó módosítás\LNÖ\"/>
    </mc:Choice>
  </mc:AlternateContent>
  <bookViews>
    <workbookView xWindow="-105" yWindow="-105" windowWidth="23250" windowHeight="12570"/>
  </bookViews>
  <sheets>
    <sheet name="Műk+Önk" sheetId="2" r:id="rId1"/>
  </sheets>
  <definedNames>
    <definedName name="_xlnm.Print_Area" localSheetId="0">'Műk+Önk'!$B$2:$J$43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4" i="2" l="1"/>
  <c r="I12" i="2"/>
  <c r="I35" i="2"/>
  <c r="I26" i="2"/>
  <c r="I38" i="2"/>
  <c r="I36" i="2"/>
  <c r="I30" i="2"/>
  <c r="H28" i="2"/>
  <c r="H38" i="2"/>
  <c r="H34" i="2"/>
  <c r="H30" i="2"/>
  <c r="H26" i="2"/>
  <c r="J37" i="2" l="1"/>
  <c r="J38" i="2"/>
  <c r="H41" i="2"/>
  <c r="H36" i="2"/>
  <c r="H35" i="2"/>
  <c r="H27" i="2"/>
  <c r="H25" i="2"/>
  <c r="H24" i="2" s="1"/>
  <c r="H23" i="2" l="1"/>
  <c r="I41" i="2"/>
  <c r="H43" i="2" l="1"/>
  <c r="I28" i="2" l="1"/>
  <c r="H14" i="2"/>
  <c r="H8" i="2"/>
  <c r="H7" i="2" s="1"/>
  <c r="H6" i="2" s="1"/>
  <c r="H18" i="2" l="1"/>
  <c r="J17" i="2"/>
  <c r="J16" i="2"/>
  <c r="J28" i="2" l="1"/>
  <c r="I25" i="2"/>
  <c r="J25" i="2" s="1"/>
  <c r="I14" i="2"/>
  <c r="J14" i="2" s="1"/>
  <c r="J26" i="2"/>
  <c r="J27" i="2"/>
  <c r="J29" i="2"/>
  <c r="J30" i="2"/>
  <c r="J31" i="2"/>
  <c r="J32" i="2"/>
  <c r="J33" i="2"/>
  <c r="J35" i="2"/>
  <c r="J36" i="2"/>
  <c r="J39" i="2"/>
  <c r="J40" i="2"/>
  <c r="J41" i="2"/>
  <c r="J42" i="2"/>
  <c r="J12" i="2"/>
  <c r="J11" i="2"/>
  <c r="J10" i="2"/>
  <c r="J9" i="2"/>
  <c r="I8" i="2"/>
  <c r="I7" i="2" s="1"/>
  <c r="I6" i="2" s="1"/>
  <c r="J6" i="2" s="1"/>
  <c r="J18" i="2" l="1"/>
  <c r="I24" i="2"/>
  <c r="I23" i="2" s="1"/>
  <c r="J23" i="2" s="1"/>
  <c r="J34" i="2"/>
  <c r="J7" i="2"/>
  <c r="J8" i="2"/>
  <c r="I18" i="2"/>
  <c r="I43" i="2" l="1"/>
  <c r="J43" i="2" s="1"/>
  <c r="J24" i="2"/>
</calcChain>
</file>

<file path=xl/sharedStrings.xml><?xml version="1.0" encoding="utf-8"?>
<sst xmlns="http://schemas.openxmlformats.org/spreadsheetml/2006/main" count="70" uniqueCount="66">
  <si>
    <t>BEVÉTELEK</t>
  </si>
  <si>
    <t>I. Tárgyévi működési bevételek</t>
  </si>
  <si>
    <t>BEVÉTELEK mindösszesen</t>
  </si>
  <si>
    <t>KIADÁSOK</t>
  </si>
  <si>
    <t>KIADÁSOK mindösszesen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</si>
  <si>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</si>
  <si>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 xml:space="preserve">Eltérés
</t>
  </si>
  <si>
    <t>1.1.1.   Nemzetiségi önkormányzati képviselők tiszteletdíja</t>
  </si>
  <si>
    <t>1.3.3.   Informatikai szolgáltatások</t>
  </si>
  <si>
    <r>
      <t>1.3.5.</t>
    </r>
    <r>
      <rPr>
        <sz val="12"/>
        <color indexed="8"/>
        <rFont val="Times New Roman"/>
        <family val="1"/>
        <charset val="238"/>
      </rPr>
      <t>   Bérleti díj</t>
    </r>
  </si>
  <si>
    <t>1.3.7.   Kiküldetések</t>
  </si>
  <si>
    <t>1.3.8.   Működési célú előzetesen felszámított áfa</t>
  </si>
  <si>
    <r>
      <t>1.3.6.</t>
    </r>
    <r>
      <rPr>
        <sz val="12"/>
        <color indexed="8"/>
        <rFont val="Times New Roman"/>
        <family val="1"/>
        <charset val="238"/>
      </rPr>
      <t>   Egyéb szolgáltatások (bank ktg, posta)</t>
    </r>
  </si>
  <si>
    <t>1.1. Állami működési támogatás maradványa</t>
  </si>
  <si>
    <t>1.2. Feladatalapú támogatás maradványa</t>
  </si>
  <si>
    <t>1.3. Önkormányzati támogatás maradványa</t>
  </si>
  <si>
    <r>
      <t>1.3.2.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2"/>
        <color indexed="8"/>
        <rFont val="Times New Roman"/>
        <family val="1"/>
        <charset val="238"/>
      </rPr>
      <t>Üzemeltetési anyagbeszerzés</t>
    </r>
  </si>
  <si>
    <r>
      <t>1.3.1.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2"/>
        <color indexed="8"/>
        <rFont val="Times New Roman"/>
        <family val="1"/>
        <charset val="238"/>
      </rPr>
      <t>Szakmai anyagok beszerzése (könyv, újság)</t>
    </r>
  </si>
  <si>
    <r>
      <t>1.3.4.</t>
    </r>
    <r>
      <rPr>
        <sz val="12"/>
        <color indexed="8"/>
        <rFont val="Times New Roman"/>
        <family val="1"/>
        <charset val="238"/>
      </rPr>
      <t>   Kommunikációs szolgáltatások</t>
    </r>
  </si>
  <si>
    <r>
      <t>1.</t>
    </r>
    <r>
      <rPr>
        <b/>
        <sz val="7"/>
        <color indexed="8"/>
        <rFont val="Times New Roman"/>
        <family val="1"/>
        <charset val="238"/>
      </rPr>
      <t> 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</si>
  <si>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1.1. Személyi juttatás összesen</t>
  </si>
  <si>
    <t>1.2. Munkaadót terhelő járulékok és szociális hozzájárulási adó</t>
  </si>
  <si>
    <t>1.3. Dologi és egyéb folyó kiadás</t>
  </si>
  <si>
    <r>
      <t>1.</t>
    </r>
    <r>
      <rPr>
        <b/>
        <sz val="7"/>
        <color indexed="8"/>
        <rFont val="Times New Roman"/>
        <family val="1"/>
        <charset val="238"/>
      </rPr>
      <t> 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</si>
  <si>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1.1.</t>
    </r>
    <r>
      <rPr>
        <b/>
        <sz val="7"/>
        <color indexed="8"/>
        <rFont val="Times New Roman"/>
        <family val="1"/>
        <charset val="238"/>
      </rPr>
      <t> 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</si>
  <si>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>1.1.1.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Központi támogatás</t>
    </r>
  </si>
  <si>
    <t>1.1.1.1. Működési támogatás</t>
  </si>
  <si>
    <t>1.1.1.2. Feladatalapú támogatás</t>
  </si>
  <si>
    <r>
      <t>1.1.2.</t>
    </r>
    <r>
      <rPr>
        <sz val="7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</si>
  <si>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t>1.2. Egyéb működési bevétel</t>
  </si>
  <si>
    <r>
      <t>II.</t>
    </r>
    <r>
      <rPr>
        <sz val="7"/>
        <color indexed="8"/>
        <rFont val="Times New Roman"/>
        <family val="1"/>
        <charset val="238"/>
      </rPr>
      <t xml:space="preserve"> </t>
    </r>
    <r>
      <rPr>
        <u/>
        <sz val="12"/>
        <color indexed="8"/>
        <rFont val="Times New Roman"/>
        <family val="1"/>
        <charset val="238"/>
      </rPr>
      <t>Pénzmaradvány</t>
    </r>
  </si>
  <si>
    <r>
      <t xml:space="preserve">1. </t>
    </r>
    <r>
      <rPr>
        <sz val="12"/>
        <color indexed="8"/>
        <rFont val="Times New Roman"/>
        <family val="1"/>
        <charset val="238"/>
      </rPr>
      <t>Működési pénzmaradvány</t>
    </r>
  </si>
  <si>
    <t>2. Támogatások</t>
  </si>
  <si>
    <t>1. Beruházás</t>
  </si>
  <si>
    <t>II. Tárgyévi felhalmozási célú kiadások</t>
  </si>
  <si>
    <t>09161</t>
  </si>
  <si>
    <t>094111</t>
  </si>
  <si>
    <t>0981311</t>
  </si>
  <si>
    <t>051211</t>
  </si>
  <si>
    <t>051231</t>
  </si>
  <si>
    <t>0521</t>
  </si>
  <si>
    <t>053111</t>
  </si>
  <si>
    <t>053121</t>
  </si>
  <si>
    <t>'053211</t>
  </si>
  <si>
    <t>053221</t>
  </si>
  <si>
    <t>053331</t>
  </si>
  <si>
    <t>053371</t>
  </si>
  <si>
    <t>053411</t>
  </si>
  <si>
    <t>053511</t>
  </si>
  <si>
    <t>053551</t>
  </si>
  <si>
    <t>055121</t>
  </si>
  <si>
    <t>05631</t>
  </si>
  <si>
    <t>2021. évi módosított
előirányzat</t>
  </si>
  <si>
    <t>2021. évi módosított új
előirányzat</t>
  </si>
  <si>
    <t>053541</t>
  </si>
  <si>
    <t>1.3.9.   Egyéb pénzügyi műveletek kiadásai</t>
  </si>
  <si>
    <t>1.3.10. Egyéb dologi kiadások</t>
  </si>
  <si>
    <t>1.1.2.   Egyéb külső személyi juttatás / Reprezentációs kiadások</t>
  </si>
  <si>
    <t>-5e Ft rendelkező levél alapján</t>
  </si>
  <si>
    <t>+1 NAV kerekítés</t>
  </si>
  <si>
    <r>
      <rPr>
        <sz val="10"/>
        <color rgb="FF7030A0"/>
        <rFont val="Calibri"/>
        <family val="2"/>
        <charset val="238"/>
        <scheme val="minor"/>
      </rPr>
      <t>+20e Ft 55/2021 Bp. kiküldetés,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rgb="FFFF0000"/>
        <rFont val="Calibri"/>
        <family val="2"/>
        <charset val="238"/>
        <scheme val="minor"/>
      </rPr>
      <t>'+5e Ft rendelkező levél alapján</t>
    </r>
  </si>
  <si>
    <r>
      <rPr>
        <sz val="10"/>
        <color rgb="FF7030A0"/>
        <rFont val="Calibri"/>
        <family val="2"/>
        <charset val="238"/>
        <scheme val="minor"/>
      </rPr>
      <t xml:space="preserve">-20e Ft 55/2021 Bp. kiküldetés, 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rgb="FF00B0F0"/>
        <rFont val="Calibri"/>
        <family val="2"/>
        <charset val="238"/>
        <scheme val="minor"/>
      </rPr>
      <t>'-10e Ft rendelkező levél alapján</t>
    </r>
  </si>
  <si>
    <r>
      <t xml:space="preserve">-5e Ft 56/2021pendrive,
</t>
    </r>
    <r>
      <rPr>
        <sz val="10"/>
        <color rgb="FF00B0F0"/>
        <rFont val="Calibri"/>
        <family val="2"/>
        <charset val="238"/>
        <scheme val="minor"/>
      </rPr>
      <t xml:space="preserve"> '+10e Ft rendelkező levél alapján</t>
    </r>
  </si>
  <si>
    <t>+5e Ft 56/2021pendrive</t>
  </si>
  <si>
    <r>
      <t>2.1</t>
    </r>
    <r>
      <rPr>
        <sz val="12"/>
        <color indexed="8"/>
        <rFont val="Times New Roman"/>
        <family val="1"/>
        <charset val="238"/>
      </rPr>
      <t>. Könyv kiadás  Támogatása (áht-n kívül)</t>
    </r>
  </si>
  <si>
    <t>Kaposvár Megyei Jogú Város Lengyel Nemzetiségi Önkormányzat 2021. évi költségvetési  előirányzatának 5. sz. módosítása  (adatok e Ft-ban)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</si>
</sst>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6" tint="-0.499984740745262"/>
      <name val="Calibri"/>
      <family val="2"/>
      <charset val="238"/>
      <scheme val="minor"/>
    </font>
    <font>
      <sz val="10"/>
      <color theme="8" tint="-0.249977111117893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4" fillId="0" borderId="1" xfId="0" applyFont="1" applyBorder="1"/>
    <xf numFmtId="0" fontId="6" fillId="0" borderId="1" xfId="0" applyFont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Fill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3" fontId="4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0" fontId="9" fillId="0" borderId="0" xfId="0" applyFont="1"/>
    <xf numFmtId="0" fontId="0" fillId="0" borderId="5" xfId="0" applyBorder="1" applyAlignment="1">
      <alignment horizontal="center" wrapText="1"/>
    </xf>
    <xf numFmtId="17" fontId="0" fillId="0" borderId="0" xfId="0" applyNumberFormat="1" applyAlignment="1"/>
    <xf numFmtId="0" fontId="10" fillId="0" borderId="0" xfId="0" applyFont="1"/>
    <xf numFmtId="0" fontId="10" fillId="0" borderId="0" xfId="0" applyFont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6" fillId="0" borderId="0" xfId="0" quotePrefix="1" applyFont="1" applyAlignment="1">
      <alignment horizontal="center"/>
    </xf>
    <xf numFmtId="0" fontId="11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0" fillId="0" borderId="0" xfId="0" quotePrefix="1" applyFont="1" applyBorder="1" applyAlignment="1">
      <alignment vertical="top" wrapText="1"/>
    </xf>
    <xf numFmtId="0" fontId="10" fillId="0" borderId="0" xfId="0" quotePrefix="1" applyFont="1" applyAlignment="1">
      <alignment wrapText="1"/>
    </xf>
    <xf numFmtId="0" fontId="14" fillId="0" borderId="5" xfId="0" quotePrefix="1" applyFont="1" applyBorder="1" applyAlignment="1">
      <alignment vertical="top" wrapText="1"/>
    </xf>
    <xf numFmtId="0" fontId="6" fillId="0" borderId="0" xfId="0" applyFont="1" applyAlignment="1">
      <alignment wrapText="1"/>
    </xf>
    <xf numFmtId="3" fontId="10" fillId="0" borderId="0" xfId="0" quotePrefix="1" applyNumberFormat="1" applyFont="1" applyBorder="1" applyAlignment="1">
      <alignment vertical="top" wrapText="1"/>
    </xf>
    <xf numFmtId="0" fontId="15" fillId="0" borderId="0" xfId="0" quotePrefix="1" applyFont="1"/>
    <xf numFmtId="0" fontId="17" fillId="0" borderId="0" xfId="0" quotePrefix="1" applyFont="1" applyBorder="1" applyAlignment="1">
      <alignment vertical="top" wrapText="1"/>
    </xf>
    <xf numFmtId="0" fontId="16" fillId="0" borderId="0" xfId="0" quotePrefix="1" applyFont="1"/>
    <xf numFmtId="0" fontId="6" fillId="0" borderId="1" xfId="0" applyFont="1" applyBorder="1" applyAlignment="1">
      <alignment horizontal="center" wrapText="1"/>
    </xf>
    <xf numFmtId="0" fontId="10" fillId="0" borderId="5" xfId="0" quotePrefix="1" applyFont="1" applyBorder="1" applyAlignment="1">
      <alignment vertical="top" wrapText="1"/>
    </xf>
    <xf numFmtId="0" fontId="9" fillId="0" borderId="0" xfId="0" quotePrefix="1" applyFont="1"/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2" fillId="0" borderId="2" xfId="0" applyNumberFormat="1" applyFont="1" applyBorder="1" applyAlignment="1">
      <alignment horizontal="left" wrapText="1"/>
    </xf>
    <xf numFmtId="0" fontId="13" fillId="0" borderId="3" xfId="0" applyNumberFormat="1" applyFont="1" applyBorder="1" applyAlignment="1">
      <alignment horizontal="left"/>
    </xf>
    <xf numFmtId="0" fontId="13" fillId="0" borderId="4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50"/>
  <sheetViews>
    <sheetView tabSelected="1" view="pageBreakPreview" zoomScaleNormal="100" zoomScaleSheetLayoutView="100" workbookViewId="0">
      <selection activeCell="K42" sqref="K42"/>
    </sheetView>
  </sheetViews>
  <sheetFormatPr defaultRowHeight="15.75" x14ac:dyDescent="0.25"/>
  <cols>
    <col min="1" max="1" width="8.85546875" style="5"/>
    <col min="2" max="2" width="12.7109375" customWidth="1"/>
    <col min="7" max="7" width="8.28515625" customWidth="1"/>
    <col min="8" max="8" width="13" customWidth="1"/>
    <col min="9" max="9" width="14.42578125" customWidth="1"/>
    <col min="10" max="10" width="11.140625" customWidth="1"/>
    <col min="11" max="11" width="33.28515625" customWidth="1"/>
    <col min="12" max="12" width="49.7109375" customWidth="1"/>
    <col min="13" max="13" width="13.140625" customWidth="1"/>
  </cols>
  <sheetData>
    <row r="1" spans="1:12" ht="32.25" customHeight="1" x14ac:dyDescent="0.25">
      <c r="A1"/>
      <c r="K1" s="31"/>
      <c r="L1" s="31"/>
    </row>
    <row r="2" spans="1:12" ht="36.6" customHeight="1" x14ac:dyDescent="0.25">
      <c r="B2" s="56" t="s">
        <v>65</v>
      </c>
      <c r="C2" s="56"/>
      <c r="D2" s="56"/>
      <c r="E2" s="56"/>
      <c r="F2" s="56"/>
      <c r="G2" s="56"/>
      <c r="H2" s="56"/>
      <c r="I2" s="56"/>
      <c r="J2" s="56"/>
    </row>
    <row r="3" spans="1:12" x14ac:dyDescent="0.25">
      <c r="A3"/>
      <c r="B3" s="7" t="s">
        <v>0</v>
      </c>
    </row>
    <row r="4" spans="1:12" ht="51" customHeight="1" x14ac:dyDescent="0.25">
      <c r="A4"/>
      <c r="B4" s="55"/>
      <c r="C4" s="55"/>
      <c r="D4" s="55"/>
      <c r="E4" s="55"/>
      <c r="F4" s="55"/>
      <c r="G4" s="55"/>
      <c r="H4" s="36" t="s">
        <v>52</v>
      </c>
      <c r="I4" s="36" t="s">
        <v>53</v>
      </c>
      <c r="J4" s="36" t="s">
        <v>6</v>
      </c>
    </row>
    <row r="5" spans="1:12" x14ac:dyDescent="0.25">
      <c r="A5"/>
      <c r="B5" s="57" t="s">
        <v>1</v>
      </c>
      <c r="C5" s="57"/>
      <c r="D5" s="57"/>
      <c r="E5" s="57"/>
      <c r="F5" s="57"/>
      <c r="G5" s="57"/>
      <c r="H5" s="1"/>
      <c r="I5" s="1"/>
      <c r="J5" s="1"/>
    </row>
    <row r="6" spans="1:12" x14ac:dyDescent="0.25">
      <c r="A6"/>
      <c r="B6" s="52" t="s">
        <v>23</v>
      </c>
      <c r="C6" s="52"/>
      <c r="D6" s="52"/>
      <c r="E6" s="52"/>
      <c r="F6" s="52"/>
      <c r="G6" s="52"/>
      <c r="H6" s="14">
        <f>H7+H12</f>
        <v>1890</v>
      </c>
      <c r="I6" s="14">
        <f>I7+I12</f>
        <v>1891</v>
      </c>
      <c r="J6" s="14">
        <f>I6-H6</f>
        <v>1</v>
      </c>
    </row>
    <row r="7" spans="1:12" x14ac:dyDescent="0.25">
      <c r="A7"/>
      <c r="B7" s="52" t="s">
        <v>24</v>
      </c>
      <c r="C7" s="52"/>
      <c r="D7" s="52"/>
      <c r="E7" s="52"/>
      <c r="F7" s="52"/>
      <c r="G7" s="52"/>
      <c r="H7" s="3">
        <f>H8+H11</f>
        <v>1889</v>
      </c>
      <c r="I7" s="3">
        <f>I8+I11</f>
        <v>1889</v>
      </c>
      <c r="J7" s="14">
        <f t="shared" ref="J7:J17" si="0">I7-H7</f>
        <v>0</v>
      </c>
    </row>
    <row r="8" spans="1:12" x14ac:dyDescent="0.25">
      <c r="A8" s="6" t="s">
        <v>35</v>
      </c>
      <c r="B8" s="42" t="s">
        <v>25</v>
      </c>
      <c r="C8" s="42"/>
      <c r="D8" s="42"/>
      <c r="E8" s="42"/>
      <c r="F8" s="42"/>
      <c r="G8" s="42"/>
      <c r="H8" s="2">
        <f>H9+H10</f>
        <v>1417</v>
      </c>
      <c r="I8" s="2">
        <f>I9+I10</f>
        <v>1417</v>
      </c>
      <c r="J8" s="13">
        <f t="shared" si="0"/>
        <v>0</v>
      </c>
    </row>
    <row r="9" spans="1:12" x14ac:dyDescent="0.25">
      <c r="A9"/>
      <c r="B9" s="49" t="s">
        <v>26</v>
      </c>
      <c r="C9" s="53"/>
      <c r="D9" s="53"/>
      <c r="E9" s="53"/>
      <c r="F9" s="53"/>
      <c r="G9" s="54"/>
      <c r="H9" s="2">
        <v>520</v>
      </c>
      <c r="I9" s="2">
        <v>520</v>
      </c>
      <c r="J9" s="13">
        <f t="shared" si="0"/>
        <v>0</v>
      </c>
    </row>
    <row r="10" spans="1:12" x14ac:dyDescent="0.25">
      <c r="A10"/>
      <c r="B10" s="49" t="s">
        <v>27</v>
      </c>
      <c r="C10" s="53"/>
      <c r="D10" s="53"/>
      <c r="E10" s="53"/>
      <c r="F10" s="53"/>
      <c r="G10" s="54"/>
      <c r="H10" s="2">
        <v>897</v>
      </c>
      <c r="I10" s="2">
        <v>897</v>
      </c>
      <c r="J10" s="13">
        <f t="shared" si="0"/>
        <v>0</v>
      </c>
      <c r="K10" s="16"/>
    </row>
    <row r="11" spans="1:12" x14ac:dyDescent="0.25">
      <c r="A11" s="6"/>
      <c r="B11" s="49" t="s">
        <v>28</v>
      </c>
      <c r="C11" s="53"/>
      <c r="D11" s="53"/>
      <c r="E11" s="53"/>
      <c r="F11" s="53"/>
      <c r="G11" s="54"/>
      <c r="H11" s="2">
        <v>472</v>
      </c>
      <c r="I11" s="2">
        <v>472</v>
      </c>
      <c r="J11" s="13">
        <f t="shared" si="0"/>
        <v>0</v>
      </c>
      <c r="K11" s="16"/>
    </row>
    <row r="12" spans="1:12" x14ac:dyDescent="0.25">
      <c r="A12" s="6" t="s">
        <v>36</v>
      </c>
      <c r="B12" s="43" t="s">
        <v>29</v>
      </c>
      <c r="C12" s="44"/>
      <c r="D12" s="44"/>
      <c r="E12" s="44"/>
      <c r="F12" s="44"/>
      <c r="G12" s="45"/>
      <c r="H12" s="3">
        <v>1</v>
      </c>
      <c r="I12" s="3">
        <f>1+1</f>
        <v>2</v>
      </c>
      <c r="J12" s="14">
        <f t="shared" si="0"/>
        <v>1</v>
      </c>
      <c r="K12" s="38" t="s">
        <v>59</v>
      </c>
    </row>
    <row r="13" spans="1:12" x14ac:dyDescent="0.25">
      <c r="A13"/>
      <c r="B13" s="42" t="s">
        <v>30</v>
      </c>
      <c r="C13" s="42"/>
      <c r="D13" s="42"/>
      <c r="E13" s="42"/>
      <c r="F13" s="42"/>
      <c r="G13" s="42"/>
      <c r="H13" s="2"/>
      <c r="I13" s="2"/>
      <c r="J13" s="14"/>
      <c r="K13" s="16"/>
    </row>
    <row r="14" spans="1:12" x14ac:dyDescent="0.25">
      <c r="A14" s="6" t="s">
        <v>37</v>
      </c>
      <c r="B14" s="42" t="s">
        <v>31</v>
      </c>
      <c r="C14" s="42"/>
      <c r="D14" s="42"/>
      <c r="E14" s="42"/>
      <c r="F14" s="42"/>
      <c r="G14" s="42"/>
      <c r="H14" s="2">
        <f>SUM(H15:H17)</f>
        <v>1277</v>
      </c>
      <c r="I14" s="2">
        <f>SUM(I15:I17)</f>
        <v>1277</v>
      </c>
      <c r="J14" s="13">
        <f t="shared" si="0"/>
        <v>0</v>
      </c>
      <c r="K14" s="16"/>
    </row>
    <row r="15" spans="1:12" x14ac:dyDescent="0.25">
      <c r="A15" s="6"/>
      <c r="B15" s="49" t="s">
        <v>13</v>
      </c>
      <c r="C15" s="53"/>
      <c r="D15" s="53"/>
      <c r="E15" s="53"/>
      <c r="F15" s="53"/>
      <c r="G15" s="54"/>
      <c r="H15" s="2">
        <v>0</v>
      </c>
      <c r="I15" s="2">
        <v>0</v>
      </c>
      <c r="J15" s="2">
        <v>0</v>
      </c>
      <c r="K15" s="16"/>
    </row>
    <row r="16" spans="1:12" x14ac:dyDescent="0.25">
      <c r="A16" s="6"/>
      <c r="B16" s="49" t="s">
        <v>14</v>
      </c>
      <c r="C16" s="53"/>
      <c r="D16" s="53"/>
      <c r="E16" s="53"/>
      <c r="F16" s="53"/>
      <c r="G16" s="54"/>
      <c r="H16" s="2">
        <v>886</v>
      </c>
      <c r="I16" s="2">
        <v>886</v>
      </c>
      <c r="J16" s="13">
        <f t="shared" si="0"/>
        <v>0</v>
      </c>
      <c r="K16" s="16"/>
    </row>
    <row r="17" spans="1:13" x14ac:dyDescent="0.25">
      <c r="A17" s="6"/>
      <c r="B17" s="49" t="s">
        <v>15</v>
      </c>
      <c r="C17" s="53"/>
      <c r="D17" s="53"/>
      <c r="E17" s="53"/>
      <c r="F17" s="53"/>
      <c r="G17" s="54"/>
      <c r="H17" s="2">
        <v>391</v>
      </c>
      <c r="I17" s="2">
        <v>391</v>
      </c>
      <c r="J17" s="13">
        <f t="shared" si="0"/>
        <v>0</v>
      </c>
      <c r="K17" s="16"/>
    </row>
    <row r="18" spans="1:13" x14ac:dyDescent="0.25">
      <c r="A18"/>
      <c r="B18" s="52" t="s">
        <v>2</v>
      </c>
      <c r="C18" s="52"/>
      <c r="D18" s="52"/>
      <c r="E18" s="52"/>
      <c r="F18" s="52"/>
      <c r="G18" s="52"/>
      <c r="H18" s="15">
        <f>H6+H14</f>
        <v>3167</v>
      </c>
      <c r="I18" s="15">
        <f>I6+I14</f>
        <v>3168</v>
      </c>
      <c r="J18" s="15">
        <f>J6+J14</f>
        <v>1</v>
      </c>
      <c r="K18" s="16"/>
    </row>
    <row r="20" spans="1:13" x14ac:dyDescent="0.25">
      <c r="A20"/>
      <c r="B20" s="7" t="s">
        <v>3</v>
      </c>
    </row>
    <row r="21" spans="1:13" ht="47.25" x14ac:dyDescent="0.25">
      <c r="A21"/>
      <c r="B21" s="55"/>
      <c r="C21" s="55"/>
      <c r="D21" s="55"/>
      <c r="E21" s="55"/>
      <c r="F21" s="55"/>
      <c r="G21" s="55"/>
      <c r="H21" s="36" t="s">
        <v>52</v>
      </c>
      <c r="I21" s="36" t="s">
        <v>53</v>
      </c>
      <c r="J21" s="36" t="s">
        <v>6</v>
      </c>
      <c r="K21" s="17"/>
      <c r="L21" s="18"/>
    </row>
    <row r="22" spans="1:13" x14ac:dyDescent="0.25">
      <c r="A22"/>
      <c r="B22" s="42" t="s">
        <v>5</v>
      </c>
      <c r="C22" s="42"/>
      <c r="D22" s="42"/>
      <c r="E22" s="42"/>
      <c r="F22" s="42"/>
      <c r="G22" s="42"/>
      <c r="H22" s="2"/>
      <c r="I22" s="2"/>
      <c r="J22" s="2"/>
    </row>
    <row r="23" spans="1:13" x14ac:dyDescent="0.25">
      <c r="A23"/>
      <c r="B23" s="52" t="s">
        <v>19</v>
      </c>
      <c r="C23" s="52"/>
      <c r="D23" s="52"/>
      <c r="E23" s="52"/>
      <c r="F23" s="52"/>
      <c r="G23" s="52"/>
      <c r="H23" s="13">
        <f>H24+H27+H28</f>
        <v>2717</v>
      </c>
      <c r="I23" s="13">
        <f>I24+I27+I28</f>
        <v>2718</v>
      </c>
      <c r="J23" s="13">
        <f t="shared" ref="J23:J43" si="1">I23-H23</f>
        <v>1</v>
      </c>
    </row>
    <row r="24" spans="1:13" x14ac:dyDescent="0.25">
      <c r="A24"/>
      <c r="B24" s="52" t="s">
        <v>20</v>
      </c>
      <c r="C24" s="52"/>
      <c r="D24" s="52"/>
      <c r="E24" s="52"/>
      <c r="F24" s="52"/>
      <c r="G24" s="52"/>
      <c r="H24" s="3">
        <f>H25+H26</f>
        <v>667</v>
      </c>
      <c r="I24" s="3">
        <f>I25+I26</f>
        <v>662</v>
      </c>
      <c r="J24" s="14">
        <f t="shared" si="1"/>
        <v>-5</v>
      </c>
    </row>
    <row r="25" spans="1:13" x14ac:dyDescent="0.25">
      <c r="A25" s="6" t="s">
        <v>38</v>
      </c>
      <c r="B25" s="42" t="s">
        <v>7</v>
      </c>
      <c r="C25" s="42"/>
      <c r="D25" s="42"/>
      <c r="E25" s="42"/>
      <c r="F25" s="42"/>
      <c r="G25" s="42"/>
      <c r="H25" s="2">
        <f>530+11</f>
        <v>541</v>
      </c>
      <c r="I25" s="2">
        <f>530+11</f>
        <v>541</v>
      </c>
      <c r="J25" s="13">
        <f t="shared" si="1"/>
        <v>0</v>
      </c>
      <c r="K25" s="19"/>
      <c r="L25" s="19"/>
      <c r="M25" s="20"/>
    </row>
    <row r="26" spans="1:13" x14ac:dyDescent="0.25">
      <c r="A26" s="6" t="s">
        <v>39</v>
      </c>
      <c r="B26" s="42" t="s">
        <v>57</v>
      </c>
      <c r="C26" s="42"/>
      <c r="D26" s="42"/>
      <c r="E26" s="42"/>
      <c r="F26" s="42"/>
      <c r="G26" s="42"/>
      <c r="H26" s="2">
        <f>71+55</f>
        <v>126</v>
      </c>
      <c r="I26" s="2">
        <f>71+55-5</f>
        <v>121</v>
      </c>
      <c r="J26" s="13">
        <f t="shared" si="1"/>
        <v>-5</v>
      </c>
      <c r="K26" s="30" t="s">
        <v>58</v>
      </c>
      <c r="L26" s="32"/>
      <c r="M26" s="20"/>
    </row>
    <row r="27" spans="1:13" x14ac:dyDescent="0.25">
      <c r="A27" s="6" t="s">
        <v>40</v>
      </c>
      <c r="B27" s="52" t="s">
        <v>21</v>
      </c>
      <c r="C27" s="52"/>
      <c r="D27" s="52"/>
      <c r="E27" s="52"/>
      <c r="F27" s="52"/>
      <c r="G27" s="52"/>
      <c r="H27" s="3">
        <f>100+18+99+178-99</f>
        <v>296</v>
      </c>
      <c r="I27" s="3">
        <v>296</v>
      </c>
      <c r="J27" s="14">
        <f t="shared" si="1"/>
        <v>0</v>
      </c>
      <c r="K27" s="30"/>
      <c r="M27" s="22"/>
    </row>
    <row r="28" spans="1:13" x14ac:dyDescent="0.25">
      <c r="A28"/>
      <c r="B28" s="52" t="s">
        <v>22</v>
      </c>
      <c r="C28" s="52"/>
      <c r="D28" s="52"/>
      <c r="E28" s="52"/>
      <c r="F28" s="52"/>
      <c r="G28" s="52"/>
      <c r="H28" s="3">
        <f>H29+H30+H31+H32+H33+H34+H35+H36+H37+H38</f>
        <v>1754</v>
      </c>
      <c r="I28" s="3">
        <f>I29+I30+I31+I32+I33+I34+I35+I36+I37+I38</f>
        <v>1760</v>
      </c>
      <c r="J28" s="14">
        <f t="shared" si="1"/>
        <v>6</v>
      </c>
      <c r="K28" s="21"/>
      <c r="L28" s="22"/>
      <c r="M28" s="22"/>
    </row>
    <row r="29" spans="1:13" x14ac:dyDescent="0.25">
      <c r="A29" s="6" t="s">
        <v>41</v>
      </c>
      <c r="B29" s="42" t="s">
        <v>17</v>
      </c>
      <c r="C29" s="42"/>
      <c r="D29" s="42"/>
      <c r="E29" s="42"/>
      <c r="F29" s="42"/>
      <c r="G29" s="42"/>
      <c r="H29" s="2">
        <v>20</v>
      </c>
      <c r="I29" s="2">
        <v>20</v>
      </c>
      <c r="J29" s="13">
        <f t="shared" si="1"/>
        <v>0</v>
      </c>
      <c r="K29" s="21"/>
      <c r="L29" s="22"/>
      <c r="M29" s="22"/>
    </row>
    <row r="30" spans="1:13" x14ac:dyDescent="0.25">
      <c r="A30" s="6" t="s">
        <v>42</v>
      </c>
      <c r="B30" s="42" t="s">
        <v>16</v>
      </c>
      <c r="C30" s="42"/>
      <c r="D30" s="42"/>
      <c r="E30" s="42"/>
      <c r="F30" s="42"/>
      <c r="G30" s="42"/>
      <c r="H30" s="2">
        <f>50-11-30</f>
        <v>9</v>
      </c>
      <c r="I30" s="2">
        <f>50-11-30+5</f>
        <v>14</v>
      </c>
      <c r="J30" s="13">
        <f t="shared" si="1"/>
        <v>5</v>
      </c>
      <c r="K30" s="29" t="s">
        <v>63</v>
      </c>
      <c r="L30" s="29"/>
      <c r="M30" s="19"/>
    </row>
    <row r="31" spans="1:13" x14ac:dyDescent="0.25">
      <c r="A31" s="6" t="s">
        <v>43</v>
      </c>
      <c r="B31" s="49" t="s">
        <v>8</v>
      </c>
      <c r="C31" s="50"/>
      <c r="D31" s="50"/>
      <c r="E31" s="50"/>
      <c r="F31" s="50"/>
      <c r="G31" s="51"/>
      <c r="H31" s="9">
        <v>0</v>
      </c>
      <c r="I31" s="9">
        <v>0</v>
      </c>
      <c r="J31" s="13">
        <f t="shared" si="1"/>
        <v>0</v>
      </c>
      <c r="K31" s="19"/>
      <c r="L31" s="19"/>
      <c r="M31" s="19"/>
    </row>
    <row r="32" spans="1:13" x14ac:dyDescent="0.25">
      <c r="A32" s="6" t="s">
        <v>44</v>
      </c>
      <c r="B32" s="42" t="s">
        <v>18</v>
      </c>
      <c r="C32" s="42"/>
      <c r="D32" s="42"/>
      <c r="E32" s="42"/>
      <c r="F32" s="42"/>
      <c r="G32" s="42"/>
      <c r="H32" s="9">
        <v>0</v>
      </c>
      <c r="I32" s="9">
        <v>0</v>
      </c>
      <c r="J32" s="13">
        <f t="shared" si="1"/>
        <v>0</v>
      </c>
      <c r="K32" s="19"/>
      <c r="L32" s="19"/>
      <c r="M32" s="19"/>
    </row>
    <row r="33" spans="1:13" x14ac:dyDescent="0.25">
      <c r="A33" s="6" t="s">
        <v>45</v>
      </c>
      <c r="B33" s="42" t="s">
        <v>9</v>
      </c>
      <c r="C33" s="42"/>
      <c r="D33" s="42"/>
      <c r="E33" s="42"/>
      <c r="F33" s="42"/>
      <c r="G33" s="42"/>
      <c r="H33" s="9">
        <v>0</v>
      </c>
      <c r="I33" s="9">
        <v>0</v>
      </c>
      <c r="J33" s="13">
        <f t="shared" si="1"/>
        <v>0</v>
      </c>
      <c r="K33" s="19"/>
      <c r="L33" s="19"/>
      <c r="M33" s="19"/>
    </row>
    <row r="34" spans="1:13" ht="16.899999999999999" customHeight="1" x14ac:dyDescent="0.25">
      <c r="A34" s="6" t="s">
        <v>46</v>
      </c>
      <c r="B34" s="42" t="s">
        <v>12</v>
      </c>
      <c r="C34" s="42"/>
      <c r="D34" s="42"/>
      <c r="E34" s="42"/>
      <c r="F34" s="42"/>
      <c r="G34" s="42"/>
      <c r="H34" s="9">
        <f>27+769+72+60+99+111+11</f>
        <v>1149</v>
      </c>
      <c r="I34" s="9">
        <f>27+769+72+60+99+111+11+1</f>
        <v>1150</v>
      </c>
      <c r="J34" s="13">
        <f t="shared" si="1"/>
        <v>1</v>
      </c>
      <c r="K34" s="33" t="s">
        <v>59</v>
      </c>
      <c r="L34" s="29"/>
      <c r="M34" s="22"/>
    </row>
    <row r="35" spans="1:13" ht="26.25" x14ac:dyDescent="0.25">
      <c r="A35" s="6" t="s">
        <v>47</v>
      </c>
      <c r="B35" s="10" t="s">
        <v>10</v>
      </c>
      <c r="C35" s="11"/>
      <c r="D35" s="11"/>
      <c r="E35" s="11"/>
      <c r="F35" s="11"/>
      <c r="G35" s="12"/>
      <c r="H35" s="9">
        <f>120-60+120</f>
        <v>180</v>
      </c>
      <c r="I35" s="9">
        <f>120-60+120+20+5</f>
        <v>205</v>
      </c>
      <c r="J35" s="13">
        <f t="shared" si="1"/>
        <v>25</v>
      </c>
      <c r="K35" s="29" t="s">
        <v>60</v>
      </c>
      <c r="L35" s="19"/>
    </row>
    <row r="36" spans="1:13" ht="25.5" x14ac:dyDescent="0.25">
      <c r="A36" s="6" t="s">
        <v>48</v>
      </c>
      <c r="B36" s="10" t="s">
        <v>11</v>
      </c>
      <c r="C36" s="11"/>
      <c r="D36" s="11"/>
      <c r="E36" s="11"/>
      <c r="F36" s="11"/>
      <c r="G36" s="12"/>
      <c r="H36" s="2">
        <f>55+8</f>
        <v>63</v>
      </c>
      <c r="I36" s="2">
        <f>55+8-20-10</f>
        <v>33</v>
      </c>
      <c r="J36" s="13">
        <f t="shared" si="1"/>
        <v>-30</v>
      </c>
      <c r="K36" s="37" t="s">
        <v>61</v>
      </c>
      <c r="L36" s="22"/>
      <c r="M36" s="19"/>
    </row>
    <row r="37" spans="1:13" ht="16.899999999999999" customHeight="1" x14ac:dyDescent="0.25">
      <c r="A37" s="6" t="s">
        <v>54</v>
      </c>
      <c r="B37" s="25" t="s">
        <v>55</v>
      </c>
      <c r="C37" s="26"/>
      <c r="D37" s="26"/>
      <c r="E37" s="26"/>
      <c r="F37" s="26"/>
      <c r="G37" s="27"/>
      <c r="H37" s="2">
        <v>4</v>
      </c>
      <c r="I37" s="2">
        <v>4</v>
      </c>
      <c r="J37" s="13">
        <f t="shared" si="1"/>
        <v>0</v>
      </c>
      <c r="K37" s="34"/>
      <c r="L37" s="28"/>
      <c r="M37" s="19"/>
    </row>
    <row r="38" spans="1:13" ht="44.45" customHeight="1" x14ac:dyDescent="0.25">
      <c r="A38" s="6" t="s">
        <v>49</v>
      </c>
      <c r="B38" s="10" t="s">
        <v>56</v>
      </c>
      <c r="C38" s="11"/>
      <c r="D38" s="11"/>
      <c r="E38" s="11"/>
      <c r="F38" s="11"/>
      <c r="G38" s="12"/>
      <c r="H38" s="2">
        <f>35+719+1-96-231-4-70-25</f>
        <v>329</v>
      </c>
      <c r="I38" s="2">
        <f>35+719+1-96-231-4-70-25-5+10</f>
        <v>334</v>
      </c>
      <c r="J38" s="13">
        <f t="shared" si="1"/>
        <v>5</v>
      </c>
      <c r="K38" s="28" t="s">
        <v>62</v>
      </c>
      <c r="L38" s="29"/>
      <c r="M38" s="19"/>
    </row>
    <row r="39" spans="1:13" x14ac:dyDescent="0.25">
      <c r="A39"/>
      <c r="B39" s="43" t="s">
        <v>32</v>
      </c>
      <c r="C39" s="44"/>
      <c r="D39" s="44"/>
      <c r="E39" s="44"/>
      <c r="F39" s="44"/>
      <c r="G39" s="45"/>
      <c r="H39" s="2">
        <v>70</v>
      </c>
      <c r="I39" s="2">
        <v>70</v>
      </c>
      <c r="J39" s="14">
        <f t="shared" si="1"/>
        <v>0</v>
      </c>
      <c r="K39" s="19"/>
      <c r="L39" s="19"/>
      <c r="M39" s="19"/>
    </row>
    <row r="40" spans="1:13" x14ac:dyDescent="0.25">
      <c r="A40" s="6" t="s">
        <v>50</v>
      </c>
      <c r="B40" s="42" t="s">
        <v>64</v>
      </c>
      <c r="C40" s="42"/>
      <c r="D40" s="42"/>
      <c r="E40" s="42"/>
      <c r="F40" s="42"/>
      <c r="G40" s="42"/>
      <c r="H40" s="2">
        <v>70</v>
      </c>
      <c r="I40" s="2">
        <v>70</v>
      </c>
      <c r="J40" s="13">
        <f t="shared" si="1"/>
        <v>0</v>
      </c>
      <c r="K40" s="35"/>
      <c r="L40" s="19"/>
    </row>
    <row r="41" spans="1:13" s="24" customFormat="1" x14ac:dyDescent="0.25">
      <c r="A41" s="23" t="s">
        <v>51</v>
      </c>
      <c r="B41" s="46" t="s">
        <v>34</v>
      </c>
      <c r="C41" s="47"/>
      <c r="D41" s="47"/>
      <c r="E41" s="47"/>
      <c r="F41" s="47"/>
      <c r="G41" s="48"/>
      <c r="H41" s="3">
        <f>+H42</f>
        <v>380</v>
      </c>
      <c r="I41" s="3">
        <f>+I42</f>
        <v>380</v>
      </c>
      <c r="J41" s="14">
        <f t="shared" si="1"/>
        <v>0</v>
      </c>
    </row>
    <row r="42" spans="1:13" x14ac:dyDescent="0.25">
      <c r="A42" s="8"/>
      <c r="B42" s="49" t="s">
        <v>33</v>
      </c>
      <c r="C42" s="50"/>
      <c r="D42" s="50"/>
      <c r="E42" s="50"/>
      <c r="F42" s="50"/>
      <c r="G42" s="51"/>
      <c r="H42" s="2">
        <v>380</v>
      </c>
      <c r="I42" s="2">
        <v>380</v>
      </c>
      <c r="J42" s="13">
        <f t="shared" si="1"/>
        <v>0</v>
      </c>
      <c r="K42" s="16"/>
    </row>
    <row r="43" spans="1:13" x14ac:dyDescent="0.25">
      <c r="B43" s="39" t="s">
        <v>4</v>
      </c>
      <c r="C43" s="40"/>
      <c r="D43" s="40"/>
      <c r="E43" s="40"/>
      <c r="F43" s="40"/>
      <c r="G43" s="41"/>
      <c r="H43" s="3">
        <f>H24+H27+H28+H39+H42</f>
        <v>3167</v>
      </c>
      <c r="I43" s="3">
        <f>I24+I27+I28+I39+I42</f>
        <v>3168</v>
      </c>
      <c r="J43" s="14">
        <f t="shared" si="1"/>
        <v>1</v>
      </c>
    </row>
    <row r="50" spans="2:2" x14ac:dyDescent="0.25">
      <c r="B50" s="4"/>
    </row>
  </sheetData>
  <mergeCells count="35">
    <mergeCell ref="B2:J2"/>
    <mergeCell ref="B4:G4"/>
    <mergeCell ref="B5:G5"/>
    <mergeCell ref="B6:G6"/>
    <mergeCell ref="B7:G7"/>
    <mergeCell ref="B8:G8"/>
    <mergeCell ref="B14:G14"/>
    <mergeCell ref="B15:G15"/>
    <mergeCell ref="B9:G9"/>
    <mergeCell ref="B10:G10"/>
    <mergeCell ref="B11:G11"/>
    <mergeCell ref="B12:G12"/>
    <mergeCell ref="B13:G13"/>
    <mergeCell ref="B16:G16"/>
    <mergeCell ref="B21:G21"/>
    <mergeCell ref="B22:G22"/>
    <mergeCell ref="B23:G23"/>
    <mergeCell ref="B24:G24"/>
    <mergeCell ref="B17:G17"/>
    <mergeCell ref="B18:G18"/>
    <mergeCell ref="B25:G25"/>
    <mergeCell ref="B42:G42"/>
    <mergeCell ref="B32:G32"/>
    <mergeCell ref="B26:G26"/>
    <mergeCell ref="B27:G27"/>
    <mergeCell ref="B28:G28"/>
    <mergeCell ref="B29:G29"/>
    <mergeCell ref="B30:G30"/>
    <mergeCell ref="B31:G31"/>
    <mergeCell ref="B43:G43"/>
    <mergeCell ref="B33:G33"/>
    <mergeCell ref="B34:G34"/>
    <mergeCell ref="B39:G39"/>
    <mergeCell ref="B40:G40"/>
    <mergeCell ref="B41:G4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Műk+Önk</vt:lpstr>
      <vt:lpstr>'Műk+Önk'!Nyomtatási_terület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lengyelkrisztina</cp:lastModifiedBy>
  <cp:lastPrinted>2022-01-25T13:41:21Z</cp:lastPrinted>
  <dcterms:created xsi:type="dcterms:W3CDTF">2012-05-24T07:26:02Z</dcterms:created>
  <dcterms:modified xsi:type="dcterms:W3CDTF">2022-01-25T13:41:26Z</dcterms:modified>
</cp:coreProperties>
</file>