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Lengyel Krisztina\2021. évi előterjesztések\2021. évi utolsó módosítás\HNÖ\"/>
    </mc:Choice>
  </mc:AlternateContent>
  <bookViews>
    <workbookView xWindow="-105" yWindow="-105" windowWidth="23250" windowHeight="12570"/>
  </bookViews>
  <sheets>
    <sheet name="Műk+Önk" sheetId="2" r:id="rId1"/>
  </sheets>
  <definedNames>
    <definedName name="_xlnm.Print_Area" localSheetId="0">'Műk+Önk'!$B$1:$J$47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2" l="1"/>
  <c r="I38" i="2"/>
  <c r="I37" i="2"/>
  <c r="I28" i="2"/>
  <c r="I29" i="2" l="1"/>
  <c r="I41" i="2"/>
  <c r="H37" i="2"/>
  <c r="J39" i="2"/>
  <c r="J32" i="2"/>
  <c r="J33" i="2"/>
  <c r="J34" i="2"/>
  <c r="J35" i="2"/>
  <c r="J36" i="2"/>
  <c r="J38" i="2"/>
  <c r="I14" i="2"/>
  <c r="J40" i="2"/>
  <c r="I32" i="2"/>
  <c r="J37" i="2" l="1"/>
  <c r="H45" i="2" l="1"/>
  <c r="I45" i="2"/>
  <c r="J46" i="2"/>
  <c r="J45" i="2" l="1"/>
  <c r="H16" i="2" l="1"/>
  <c r="H8" i="2"/>
  <c r="H7" i="2" s="1"/>
  <c r="H6" i="2" s="1"/>
  <c r="H20" i="2" s="1"/>
  <c r="H43" i="2"/>
  <c r="H41" i="2"/>
  <c r="J41" i="2" s="1"/>
  <c r="H39" i="2"/>
  <c r="H38" i="2"/>
  <c r="H35" i="2"/>
  <c r="H29" i="2"/>
  <c r="H28" i="2"/>
  <c r="H26" i="2" s="1"/>
  <c r="H30" i="2" l="1"/>
  <c r="H25" i="2" s="1"/>
  <c r="H47" i="2" l="1"/>
  <c r="I35" i="2"/>
  <c r="I43" i="2" l="1"/>
  <c r="J43" i="2" l="1"/>
  <c r="J44" i="2"/>
  <c r="I30" i="2" l="1"/>
  <c r="J30" i="2" l="1"/>
  <c r="I26" i="2" l="1"/>
  <c r="I47" i="2" s="1"/>
  <c r="I25" i="2" l="1"/>
  <c r="I16" i="2" l="1"/>
  <c r="I8" i="2" l="1"/>
  <c r="J27" i="2"/>
  <c r="J28" i="2"/>
  <c r="J29" i="2"/>
  <c r="J31" i="2"/>
  <c r="J42" i="2"/>
  <c r="J9" i="2"/>
  <c r="J10" i="2"/>
  <c r="J11" i="2"/>
  <c r="J12" i="2"/>
  <c r="J13" i="2"/>
  <c r="J14" i="2"/>
  <c r="J16" i="2"/>
  <c r="J17" i="2"/>
  <c r="J18" i="2"/>
  <c r="J19" i="2"/>
  <c r="J8" i="2" l="1"/>
  <c r="J26" i="2"/>
  <c r="J47" i="2" s="1"/>
  <c r="I7" i="2"/>
  <c r="I6" i="2" s="1"/>
  <c r="I20" i="2" s="1"/>
  <c r="J20" i="2" s="1"/>
  <c r="J25" i="2" l="1"/>
  <c r="J6" i="2"/>
  <c r="J7" i="2"/>
</calcChain>
</file>

<file path=xl/sharedStrings.xml><?xml version="1.0" encoding="utf-8"?>
<sst xmlns="http://schemas.openxmlformats.org/spreadsheetml/2006/main" count="79" uniqueCount="76">
  <si>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</si>
  <si>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</si>
  <si>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</si>
  <si>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</si>
  <si>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</si>
  <si>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</si>
  <si>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</si>
  <si>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</si>
  <si>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</si>
  <si>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</si>
  <si>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</si>
  <si>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</si>
  <si>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t>1.2.      Munkaadót terhelő járulékok és szociális hozzájárulási adó</t>
  </si>
  <si>
    <t>053111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</si>
  <si>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</si>
  <si>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</si>
  <si>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</si>
  <si>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053221</t>
  </si>
  <si>
    <t>053371</t>
  </si>
  <si>
    <t>053411</t>
  </si>
  <si>
    <t>053511</t>
  </si>
  <si>
    <t>053551</t>
  </si>
  <si>
    <t>051231</t>
  </si>
  <si>
    <t>051211</t>
  </si>
  <si>
    <t>0521</t>
  </si>
  <si>
    <t>094111</t>
  </si>
  <si>
    <t>0981311</t>
  </si>
  <si>
    <t>09161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</si>
  <si>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</si>
  <si>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053421</t>
  </si>
  <si>
    <t>1.1. Állami működési támogatás maradványa</t>
  </si>
  <si>
    <t>1.2. Feladatalapú támogatás maradványa</t>
  </si>
  <si>
    <t>1.3. Önkormányzati támogatás maradványa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</si>
  <si>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>Működési pénzmaradvány</t>
    </r>
  </si>
  <si>
    <r>
      <t>1.3.3.</t>
    </r>
    <r>
      <rPr>
        <sz val="12"/>
        <color indexed="8"/>
        <rFont val="Times New Roman"/>
        <family val="1"/>
        <charset val="238"/>
      </rPr>
      <t>   Egyéb informatikai szolgáltatások (internet, egyéb)</t>
    </r>
  </si>
  <si>
    <r>
      <t>1.3.4.</t>
    </r>
    <r>
      <rPr>
        <sz val="12"/>
        <color indexed="8"/>
        <rFont val="Times New Roman"/>
        <family val="1"/>
        <charset val="238"/>
      </rPr>
      <t>   Egyéb kommunikációs szolgáltatások (telefon)</t>
    </r>
  </si>
  <si>
    <t>2. Támogatások</t>
  </si>
  <si>
    <t>2.1. NEMZ-KUL-19-0629 támogatás visszafizetése</t>
  </si>
  <si>
    <t>2021. évi módosított előirányzat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</si>
  <si>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</si>
  <si>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1.1.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</si>
  <si>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 xml:space="preserve">1.1.1.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</si>
  <si>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</si>
  <si>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</si>
  <si>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</si>
  <si>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1.1.4. Állami támogatás Horvát Állam</t>
  </si>
  <si>
    <r>
      <t xml:space="preserve">1.1.3. </t>
    </r>
    <r>
      <rPr>
        <sz val="11"/>
        <color indexed="8"/>
        <rFont val="Times New Roman"/>
        <family val="1"/>
        <charset val="238"/>
      </rPr>
      <t>Bethlen Gábor Alapkezelő Zrt. Támogatása Magyar-Horvát Találkozó</t>
    </r>
  </si>
  <si>
    <t>2021. évi módosított új
előirányzat</t>
  </si>
  <si>
    <t>1.1.2.   Egyéb külső személyi juttatás/Reprezentációs kiadások</t>
  </si>
  <si>
    <r>
      <t>1.3.5.</t>
    </r>
    <r>
      <rPr>
        <sz val="12"/>
        <color indexed="8"/>
        <rFont val="Times New Roman"/>
        <family val="1"/>
        <charset val="238"/>
      </rPr>
      <t>   Bérleti díj</t>
    </r>
  </si>
  <si>
    <r>
      <t>1.3.6.</t>
    </r>
    <r>
      <rPr>
        <sz val="12"/>
        <color indexed="8"/>
        <rFont val="Times New Roman"/>
        <family val="1"/>
        <charset val="238"/>
      </rPr>
      <t>   Szakmai tevékenységet segítő szolgáltatás</t>
    </r>
  </si>
  <si>
    <r>
      <t>1.3.7.</t>
    </r>
    <r>
      <rPr>
        <sz val="12"/>
        <color indexed="8"/>
        <rFont val="Times New Roman"/>
        <family val="1"/>
        <charset val="238"/>
      </rPr>
      <t>   Egyéb szolgáltatások (pl: posta, bank ktg.)</t>
    </r>
  </si>
  <si>
    <t>1.3.8.   Kiküldetések</t>
  </si>
  <si>
    <t>1.3.9.   Működési célú előzetesen felszámított áfa</t>
  </si>
  <si>
    <t>1.3.12.   Reklám- és propagandakiadások</t>
  </si>
  <si>
    <t>05641</t>
  </si>
  <si>
    <t>2021.II. név előterjesztésben nem szerepel.</t>
  </si>
  <si>
    <t>+200e 51/2021 sz. hat hangfal</t>
  </si>
  <si>
    <t xml:space="preserve"> -18e ft adventi kirándulás 300111, +50e ft adventi kirándulás 300222 egyik sem lett könyvelve</t>
  </si>
  <si>
    <r>
      <t xml:space="preserve"> -58eft adventi kirándulás 300111 könyvelve
</t>
    </r>
    <r>
      <rPr>
        <sz val="9"/>
        <color rgb="FFFF0000"/>
        <rFont val="Calibri"/>
        <family val="2"/>
        <charset val="238"/>
        <scheme val="minor"/>
      </rPr>
      <t>-112eft adventi kirándulás 300222 helyette -25e Ft</t>
    </r>
  </si>
  <si>
    <r>
      <t xml:space="preserve"> </t>
    </r>
    <r>
      <rPr>
        <sz val="9"/>
        <color rgb="FFFF0000"/>
        <rFont val="Calibri"/>
        <family val="2"/>
        <charset val="238"/>
        <scheme val="minor"/>
      </rPr>
      <t xml:space="preserve">+126eft adventi kirándulás 300111, helyette: 79e Ft, 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rgb="FFFF0000"/>
        <rFont val="Calibri"/>
        <family val="2"/>
        <charset val="238"/>
        <scheme val="minor"/>
      </rPr>
      <t xml:space="preserve"> +17eft adventi kirándulás 300222 nincs könyvelve</t>
    </r>
  </si>
  <si>
    <t>1.3.10. Egyéb pénzügyi műveletek</t>
  </si>
  <si>
    <t>1.3.11.   Egyéb dologi kiadások</t>
  </si>
  <si>
    <t>2.1. Egyéb tárgyi eszköz beszerzés (hangfal)</t>
  </si>
  <si>
    <t>+3 Nav kerekítés</t>
  </si>
  <si>
    <t>'-42e Ft adventi utazás 300111 helyett -16 könyvelve
'+45e Ft adventi utazás 30022 helyett: +25e Ft</t>
  </si>
  <si>
    <t>53541</t>
  </si>
  <si>
    <t>II. Tárgyévi felhalmozási célú kiadások</t>
  </si>
  <si>
    <r>
      <t xml:space="preserve">
 '+87e Ft adventi kirándulás 47/2021 (XI.16)  30022
</t>
    </r>
    <r>
      <rPr>
        <sz val="9"/>
        <color theme="6" tint="-0.249977111117893"/>
        <rFont val="Calibri"/>
        <family val="2"/>
        <charset val="238"/>
        <scheme val="minor"/>
      </rPr>
      <t xml:space="preserve"> '-30e 49/2021 sz. hat. Bp kiküldetés,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rgb="FF00B0F0"/>
        <rFont val="Calibri"/>
        <family val="2"/>
        <charset val="238"/>
        <scheme val="minor"/>
      </rPr>
      <t xml:space="preserve"> '-45e 50/2021 sz. hat. Irodaszer,</t>
    </r>
    <r>
      <rPr>
        <sz val="9"/>
        <color theme="1"/>
        <rFont val="Calibri"/>
        <family val="2"/>
        <charset val="238"/>
        <scheme val="minor"/>
      </rPr>
      <t xml:space="preserve">
 </t>
    </r>
    <r>
      <rPr>
        <sz val="9"/>
        <color rgb="FF7030A0"/>
        <rFont val="Calibri"/>
        <family val="2"/>
        <charset val="238"/>
        <scheme val="minor"/>
      </rPr>
      <t>-200e 51/2021 sz. hat hangfal,</t>
    </r>
    <r>
      <rPr>
        <sz val="9"/>
        <color theme="1"/>
        <rFont val="Calibri"/>
        <family val="2"/>
        <charset val="238"/>
        <scheme val="minor"/>
      </rPr>
      <t xml:space="preserve">
 </t>
    </r>
    <r>
      <rPr>
        <sz val="9"/>
        <color rgb="FF00B050"/>
        <rFont val="Calibri"/>
        <family val="2"/>
        <charset val="238"/>
        <scheme val="minor"/>
      </rPr>
      <t>'-27e Ft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rgb="FF00B050"/>
        <rFont val="Calibri"/>
        <family val="2"/>
        <charset val="238"/>
        <scheme val="minor"/>
      </rPr>
      <t>Rendelkező levél,</t>
    </r>
    <r>
      <rPr>
        <sz val="9"/>
        <color theme="5"/>
        <rFont val="Calibri"/>
        <family val="2"/>
        <charset val="238"/>
        <scheme val="minor"/>
      </rPr>
      <t xml:space="preserve"> 
-6e Ft Rendelkező levél</t>
    </r>
  </si>
  <si>
    <t xml:space="preserve">+6e Ft adventi kirándulás 47/2021 (XI.16)  </t>
  </si>
  <si>
    <r>
      <t xml:space="preserve">
 '-32e Ft adventi kirándulás 47/2021 (XI.16) 
</t>
    </r>
    <r>
      <rPr>
        <sz val="9"/>
        <color theme="9" tint="-0.499984740745262"/>
        <rFont val="Calibri"/>
        <family val="2"/>
        <charset val="238"/>
        <scheme val="minor"/>
      </rPr>
      <t>'-9e Ft Rendelkező levél alapján</t>
    </r>
  </si>
  <si>
    <r>
      <t xml:space="preserve">
 -64e Ft adventi kirándulás 47/2021 (XI.16) 
+3 Nav kerekítés 
</t>
    </r>
    <r>
      <rPr>
        <sz val="9"/>
        <color theme="9" tint="-0.499984740745262"/>
        <rFont val="Calibri"/>
        <family val="2"/>
        <charset val="238"/>
        <scheme val="minor"/>
      </rPr>
      <t>'-4e Ft Rendelkező levél alapján</t>
    </r>
  </si>
  <si>
    <r>
      <rPr>
        <sz val="9"/>
        <color rgb="FF00B0F0"/>
        <rFont val="Calibri"/>
        <family val="2"/>
        <charset val="238"/>
        <scheme val="minor"/>
      </rPr>
      <t>+45e Ft 50/2021 (XI.16).sz. hat. Irodaszer,</t>
    </r>
    <r>
      <rPr>
        <sz val="9"/>
        <color theme="6" tint="-0.249977111117893"/>
        <rFont val="Calibri"/>
        <family val="2"/>
        <charset val="238"/>
        <scheme val="minor"/>
      </rPr>
      <t xml:space="preserve">
</t>
    </r>
    <r>
      <rPr>
        <sz val="9"/>
        <color rgb="FF00B050"/>
        <rFont val="Calibri"/>
        <family val="2"/>
        <charset val="238"/>
        <scheme val="minor"/>
      </rPr>
      <t xml:space="preserve"> '+27e Ft Rendelkező levél alapján</t>
    </r>
  </si>
  <si>
    <r>
      <rPr>
        <sz val="9"/>
        <color theme="6" tint="-0.249977111117893"/>
        <rFont val="Calibri"/>
        <family val="2"/>
        <charset val="238"/>
        <scheme val="minor"/>
      </rPr>
      <t xml:space="preserve">+30e 49/2021 sz. hat. Bp kiküldetés,  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5"/>
        <rFont val="Calibri"/>
        <family val="2"/>
        <charset val="238"/>
        <scheme val="minor"/>
      </rPr>
      <t xml:space="preserve"> +6e Ft Rendelkező levél alapján
</t>
    </r>
    <r>
      <rPr>
        <sz val="9"/>
        <color theme="9" tint="-0.499984740745262"/>
        <rFont val="Calibri"/>
        <family val="2"/>
        <charset val="238"/>
        <scheme val="minor"/>
      </rPr>
      <t>'+17e Ft Rendelkező levél alapján</t>
    </r>
  </si>
  <si>
    <r>
      <t xml:space="preserve"> +3e Ft adventi kirándulás 
</t>
    </r>
    <r>
      <rPr>
        <sz val="9"/>
        <color theme="9" tint="-0.499984740745262"/>
        <rFont val="Calibri"/>
        <family val="2"/>
        <charset val="238"/>
        <scheme val="minor"/>
      </rPr>
      <t>'-4e Ft Rendelkező levél alapján</t>
    </r>
  </si>
  <si>
    <t>KMJV Horvát Nemzetiségi Önkormányzat 2021. évi költségvetési  előirányzatának 5. sz. módosítása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</si>
</sst>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theme="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6" tint="-0.249977111117893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rgb="FF7030A0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6" fillId="0" borderId="1" xfId="0" applyNumberFormat="1" applyFont="1" applyFill="1" applyBorder="1"/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3" fontId="4" fillId="0" borderId="1" xfId="0" applyNumberFormat="1" applyFont="1" applyBorder="1"/>
    <xf numFmtId="3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5" xfId="0" quotePrefix="1" applyFont="1" applyBorder="1" applyAlignment="1">
      <alignment vertical="top" wrapText="1"/>
    </xf>
    <xf numFmtId="0" fontId="6" fillId="2" borderId="0" xfId="0" applyFont="1" applyFill="1" applyAlignment="1"/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0" xfId="0" quotePrefix="1" applyFont="1"/>
    <xf numFmtId="0" fontId="11" fillId="0" borderId="0" xfId="0" quotePrefix="1" applyFont="1" applyBorder="1" applyAlignment="1">
      <alignment vertical="top" wrapText="1"/>
    </xf>
    <xf numFmtId="0" fontId="13" fillId="0" borderId="0" xfId="0" applyFont="1"/>
    <xf numFmtId="0" fontId="12" fillId="0" borderId="0" xfId="0" applyFont="1" applyAlignment="1">
      <alignment horizontal="justify"/>
    </xf>
    <xf numFmtId="0" fontId="12" fillId="0" borderId="0" xfId="0" quotePrefix="1" applyFont="1" applyAlignment="1">
      <alignment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0" xfId="0" quotePrefix="1" applyFont="1" applyAlignment="1">
      <alignment wrapText="1"/>
    </xf>
    <xf numFmtId="0" fontId="17" fillId="0" borderId="0" xfId="0" applyFont="1" applyAlignment="1">
      <alignment wrapText="1"/>
    </xf>
    <xf numFmtId="0" fontId="20" fillId="0" borderId="1" xfId="0" applyFont="1" applyFill="1" applyBorder="1"/>
    <xf numFmtId="0" fontId="21" fillId="0" borderId="0" xfId="0" quotePrefix="1" applyFont="1"/>
    <xf numFmtId="0" fontId="14" fillId="0" borderId="0" xfId="0" quotePrefix="1" applyFont="1" applyAlignment="1">
      <alignment horizontal="justify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54"/>
  <sheetViews>
    <sheetView tabSelected="1" view="pageBreakPreview" zoomScaleNormal="100" zoomScaleSheetLayoutView="100" workbookViewId="0">
      <selection activeCell="M52" sqref="M52"/>
    </sheetView>
  </sheetViews>
  <sheetFormatPr defaultRowHeight="15.75" x14ac:dyDescent="0.25"/>
  <cols>
    <col min="1" max="1" width="9.140625" style="8"/>
    <col min="2" max="2" width="12.7109375" customWidth="1"/>
    <col min="7" max="7" width="28.85546875" customWidth="1"/>
    <col min="8" max="8" width="13" style="32" customWidth="1"/>
    <col min="9" max="9" width="13" customWidth="1"/>
    <col min="10" max="10" width="10.85546875" customWidth="1"/>
    <col min="11" max="11" width="41.42578125" style="28" customWidth="1"/>
    <col min="12" max="12" width="55.5703125" customWidth="1"/>
  </cols>
  <sheetData>
    <row r="1" spans="1:11" ht="24.75" customHeight="1" x14ac:dyDescent="0.25">
      <c r="B1" s="4" t="s">
        <v>75</v>
      </c>
      <c r="C1" s="4"/>
      <c r="D1" s="4"/>
      <c r="E1" s="4"/>
      <c r="F1" s="4"/>
      <c r="G1" s="4"/>
      <c r="H1" s="31"/>
      <c r="I1" s="4"/>
      <c r="J1" s="4"/>
    </row>
    <row r="3" spans="1:11" x14ac:dyDescent="0.25">
      <c r="B3" s="10" t="s">
        <v>0</v>
      </c>
    </row>
    <row r="4" spans="1:11" ht="45" x14ac:dyDescent="0.25">
      <c r="B4" s="54"/>
      <c r="C4" s="54"/>
      <c r="D4" s="54"/>
      <c r="E4" s="54"/>
      <c r="F4" s="54"/>
      <c r="G4" s="54"/>
      <c r="H4" s="33" t="s">
        <v>38</v>
      </c>
      <c r="I4" s="1" t="s">
        <v>47</v>
      </c>
      <c r="J4" s="1" t="s">
        <v>8</v>
      </c>
    </row>
    <row r="5" spans="1:11" x14ac:dyDescent="0.25">
      <c r="B5" s="55" t="s">
        <v>1</v>
      </c>
      <c r="C5" s="55"/>
      <c r="D5" s="55"/>
      <c r="E5" s="55"/>
      <c r="F5" s="55"/>
      <c r="G5" s="55"/>
      <c r="H5" s="34"/>
      <c r="I5" s="2"/>
      <c r="J5" s="2"/>
    </row>
    <row r="6" spans="1:11" x14ac:dyDescent="0.25">
      <c r="B6" s="56" t="s">
        <v>39</v>
      </c>
      <c r="C6" s="56"/>
      <c r="D6" s="56"/>
      <c r="E6" s="56"/>
      <c r="F6" s="56"/>
      <c r="G6" s="56"/>
      <c r="H6" s="5">
        <f>H7</f>
        <v>2497</v>
      </c>
      <c r="I6" s="5">
        <f>I7</f>
        <v>2497</v>
      </c>
      <c r="J6" s="23">
        <f>+I6-H6</f>
        <v>0</v>
      </c>
    </row>
    <row r="7" spans="1:11" x14ac:dyDescent="0.25">
      <c r="B7" s="56" t="s">
        <v>40</v>
      </c>
      <c r="C7" s="56"/>
      <c r="D7" s="56"/>
      <c r="E7" s="56"/>
      <c r="F7" s="56"/>
      <c r="G7" s="56"/>
      <c r="H7" s="5">
        <f t="shared" ref="H7:I7" si="0">H8+H11+H12+H13</f>
        <v>2497</v>
      </c>
      <c r="I7" s="5">
        <f t="shared" si="0"/>
        <v>2497</v>
      </c>
      <c r="J7" s="23">
        <f t="shared" ref="J7:J20" si="1">+I7-H7</f>
        <v>0</v>
      </c>
    </row>
    <row r="8" spans="1:11" x14ac:dyDescent="0.25">
      <c r="A8" s="9" t="s">
        <v>27</v>
      </c>
      <c r="B8" s="57" t="s">
        <v>41</v>
      </c>
      <c r="C8" s="57"/>
      <c r="D8" s="57"/>
      <c r="E8" s="57"/>
      <c r="F8" s="57"/>
      <c r="G8" s="57"/>
      <c r="H8" s="3">
        <f>H9+H10</f>
        <v>1646</v>
      </c>
      <c r="I8" s="3">
        <f>I9+I10</f>
        <v>1646</v>
      </c>
      <c r="J8" s="22">
        <f t="shared" si="1"/>
        <v>0</v>
      </c>
    </row>
    <row r="9" spans="1:11" x14ac:dyDescent="0.25">
      <c r="B9" s="51" t="s">
        <v>42</v>
      </c>
      <c r="C9" s="52"/>
      <c r="D9" s="52"/>
      <c r="E9" s="52"/>
      <c r="F9" s="52"/>
      <c r="G9" s="53"/>
      <c r="H9" s="3">
        <v>1040</v>
      </c>
      <c r="I9" s="3">
        <v>1040</v>
      </c>
      <c r="J9" s="22">
        <f t="shared" si="1"/>
        <v>0</v>
      </c>
    </row>
    <row r="10" spans="1:11" x14ac:dyDescent="0.25">
      <c r="B10" s="51" t="s">
        <v>43</v>
      </c>
      <c r="C10" s="52"/>
      <c r="D10" s="52"/>
      <c r="E10" s="52"/>
      <c r="F10" s="52"/>
      <c r="G10" s="53"/>
      <c r="H10" s="3">
        <v>606</v>
      </c>
      <c r="I10" s="3">
        <v>606</v>
      </c>
      <c r="J10" s="22">
        <f t="shared" si="1"/>
        <v>0</v>
      </c>
    </row>
    <row r="11" spans="1:11" x14ac:dyDescent="0.25">
      <c r="A11" s="9"/>
      <c r="B11" s="51" t="s">
        <v>44</v>
      </c>
      <c r="C11" s="52"/>
      <c r="D11" s="52"/>
      <c r="E11" s="52"/>
      <c r="F11" s="52"/>
      <c r="G11" s="53"/>
      <c r="H11" s="3">
        <v>651</v>
      </c>
      <c r="I11" s="3">
        <v>651</v>
      </c>
      <c r="J11" s="22">
        <f t="shared" si="1"/>
        <v>0</v>
      </c>
    </row>
    <row r="12" spans="1:11" x14ac:dyDescent="0.25">
      <c r="A12" s="9"/>
      <c r="B12" s="58" t="s">
        <v>46</v>
      </c>
      <c r="C12" s="59"/>
      <c r="D12" s="59"/>
      <c r="E12" s="59"/>
      <c r="F12" s="59"/>
      <c r="G12" s="60"/>
      <c r="H12" s="3">
        <v>200</v>
      </c>
      <c r="I12" s="3">
        <v>200</v>
      </c>
      <c r="J12" s="22">
        <f t="shared" si="1"/>
        <v>0</v>
      </c>
    </row>
    <row r="13" spans="1:11" x14ac:dyDescent="0.25">
      <c r="A13" s="9"/>
      <c r="B13" s="51" t="s">
        <v>45</v>
      </c>
      <c r="C13" s="64"/>
      <c r="D13" s="64"/>
      <c r="E13" s="64"/>
      <c r="F13" s="64"/>
      <c r="G13" s="65"/>
      <c r="H13" s="3">
        <v>0</v>
      </c>
      <c r="I13" s="3">
        <v>0</v>
      </c>
      <c r="J13" s="22">
        <f t="shared" si="1"/>
        <v>0</v>
      </c>
    </row>
    <row r="14" spans="1:11" x14ac:dyDescent="0.25">
      <c r="A14" s="9" t="s">
        <v>25</v>
      </c>
      <c r="B14" s="61" t="s">
        <v>10</v>
      </c>
      <c r="C14" s="62"/>
      <c r="D14" s="62"/>
      <c r="E14" s="62"/>
      <c r="F14" s="62"/>
      <c r="G14" s="63"/>
      <c r="H14" s="5">
        <v>6</v>
      </c>
      <c r="I14" s="5">
        <f>6+3</f>
        <v>9</v>
      </c>
      <c r="J14" s="23">
        <f t="shared" si="1"/>
        <v>3</v>
      </c>
      <c r="K14" s="37" t="s">
        <v>64</v>
      </c>
    </row>
    <row r="15" spans="1:11" x14ac:dyDescent="0.25">
      <c r="B15" s="57" t="s">
        <v>11</v>
      </c>
      <c r="C15" s="57"/>
      <c r="D15" s="57"/>
      <c r="E15" s="57"/>
      <c r="F15" s="57"/>
      <c r="G15" s="57"/>
      <c r="H15" s="3"/>
      <c r="I15" s="3"/>
      <c r="J15" s="22"/>
    </row>
    <row r="16" spans="1:11" x14ac:dyDescent="0.25">
      <c r="A16" s="9" t="s">
        <v>26</v>
      </c>
      <c r="B16" s="56" t="s">
        <v>33</v>
      </c>
      <c r="C16" s="56"/>
      <c r="D16" s="56"/>
      <c r="E16" s="56"/>
      <c r="F16" s="56"/>
      <c r="G16" s="56"/>
      <c r="H16" s="5">
        <f>+H17+H18+H19</f>
        <v>1244</v>
      </c>
      <c r="I16" s="5">
        <f>+I17+I18+I19</f>
        <v>1244</v>
      </c>
      <c r="J16" s="23">
        <f t="shared" si="1"/>
        <v>0</v>
      </c>
    </row>
    <row r="17" spans="1:12" x14ac:dyDescent="0.25">
      <c r="A17" s="9"/>
      <c r="B17" s="66" t="s">
        <v>30</v>
      </c>
      <c r="C17" s="52"/>
      <c r="D17" s="52"/>
      <c r="E17" s="52"/>
      <c r="F17" s="52"/>
      <c r="G17" s="53"/>
      <c r="H17" s="3">
        <v>0</v>
      </c>
      <c r="I17" s="3">
        <v>0</v>
      </c>
      <c r="J17" s="22">
        <f t="shared" si="1"/>
        <v>0</v>
      </c>
    </row>
    <row r="18" spans="1:12" x14ac:dyDescent="0.25">
      <c r="A18" s="9"/>
      <c r="B18" s="51" t="s">
        <v>31</v>
      </c>
      <c r="C18" s="52"/>
      <c r="D18" s="52"/>
      <c r="E18" s="52"/>
      <c r="F18" s="52"/>
      <c r="G18" s="53"/>
      <c r="H18" s="3">
        <v>529</v>
      </c>
      <c r="I18" s="3">
        <v>529</v>
      </c>
      <c r="J18" s="22">
        <f t="shared" si="1"/>
        <v>0</v>
      </c>
    </row>
    <row r="19" spans="1:12" x14ac:dyDescent="0.25">
      <c r="A19" s="9"/>
      <c r="B19" s="51" t="s">
        <v>32</v>
      </c>
      <c r="C19" s="52"/>
      <c r="D19" s="52"/>
      <c r="E19" s="52"/>
      <c r="F19" s="52"/>
      <c r="G19" s="53"/>
      <c r="H19" s="3">
        <v>715</v>
      </c>
      <c r="I19" s="3">
        <v>715</v>
      </c>
      <c r="J19" s="22">
        <f t="shared" si="1"/>
        <v>0</v>
      </c>
    </row>
    <row r="20" spans="1:12" x14ac:dyDescent="0.25">
      <c r="B20" s="56" t="s">
        <v>2</v>
      </c>
      <c r="C20" s="56"/>
      <c r="D20" s="56"/>
      <c r="E20" s="56"/>
      <c r="F20" s="56"/>
      <c r="G20" s="56"/>
      <c r="H20" s="6">
        <f>H6+H16+H14</f>
        <v>3747</v>
      </c>
      <c r="I20" s="6">
        <f>I6+I16+I14</f>
        <v>3750</v>
      </c>
      <c r="J20" s="23">
        <f t="shared" si="1"/>
        <v>3</v>
      </c>
    </row>
    <row r="22" spans="1:12" x14ac:dyDescent="0.25">
      <c r="B22" s="10" t="s">
        <v>3</v>
      </c>
    </row>
    <row r="23" spans="1:12" ht="45" x14ac:dyDescent="0.25">
      <c r="B23" s="54"/>
      <c r="C23" s="54"/>
      <c r="D23" s="54"/>
      <c r="E23" s="54"/>
      <c r="F23" s="54"/>
      <c r="G23" s="54"/>
      <c r="H23" s="33" t="s">
        <v>38</v>
      </c>
      <c r="I23" s="1" t="s">
        <v>47</v>
      </c>
      <c r="J23" s="1" t="s">
        <v>8</v>
      </c>
      <c r="K23" s="39" t="s">
        <v>56</v>
      </c>
    </row>
    <row r="24" spans="1:12" x14ac:dyDescent="0.25">
      <c r="B24" s="57" t="s">
        <v>5</v>
      </c>
      <c r="C24" s="57"/>
      <c r="D24" s="57"/>
      <c r="E24" s="57"/>
      <c r="F24" s="57"/>
      <c r="G24" s="57"/>
      <c r="H24" s="3"/>
      <c r="I24" s="3"/>
      <c r="J24" s="3"/>
    </row>
    <row r="25" spans="1:12" x14ac:dyDescent="0.25">
      <c r="B25" s="56" t="s">
        <v>28</v>
      </c>
      <c r="C25" s="56"/>
      <c r="D25" s="56"/>
      <c r="E25" s="56"/>
      <c r="F25" s="56"/>
      <c r="G25" s="56"/>
      <c r="H25" s="20">
        <f>H26+H29+H30</f>
        <v>3727</v>
      </c>
      <c r="I25" s="20">
        <f>I26+I29+I30</f>
        <v>3530</v>
      </c>
      <c r="J25" s="23">
        <f>+I25-H25</f>
        <v>-197</v>
      </c>
    </row>
    <row r="26" spans="1:12" x14ac:dyDescent="0.25">
      <c r="B26" s="56" t="s">
        <v>7</v>
      </c>
      <c r="C26" s="56"/>
      <c r="D26" s="56"/>
      <c r="E26" s="56"/>
      <c r="F26" s="56"/>
      <c r="G26" s="56"/>
      <c r="H26" s="20">
        <f t="shared" ref="H26" si="2">H27+H28</f>
        <v>1517</v>
      </c>
      <c r="I26" s="20">
        <f t="shared" ref="I26" si="3">I27+I28</f>
        <v>1476</v>
      </c>
      <c r="J26" s="23">
        <f t="shared" ref="J26:J42" si="4">+I26-H26</f>
        <v>-41</v>
      </c>
    </row>
    <row r="27" spans="1:12" x14ac:dyDescent="0.25">
      <c r="A27" s="9" t="s">
        <v>23</v>
      </c>
      <c r="B27" s="57" t="s">
        <v>9</v>
      </c>
      <c r="C27" s="57"/>
      <c r="D27" s="57"/>
      <c r="E27" s="57"/>
      <c r="F27" s="57"/>
      <c r="G27" s="57"/>
      <c r="H27" s="21">
        <v>1239</v>
      </c>
      <c r="I27" s="21">
        <v>1239</v>
      </c>
      <c r="J27" s="22">
        <f t="shared" si="4"/>
        <v>0</v>
      </c>
    </row>
    <row r="28" spans="1:12" ht="53.25" customHeight="1" x14ac:dyDescent="0.25">
      <c r="A28" s="9" t="s">
        <v>22</v>
      </c>
      <c r="B28" s="57" t="s">
        <v>48</v>
      </c>
      <c r="C28" s="57"/>
      <c r="D28" s="57"/>
      <c r="E28" s="57"/>
      <c r="F28" s="57"/>
      <c r="G28" s="57"/>
      <c r="H28" s="21">
        <f>50-46+46+94+100+2-18+50</f>
        <v>278</v>
      </c>
      <c r="I28" s="21">
        <f>50-46+46+94+100+2-18+50+18-50-9</f>
        <v>237</v>
      </c>
      <c r="J28" s="22">
        <f t="shared" si="4"/>
        <v>-41</v>
      </c>
      <c r="K28" s="46" t="s">
        <v>70</v>
      </c>
      <c r="L28" s="40" t="s">
        <v>58</v>
      </c>
    </row>
    <row r="29" spans="1:12" ht="24.75" x14ac:dyDescent="0.25">
      <c r="A29" s="9" t="s">
        <v>24</v>
      </c>
      <c r="B29" s="56" t="s">
        <v>12</v>
      </c>
      <c r="C29" s="56"/>
      <c r="D29" s="56"/>
      <c r="E29" s="56"/>
      <c r="F29" s="56"/>
      <c r="G29" s="56"/>
      <c r="H29" s="20">
        <f>196+42-42+45</f>
        <v>241</v>
      </c>
      <c r="I29" s="20">
        <f>196+42-42+45+42-45-16+25</f>
        <v>247</v>
      </c>
      <c r="J29" s="23">
        <f t="shared" si="4"/>
        <v>6</v>
      </c>
      <c r="K29" s="50" t="s">
        <v>69</v>
      </c>
      <c r="L29" s="41" t="s">
        <v>65</v>
      </c>
    </row>
    <row r="30" spans="1:12" x14ac:dyDescent="0.25">
      <c r="B30" s="56" t="s">
        <v>6</v>
      </c>
      <c r="C30" s="56"/>
      <c r="D30" s="56"/>
      <c r="E30" s="56"/>
      <c r="F30" s="56"/>
      <c r="G30" s="56"/>
      <c r="H30" s="14">
        <f>SUM(H31:H42)</f>
        <v>1969</v>
      </c>
      <c r="I30" s="14">
        <f>SUM(I31:I42)</f>
        <v>1807</v>
      </c>
      <c r="J30" s="14">
        <f>+I30-H30</f>
        <v>-162</v>
      </c>
    </row>
    <row r="31" spans="1:12" x14ac:dyDescent="0.25">
      <c r="A31" s="9" t="s">
        <v>13</v>
      </c>
      <c r="B31" s="57" t="s">
        <v>14</v>
      </c>
      <c r="C31" s="57"/>
      <c r="D31" s="57"/>
      <c r="E31" s="57"/>
      <c r="F31" s="57"/>
      <c r="G31" s="57"/>
      <c r="H31" s="21">
        <v>10</v>
      </c>
      <c r="I31" s="21">
        <v>10</v>
      </c>
      <c r="J31" s="22">
        <f t="shared" si="4"/>
        <v>0</v>
      </c>
    </row>
    <row r="32" spans="1:12" ht="24.75" x14ac:dyDescent="0.25">
      <c r="A32" s="9" t="s">
        <v>15</v>
      </c>
      <c r="B32" s="57" t="s">
        <v>16</v>
      </c>
      <c r="C32" s="57"/>
      <c r="D32" s="57"/>
      <c r="E32" s="57"/>
      <c r="F32" s="57"/>
      <c r="G32" s="57"/>
      <c r="H32" s="21">
        <v>14</v>
      </c>
      <c r="I32" s="21">
        <f>14+45+27</f>
        <v>86</v>
      </c>
      <c r="J32" s="22">
        <f t="shared" si="4"/>
        <v>72</v>
      </c>
      <c r="K32" s="46" t="s">
        <v>72</v>
      </c>
    </row>
    <row r="33" spans="1:12" s="15" customFormat="1" x14ac:dyDescent="0.25">
      <c r="A33" s="9"/>
      <c r="B33" s="57" t="s">
        <v>34</v>
      </c>
      <c r="C33" s="57"/>
      <c r="D33" s="57"/>
      <c r="E33" s="57"/>
      <c r="F33" s="57"/>
      <c r="G33" s="57"/>
      <c r="H33" s="21">
        <v>57</v>
      </c>
      <c r="I33" s="21">
        <v>57</v>
      </c>
      <c r="J33" s="22">
        <f t="shared" si="4"/>
        <v>0</v>
      </c>
      <c r="K33" s="28"/>
    </row>
    <row r="34" spans="1:12" x14ac:dyDescent="0.25">
      <c r="A34" s="9" t="s">
        <v>17</v>
      </c>
      <c r="B34" s="57" t="s">
        <v>35</v>
      </c>
      <c r="C34" s="57"/>
      <c r="D34" s="57"/>
      <c r="E34" s="57"/>
      <c r="F34" s="57"/>
      <c r="G34" s="57"/>
      <c r="H34" s="21">
        <v>47</v>
      </c>
      <c r="I34" s="21">
        <v>47</v>
      </c>
      <c r="J34" s="22">
        <f t="shared" si="4"/>
        <v>0</v>
      </c>
    </row>
    <row r="35" spans="1:12" s="15" customFormat="1" x14ac:dyDescent="0.25">
      <c r="A35" s="9"/>
      <c r="B35" s="57" t="s">
        <v>49</v>
      </c>
      <c r="C35" s="57"/>
      <c r="D35" s="57"/>
      <c r="E35" s="57"/>
      <c r="F35" s="57"/>
      <c r="G35" s="57"/>
      <c r="H35" s="21">
        <f>50+80</f>
        <v>130</v>
      </c>
      <c r="I35" s="21">
        <f>50+80</f>
        <v>130</v>
      </c>
      <c r="J35" s="22">
        <f t="shared" si="4"/>
        <v>0</v>
      </c>
      <c r="K35" s="28"/>
    </row>
    <row r="36" spans="1:12" x14ac:dyDescent="0.25">
      <c r="A36" s="9"/>
      <c r="B36" s="57" t="s">
        <v>50</v>
      </c>
      <c r="C36" s="57"/>
      <c r="D36" s="57"/>
      <c r="E36" s="57"/>
      <c r="F36" s="57"/>
      <c r="G36" s="57"/>
      <c r="H36" s="21">
        <v>10</v>
      </c>
      <c r="I36" s="21">
        <v>10</v>
      </c>
      <c r="J36" s="22">
        <f t="shared" si="4"/>
        <v>0</v>
      </c>
    </row>
    <row r="37" spans="1:12" ht="48.75" x14ac:dyDescent="0.25">
      <c r="A37" s="9" t="s">
        <v>18</v>
      </c>
      <c r="B37" s="57" t="s">
        <v>51</v>
      </c>
      <c r="C37" s="57"/>
      <c r="D37" s="57"/>
      <c r="E37" s="57"/>
      <c r="F37" s="57"/>
      <c r="G37" s="57"/>
      <c r="H37" s="21">
        <f>160+130+5+126+17</f>
        <v>438</v>
      </c>
      <c r="I37" s="21">
        <f>160+130+5+126+17-126-17+79+3-4</f>
        <v>373</v>
      </c>
      <c r="J37" s="22">
        <f t="shared" si="4"/>
        <v>-65</v>
      </c>
      <c r="K37" s="46" t="s">
        <v>71</v>
      </c>
      <c r="L37" s="29" t="s">
        <v>60</v>
      </c>
    </row>
    <row r="38" spans="1:12" ht="36.75" x14ac:dyDescent="0.25">
      <c r="A38" s="9" t="s">
        <v>19</v>
      </c>
      <c r="B38" s="11" t="s">
        <v>52</v>
      </c>
      <c r="C38" s="12"/>
      <c r="D38" s="12"/>
      <c r="E38" s="12"/>
      <c r="F38" s="12"/>
      <c r="G38" s="13"/>
      <c r="H38" s="21">
        <f>30</f>
        <v>30</v>
      </c>
      <c r="I38" s="21">
        <f>30+30+6+17</f>
        <v>83</v>
      </c>
      <c r="J38" s="22">
        <f t="shared" si="4"/>
        <v>53</v>
      </c>
      <c r="K38" s="46" t="s">
        <v>73</v>
      </c>
    </row>
    <row r="39" spans="1:12" ht="45" customHeight="1" x14ac:dyDescent="0.25">
      <c r="A39" s="9" t="s">
        <v>20</v>
      </c>
      <c r="B39" s="11" t="s">
        <v>53</v>
      </c>
      <c r="C39" s="12"/>
      <c r="D39" s="12"/>
      <c r="E39" s="12"/>
      <c r="F39" s="12"/>
      <c r="G39" s="13"/>
      <c r="H39" s="21">
        <f>28+13+3+25+20-2-8</f>
        <v>79</v>
      </c>
      <c r="I39" s="21">
        <f>28+13+3+25+20-2-8+8-5-4</f>
        <v>78</v>
      </c>
      <c r="J39" s="22">
        <f t="shared" si="4"/>
        <v>-1</v>
      </c>
      <c r="K39" s="29" t="s">
        <v>74</v>
      </c>
      <c r="L39" s="42"/>
    </row>
    <row r="40" spans="1:12" s="15" customFormat="1" ht="45" customHeight="1" x14ac:dyDescent="0.25">
      <c r="A40" s="9" t="s">
        <v>66</v>
      </c>
      <c r="B40" s="43" t="s">
        <v>61</v>
      </c>
      <c r="C40" s="44"/>
      <c r="D40" s="44"/>
      <c r="E40" s="44"/>
      <c r="F40" s="44"/>
      <c r="G40" s="45"/>
      <c r="H40" s="21">
        <v>1</v>
      </c>
      <c r="I40" s="21">
        <v>1</v>
      </c>
      <c r="J40" s="22">
        <f t="shared" si="4"/>
        <v>0</v>
      </c>
      <c r="K40" s="47"/>
      <c r="L40" s="42"/>
    </row>
    <row r="41" spans="1:12" ht="85.5" customHeight="1" x14ac:dyDescent="0.25">
      <c r="A41" s="9" t="s">
        <v>21</v>
      </c>
      <c r="B41" s="11" t="s">
        <v>62</v>
      </c>
      <c r="C41" s="12"/>
      <c r="D41" s="12"/>
      <c r="E41" s="12"/>
      <c r="F41" s="12"/>
      <c r="G41" s="13"/>
      <c r="H41" s="21">
        <f>1977-100-10-341-200-1+3-5-58-112</f>
        <v>1153</v>
      </c>
      <c r="I41" s="48">
        <f>1977-100-10-341-200-1+3-5-58-112+112-25-30-45-200-27-6</f>
        <v>932</v>
      </c>
      <c r="J41" s="22">
        <f t="shared" si="4"/>
        <v>-221</v>
      </c>
      <c r="K41" s="30" t="s">
        <v>68</v>
      </c>
      <c r="L41" s="38" t="s">
        <v>59</v>
      </c>
    </row>
    <row r="42" spans="1:12" s="15" customFormat="1" x14ac:dyDescent="0.25">
      <c r="A42" s="19" t="s">
        <v>29</v>
      </c>
      <c r="B42" s="16" t="s">
        <v>54</v>
      </c>
      <c r="C42" s="17"/>
      <c r="D42" s="17"/>
      <c r="E42" s="17"/>
      <c r="F42" s="17"/>
      <c r="G42" s="18"/>
      <c r="H42" s="21">
        <v>0</v>
      </c>
      <c r="I42" s="21">
        <v>0</v>
      </c>
      <c r="J42" s="22">
        <f t="shared" si="4"/>
        <v>0</v>
      </c>
      <c r="K42" s="28"/>
    </row>
    <row r="43" spans="1:12" s="15" customFormat="1" x14ac:dyDescent="0.25">
      <c r="A43" s="19"/>
      <c r="B43" s="27" t="s">
        <v>36</v>
      </c>
      <c r="C43" s="25"/>
      <c r="D43" s="25"/>
      <c r="E43" s="25"/>
      <c r="F43" s="25"/>
      <c r="G43" s="26"/>
      <c r="H43" s="20">
        <f>SUM(H44)</f>
        <v>20</v>
      </c>
      <c r="I43" s="20">
        <f>SUM(I44)</f>
        <v>20</v>
      </c>
      <c r="J43" s="23">
        <f t="shared" ref="J43" si="5">+I43-H43</f>
        <v>0</v>
      </c>
      <c r="K43" s="28"/>
    </row>
    <row r="44" spans="1:12" s="15" customFormat="1" ht="15.6" customHeight="1" x14ac:dyDescent="0.25">
      <c r="A44" s="19"/>
      <c r="B44" s="24" t="s">
        <v>37</v>
      </c>
      <c r="C44" s="25"/>
      <c r="D44" s="25"/>
      <c r="E44" s="25"/>
      <c r="F44" s="25"/>
      <c r="G44" s="26"/>
      <c r="H44" s="21">
        <v>20</v>
      </c>
      <c r="I44" s="21">
        <v>20</v>
      </c>
      <c r="J44" s="22">
        <f>+I44-H44</f>
        <v>0</v>
      </c>
      <c r="K44" s="28"/>
    </row>
    <row r="45" spans="1:12" s="15" customFormat="1" ht="15.6" customHeight="1" x14ac:dyDescent="0.25">
      <c r="A45" s="19"/>
      <c r="B45" s="5" t="s">
        <v>67</v>
      </c>
      <c r="C45" s="35"/>
      <c r="D45" s="35"/>
      <c r="E45" s="35"/>
      <c r="F45" s="35"/>
      <c r="G45" s="36"/>
      <c r="H45" s="20">
        <f>SUM(H46)</f>
        <v>0</v>
      </c>
      <c r="I45" s="20">
        <f>SUM(I46)</f>
        <v>200</v>
      </c>
      <c r="J45" s="23">
        <f t="shared" ref="J45:J46" si="6">+I45-H45</f>
        <v>200</v>
      </c>
      <c r="K45" s="28"/>
    </row>
    <row r="46" spans="1:12" s="15" customFormat="1" ht="15.6" customHeight="1" x14ac:dyDescent="0.25">
      <c r="A46" s="19" t="s">
        <v>55</v>
      </c>
      <c r="B46" s="3" t="s">
        <v>63</v>
      </c>
      <c r="C46" s="44"/>
      <c r="D46" s="44"/>
      <c r="E46" s="44"/>
      <c r="F46" s="44"/>
      <c r="G46" s="45"/>
      <c r="H46" s="21">
        <v>0</v>
      </c>
      <c r="I46" s="21">
        <v>200</v>
      </c>
      <c r="J46" s="22">
        <f t="shared" si="6"/>
        <v>200</v>
      </c>
      <c r="K46" s="49" t="s">
        <v>57</v>
      </c>
    </row>
    <row r="47" spans="1:12" x14ac:dyDescent="0.25">
      <c r="B47" s="67" t="s">
        <v>4</v>
      </c>
      <c r="C47" s="68"/>
      <c r="D47" s="68"/>
      <c r="E47" s="68"/>
      <c r="F47" s="68"/>
      <c r="G47" s="69"/>
      <c r="H47" s="14">
        <f>H26+H29+H30+H43</f>
        <v>3747</v>
      </c>
      <c r="I47" s="14">
        <f>I26+I29+I30+I43+I45</f>
        <v>3750</v>
      </c>
      <c r="J47" s="14">
        <f>J26+J29+J30+J43+J45</f>
        <v>3</v>
      </c>
    </row>
    <row r="54" spans="2:2" x14ac:dyDescent="0.25">
      <c r="B54" s="7"/>
    </row>
  </sheetData>
  <mergeCells count="33">
    <mergeCell ref="B35:G35"/>
    <mergeCell ref="B36:G36"/>
    <mergeCell ref="B37:G37"/>
    <mergeCell ref="B47:G47"/>
    <mergeCell ref="B28:G28"/>
    <mergeCell ref="B29:G29"/>
    <mergeCell ref="B30:G30"/>
    <mergeCell ref="B31:G31"/>
    <mergeCell ref="B32:G32"/>
    <mergeCell ref="B34:G34"/>
    <mergeCell ref="B33:G33"/>
    <mergeCell ref="B27:G27"/>
    <mergeCell ref="B10:G10"/>
    <mergeCell ref="B11:G11"/>
    <mergeCell ref="B12:G12"/>
    <mergeCell ref="B14:G14"/>
    <mergeCell ref="B15:G15"/>
    <mergeCell ref="B16:G16"/>
    <mergeCell ref="B13:G13"/>
    <mergeCell ref="B20:G20"/>
    <mergeCell ref="B23:G23"/>
    <mergeCell ref="B24:G24"/>
    <mergeCell ref="B25:G25"/>
    <mergeCell ref="B26:G26"/>
    <mergeCell ref="B17:G17"/>
    <mergeCell ref="B18:G18"/>
    <mergeCell ref="B19:G19"/>
    <mergeCell ref="B9:G9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scale="65" orientation="portrait" r:id="rId1"/>
  <headerFooter>
    <oddHeader>&amp;R1. számú melléklet</oddHeader>
  </headerFooter>
  <rowBreaks count="1" manualBreakCount="1">
    <brk id="4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2022-01-25T13:11:02Z</cp:lastPrinted>
  <dcterms:created xsi:type="dcterms:W3CDTF">2012-05-24T07:26:02Z</dcterms:created>
  <dcterms:modified xsi:type="dcterms:W3CDTF">2022-01-25T13:14:12Z</dcterms:modified>
</cp:coreProperties>
</file>