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rhato\Huszár Anett\2020. 5. módosítás (negyedik negyedéves beszámoló + hat mód)\RNÖ\"/>
    </mc:Choice>
  </mc:AlternateContent>
  <bookViews>
    <workbookView xWindow="0" yWindow="0" windowWidth="23040" windowHeight="8808"/>
  </bookViews>
  <sheets>
    <sheet name="2020 mód" sheetId="1" r:id="rId1"/>
  </sheets>
  <definedNames>
    <definedName name="_xlnm.Print_Area" localSheetId="0">'2020 mód'!$B$1:$E$80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C6" i="1"/>
  <c r="D20" i="1"/>
  <c r="D29" i="1" s="1"/>
  <c r="C20" i="1"/>
  <c r="D21" i="1"/>
  <c r="E21" i="1" s="1"/>
  <c r="C21" i="1"/>
  <c r="C74" i="1"/>
  <c r="C33" i="1"/>
  <c r="C67" i="1"/>
  <c r="D6" i="1"/>
  <c r="D7" i="1"/>
  <c r="C7" i="1"/>
  <c r="C34" i="1"/>
  <c r="E80" i="1"/>
  <c r="E79" i="1"/>
  <c r="E78" i="1"/>
  <c r="E77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72" i="1"/>
  <c r="E73" i="1"/>
  <c r="E28" i="1"/>
  <c r="E27" i="1"/>
  <c r="E26" i="1"/>
  <c r="E25" i="1"/>
  <c r="E24" i="1"/>
  <c r="E23" i="1"/>
  <c r="E22" i="1"/>
  <c r="E8" i="1"/>
  <c r="E9" i="1"/>
  <c r="E10" i="1"/>
  <c r="E11" i="1"/>
  <c r="E12" i="1"/>
  <c r="E13" i="1"/>
  <c r="E14" i="1"/>
  <c r="E15" i="1"/>
  <c r="E16" i="1"/>
  <c r="E17" i="1"/>
  <c r="E18" i="1"/>
  <c r="E19" i="1"/>
  <c r="E20" i="1" l="1"/>
  <c r="E7" i="1"/>
  <c r="D59" i="1" l="1"/>
  <c r="D19" i="1"/>
  <c r="D61" i="1"/>
  <c r="D55" i="1"/>
  <c r="D45" i="1"/>
  <c r="D43" i="1"/>
  <c r="C27" i="1"/>
  <c r="C24" i="1"/>
  <c r="C19" i="1"/>
  <c r="C8" i="1"/>
  <c r="C72" i="1"/>
  <c r="C69" i="1"/>
  <c r="C65" i="1"/>
  <c r="C62" i="1"/>
  <c r="C61" i="1"/>
  <c r="C59" i="1"/>
  <c r="C57" i="1"/>
  <c r="C55" i="1"/>
  <c r="C52" i="1"/>
  <c r="C49" i="1" s="1"/>
  <c r="C51" i="1"/>
  <c r="C50" i="1"/>
  <c r="C48" i="1"/>
  <c r="C44" i="1" s="1"/>
  <c r="C47" i="1"/>
  <c r="C45" i="1"/>
  <c r="C43" i="1"/>
  <c r="C38" i="1"/>
  <c r="C35" i="1" s="1"/>
  <c r="D24" i="1" l="1"/>
  <c r="D27" i="1"/>
  <c r="D69" i="1" l="1"/>
  <c r="D57" i="1"/>
  <c r="C80" i="1"/>
  <c r="D50" i="1" l="1"/>
  <c r="D80" i="1" l="1"/>
  <c r="D72" i="1"/>
  <c r="D67" i="1"/>
  <c r="D65" i="1"/>
  <c r="D62" i="1"/>
  <c r="D52" i="1"/>
  <c r="D51" i="1"/>
  <c r="D48" i="1"/>
  <c r="D47" i="1"/>
  <c r="D38" i="1"/>
  <c r="D8" i="1"/>
  <c r="E6" i="1" s="1"/>
  <c r="E29" i="1" s="1"/>
  <c r="E65" i="1" l="1"/>
  <c r="D34" i="1"/>
  <c r="D44" i="1"/>
  <c r="D35" i="1"/>
  <c r="D49" i="1"/>
  <c r="E34" i="1" l="1"/>
  <c r="D33" i="1"/>
  <c r="E33" i="1" l="1"/>
  <c r="D74" i="1"/>
  <c r="E74" i="1" s="1"/>
</calcChain>
</file>

<file path=xl/sharedStrings.xml><?xml version="1.0" encoding="utf-8"?>
<sst xmlns="http://schemas.openxmlformats.org/spreadsheetml/2006/main" count="84" uniqueCount="78">
  <si>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</si>
  <si>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</si>
  <si>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</si>
  <si>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</si>
  <si>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</si>
  <si>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</si>
  <si>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Közfoglalkoztatottak</t>
  </si>
  <si>
    <t>Diákmunka keretében foglalkoztatottak</t>
  </si>
  <si>
    <t>TOP CSER program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</si>
  <si>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</si>
  <si>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</si>
  <si>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</si>
  <si>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</si>
  <si>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</si>
  <si>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</si>
  <si>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</si>
  <si>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t>1.5. TOP 6.9.1-1-15-KA1-2016-00001 Cseri projekt maradványa</t>
  </si>
  <si>
    <t>1.6. TOP 6.9.1-1-15-KA1-2016-00001Szentjakabi projekt maradványa</t>
  </si>
  <si>
    <t>2020. évi módosított előirányzat</t>
  </si>
  <si>
    <t>2020. évi új módosított előirányzat</t>
  </si>
  <si>
    <r>
      <t xml:space="preserve">1.1.9. </t>
    </r>
    <r>
      <rPr>
        <sz val="12"/>
        <color indexed="8"/>
        <rFont val="Times New Roman"/>
        <family val="1"/>
        <charset val="238"/>
      </rPr>
      <t xml:space="preserve">NGM Támogatása Cseri városrész (TOP-6.9.1-15.KA1-2016-00001) </t>
    </r>
  </si>
  <si>
    <t>1.1.7. Emberi Erőforrás Min. támogatása Tábor</t>
  </si>
  <si>
    <t>1.1.6. Munkaügyi Kp. Közfogi 2019.04.15-2020.02.29. (2020.évre)</t>
  </si>
  <si>
    <t xml:space="preserve">1.1.5. Munkaügyi Kp.  Diákmunka </t>
  </si>
  <si>
    <t>1.1.4. Kaposvár MJV Önkormányzatának tám. Közfogalk 20% önrész</t>
  </si>
  <si>
    <t>1.1.3. Kaposvár MJV Önkormányzatának tám. Gyereknap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</si>
  <si>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</si>
  <si>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1.1.1.2. Feladatalapú támogatás</t>
  </si>
  <si>
    <t>1.1.1.1. Működési támogatás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</si>
  <si>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</si>
  <si>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</si>
  <si>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</si>
  <si>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2. Technikai pénzmaradvány</t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</si>
  <si>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</si>
  <si>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Egyéb bevétel</t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</si>
  <si>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</si>
  <si>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</si>
  <si>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</si>
  <si>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1.2. Munkaadót terhelő járulékok és szociális hozzájárulási adó</t>
  </si>
  <si>
    <t xml:space="preserve">1.1.2. Munkabér Diákmunka </t>
  </si>
  <si>
    <t>1.1.3. Munkabér közfogl. 2019.04.15-2020.02.29. (2020. évre)</t>
  </si>
  <si>
    <t>1.1.4. Közlekedési költségtérítés</t>
  </si>
  <si>
    <t>1.1.5. Munkabér (4 fő) CSER</t>
  </si>
  <si>
    <t>1.1.6. Megbízási díjak (2 fő) CSER</t>
  </si>
  <si>
    <t>1.2.2. Munkaadót terhelő járulékok Diákmunka</t>
  </si>
  <si>
    <t>1.2.3. Munkaadót terhelő járulékok (közfogl.) 2019.04.15-2020.02.29. (2020. évre)</t>
  </si>
  <si>
    <t>1.2.4. Munkaadót terhelő járulékok CSER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</si>
  <si>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</si>
  <si>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r>
      <t>1.3.2.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</si>
  <si>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1.3.3.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</si>
  <si>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1.3.4.</t>
    </r>
    <r>
      <rPr>
        <sz val="12"/>
        <color indexed="8"/>
        <rFont val="Times New Roman"/>
        <family val="1"/>
        <charset val="238"/>
      </rPr>
      <t> Bérleti díj</t>
    </r>
  </si>
  <si>
    <t>1.3.5. Szakmai tevékenységet segítő szolgáltatás</t>
  </si>
  <si>
    <r>
      <t>1.3.6.</t>
    </r>
    <r>
      <rPr>
        <sz val="12"/>
        <color indexed="8"/>
        <rFont val="Times New Roman"/>
        <family val="1"/>
        <charset val="238"/>
      </rPr>
      <t> Egyéb szolgáltatások (pl: bank ktg, posta)</t>
    </r>
  </si>
  <si>
    <t>1.3.7. Egyéb szolgáltatások CSER</t>
  </si>
  <si>
    <t>1.3.8. Kiküldetések</t>
  </si>
  <si>
    <t>1.3.9. Karbantartás, kisjavítás</t>
  </si>
  <si>
    <t>1.3.10. Működési célú előzetesen felszámított áfa</t>
  </si>
  <si>
    <t>1.3.11. Egyéb dologi kiadások 2019.04.15-2020.02.29.üzemorvos</t>
  </si>
  <si>
    <t>1.3.12. Egyéb dologi kiadások</t>
  </si>
  <si>
    <t>1.3. Dologi és egyéb folyó kiadás</t>
  </si>
  <si>
    <t>2. Támogatások</t>
  </si>
  <si>
    <t>II. Tárgyévi felhalmozási célú kiadások</t>
  </si>
  <si>
    <t xml:space="preserve">1.  Beruházás </t>
  </si>
  <si>
    <t>2.1. TOP-os pályázatok előlegének visszafizetése CSER</t>
  </si>
  <si>
    <t>2.3. Alapítványi támogatás</t>
  </si>
  <si>
    <t>1.4. Céltartalék</t>
  </si>
  <si>
    <r>
      <t>1.4.1.</t>
    </r>
    <r>
      <rPr>
        <sz val="12"/>
        <color indexed="8"/>
        <rFont val="Times New Roman"/>
        <family val="1"/>
        <charset val="238"/>
      </rPr>
      <t xml:space="preserve"> NGM Támogatása Cseri városrész (TOP-6.9.1-15.KA1-2016-00001) </t>
    </r>
  </si>
  <si>
    <t xml:space="preserve">1.4.2. NGM Támogatása Szentjakabi városrész (TOP-6.9.1-15.KA1-2016-00002) </t>
  </si>
  <si>
    <t>1.5. Általános tartalék</t>
  </si>
  <si>
    <t>1.5.1. Technikai pénzmaradvány (zárolt)</t>
  </si>
  <si>
    <t>2.4. Támogatás visszafizetése</t>
  </si>
  <si>
    <t>KIADÁSOK mindösszesen</t>
  </si>
  <si>
    <t>2.2. TOP Szentjakab fel nem használt támogatás visszafizetése</t>
  </si>
  <si>
    <t>1.1.8. Emberi Erőforrás Min. támogatása Kulturális program</t>
  </si>
  <si>
    <r>
      <t>1.1.7. Megbízási díjak SZJ</t>
    </r>
    <r>
      <rPr>
        <sz val="10"/>
        <rFont val="Times New Roman"/>
        <family val="1"/>
        <charset val="238"/>
      </rPr>
      <t xml:space="preserve"> </t>
    </r>
  </si>
  <si>
    <t>1.1.8.  Egyéb külső személyi juttatások</t>
  </si>
  <si>
    <t>Eltérés</t>
  </si>
  <si>
    <t>Roma Nemzetiségi Önkormányzat 2020. évi költségvetési előirányzata 5. számú módosítása (adatok e Ft-ban)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</si>
</sst>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1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/>
    <xf numFmtId="0" fontId="8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0" fillId="0" borderId="0" xfId="0" applyNumberFormat="1"/>
    <xf numFmtId="49" fontId="15" fillId="0" borderId="0" xfId="0" applyNumberFormat="1" applyFont="1"/>
    <xf numFmtId="49" fontId="15" fillId="0" borderId="4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view="pageBreakPreview" topLeftCell="A11" zoomScaleNormal="100" zoomScaleSheetLayoutView="100" workbookViewId="0">
      <selection activeCell="F11" sqref="F1:F1048576"/>
    </sheetView>
  </sheetViews>
  <sheetFormatPr defaultRowHeight="15.6" x14ac:dyDescent="0.3"/>
  <cols>
    <col min="1" max="1" width="9.109375" style="1"/>
    <col min="2" max="2" width="74.109375" customWidth="1"/>
    <col min="3" max="3" width="13.5546875" customWidth="1"/>
    <col min="4" max="5" width="13" customWidth="1"/>
    <col min="6" max="6" width="9.109375" style="42"/>
    <col min="7" max="7" width="11.33203125" customWidth="1"/>
  </cols>
  <sheetData>
    <row r="1" spans="1:5" x14ac:dyDescent="0.3">
      <c r="B1" s="38" t="s">
        <v>77</v>
      </c>
      <c r="C1" s="38"/>
      <c r="D1" s="38"/>
      <c r="E1" s="38"/>
    </row>
    <row r="3" spans="1:5" x14ac:dyDescent="0.3">
      <c r="B3" s="2" t="s">
        <v>0</v>
      </c>
    </row>
    <row r="4" spans="1:5" ht="43.2" x14ac:dyDescent="0.3">
      <c r="B4" s="25"/>
      <c r="C4" s="3" t="s">
        <v>18</v>
      </c>
      <c r="D4" s="3" t="s">
        <v>19</v>
      </c>
      <c r="E4" s="46" t="s">
        <v>76</v>
      </c>
    </row>
    <row r="5" spans="1:5" x14ac:dyDescent="0.3">
      <c r="B5" s="26" t="s">
        <v>1</v>
      </c>
      <c r="C5" s="4"/>
      <c r="D5" s="4"/>
      <c r="E5" s="4"/>
    </row>
    <row r="6" spans="1:5" x14ac:dyDescent="0.3">
      <c r="B6" s="27" t="s">
        <v>31</v>
      </c>
      <c r="C6" s="6">
        <f>C7+C19</f>
        <v>8152</v>
      </c>
      <c r="D6" s="6">
        <f>D7+D19</f>
        <v>8155</v>
      </c>
      <c r="E6" s="6">
        <f>D6-C6</f>
        <v>3</v>
      </c>
    </row>
    <row r="7" spans="1:5" x14ac:dyDescent="0.3">
      <c r="B7" s="27" t="s">
        <v>30</v>
      </c>
      <c r="C7" s="6">
        <f>SUM(C11:C18)+C8</f>
        <v>8146</v>
      </c>
      <c r="D7" s="6">
        <f>SUM(D11:D18)+D8</f>
        <v>8146</v>
      </c>
      <c r="E7" s="6">
        <f t="shared" ref="E7:E28" si="0">D7-C7</f>
        <v>0</v>
      </c>
    </row>
    <row r="8" spans="1:5" x14ac:dyDescent="0.3">
      <c r="A8" s="7"/>
      <c r="B8" s="28" t="s">
        <v>29</v>
      </c>
      <c r="C8" s="5">
        <f t="shared" ref="C8" si="1">SUM(C9:C10)</f>
        <v>3601</v>
      </c>
      <c r="D8" s="5">
        <f t="shared" ref="D8" si="2">SUM(D9:D10)</f>
        <v>3601</v>
      </c>
      <c r="E8" s="5">
        <f t="shared" si="0"/>
        <v>0</v>
      </c>
    </row>
    <row r="9" spans="1:5" x14ac:dyDescent="0.3">
      <c r="B9" s="24" t="s">
        <v>28</v>
      </c>
      <c r="C9" s="5">
        <v>1040</v>
      </c>
      <c r="D9" s="5">
        <v>1040</v>
      </c>
      <c r="E9" s="5">
        <f t="shared" si="0"/>
        <v>0</v>
      </c>
    </row>
    <row r="10" spans="1:5" x14ac:dyDescent="0.3">
      <c r="B10" s="24" t="s">
        <v>27</v>
      </c>
      <c r="C10" s="5">
        <v>2561</v>
      </c>
      <c r="D10" s="5">
        <v>2561</v>
      </c>
      <c r="E10" s="5">
        <f t="shared" si="0"/>
        <v>0</v>
      </c>
    </row>
    <row r="11" spans="1:5" x14ac:dyDescent="0.3">
      <c r="A11" s="7"/>
      <c r="B11" s="24" t="s">
        <v>26</v>
      </c>
      <c r="C11" s="5">
        <v>2263</v>
      </c>
      <c r="D11" s="5">
        <v>2263</v>
      </c>
      <c r="E11" s="5">
        <f t="shared" si="0"/>
        <v>0</v>
      </c>
    </row>
    <row r="12" spans="1:5" x14ac:dyDescent="0.3">
      <c r="A12" s="7"/>
      <c r="B12" s="24" t="s">
        <v>25</v>
      </c>
      <c r="C12" s="5">
        <v>0</v>
      </c>
      <c r="D12" s="5">
        <v>0</v>
      </c>
      <c r="E12" s="5">
        <f t="shared" si="0"/>
        <v>0</v>
      </c>
    </row>
    <row r="13" spans="1:5" x14ac:dyDescent="0.3">
      <c r="A13" s="7"/>
      <c r="B13" s="24" t="s">
        <v>24</v>
      </c>
      <c r="C13" s="5">
        <v>0</v>
      </c>
      <c r="D13" s="5">
        <v>0</v>
      </c>
      <c r="E13" s="5">
        <f t="shared" si="0"/>
        <v>0</v>
      </c>
    </row>
    <row r="14" spans="1:5" x14ac:dyDescent="0.3">
      <c r="A14" s="7"/>
      <c r="B14" s="29" t="s">
        <v>23</v>
      </c>
      <c r="C14" s="5">
        <v>0</v>
      </c>
      <c r="D14" s="5">
        <v>0</v>
      </c>
      <c r="E14" s="5">
        <f t="shared" si="0"/>
        <v>0</v>
      </c>
    </row>
    <row r="15" spans="1:5" x14ac:dyDescent="0.3">
      <c r="A15" s="7"/>
      <c r="B15" s="24" t="s">
        <v>22</v>
      </c>
      <c r="C15" s="5">
        <v>282</v>
      </c>
      <c r="D15" s="5">
        <v>282</v>
      </c>
      <c r="E15" s="5">
        <f t="shared" si="0"/>
        <v>0</v>
      </c>
    </row>
    <row r="16" spans="1:5" x14ac:dyDescent="0.3">
      <c r="A16" s="7"/>
      <c r="B16" s="9" t="s">
        <v>21</v>
      </c>
      <c r="C16" s="5">
        <v>1500</v>
      </c>
      <c r="D16" s="5">
        <v>1500</v>
      </c>
      <c r="E16" s="5">
        <f t="shared" si="0"/>
        <v>0</v>
      </c>
    </row>
    <row r="17" spans="1:6" x14ac:dyDescent="0.3">
      <c r="A17" s="7"/>
      <c r="B17" s="9" t="s">
        <v>73</v>
      </c>
      <c r="C17" s="5">
        <v>500</v>
      </c>
      <c r="D17" s="5">
        <v>500</v>
      </c>
      <c r="E17" s="5">
        <f t="shared" si="0"/>
        <v>0</v>
      </c>
    </row>
    <row r="18" spans="1:6" x14ac:dyDescent="0.3">
      <c r="A18" s="7"/>
      <c r="B18" s="24" t="s">
        <v>20</v>
      </c>
      <c r="C18" s="5">
        <v>0</v>
      </c>
      <c r="D18" s="5">
        <v>0</v>
      </c>
      <c r="E18" s="5">
        <f t="shared" si="0"/>
        <v>0</v>
      </c>
    </row>
    <row r="19" spans="1:6" x14ac:dyDescent="0.3">
      <c r="A19" s="7"/>
      <c r="B19" s="10" t="s">
        <v>34</v>
      </c>
      <c r="C19" s="6">
        <f>3+17-17+3</f>
        <v>6</v>
      </c>
      <c r="D19" s="6">
        <f>3+17-17+3+3</f>
        <v>9</v>
      </c>
      <c r="E19" s="6">
        <f t="shared" si="0"/>
        <v>3</v>
      </c>
      <c r="F19" s="43"/>
    </row>
    <row r="20" spans="1:6" x14ac:dyDescent="0.3">
      <c r="A20" s="7"/>
      <c r="B20" s="40" t="s">
        <v>13</v>
      </c>
      <c r="C20" s="6">
        <f>C21+C28</f>
        <v>6449</v>
      </c>
      <c r="D20" s="6">
        <f>D21+D28</f>
        <v>5986</v>
      </c>
      <c r="E20" s="6">
        <f t="shared" si="0"/>
        <v>-463</v>
      </c>
      <c r="F20" s="43"/>
    </row>
    <row r="21" spans="1:6" x14ac:dyDescent="0.3">
      <c r="A21" s="7"/>
      <c r="B21" s="35" t="s">
        <v>14</v>
      </c>
      <c r="C21" s="21">
        <f>SUM(C22:C27)</f>
        <v>5986</v>
      </c>
      <c r="D21" s="21">
        <f>SUM(D22:D27)</f>
        <v>5986</v>
      </c>
      <c r="E21" s="6">
        <f t="shared" si="0"/>
        <v>0</v>
      </c>
    </row>
    <row r="22" spans="1:6" x14ac:dyDescent="0.3">
      <c r="A22" s="7"/>
      <c r="B22" s="36" t="s">
        <v>33</v>
      </c>
      <c r="C22" s="20">
        <v>0</v>
      </c>
      <c r="D22" s="20">
        <v>0</v>
      </c>
      <c r="E22" s="5">
        <f t="shared" si="0"/>
        <v>0</v>
      </c>
    </row>
    <row r="23" spans="1:6" x14ac:dyDescent="0.3">
      <c r="A23" s="7"/>
      <c r="B23" s="31" t="s">
        <v>10</v>
      </c>
      <c r="C23" s="20">
        <v>306</v>
      </c>
      <c r="D23" s="20">
        <v>306</v>
      </c>
      <c r="E23" s="5">
        <f t="shared" si="0"/>
        <v>0</v>
      </c>
    </row>
    <row r="24" spans="1:6" x14ac:dyDescent="0.3">
      <c r="A24" s="7"/>
      <c r="B24" s="31" t="s">
        <v>11</v>
      </c>
      <c r="C24" s="20">
        <f>570+17</f>
        <v>587</v>
      </c>
      <c r="D24" s="20">
        <f>570+17</f>
        <v>587</v>
      </c>
      <c r="E24" s="5">
        <f t="shared" si="0"/>
        <v>0</v>
      </c>
      <c r="F24" s="43"/>
    </row>
    <row r="25" spans="1:6" x14ac:dyDescent="0.3">
      <c r="A25" s="7"/>
      <c r="B25" s="31" t="s">
        <v>15</v>
      </c>
      <c r="C25" s="20">
        <v>309</v>
      </c>
      <c r="D25" s="20">
        <v>309</v>
      </c>
      <c r="E25" s="5">
        <f t="shared" si="0"/>
        <v>0</v>
      </c>
      <c r="F25" s="43"/>
    </row>
    <row r="26" spans="1:6" x14ac:dyDescent="0.3">
      <c r="A26" s="7"/>
      <c r="B26" s="31" t="s">
        <v>16</v>
      </c>
      <c r="C26" s="20">
        <v>4477</v>
      </c>
      <c r="D26" s="20">
        <v>4477</v>
      </c>
      <c r="E26" s="5">
        <f t="shared" si="0"/>
        <v>0</v>
      </c>
      <c r="F26" s="43"/>
    </row>
    <row r="27" spans="1:6" x14ac:dyDescent="0.3">
      <c r="A27" s="7"/>
      <c r="B27" s="31" t="s">
        <v>17</v>
      </c>
      <c r="C27" s="20">
        <f>324-17</f>
        <v>307</v>
      </c>
      <c r="D27" s="20">
        <f>324-17</f>
        <v>307</v>
      </c>
      <c r="E27" s="5">
        <f t="shared" si="0"/>
        <v>0</v>
      </c>
      <c r="F27" s="43"/>
    </row>
    <row r="28" spans="1:6" x14ac:dyDescent="0.3">
      <c r="A28" s="7"/>
      <c r="B28" s="24" t="s">
        <v>32</v>
      </c>
      <c r="C28" s="5">
        <v>463</v>
      </c>
      <c r="D28" s="5">
        <v>0</v>
      </c>
      <c r="E28" s="5">
        <f t="shared" si="0"/>
        <v>-463</v>
      </c>
      <c r="F28" s="43"/>
    </row>
    <row r="29" spans="1:6" x14ac:dyDescent="0.3">
      <c r="A29" s="7"/>
      <c r="B29" s="30" t="s">
        <v>2</v>
      </c>
      <c r="C29" s="11">
        <f>C6+C20</f>
        <v>14601</v>
      </c>
      <c r="D29" s="11">
        <f>D6+D20</f>
        <v>14141</v>
      </c>
      <c r="E29" s="11">
        <f>E6+E21</f>
        <v>3</v>
      </c>
    </row>
    <row r="30" spans="1:6" x14ac:dyDescent="0.3">
      <c r="A30" s="7"/>
      <c r="C30" s="12"/>
      <c r="D30" s="12"/>
      <c r="E30" s="12"/>
    </row>
    <row r="31" spans="1:6" x14ac:dyDescent="0.3">
      <c r="A31" s="7"/>
      <c r="B31" s="2" t="s">
        <v>3</v>
      </c>
      <c r="C31" s="12"/>
      <c r="D31" s="12"/>
      <c r="E31" s="12"/>
    </row>
    <row r="32" spans="1:6" ht="43.2" x14ac:dyDescent="0.3">
      <c r="A32" s="7"/>
      <c r="B32" s="25"/>
      <c r="C32" s="3" t="s">
        <v>18</v>
      </c>
      <c r="D32" s="3" t="s">
        <v>19</v>
      </c>
      <c r="E32" s="46" t="s">
        <v>76</v>
      </c>
    </row>
    <row r="33" spans="1:6" x14ac:dyDescent="0.3">
      <c r="B33" s="28" t="s">
        <v>4</v>
      </c>
      <c r="C33" s="6">
        <f>C34+C67</f>
        <v>14541</v>
      </c>
      <c r="D33" s="6">
        <f>D34+D67</f>
        <v>14081</v>
      </c>
      <c r="E33" s="6">
        <f t="shared" ref="E33:E74" si="3">D33-C33</f>
        <v>-460</v>
      </c>
    </row>
    <row r="34" spans="1:6" x14ac:dyDescent="0.3">
      <c r="B34" s="27" t="s">
        <v>35</v>
      </c>
      <c r="C34" s="6">
        <f>C35+C44+C49+C62+C65</f>
        <v>13907</v>
      </c>
      <c r="D34" s="6">
        <f>D35+D44+D49+D62+D65</f>
        <v>13447</v>
      </c>
      <c r="E34" s="6">
        <f t="shared" si="3"/>
        <v>-460</v>
      </c>
    </row>
    <row r="35" spans="1:6" x14ac:dyDescent="0.3">
      <c r="B35" s="27" t="s">
        <v>36</v>
      </c>
      <c r="C35" s="6">
        <f>SUM(C36:C43)</f>
        <v>5539</v>
      </c>
      <c r="D35" s="6">
        <f>SUM(D36:D43)</f>
        <v>5536</v>
      </c>
      <c r="E35" s="6">
        <f t="shared" si="3"/>
        <v>-3</v>
      </c>
    </row>
    <row r="36" spans="1:6" x14ac:dyDescent="0.3">
      <c r="A36" s="7"/>
      <c r="B36" s="28" t="s">
        <v>37</v>
      </c>
      <c r="C36" s="5">
        <v>1234</v>
      </c>
      <c r="D36" s="5">
        <v>1234</v>
      </c>
      <c r="E36" s="5">
        <f t="shared" si="3"/>
        <v>0</v>
      </c>
    </row>
    <row r="37" spans="1:6" x14ac:dyDescent="0.3">
      <c r="B37" s="24" t="s">
        <v>39</v>
      </c>
      <c r="C37" s="5">
        <v>0</v>
      </c>
      <c r="D37" s="5">
        <v>0</v>
      </c>
      <c r="E37" s="5">
        <f t="shared" si="3"/>
        <v>0</v>
      </c>
    </row>
    <row r="38" spans="1:6" x14ac:dyDescent="0.3">
      <c r="A38" s="7"/>
      <c r="B38" s="8" t="s">
        <v>40</v>
      </c>
      <c r="C38" s="5">
        <f>260+286-57</f>
        <v>489</v>
      </c>
      <c r="D38" s="5">
        <f>260+286-57</f>
        <v>489</v>
      </c>
      <c r="E38" s="5">
        <f t="shared" si="3"/>
        <v>0</v>
      </c>
    </row>
    <row r="39" spans="1:6" x14ac:dyDescent="0.3">
      <c r="A39" s="7"/>
      <c r="B39" s="8" t="s">
        <v>41</v>
      </c>
      <c r="C39" s="5">
        <v>12</v>
      </c>
      <c r="D39" s="5">
        <v>12</v>
      </c>
      <c r="E39" s="5">
        <f t="shared" si="3"/>
        <v>0</v>
      </c>
    </row>
    <row r="40" spans="1:6" x14ac:dyDescent="0.3">
      <c r="A40" s="7"/>
      <c r="B40" s="8" t="s">
        <v>42</v>
      </c>
      <c r="C40" s="5">
        <v>2202</v>
      </c>
      <c r="D40" s="5">
        <v>2202</v>
      </c>
      <c r="E40" s="5">
        <f t="shared" si="3"/>
        <v>0</v>
      </c>
    </row>
    <row r="41" spans="1:6" ht="15.75" customHeight="1" x14ac:dyDescent="0.3">
      <c r="A41" s="7"/>
      <c r="B41" s="37" t="s">
        <v>43</v>
      </c>
      <c r="C41" s="5">
        <v>576</v>
      </c>
      <c r="D41" s="5">
        <v>576</v>
      </c>
      <c r="E41" s="5">
        <f t="shared" si="3"/>
        <v>0</v>
      </c>
    </row>
    <row r="42" spans="1:6" ht="15.75" customHeight="1" x14ac:dyDescent="0.3">
      <c r="A42" s="7"/>
      <c r="B42" s="37" t="s">
        <v>74</v>
      </c>
      <c r="C42" s="5">
        <v>3</v>
      </c>
      <c r="D42" s="5">
        <v>3</v>
      </c>
      <c r="E42" s="5">
        <f t="shared" si="3"/>
        <v>0</v>
      </c>
      <c r="F42" s="43"/>
    </row>
    <row r="43" spans="1:6" x14ac:dyDescent="0.3">
      <c r="A43" s="7"/>
      <c r="B43" s="28" t="s">
        <v>75</v>
      </c>
      <c r="C43" s="5">
        <f>80+1+72+57+426+189+118+39+217-426+9+158+83</f>
        <v>1023</v>
      </c>
      <c r="D43" s="5">
        <f>80+1+72+57+426+189+118+39+217-426+9+158+83-3</f>
        <v>1020</v>
      </c>
      <c r="E43" s="5">
        <f t="shared" si="3"/>
        <v>-3</v>
      </c>
      <c r="F43" s="43"/>
    </row>
    <row r="44" spans="1:6" ht="15.75" customHeight="1" x14ac:dyDescent="0.3">
      <c r="A44" s="7"/>
      <c r="B44" s="27" t="s">
        <v>38</v>
      </c>
      <c r="C44" s="6">
        <f>SUM(C45:C48)</f>
        <v>936</v>
      </c>
      <c r="D44" s="6">
        <f>SUM(D45:D48)</f>
        <v>1040</v>
      </c>
      <c r="E44" s="6">
        <f t="shared" si="3"/>
        <v>104</v>
      </c>
    </row>
    <row r="45" spans="1:6" x14ac:dyDescent="0.3">
      <c r="A45" s="7"/>
      <c r="B45" s="24" t="s">
        <v>12</v>
      </c>
      <c r="C45" s="5">
        <f>236+28+54+99</f>
        <v>417</v>
      </c>
      <c r="D45" s="5">
        <f>236+28+54+99+104</f>
        <v>521</v>
      </c>
      <c r="E45" s="5">
        <f t="shared" si="3"/>
        <v>104</v>
      </c>
      <c r="F45" s="43"/>
    </row>
    <row r="46" spans="1:6" ht="15.75" customHeight="1" x14ac:dyDescent="0.3">
      <c r="A46" s="7"/>
      <c r="B46" s="24" t="s">
        <v>44</v>
      </c>
      <c r="C46" s="5">
        <v>0</v>
      </c>
      <c r="D46" s="5">
        <v>0</v>
      </c>
      <c r="E46" s="5">
        <f t="shared" si="3"/>
        <v>0</v>
      </c>
    </row>
    <row r="47" spans="1:6" ht="15.75" customHeight="1" x14ac:dyDescent="0.3">
      <c r="A47" s="7"/>
      <c r="B47" s="39" t="s">
        <v>45</v>
      </c>
      <c r="C47" s="5">
        <f>22+23-2</f>
        <v>43</v>
      </c>
      <c r="D47" s="5">
        <f>22+23-2</f>
        <v>43</v>
      </c>
      <c r="E47" s="5">
        <f t="shared" si="3"/>
        <v>0</v>
      </c>
    </row>
    <row r="48" spans="1:6" ht="15.75" customHeight="1" x14ac:dyDescent="0.3">
      <c r="A48" s="7"/>
      <c r="B48" s="37" t="s">
        <v>46</v>
      </c>
      <c r="C48" s="5">
        <f>385+91</f>
        <v>476</v>
      </c>
      <c r="D48" s="5">
        <f>385+91</f>
        <v>476</v>
      </c>
      <c r="E48" s="5">
        <f t="shared" si="3"/>
        <v>0</v>
      </c>
    </row>
    <row r="49" spans="1:7" x14ac:dyDescent="0.3">
      <c r="A49" s="7"/>
      <c r="B49" s="27" t="s">
        <v>59</v>
      </c>
      <c r="C49" s="6">
        <f>SUM(C50:C61)</f>
        <v>6363</v>
      </c>
      <c r="D49" s="6">
        <f>SUM(D50:D61)</f>
        <v>6265</v>
      </c>
      <c r="E49" s="6">
        <f t="shared" si="3"/>
        <v>-98</v>
      </c>
    </row>
    <row r="50" spans="1:7" x14ac:dyDescent="0.3">
      <c r="A50" s="7"/>
      <c r="B50" s="28" t="s">
        <v>47</v>
      </c>
      <c r="C50" s="5">
        <f>255+61+16+47+1</f>
        <v>380</v>
      </c>
      <c r="D50" s="5">
        <f>255+61+16+47+1</f>
        <v>380</v>
      </c>
      <c r="E50" s="5">
        <f t="shared" si="3"/>
        <v>0</v>
      </c>
      <c r="F50" s="43"/>
    </row>
    <row r="51" spans="1:7" ht="15.75" customHeight="1" x14ac:dyDescent="0.3">
      <c r="A51" s="7"/>
      <c r="B51" s="28" t="s">
        <v>48</v>
      </c>
      <c r="C51" s="5">
        <f>109+2</f>
        <v>111</v>
      </c>
      <c r="D51" s="5">
        <f>109+2</f>
        <v>111</v>
      </c>
      <c r="E51" s="5">
        <f t="shared" si="3"/>
        <v>0</v>
      </c>
    </row>
    <row r="52" spans="1:7" x14ac:dyDescent="0.3">
      <c r="A52" s="7"/>
      <c r="B52" s="28" t="s">
        <v>49</v>
      </c>
      <c r="C52" s="5">
        <f>141+8</f>
        <v>149</v>
      </c>
      <c r="D52" s="5">
        <f>141+8</f>
        <v>149</v>
      </c>
      <c r="E52" s="5">
        <f t="shared" si="3"/>
        <v>0</v>
      </c>
    </row>
    <row r="53" spans="1:7" x14ac:dyDescent="0.3">
      <c r="A53" s="7"/>
      <c r="B53" s="28" t="s">
        <v>50</v>
      </c>
      <c r="C53" s="5">
        <v>86</v>
      </c>
      <c r="D53" s="5">
        <v>86</v>
      </c>
      <c r="E53" s="5">
        <f t="shared" si="3"/>
        <v>0</v>
      </c>
    </row>
    <row r="54" spans="1:7" x14ac:dyDescent="0.3">
      <c r="A54" s="7"/>
      <c r="B54" s="24" t="s">
        <v>51</v>
      </c>
      <c r="C54" s="5">
        <v>6</v>
      </c>
      <c r="D54" s="5">
        <v>6</v>
      </c>
      <c r="E54" s="5">
        <f t="shared" si="3"/>
        <v>0</v>
      </c>
    </row>
    <row r="55" spans="1:7" ht="15.75" customHeight="1" x14ac:dyDescent="0.3">
      <c r="A55" s="7"/>
      <c r="B55" s="28" t="s">
        <v>52</v>
      </c>
      <c r="C55" s="5">
        <f>200+70+300+79+39+441+236+472+157+87+364+150+100+40+50+200+10+541+98-1-236+1</f>
        <v>3398</v>
      </c>
      <c r="D55" s="5">
        <f>200+70+300+79+39+441+236+472+157+87+364+150+100+40+50+200+10+541+98-1-236+1-5</f>
        <v>3393</v>
      </c>
      <c r="E55" s="5">
        <f t="shared" si="3"/>
        <v>-5</v>
      </c>
      <c r="F55" s="43"/>
    </row>
    <row r="56" spans="1:7" x14ac:dyDescent="0.3">
      <c r="B56" s="8" t="s">
        <v>53</v>
      </c>
      <c r="C56" s="5">
        <v>617</v>
      </c>
      <c r="D56" s="5">
        <v>617</v>
      </c>
      <c r="E56" s="5">
        <f t="shared" si="3"/>
        <v>0</v>
      </c>
    </row>
    <row r="57" spans="1:7" x14ac:dyDescent="0.3">
      <c r="A57" s="7"/>
      <c r="B57" s="8" t="s">
        <v>54</v>
      </c>
      <c r="C57" s="5">
        <f>750-54-60</f>
        <v>636</v>
      </c>
      <c r="D57" s="5">
        <f>750-54-60</f>
        <v>636</v>
      </c>
      <c r="E57" s="5">
        <f t="shared" si="3"/>
        <v>0</v>
      </c>
      <c r="F57" s="43"/>
    </row>
    <row r="58" spans="1:7" ht="15.75" customHeight="1" x14ac:dyDescent="0.3">
      <c r="B58" s="8" t="s">
        <v>55</v>
      </c>
      <c r="C58" s="5">
        <v>0</v>
      </c>
      <c r="D58" s="5">
        <v>0</v>
      </c>
      <c r="E58" s="5">
        <f t="shared" si="3"/>
        <v>0</v>
      </c>
    </row>
    <row r="59" spans="1:7" ht="15.75" customHeight="1" x14ac:dyDescent="0.3">
      <c r="A59" s="7"/>
      <c r="B59" s="8" t="s">
        <v>56</v>
      </c>
      <c r="C59" s="5">
        <f>188+2+4+80+21+11+119+64+128+15+43+23+115+98+16+4+13+51+32+11+59-23-115-98+1+3+27+13+1-64-1</f>
        <v>841</v>
      </c>
      <c r="D59" s="5">
        <f>188+2+4+80+21+11+119+64+128+15+43+23+115+98+16+4+13+51+32+11+59-23-115-98+1+3+27+13+1-64-1+8</f>
        <v>849</v>
      </c>
      <c r="E59" s="5">
        <f t="shared" si="3"/>
        <v>8</v>
      </c>
      <c r="F59" s="43"/>
    </row>
    <row r="60" spans="1:7" ht="15.75" customHeight="1" x14ac:dyDescent="0.3">
      <c r="A60" s="7"/>
      <c r="B60" s="22" t="s">
        <v>57</v>
      </c>
      <c r="C60" s="5">
        <v>0</v>
      </c>
      <c r="D60" s="5">
        <v>0</v>
      </c>
      <c r="E60" s="5">
        <f t="shared" si="3"/>
        <v>0</v>
      </c>
      <c r="F60" s="44"/>
      <c r="G60" s="45"/>
    </row>
    <row r="61" spans="1:7" x14ac:dyDescent="0.3">
      <c r="A61" s="7"/>
      <c r="B61" s="8" t="s">
        <v>58</v>
      </c>
      <c r="C61" s="5">
        <f>98+319+306+3-250-319-56+4+14+17+3</f>
        <v>139</v>
      </c>
      <c r="D61" s="5">
        <f>98+319+306+3-250-319-56+4+14+17+3-104+3</f>
        <v>38</v>
      </c>
      <c r="E61" s="5">
        <f t="shared" si="3"/>
        <v>-101</v>
      </c>
      <c r="F61" s="43"/>
    </row>
    <row r="62" spans="1:7" x14ac:dyDescent="0.3">
      <c r="A62" s="7"/>
      <c r="B62" s="23" t="s">
        <v>65</v>
      </c>
      <c r="C62" s="13">
        <f>SUM(C63:C64)</f>
        <v>606</v>
      </c>
      <c r="D62" s="13">
        <f>SUM(D63:D64)</f>
        <v>606</v>
      </c>
      <c r="E62" s="6">
        <f t="shared" si="3"/>
        <v>0</v>
      </c>
      <c r="F62" s="43"/>
    </row>
    <row r="63" spans="1:7" x14ac:dyDescent="0.3">
      <c r="A63" s="7"/>
      <c r="B63" s="28" t="s">
        <v>66</v>
      </c>
      <c r="C63" s="5">
        <v>606</v>
      </c>
      <c r="D63" s="5">
        <v>606</v>
      </c>
      <c r="E63" s="5">
        <f t="shared" si="3"/>
        <v>0</v>
      </c>
    </row>
    <row r="64" spans="1:7" x14ac:dyDescent="0.3">
      <c r="A64" s="7"/>
      <c r="B64" s="24" t="s">
        <v>67</v>
      </c>
      <c r="C64" s="5">
        <v>0</v>
      </c>
      <c r="D64" s="5">
        <v>0</v>
      </c>
      <c r="E64" s="5">
        <f t="shared" si="3"/>
        <v>0</v>
      </c>
    </row>
    <row r="65" spans="1:6" x14ac:dyDescent="0.3">
      <c r="A65" s="7"/>
      <c r="B65" s="23" t="s">
        <v>68</v>
      </c>
      <c r="C65" s="6">
        <f>SUM(C66)</f>
        <v>463</v>
      </c>
      <c r="D65" s="6">
        <f>SUM(D66)</f>
        <v>0</v>
      </c>
      <c r="E65" s="6">
        <f t="shared" si="3"/>
        <v>-463</v>
      </c>
      <c r="F65" s="43"/>
    </row>
    <row r="66" spans="1:6" x14ac:dyDescent="0.3">
      <c r="A66" s="7"/>
      <c r="B66" s="14" t="s">
        <v>69</v>
      </c>
      <c r="C66" s="5">
        <v>463</v>
      </c>
      <c r="D66" s="5">
        <v>0</v>
      </c>
      <c r="E66" s="5">
        <f t="shared" si="3"/>
        <v>-463</v>
      </c>
    </row>
    <row r="67" spans="1:6" x14ac:dyDescent="0.3">
      <c r="A67" s="7"/>
      <c r="B67" s="23" t="s">
        <v>60</v>
      </c>
      <c r="C67" s="6">
        <f>SUM(C68:C71)</f>
        <v>634</v>
      </c>
      <c r="D67" s="6">
        <f>SUM(D68:D71)</f>
        <v>634</v>
      </c>
      <c r="E67" s="6">
        <f t="shared" si="3"/>
        <v>0</v>
      </c>
    </row>
    <row r="68" spans="1:6" ht="15.75" customHeight="1" x14ac:dyDescent="0.3">
      <c r="A68" s="7"/>
      <c r="B68" s="24" t="s">
        <v>63</v>
      </c>
      <c r="C68" s="5">
        <v>0</v>
      </c>
      <c r="D68" s="5">
        <v>0</v>
      </c>
      <c r="E68" s="5">
        <f t="shared" si="3"/>
        <v>0</v>
      </c>
      <c r="F68" s="43"/>
    </row>
    <row r="69" spans="1:6" x14ac:dyDescent="0.3">
      <c r="A69" s="7"/>
      <c r="B69" s="34" t="s">
        <v>72</v>
      </c>
      <c r="C69" s="5">
        <f>324-3-17</f>
        <v>304</v>
      </c>
      <c r="D69" s="5">
        <f>324-3-17</f>
        <v>304</v>
      </c>
      <c r="E69" s="5">
        <f t="shared" si="3"/>
        <v>0</v>
      </c>
      <c r="F69" s="43"/>
    </row>
    <row r="70" spans="1:6" x14ac:dyDescent="0.3">
      <c r="A70" s="7"/>
      <c r="B70" s="34" t="s">
        <v>64</v>
      </c>
      <c r="C70" s="5">
        <v>271</v>
      </c>
      <c r="D70" s="5">
        <v>271</v>
      </c>
      <c r="E70" s="5">
        <f t="shared" si="3"/>
        <v>0</v>
      </c>
    </row>
    <row r="71" spans="1:6" x14ac:dyDescent="0.3">
      <c r="A71" s="7"/>
      <c r="B71" s="34" t="s">
        <v>70</v>
      </c>
      <c r="C71" s="5">
        <v>59</v>
      </c>
      <c r="D71" s="5">
        <v>59</v>
      </c>
      <c r="E71" s="5">
        <f t="shared" si="3"/>
        <v>0</v>
      </c>
    </row>
    <row r="72" spans="1:6" x14ac:dyDescent="0.3">
      <c r="A72" s="7"/>
      <c r="B72" s="47" t="s">
        <v>61</v>
      </c>
      <c r="C72" s="6">
        <f t="shared" ref="C72:D72" si="4">+C73</f>
        <v>60</v>
      </c>
      <c r="D72" s="6">
        <f t="shared" si="4"/>
        <v>60</v>
      </c>
      <c r="E72" s="6">
        <f t="shared" si="3"/>
        <v>0</v>
      </c>
    </row>
    <row r="73" spans="1:6" x14ac:dyDescent="0.3">
      <c r="A73" s="7"/>
      <c r="B73" s="24" t="s">
        <v>62</v>
      </c>
      <c r="C73" s="5">
        <v>60</v>
      </c>
      <c r="D73" s="5">
        <v>60</v>
      </c>
      <c r="E73" s="5">
        <f t="shared" si="3"/>
        <v>0</v>
      </c>
      <c r="F73" s="43"/>
    </row>
    <row r="74" spans="1:6" x14ac:dyDescent="0.3">
      <c r="A74" s="7"/>
      <c r="B74" s="41" t="s">
        <v>71</v>
      </c>
      <c r="C74" s="13">
        <f>C33+C72</f>
        <v>14601</v>
      </c>
      <c r="D74" s="13">
        <f>D33+D72</f>
        <v>14141</v>
      </c>
      <c r="E74" s="6">
        <f t="shared" si="3"/>
        <v>-460</v>
      </c>
    </row>
    <row r="75" spans="1:6" x14ac:dyDescent="0.3">
      <c r="A75" s="7"/>
      <c r="B75" s="16"/>
    </row>
    <row r="76" spans="1:6" ht="43.2" x14ac:dyDescent="0.3">
      <c r="A76" s="7"/>
      <c r="B76" s="33" t="s">
        <v>5</v>
      </c>
      <c r="C76" s="3" t="s">
        <v>18</v>
      </c>
      <c r="D76" s="3" t="s">
        <v>19</v>
      </c>
      <c r="E76" s="46" t="s">
        <v>76</v>
      </c>
    </row>
    <row r="77" spans="1:6" x14ac:dyDescent="0.3">
      <c r="A77" s="7"/>
      <c r="B77" s="32" t="s">
        <v>6</v>
      </c>
      <c r="C77" s="5">
        <v>0</v>
      </c>
      <c r="D77" s="5">
        <v>0</v>
      </c>
      <c r="E77" s="5">
        <f t="shared" ref="E77:E80" si="5">D77-C77</f>
        <v>0</v>
      </c>
    </row>
    <row r="78" spans="1:6" x14ac:dyDescent="0.3">
      <c r="A78" s="7"/>
      <c r="B78" s="32" t="s">
        <v>7</v>
      </c>
      <c r="C78" s="5">
        <v>0</v>
      </c>
      <c r="D78" s="5">
        <v>0</v>
      </c>
      <c r="E78" s="5">
        <f t="shared" si="5"/>
        <v>0</v>
      </c>
    </row>
    <row r="79" spans="1:6" x14ac:dyDescent="0.3">
      <c r="A79" s="7"/>
      <c r="B79" s="17" t="s">
        <v>8</v>
      </c>
      <c r="C79" s="5">
        <v>1</v>
      </c>
      <c r="D79" s="5">
        <v>1</v>
      </c>
      <c r="E79" s="5">
        <f t="shared" si="5"/>
        <v>0</v>
      </c>
    </row>
    <row r="80" spans="1:6" x14ac:dyDescent="0.3">
      <c r="A80" s="15"/>
      <c r="B80" s="18" t="s">
        <v>9</v>
      </c>
      <c r="C80" s="13">
        <f>SUM(C77:C79)</f>
        <v>1</v>
      </c>
      <c r="D80" s="13">
        <f>SUM(D77:D79)</f>
        <v>1</v>
      </c>
      <c r="E80" s="6">
        <f t="shared" si="5"/>
        <v>0</v>
      </c>
    </row>
    <row r="81" spans="1:2" ht="14.4" x14ac:dyDescent="0.3">
      <c r="A81" s="15"/>
    </row>
    <row r="82" spans="1:2" ht="14.4" x14ac:dyDescent="0.3">
      <c r="A82" s="15"/>
      <c r="B82" s="19"/>
    </row>
    <row r="83" spans="1:2" ht="33.75" customHeight="1" x14ac:dyDescent="0.3">
      <c r="A83" s="15"/>
    </row>
    <row r="84" spans="1:2" ht="14.4" x14ac:dyDescent="0.3">
      <c r="A84" s="15"/>
    </row>
    <row r="85" spans="1:2" x14ac:dyDescent="0.3">
      <c r="A85" s="7"/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&amp;R1. sz. melléklet</oddHeader>
  </headerFooter>
  <rowBreaks count="2" manualBreakCount="2">
    <brk id="30" min="1" max="4" man="1"/>
    <brk id="9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2020 mód</vt:lpstr>
      <vt:lpstr>'2020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huszaranett</cp:lastModifiedBy>
  <cp:lastPrinted>2021-02-09T15:08:27Z</cp:lastPrinted>
  <dcterms:created xsi:type="dcterms:W3CDTF">2017-12-01T10:15:35Z</dcterms:created>
  <dcterms:modified xsi:type="dcterms:W3CDTF">2021-02-17T08:37:34Z</dcterms:modified>
</cp:coreProperties>
</file>