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878" activeTab="0"/>
  </bookViews>
  <sheets>
    <sheet name="3.sz.m-kv-i sz.kiadása Timi" sheetId="1" r:id="rId1"/>
    <sheet name="GESZ" sheetId="2" state="hidden" r:id="rId2"/>
    <sheet name="3.2-létszám -Timi bérrel" sheetId="3" state="hidden" r:id="rId3"/>
    <sheet name="2013. eredeti.U" sheetId="4" state="hidden" r:id="rId4"/>
    <sheet name="2013. eredeti" sheetId="5" state="hidden" r:id="rId5"/>
    <sheet name="2017, Bölcsöde CSSK" sheetId="6" state="hidden" r:id="rId6"/>
    <sheet name="élelmezés óvoda Rena" sheetId="7" state="hidden" r:id="rId7"/>
    <sheet name="élelmezés terv. (3)" sheetId="8" state="hidden" r:id="rId8"/>
    <sheet name="élelmezés terv.-év végi 2013" sheetId="9" state="hidden" r:id="rId9"/>
    <sheet name="2014.élelmezés terv.véglege" sheetId="10" state="hidden" r:id="rId10"/>
    <sheet name="2016.élelmezés  ,normatí" sheetId="11" state="hidden" r:id="rId11"/>
    <sheet name="2016. tervezés. végleges" sheetId="12" state="hidden" r:id="rId12"/>
    <sheet name="2.sz.m-eredeti ei. (2)" sheetId="13" state="hidden" r:id="rId13"/>
    <sheet name="3.sz.m-eredeti ei. (2)" sheetId="14" state="hidden" r:id="rId14"/>
    <sheet name="int.fin.teljesítés" sheetId="15" state="hidden" r:id="rId15"/>
    <sheet name="3.sz.m-kv-i sz.kiadása Timi (2)" sheetId="16" state="hidden" r:id="rId16"/>
    <sheet name="2.sz.m-kv-i sz.bevétele Tim (2)" sheetId="17" state="hidden" r:id="rId17"/>
    <sheet name="pénzm.várható (2)" sheetId="18" state="hidden" r:id="rId18"/>
    <sheet name="2013. GESZ bér" sheetId="19" state="hidden" r:id="rId19"/>
  </sheets>
  <externalReferences>
    <externalReference r:id="rId22"/>
    <externalReference r:id="rId23"/>
    <externalReference r:id="rId24"/>
    <externalReference r:id="rId25"/>
  </externalReferences>
  <definedNames>
    <definedName name="_xlnm.Print_Titles" localSheetId="12">'2.sz.m-eredeti ei. (2)'!$A:$C</definedName>
    <definedName name="_xlnm.Print_Titles" localSheetId="16">'2.sz.m-kv-i sz.bevétele Tim (2)'!$A:$C</definedName>
    <definedName name="_xlnm.Print_Titles" localSheetId="9">'2014.élelmezés terv.véglege'!$1:$5</definedName>
    <definedName name="_xlnm.Print_Titles" localSheetId="11">'2016. tervezés. végleges'!$1:$5</definedName>
    <definedName name="_xlnm.Print_Titles" localSheetId="10">'2016.élelmezés  ,normatí'!$1:$5</definedName>
    <definedName name="_xlnm.Print_Titles" localSheetId="5">'2017, Bölcsöde CSSK'!$A:$K</definedName>
    <definedName name="_xlnm.Print_Titles" localSheetId="2">'3.2-létszám -Timi bérrel'!$1:$5</definedName>
    <definedName name="_xlnm.Print_Titles" localSheetId="13">'3.sz.m-eredeti ei. (2)'!$A:$C</definedName>
    <definedName name="_xlnm.Print_Titles" localSheetId="0">'3.sz.m-kv-i sz.kiadása Timi'!$A:$C</definedName>
    <definedName name="_xlnm.Print_Titles" localSheetId="15">'3.sz.m-kv-i sz.kiadása Timi (2)'!$A:$C</definedName>
    <definedName name="_xlnm.Print_Titles" localSheetId="6">'élelmezés óvoda Rena'!$1:$5</definedName>
    <definedName name="_xlnm.Print_Titles" localSheetId="7">'élelmezés terv. (3)'!$1:$5</definedName>
    <definedName name="_xlnm.Print_Titles" localSheetId="8">'élelmezés terv.-év végi 2013'!$1:$5</definedName>
    <definedName name="_xlnm.Print_Titles" localSheetId="1">'GESZ'!$A:$K,'GESZ'!$1:$5</definedName>
    <definedName name="_xlnm.Print_Area" localSheetId="12">'2.sz.m-eredeti ei. (2)'!$A$1:$AG$25</definedName>
    <definedName name="_xlnm.Print_Area" localSheetId="16">'2.sz.m-kv-i sz.bevétele Tim (2)'!$A$1:$EM$22</definedName>
    <definedName name="_xlnm.Print_Area" localSheetId="4">'2013. eredeti'!$A$1:$AL$34</definedName>
    <definedName name="_xlnm.Print_Area" localSheetId="18">'2013. GESZ bér'!$A$1:$H$27</definedName>
    <definedName name="_xlnm.Print_Area" localSheetId="9">'2014.élelmezés terv.véglege'!$A$1:$N$36</definedName>
    <definedName name="_xlnm.Print_Area" localSheetId="11">'2016. tervezés. végleges'!$A$1:$N$36</definedName>
    <definedName name="_xlnm.Print_Area" localSheetId="10">'2016.élelmezés  ,normatí'!$A$1:$P$37</definedName>
    <definedName name="_xlnm.Print_Area" localSheetId="5">'2017, Bölcsöde CSSK'!$A$1:$AT$152</definedName>
    <definedName name="_xlnm.Print_Area" localSheetId="2">'3.2-létszám -Timi bérrel'!$A$1:$I$20</definedName>
    <definedName name="_xlnm.Print_Area" localSheetId="13">'3.sz.m-eredeti ei. (2)'!$A$1:$U$25</definedName>
    <definedName name="_xlnm.Print_Area" localSheetId="0">'3.sz.m-kv-i sz.kiadása Timi'!$A$1:$DD$22</definedName>
    <definedName name="_xlnm.Print_Area" localSheetId="15">'3.sz.m-kv-i sz.kiadása Timi (2)'!$A$1:$DD$23</definedName>
    <definedName name="_xlnm.Print_Area" localSheetId="6">'élelmezés óvoda Rena'!$A$1:$F$15</definedName>
    <definedName name="_xlnm.Print_Area" localSheetId="7">'élelmezés terv. (3)'!$A$1:$N$36</definedName>
    <definedName name="_xlnm.Print_Area" localSheetId="8">'élelmezés terv.-év végi 2013'!$A$1:$T$36</definedName>
    <definedName name="_xlnm.Print_Area" localSheetId="1">'GESZ'!$A$1:$AT$83</definedName>
    <definedName name="_xlnm.Print_Area" localSheetId="14">'int.fin.teljesítés'!$A$1:$F$33</definedName>
    <definedName name="_xlnm.Print_Area" localSheetId="17">'pénzm.várható (2)'!$A$1:$T$33</definedName>
  </definedNames>
  <calcPr fullCalcOnLoad="1"/>
</workbook>
</file>

<file path=xl/sharedStrings.xml><?xml version="1.0" encoding="utf-8"?>
<sst xmlns="http://schemas.openxmlformats.org/spreadsheetml/2006/main" count="3667" uniqueCount="597">
  <si>
    <t>Al-</t>
  </si>
  <si>
    <t>cím</t>
  </si>
  <si>
    <t>1.</t>
  </si>
  <si>
    <t>juttatás</t>
  </si>
  <si>
    <t>Dologi</t>
  </si>
  <si>
    <t>Felújítás</t>
  </si>
  <si>
    <t>összesen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</si>
  <si>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</si>
  <si>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</si>
  <si>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</si>
  <si>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</si>
  <si>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</si>
  <si>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</si>
  <si>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</si>
  <si>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</si>
  <si>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</si>
  <si>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</si>
  <si>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</si>
  <si>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</si>
  <si>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</si>
  <si>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</si>
  <si>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</si>
  <si>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</si>
  <si>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</si>
  <si>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</si>
  <si>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Mindösszesen</t>
  </si>
  <si>
    <t>I.</t>
  </si>
  <si>
    <t>II.</t>
  </si>
  <si>
    <t>Személyi</t>
  </si>
  <si>
    <t>Intézményi</t>
  </si>
  <si>
    <t>VI.</t>
  </si>
  <si>
    <t>V.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</si>
  <si>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</si>
  <si>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</si>
  <si>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</si>
  <si>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</si>
  <si>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</si>
  <si>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</si>
  <si>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</si>
  <si>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</si>
  <si>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</si>
  <si>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</si>
  <si>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</si>
  <si>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</si>
  <si>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</si>
  <si>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</si>
  <si>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</si>
  <si>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</si>
  <si>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</si>
  <si>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</si>
  <si>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</si>
  <si>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</si>
  <si>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</si>
  <si>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</si>
  <si>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</si>
  <si>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H.</t>
  </si>
  <si>
    <t>K</t>
  </si>
  <si>
    <t>Ö</t>
  </si>
  <si>
    <t>R</t>
  </si>
  <si>
    <t>KIADÁS</t>
  </si>
  <si>
    <t>ÖSSZESEN</t>
  </si>
  <si>
    <t>BEVÉTEL</t>
  </si>
  <si>
    <t>Ált. Iskolai,Óvodai és Eü.Gondnokság: egyéb feladatok</t>
  </si>
  <si>
    <t>Városgondnokság: egyéb feladatok</t>
  </si>
  <si>
    <t>Eötvös L.Műszaki SZKI,Szakiskola  és Kollégium</t>
  </si>
  <si>
    <t>Liszt F.Zeneiskola-Alapfoku MOI</t>
  </si>
  <si>
    <t>Bárczi G.Óvoda,Ált.I .SSZI,Diákotthon ,MK.és NT</t>
  </si>
  <si>
    <t>FH</t>
  </si>
  <si>
    <t>T</t>
  </si>
  <si>
    <t>E</t>
  </si>
  <si>
    <t>Támogatás</t>
  </si>
  <si>
    <t>műk.pm.</t>
  </si>
  <si>
    <t>L</t>
  </si>
  <si>
    <t>Előző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</si>
  <si>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</si>
  <si>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</si>
  <si>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</si>
  <si>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</si>
  <si>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</si>
  <si>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</si>
  <si>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</si>
  <si>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 xml:space="preserve">Kodály Z. Központi Általános Iskola </t>
  </si>
  <si>
    <t>MÓDOSÍTÁS</t>
  </si>
  <si>
    <t>támogatás</t>
  </si>
  <si>
    <t>fő</t>
  </si>
  <si>
    <t>kiadás</t>
  </si>
  <si>
    <t>C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</si>
  <si>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</si>
  <si>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</si>
  <si>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</si>
  <si>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</si>
  <si>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</si>
  <si>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</si>
  <si>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</si>
  <si>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</si>
  <si>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</si>
  <si>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</si>
  <si>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</si>
  <si>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</si>
  <si>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</si>
  <si>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áh-on kívül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</si>
  <si>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</si>
  <si>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</si>
  <si>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</si>
  <si>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</si>
  <si>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</si>
  <si>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</si>
  <si>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</si>
  <si>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</si>
  <si>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</si>
  <si>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</si>
  <si>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</rPr>
      <t>Æ</t>
    </r>
  </si>
  <si>
    <t>Beruh.</t>
  </si>
  <si>
    <t>kiadások</t>
  </si>
  <si>
    <t>Egyéb</t>
  </si>
  <si>
    <t>felhalm.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</si>
  <si>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</si>
  <si>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</si>
  <si>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</si>
  <si>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</si>
  <si>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</si>
  <si>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</si>
  <si>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</si>
  <si>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</si>
  <si>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</si>
  <si>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</rPr>
      <t>Æ</t>
    </r>
  </si>
  <si>
    <t>A.</t>
  </si>
  <si>
    <t>ÖSSZES</t>
  </si>
  <si>
    <t>t</t>
  </si>
  <si>
    <t>működési</t>
  </si>
  <si>
    <t>1.1</t>
  </si>
  <si>
    <t>műk.bev.</t>
  </si>
  <si>
    <t>1.2</t>
  </si>
  <si>
    <t>OEP</t>
  </si>
  <si>
    <t>2.1.1</t>
  </si>
  <si>
    <t>tám.értékű</t>
  </si>
  <si>
    <t>műk.tám.</t>
  </si>
  <si>
    <t>értékű</t>
  </si>
  <si>
    <t>2.1.2</t>
  </si>
  <si>
    <t>átvett</t>
  </si>
  <si>
    <t>2.2</t>
  </si>
  <si>
    <t>pénzm.átv.</t>
  </si>
  <si>
    <t>műk.c.</t>
  </si>
  <si>
    <t>2.3.1</t>
  </si>
  <si>
    <t>és tőkej.</t>
  </si>
  <si>
    <t xml:space="preserve">OEP </t>
  </si>
  <si>
    <t>felh.tám.</t>
  </si>
  <si>
    <t>átvétel</t>
  </si>
  <si>
    <t>felh.c.</t>
  </si>
  <si>
    <t>Irányító</t>
  </si>
  <si>
    <t>szervtől</t>
  </si>
  <si>
    <t>Élelmezés</t>
  </si>
  <si>
    <t>nem kiem.</t>
  </si>
  <si>
    <t>Működés</t>
  </si>
  <si>
    <t>célú</t>
  </si>
  <si>
    <t>pénzm.ig.</t>
  </si>
  <si>
    <t>B.</t>
  </si>
  <si>
    <t>pénzmar.</t>
  </si>
  <si>
    <t>igénybev.</t>
  </si>
  <si>
    <t>2.1</t>
  </si>
  <si>
    <t>SZ</t>
  </si>
  <si>
    <t>Í</t>
  </si>
  <si>
    <t>M</t>
  </si>
  <si>
    <t>VI</t>
  </si>
  <si>
    <t>2.3.1.</t>
  </si>
  <si>
    <t>BEVÉTELEK</t>
  </si>
  <si>
    <t>Működési c.</t>
  </si>
  <si>
    <t xml:space="preserve">Előző évi </t>
  </si>
  <si>
    <t>Felhalmozási c.</t>
  </si>
  <si>
    <t xml:space="preserve">Irányító </t>
  </si>
  <si>
    <t>Egyéb intézményi</t>
  </si>
  <si>
    <t>OEP alapból</t>
  </si>
  <si>
    <t>átvett pénzek</t>
  </si>
  <si>
    <t>műk.c. pénzm.</t>
  </si>
  <si>
    <t>tőkejellegű</t>
  </si>
  <si>
    <t>felhalmozási</t>
  </si>
  <si>
    <t>átvétel áh-on</t>
  </si>
  <si>
    <t>felh.pénzm.</t>
  </si>
  <si>
    <t xml:space="preserve">szervtől </t>
  </si>
  <si>
    <t>pénzmaradvány</t>
  </si>
  <si>
    <t>műk.bevétel</t>
  </si>
  <si>
    <t>bevételek</t>
  </si>
  <si>
    <t>áh-on kívülről</t>
  </si>
  <si>
    <t>kívülről</t>
  </si>
  <si>
    <t>igénybevétele</t>
  </si>
  <si>
    <t>6.=4-5</t>
  </si>
  <si>
    <t>9.</t>
  </si>
  <si>
    <t>27.</t>
  </si>
  <si>
    <t>30.</t>
  </si>
  <si>
    <t>31.</t>
  </si>
  <si>
    <t>Együd Á.Kulturális Központ</t>
  </si>
  <si>
    <t>HALMOZÓDÁS</t>
  </si>
  <si>
    <t>Munkaadót</t>
  </si>
  <si>
    <t>Dologi és</t>
  </si>
  <si>
    <t>Beruházási</t>
  </si>
  <si>
    <t>Felújítási</t>
  </si>
  <si>
    <t>KIADÁSOK</t>
  </si>
  <si>
    <t>egyéb folyó</t>
  </si>
  <si>
    <t>szociálpolitikai</t>
  </si>
  <si>
    <t>pénzbeli</t>
  </si>
  <si>
    <t>nélküli kiadás</t>
  </si>
  <si>
    <t>áh-on kívülre</t>
  </si>
  <si>
    <t>áh-n kívülre</t>
  </si>
  <si>
    <t>Fogl.</t>
  </si>
  <si>
    <t>létsz.</t>
  </si>
  <si>
    <t>1. FELHALMOZÁSI ÉS TŐKEJELLEGŰ BEVÉTELEK</t>
  </si>
  <si>
    <t>1. ELŐZŐ ÉVI PÉNZMARADVÁNY IGÉNYBEVÉTELE</t>
  </si>
  <si>
    <t>2. MUNKAADÓT TERHELŐ JÁRULÉKOK</t>
  </si>
  <si>
    <t>3. DOLOGI ÉS EGYÉB FOLYÓ KIADÁSOK</t>
  </si>
  <si>
    <t>5. ELLÁTOTTAK PÉNZBELI JUTTATÁSA</t>
  </si>
  <si>
    <t>1. BERUHÁZÁSI KIADÁSOK ÁFÁ-VAL</t>
  </si>
  <si>
    <t>2. FELÚJÍTÁSI KIADÁSOK ÁFÁ-VAL</t>
  </si>
  <si>
    <t>A.)</t>
  </si>
  <si>
    <t xml:space="preserve">Festetics K.Központi Óvoda </t>
  </si>
  <si>
    <t>Műszaki SZKI feladatai</t>
  </si>
  <si>
    <t xml:space="preserve">Munkácsy M.Gimnázium és Szakközépiskola            </t>
  </si>
  <si>
    <t xml:space="preserve">Táncsics M.Gimnázium                                                       </t>
  </si>
  <si>
    <t xml:space="preserve">Klebelsberg Középiskolai Kollégium                            </t>
  </si>
  <si>
    <t xml:space="preserve">Épitőipari, Faipari SZKI és Kollégium                        </t>
  </si>
  <si>
    <t xml:space="preserve">Zichy M.Iparművészeti SZKI                                             </t>
  </si>
  <si>
    <t xml:space="preserve">Széchenyi Kereskedelmi és Vendéglátóipari SZKI     </t>
  </si>
  <si>
    <t xml:space="preserve">Kinizsi P.Élelmiszeripari SZKI és Gimnázium          </t>
  </si>
  <si>
    <t xml:space="preserve">Szigeti Gy.- J.Egészségügyi Szakképző Iskola            </t>
  </si>
  <si>
    <t xml:space="preserve">Noszlopy G.Közgazdasági SZKI                                      </t>
  </si>
  <si>
    <t>Noszlopy G. Közgazdasági SZKI</t>
  </si>
  <si>
    <t>Eltérés</t>
  </si>
  <si>
    <t>Sportközpont és Sportiskola</t>
  </si>
  <si>
    <t>2.1.</t>
  </si>
  <si>
    <t>4. EGYÉB MŰKÖDÉSI KIADÁSOK ÖSSZESEN (4.1+4.2+4.3+4.4)</t>
  </si>
  <si>
    <t>4.1. TÁMOGATÁSÉRTÉKŰ MŰKÖDÉSI KIADÁSOK</t>
  </si>
  <si>
    <t>KÖLTSÉGVETÉSI KIADÁSOK ÖSSZESEN (I+II+IV)</t>
  </si>
  <si>
    <t>2. EGYÉB FELHALMOZÁSI BEVÉTELEK ÖSSZESEN (2.1+2.2+2.3)</t>
  </si>
  <si>
    <t>2.2 FELHALMOZÁSI CÉLÚ PÉNZESZKÖZ ÁTVÉTEL ÁLLAMHÁZTARTÁSON KÍVÜLRŐL</t>
  </si>
  <si>
    <t>1. IRÁNYÍTÓ SZERVTŐL TÁMOGATÁS ÖSSZESEN (1.1+1.2)</t>
  </si>
  <si>
    <t>C.V.</t>
  </si>
  <si>
    <t>MÓDOSÍTÁSOK</t>
  </si>
  <si>
    <t>J</t>
  </si>
  <si>
    <t>SZERK.</t>
  </si>
  <si>
    <t>VÁLT.</t>
  </si>
  <si>
    <t>SZÍNTR.</t>
  </si>
  <si>
    <t>KIEMELT TÉTELEK</t>
  </si>
  <si>
    <t>LL</t>
  </si>
  <si>
    <t>G</t>
  </si>
  <si>
    <t>terv</t>
  </si>
  <si>
    <t>Egyéb személyi kiadás</t>
  </si>
  <si>
    <t>Jóváhagyott bérzárolás (elvonás) és járuléka</t>
  </si>
  <si>
    <t>Összesen</t>
  </si>
  <si>
    <t>Bér</t>
  </si>
  <si>
    <t>Eü.hj.</t>
  </si>
  <si>
    <t>összes</t>
  </si>
  <si>
    <t>Szabályozott bér és járulékok</t>
  </si>
  <si>
    <t>ei-hoz</t>
  </si>
  <si>
    <t>Munkácsy</t>
  </si>
  <si>
    <t>Táncsics</t>
  </si>
  <si>
    <t>Személyi juttatások és munkaadót terhelő járulékok megbontása</t>
  </si>
  <si>
    <t>Személyi juttatások és munkaadót terhelő járulékok megbontás</t>
  </si>
  <si>
    <t>Szocio-Net Egyesített Szociális Intézmények</t>
  </si>
  <si>
    <t>Kiemelt előirányzat</t>
  </si>
  <si>
    <t>Eredeti</t>
  </si>
  <si>
    <t>maradvány</t>
  </si>
  <si>
    <t xml:space="preserve">Festetcs K.Központi Óvoda </t>
  </si>
  <si>
    <t>Munkácsy M Gimnázium és Szakközépiskola</t>
  </si>
  <si>
    <t>Táncsics M. Gimnázium</t>
  </si>
  <si>
    <t>Klebelsberg Középiskolai Kollégium</t>
  </si>
  <si>
    <t>Zichy M. Iparművészeti SZKI</t>
  </si>
  <si>
    <t>Széchenyi Kereskedelmi és Vendéglátóipari SZKI</t>
  </si>
  <si>
    <t>Kinizsi P. Élelmiszeripari SZKI és Gimmnázium</t>
  </si>
  <si>
    <t xml:space="preserve">Építőipari, Faipari SZKI és Kollégium </t>
  </si>
  <si>
    <t>Szigeti Gy..-J. Egészséggyi Szakképző Iskola</t>
  </si>
  <si>
    <t>Noszlopy G. Közgazdasági SzKI</t>
  </si>
  <si>
    <t>Együd Á.Ált. Művelődési Központ és Alapfokú MI</t>
  </si>
  <si>
    <t>Halmozódás</t>
  </si>
  <si>
    <t>I</t>
  </si>
  <si>
    <t>I. INTÉZMÉNYI MŰKÖDÉSI BEVÉTEL</t>
  </si>
  <si>
    <t>1.1. ÉLELMEZÉSI BEVÉTELEK (ÁFÁ-VAL) 2.1. SZ. MELLÉKLET</t>
  </si>
  <si>
    <t>1.2. EGYÉB INTÉZMÉNYI MŰKÖDÉSI BEVÉTELEK (IRÁNYÍTÓ SZ. HATÁSKÖR 2.2 SZ. MELLÉKLET</t>
  </si>
  <si>
    <t>2. EGYÉB MŰKÖDÉSI BEVÉTELEK ÖSSZESEN (2.1+2.3+2.4)</t>
  </si>
  <si>
    <t>2.2 MŰKÖDÉSI C. PÉNZESZKÖZ ÁTVÉTEL ÁLLAMHÁZTARTÁSON KÍVÜLRŐL</t>
  </si>
  <si>
    <t>2.3 ELŐZŐ ÉVI MŰKÖDÉSI C. PÉNZMARADVÁNY ÁTVÉTELE ÖNK-ON BELÜLRŐL</t>
  </si>
  <si>
    <t>MŰKÖDÉSI BEVÉTELEK ÖSSZESEN (PÉNZMARADVÁNY IGÉNYBEVÉTELE NÉLKÜL) 1+2</t>
  </si>
  <si>
    <t xml:space="preserve">II. </t>
  </si>
  <si>
    <t>2.3 ELŐZŐ ÉVI FELHALMOZÁSI C. PÉNZMARADVÁNY ÁTVÉTEL ÖNK-ON BELÜL</t>
  </si>
  <si>
    <t>FELHELMOZÁSI C. BEVÉTELEK (PÉNZMARADVÁNY IGÉNYBEVÉTELE NÉLKÜL</t>
  </si>
  <si>
    <t>1.1 MŰKÖDÉSI CÉLÚ TÁMOGATÁS</t>
  </si>
  <si>
    <t>1.2. FELHALMOZÁSI C. TÁMOGATÁS</t>
  </si>
  <si>
    <t>BEVÉTELEK PÉNZMARADVÁNY IGÉNYBEVÉTELE NÉLKÜL (I+II)</t>
  </si>
  <si>
    <t xml:space="preserve">C.V </t>
  </si>
  <si>
    <t>1.1 MŰKÖDÉSI C. PÉNZMARADVÁNY IGÉNYBEVÉTELE</t>
  </si>
  <si>
    <t>BEVÉTELEK ÖSSZESEN (ELŐZŐ ÉVI PÉNZMARADVÁNY IGÉNYBEVÉTELE)</t>
  </si>
  <si>
    <t>I. MŰKÖDÉSI CÉLÚ BEVÉTELEK (ELŐZŐ ÉVI PÉNZMARADVÁNY IGÉNYBEVÉTELÉVEL)</t>
  </si>
  <si>
    <t>II. FELHALMOZÁSI CÉLÚ BEVÉTELEK (ELŐZŐ ÉVI PÉNZMARADVÁNY IGÉNYBEVÉTELÉVEL)</t>
  </si>
  <si>
    <t>2.1.FELHALMOZÁSI C. PÉNZMARADVÁNY IGÉNYBEVÉTELE</t>
  </si>
  <si>
    <t>eredeti ei.</t>
  </si>
  <si>
    <t>mód.ei.</t>
  </si>
  <si>
    <t>ei.hoz</t>
  </si>
  <si>
    <t>Munkácsy M. Gimnázium és Szakközépiskola</t>
  </si>
  <si>
    <t>Táncsics M Gimnázium</t>
  </si>
  <si>
    <t>Széchényi Kereskedelmi és Vendéglátóipari SZKI</t>
  </si>
  <si>
    <t>Kinizsi P. Élelmiszeripari SZKI és Gimnázium</t>
  </si>
  <si>
    <t>Építőipari, Faipari SZKI és Kollégium</t>
  </si>
  <si>
    <t>Szigeti GY.-J. Egészségügyi Szakképző Iskola</t>
  </si>
  <si>
    <t xml:space="preserve">Összesen </t>
  </si>
  <si>
    <t>Közfoglalkoztatottak  létszám kerete</t>
  </si>
  <si>
    <t>II</t>
  </si>
  <si>
    <t>1. SZEMÉLYI JUTTATÁSOK</t>
  </si>
  <si>
    <t>4.2 MŰKODÉSI C. ÁTADÁS ÁLLAMHÁZTARTÁSON KÍVÜLRE</t>
  </si>
  <si>
    <t>4.3. TÁRSADALOM- SZOCÁLPOLITIKAI ÉS EGYÉB JUTTATÁS, TÁMOGATÁS</t>
  </si>
  <si>
    <t>4.4. ELŐZŐ ÉVI MŰKÖDÉSI C. PÉNZMARADVÁNY ÁTADÁS</t>
  </si>
  <si>
    <t>MŰKÖDÉSI KIADÁSOK ÖSSZESEN (1+2+3+4+5)</t>
  </si>
  <si>
    <t>3. EGYÉB FELHALMOZÁSI KIADÁSOK ÖSSZESEN (3.1+3.2+3.3)</t>
  </si>
  <si>
    <t>3.1 TÁMOGATÁSÉRTÉKŰ FELHALMOZÁSI KIADÁSOK</t>
  </si>
  <si>
    <t>3.2 FELHALMOZÁSI C. PÉNZESZKÖZÖK ÁTADÁSA ÁLLAMHÁZTARTÁSON KÍVÜLRE</t>
  </si>
  <si>
    <t>3.3 ELŐZŐ ÉVI FELHALMOZÁSI C. PÉNZMARADVÁNY ÁTADÁSA</t>
  </si>
  <si>
    <t>FELHALMOZÁSI KIADÁSOK (1+2+3)</t>
  </si>
  <si>
    <t>I. MŰKÖDÉSI CÉLÚ KIADÁSOK ÖSSZESEN (TERVEZETT MŰKÖDÉSI MARADVÁNNYAL)</t>
  </si>
  <si>
    <t>II. FELHALMOZÁSI CÉLÚ KIADÁSOK ÖSSZESEN</t>
  </si>
  <si>
    <t>Szigeti Gy.-J. Egészségügyi Szakképző Iskola</t>
  </si>
  <si>
    <t>Élelmezési támogatások kimutatása</t>
  </si>
  <si>
    <t xml:space="preserve">Élelmezési </t>
  </si>
  <si>
    <t xml:space="preserve">bevétel </t>
  </si>
  <si>
    <t>3.=1-2</t>
  </si>
  <si>
    <t>9.=7-8</t>
  </si>
  <si>
    <t>teljesítéshez</t>
  </si>
  <si>
    <t>10.=9-6</t>
  </si>
  <si>
    <t>11.=9-3</t>
  </si>
  <si>
    <t>2012terv-</t>
  </si>
  <si>
    <t>2011 eredeti e.</t>
  </si>
  <si>
    <t>Bevétel</t>
  </si>
  <si>
    <t>Kiadás</t>
  </si>
  <si>
    <t>Támogatási</t>
  </si>
  <si>
    <t>Tárgyévi</t>
  </si>
  <si>
    <t>Korrigált</t>
  </si>
  <si>
    <t>Ebből</t>
  </si>
  <si>
    <t>ei.maradv.</t>
  </si>
  <si>
    <t>különbözet</t>
  </si>
  <si>
    <t>különb.</t>
  </si>
  <si>
    <t>felhalm.c</t>
  </si>
  <si>
    <t xml:space="preserve">  tartaléka</t>
  </si>
  <si>
    <t>alulfin.</t>
  </si>
  <si>
    <t>Építőipari Faipari SZKI és Kollégium</t>
  </si>
  <si>
    <t>Műszaki SZKI feladati</t>
  </si>
  <si>
    <t>Együd Á.Ált. Művészeti K.és Alapfoku M.Okt.Intézmény</t>
  </si>
  <si>
    <t>táblával</t>
  </si>
  <si>
    <t xml:space="preserve">Korrekció </t>
  </si>
  <si>
    <t>Dologi jellegű kiadásból</t>
  </si>
  <si>
    <t>Támogatásértékű kiadásból</t>
  </si>
  <si>
    <t>Áh-on kívülre átadásokból</t>
  </si>
  <si>
    <t>KIADÁSOKBÓL</t>
  </si>
  <si>
    <t>Dologi jellegű</t>
  </si>
  <si>
    <t>3.1.</t>
  </si>
  <si>
    <t>3.2.</t>
  </si>
  <si>
    <t>Támogatás-</t>
  </si>
  <si>
    <t>4.1.1.</t>
  </si>
  <si>
    <t>4.1.2.</t>
  </si>
  <si>
    <t>Államháztartáson</t>
  </si>
  <si>
    <t>4.2.1.</t>
  </si>
  <si>
    <t>Felhalmozási</t>
  </si>
  <si>
    <t>Dologi kiadás</t>
  </si>
  <si>
    <t>kívülre</t>
  </si>
  <si>
    <t>juttatása</t>
  </si>
  <si>
    <t>(1+2+3+4.1+4.2</t>
  </si>
  <si>
    <t>MŰKÖDÉSI</t>
  </si>
  <si>
    <t>FELHALMOZÁSI</t>
  </si>
  <si>
    <t>támogatásértékű</t>
  </si>
  <si>
    <t>átadások</t>
  </si>
  <si>
    <t>CÉLÚ</t>
  </si>
  <si>
    <t>várható pm.ból</t>
  </si>
  <si>
    <t xml:space="preserve">folyó </t>
  </si>
  <si>
    <t>6.=7+8</t>
  </si>
  <si>
    <t>9.=10+11</t>
  </si>
  <si>
    <t>12.=13+14</t>
  </si>
  <si>
    <t>20.=11+14+16+17</t>
  </si>
  <si>
    <t>Intézményi működési bevételből</t>
  </si>
  <si>
    <t>Irányító szervi támogatásból</t>
  </si>
  <si>
    <t>Átvett pénzeszközből</t>
  </si>
  <si>
    <t>PÉNZM.NÉLKÜLI BEVÉTELBŐL</t>
  </si>
  <si>
    <t>8.1.</t>
  </si>
  <si>
    <t>BEVÉTELBŐL</t>
  </si>
  <si>
    <t>NETTÓSÍTOTT BEVÉTELBŐL</t>
  </si>
  <si>
    <t>1.1.</t>
  </si>
  <si>
    <t>1.2.</t>
  </si>
  <si>
    <t>2.2.</t>
  </si>
  <si>
    <t>4.1.</t>
  </si>
  <si>
    <t>4.2.</t>
  </si>
  <si>
    <t>4.2.2.</t>
  </si>
  <si>
    <t>ÁH-on</t>
  </si>
  <si>
    <t>5.1.</t>
  </si>
  <si>
    <t>5.2.</t>
  </si>
  <si>
    <t>8.1.2.</t>
  </si>
  <si>
    <t>8.1.1.</t>
  </si>
  <si>
    <t>Élelmezési bevétel</t>
  </si>
  <si>
    <t>Működési</t>
  </si>
  <si>
    <t>Tárgyi eszközök</t>
  </si>
  <si>
    <t>kívülről sz.</t>
  </si>
  <si>
    <t>PÉNZM.NÉLKÜL</t>
  </si>
  <si>
    <t>PÉNZ-</t>
  </si>
  <si>
    <t>(áfá-val)</t>
  </si>
  <si>
    <t>szervi</t>
  </si>
  <si>
    <t>immateriális</t>
  </si>
  <si>
    <t xml:space="preserve">működési </t>
  </si>
  <si>
    <t>(1+2+3+4.1+4.2+5)</t>
  </si>
  <si>
    <t>(1+2.1+4.1+5.1)</t>
  </si>
  <si>
    <t>(2.2+3+4.2+5.2)</t>
  </si>
  <si>
    <t>MARADVÁNNYAL</t>
  </si>
  <si>
    <t>NÉLKÜL</t>
  </si>
  <si>
    <t>javak értékesítése</t>
  </si>
  <si>
    <t>pénzeszközök</t>
  </si>
  <si>
    <t>(HALMOZÓDÁSSAL)</t>
  </si>
  <si>
    <t>NETTÓSÍTOTT</t>
  </si>
  <si>
    <t>11.=12+13</t>
  </si>
  <si>
    <t>14.=15+16</t>
  </si>
  <si>
    <t>17.=18+19</t>
  </si>
  <si>
    <t>22.</t>
  </si>
  <si>
    <t>24.</t>
  </si>
  <si>
    <t>25.</t>
  </si>
  <si>
    <t>27.=21+24</t>
  </si>
  <si>
    <t>28.=22+25</t>
  </si>
  <si>
    <t>1.4.c</t>
  </si>
  <si>
    <t>Ei. Mardr</t>
  </si>
  <si>
    <t>ei.marad.</t>
  </si>
  <si>
    <t>kapott támogatás</t>
  </si>
  <si>
    <t xml:space="preserve">Felhalmozási </t>
  </si>
  <si>
    <t>Polgármesteri Hivatal</t>
  </si>
  <si>
    <t>2. EGYÉB PÉNZFORGALOM NÉLKÜLI KIADÁS (VÁRHATÓ  MARADVÁNY)</t>
  </si>
  <si>
    <t>Járulék</t>
  </si>
  <si>
    <t xml:space="preserve">Rippl-Rónai Megyei Hatókörű Városi Múzeum </t>
  </si>
  <si>
    <t>Takács Gyula Megyei és Városi Könyvtár</t>
  </si>
  <si>
    <t>2012.évi eredeti előirányzat</t>
  </si>
  <si>
    <t xml:space="preserve"> 2013.évi tervezés</t>
  </si>
  <si>
    <t>2012.12.31. teljesítés</t>
  </si>
  <si>
    <t>26.old</t>
  </si>
  <si>
    <t>19.old</t>
  </si>
  <si>
    <t>20.old</t>
  </si>
  <si>
    <t>21. old</t>
  </si>
  <si>
    <t>1) NYITÁS: CSATOLÁS A VÉGLEGES TERVRŐL</t>
  </si>
  <si>
    <t xml:space="preserve">2) AZ ADATOKAT AZ EGYEDI LAPOKHOZ </t>
  </si>
  <si>
    <t>Tám.ért.</t>
  </si>
  <si>
    <t>Támog.ért.</t>
  </si>
  <si>
    <t>Felh.c.</t>
  </si>
  <si>
    <t>Egyéb pénzf.</t>
  </si>
  <si>
    <t xml:space="preserve">Működési </t>
  </si>
  <si>
    <t>CSATOLJUK</t>
  </si>
  <si>
    <t>szoc.pol.</t>
  </si>
  <si>
    <t>műk.pénzm.</t>
  </si>
  <si>
    <t>Élelmezési</t>
  </si>
  <si>
    <t>Egyéb int.</t>
  </si>
  <si>
    <t>átvett áh-n</t>
  </si>
  <si>
    <t>pénzmaradv.</t>
  </si>
  <si>
    <t>működési.</t>
  </si>
  <si>
    <t xml:space="preserve">felhalmozási </t>
  </si>
  <si>
    <t>áh-on kívüli</t>
  </si>
  <si>
    <t>műk.maradv.</t>
  </si>
  <si>
    <t>műk.tám.ért.</t>
  </si>
  <si>
    <t>felh.tám.ért.</t>
  </si>
  <si>
    <t>23.</t>
  </si>
  <si>
    <t>28.</t>
  </si>
  <si>
    <t>29.</t>
  </si>
  <si>
    <t>32.</t>
  </si>
  <si>
    <t>33.</t>
  </si>
  <si>
    <t>34.</t>
  </si>
  <si>
    <t>35.</t>
  </si>
  <si>
    <t>36.</t>
  </si>
  <si>
    <t>37.</t>
  </si>
  <si>
    <t>38.</t>
  </si>
  <si>
    <t>Szocio-Net Egyesített SzociálisIntézmények</t>
  </si>
  <si>
    <t>2012.ÉVBEN A KÉPLETEKET AZ EREDETINÉL MÓDOSÍTANI KELL !!!!! ÁTSZERVEZÉS MIATT</t>
  </si>
  <si>
    <t>GESZ-hez Működtetésre átkerülő Intézmények</t>
  </si>
  <si>
    <t>02.07.1.</t>
  </si>
  <si>
    <t>02.07.2.</t>
  </si>
  <si>
    <t>02.07.3.</t>
  </si>
  <si>
    <t>02.07.4.</t>
  </si>
  <si>
    <t>02.07.5.</t>
  </si>
  <si>
    <t>02.07.6.</t>
  </si>
  <si>
    <t>Kodály</t>
  </si>
  <si>
    <t>Zene</t>
  </si>
  <si>
    <t>Klebesberg</t>
  </si>
  <si>
    <t>Bárczi</t>
  </si>
  <si>
    <t>CÍM ALCÍM</t>
  </si>
  <si>
    <t xml:space="preserve"> 2013. ÉVI TERV GONDNOKSÁGHOZ ÁTVEZETVE</t>
  </si>
  <si>
    <t xml:space="preserve">Előző </t>
  </si>
  <si>
    <t>GESZ Egyéb bér</t>
  </si>
  <si>
    <t>Klebi</t>
  </si>
  <si>
    <t xml:space="preserve">Bárczi </t>
  </si>
  <si>
    <t>Liszt</t>
  </si>
  <si>
    <t>Össz</t>
  </si>
  <si>
    <t>Fő</t>
  </si>
  <si>
    <t>Munkács</t>
  </si>
  <si>
    <t>Duráczky</t>
  </si>
  <si>
    <t xml:space="preserve">Eltérés </t>
  </si>
  <si>
    <t xml:space="preserve">eredeti </t>
  </si>
  <si>
    <t>Külömbség</t>
  </si>
  <si>
    <t>GESZ Bevétel</t>
  </si>
  <si>
    <t>bér</t>
  </si>
  <si>
    <t>Egy. Bér</t>
  </si>
  <si>
    <t>Munka.jár</t>
  </si>
  <si>
    <t>összesen.</t>
  </si>
  <si>
    <t>Intézm.fin visszav.</t>
  </si>
  <si>
    <t>GESZ  műk. Bev</t>
  </si>
  <si>
    <t>GESZ OEP</t>
  </si>
  <si>
    <t>Műl bev OEP nélkül</t>
  </si>
  <si>
    <t>5.3.</t>
  </si>
  <si>
    <t>műl.c.</t>
  </si>
  <si>
    <t>pénzm.átv</t>
  </si>
  <si>
    <t>24.=25+26</t>
  </si>
  <si>
    <t>29.=23+26</t>
  </si>
  <si>
    <t>30.=27-7</t>
  </si>
  <si>
    <t>31.=28-8</t>
  </si>
  <si>
    <t>32.=29-9</t>
  </si>
  <si>
    <t>4.3+5+6+7)</t>
  </si>
  <si>
    <t>Társadalom -,</t>
  </si>
  <si>
    <t>20.=4+5+6+10+13+15+16</t>
  </si>
  <si>
    <t>2.1.  MŰKÖDÉSI TÁMOGATÁS ÁLLAMHÁZTARTÁSON BELÜLRŐL (2.1.1+2.1.2)</t>
  </si>
  <si>
    <t>2.1.1 OEP ALAPBÓL MŰKÖDÉSI TÁMOGATÁS ÁLLAMHÁZTARTÁSON BELÜLRŐL</t>
  </si>
  <si>
    <t>2.1.2 EGYÉB MŰKÖDÉSI TÁMOGATÁS ÁLLAMHÁZTARTÁSON BELÜLRŐL</t>
  </si>
  <si>
    <t>2.1 FELHALMOZÁSI TÁMOGATÁS ÁLLAMHÁZTARTÁSON BELÜL (2.1.1+2.1.2)</t>
  </si>
  <si>
    <t>2.1.1 OEP ALAPBÓL FELHALMOZÁSI TÁMOGATÁS ÁLLAMHÁZTARTÁSON BELÜLRŐL</t>
  </si>
  <si>
    <t>2.1.2 EGYÉB FELHALMOZÁSI TÁMOGATÁS ÁLLAMHÁZTARTÁSON BELÜLRŐL</t>
  </si>
  <si>
    <t>támogatás Államh.</t>
  </si>
  <si>
    <t>belülről</t>
  </si>
  <si>
    <t>Működési támogatás Államházt. Belülről</t>
  </si>
  <si>
    <t>tám.Államh.belül</t>
  </si>
  <si>
    <t>tám.Államh. Belül</t>
  </si>
  <si>
    <t>Felh.tám.Államházt. belülről</t>
  </si>
  <si>
    <t>tám.Államh.bel.</t>
  </si>
  <si>
    <t xml:space="preserve">Önkormányzati </t>
  </si>
  <si>
    <t>Hozzájárulás</t>
  </si>
  <si>
    <t xml:space="preserve">Állami </t>
  </si>
  <si>
    <t>Létszám</t>
  </si>
  <si>
    <t>normatívából</t>
  </si>
  <si>
    <t>Összesen Szociális nélkül</t>
  </si>
  <si>
    <t xml:space="preserve">1 főre jutó </t>
  </si>
  <si>
    <t>Önkorm. Tám</t>
  </si>
  <si>
    <t>7.=5/6*1000</t>
  </si>
  <si>
    <t>adatok ezer forintban</t>
  </si>
  <si>
    <t>adatok forintban</t>
  </si>
  <si>
    <t>2013. várható telj és terv külömbözete</t>
  </si>
  <si>
    <t>2014.évi</t>
  </si>
  <si>
    <t xml:space="preserve"> 2014.évi tervezés</t>
  </si>
  <si>
    <t>2014.terv-</t>
  </si>
  <si>
    <t>2013. várható telj.</t>
  </si>
  <si>
    <t>2013. eredeti e.</t>
  </si>
  <si>
    <t>2014.évi terv</t>
  </si>
  <si>
    <t>2013.év</t>
  </si>
  <si>
    <t>1251.-es szektor Élelmezési előirányzatai</t>
  </si>
  <si>
    <t>2013. év végi teljesítés</t>
  </si>
  <si>
    <t>2014.12.31. teljesítés</t>
  </si>
  <si>
    <t xml:space="preserve"> 2015.évi tervezés</t>
  </si>
  <si>
    <t>4.4.EGYÉB MŰKÖDÉSI KIADÁS</t>
  </si>
  <si>
    <t>4. EGYÉB MŰKÖDÉSI KIADÁSOK ÖSSZESEN (4.1+4.2+4.3)</t>
  </si>
  <si>
    <t xml:space="preserve">Egyéb </t>
  </si>
  <si>
    <t>Közhat.</t>
  </si>
  <si>
    <t xml:space="preserve"> 2016. évi tervezés</t>
  </si>
  <si>
    <t>2015.évi eredeti előirányzat</t>
  </si>
  <si>
    <t xml:space="preserve"> költségvetési szervek</t>
  </si>
  <si>
    <t>Kaposvári Humánszolgáltatási Gondokság</t>
  </si>
  <si>
    <t>2016. ÉVI EREDETI ELŐIRÁNYZAT</t>
  </si>
  <si>
    <t>2017. ÉVI TERV</t>
  </si>
  <si>
    <t>2017.évi</t>
  </si>
  <si>
    <t>08.01</t>
  </si>
  <si>
    <t>08.01.BÖLCSÖDEI KÖZPONT</t>
  </si>
  <si>
    <t>08.02. CSALÁDSEGÍTŐ KÖZPONT</t>
  </si>
  <si>
    <t>08.02.</t>
  </si>
  <si>
    <t>08.01.</t>
  </si>
  <si>
    <t>egyéb bevételből</t>
  </si>
  <si>
    <t>Minimálbér és a garantált bérminimum emelésének (2016.01.) hatása</t>
  </si>
  <si>
    <t>pedagógus minősítés miatti átsorolás (2017.01.01.-től)</t>
  </si>
  <si>
    <t>2017. I. félévi jubileumi jutalom , felmentés</t>
  </si>
  <si>
    <t>Víz- és csatornadíj 2016.-évi szintrehozás</t>
  </si>
  <si>
    <t>Gázenergia ÁFÁ.-val 2016.-évi szintrehozás</t>
  </si>
  <si>
    <t>Villamosenergia ÁFÁ.-val 2016.-évi szintrehozás</t>
  </si>
  <si>
    <t>Távhő és melegvíz szolgáltatás 2016.-évi szintrehozása</t>
  </si>
  <si>
    <t>Szemétszállítási díj 2016.- évi szintrehozása</t>
  </si>
  <si>
    <t>2016. I. félévi jubileumi jutalom , felmentés</t>
  </si>
  <si>
    <t>2017. évben tervezett közcélú létszám</t>
  </si>
  <si>
    <t>élemezés</t>
  </si>
  <si>
    <t>számviteli Tv vált miatt Rehab (3.009)I.félévi célt (1.884.+509)</t>
  </si>
  <si>
    <t>4 fő kisgyermekfelügyelő pedagógus bére (2016. év)</t>
  </si>
  <si>
    <t>Bértárgyalás és levezetés különbsége</t>
  </si>
  <si>
    <t>számviteli tv változás miatti átcsop rehab (1.543)</t>
  </si>
  <si>
    <t>Bölcsödei központ 2016.12. havi Szociális központnál jelentkező bére</t>
  </si>
  <si>
    <t>Családsegítőt 2016.12. havi Szociális központnál jelentkező bére</t>
  </si>
  <si>
    <t>1 fő közösségi gondozó álláshely a Szociális gondozási Központhoz</t>
  </si>
  <si>
    <t xml:space="preserve"> 2018.évi</t>
  </si>
  <si>
    <t>2018 évi előirányzatnál nem tervezehető magasabb végzettség miatt</t>
  </si>
  <si>
    <t>megjegyzés</t>
  </si>
  <si>
    <t>pedagógiai asszisztens</t>
  </si>
  <si>
    <t>hivatal segéd</t>
  </si>
  <si>
    <t>egyéb ügyintéző, csecsemő és gyermeknevelő pedagógus</t>
  </si>
  <si>
    <t>8 fő adminisztrátor, 1 fő hivatal segéd, 2 fő kézbesítő, 6 fő karbantartó, 7 fő kisgyereknevelő</t>
  </si>
  <si>
    <t>adminisztrátor</t>
  </si>
  <si>
    <t>4 fő gazdasági ügyintéző, 5 fő rendezvényszervező</t>
  </si>
  <si>
    <t>3 fő műszaki ügyintéző, 7 fő egyéb ügyintéző, 3 fő gyűjteménykezelő aszisztens, 1 fő hivatalsegéd, 1 fő könyvtárkezelő</t>
  </si>
  <si>
    <t>3 fő adminisztrátor, 1 fő technikai munkatárs</t>
  </si>
  <si>
    <t>Nem tervezhető létszám éves bérigénye (járulék nélkül, 9 hó márc-nov)</t>
  </si>
  <si>
    <t>Takáts Gyula Megyei és Városi Könyvtár</t>
  </si>
  <si>
    <t>2021. évi</t>
  </si>
  <si>
    <t>2020. év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</si>
</sst>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.0_ ;\-#,##0.0\ "/>
    <numFmt numFmtId="174" formatCode="#,##0_ ;\-#,##0\ "/>
    <numFmt numFmtId="175" formatCode="0.0%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  <numFmt numFmtId="181" formatCode="#,##0.000"/>
  </numFmts>
  <fonts count="11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 CE"/>
      <family val="1"/>
    </font>
    <font>
      <b/>
      <i/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Wingdings 3"/>
      <family val="1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Times New Roman CE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 CE"/>
      <family val="0"/>
    </font>
    <font>
      <b/>
      <sz val="10"/>
      <color indexed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47"/>
      <name val="Times New Roman"/>
      <family val="1"/>
    </font>
    <font>
      <sz val="10"/>
      <color indexed="10"/>
      <name val="Arial CE"/>
      <family val="0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Arial CE"/>
      <family val="0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b/>
      <sz val="12"/>
      <color indexed="47"/>
      <name val="Times New Roman"/>
      <family val="1"/>
    </font>
    <font>
      <sz val="12"/>
      <color indexed="10"/>
      <name val="Arial CE"/>
      <family val="0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 CE"/>
      <family val="0"/>
    </font>
    <font>
      <b/>
      <sz val="10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9" tint="0.7999799847602844"/>
      <name val="Times New Roman"/>
      <family val="1"/>
    </font>
    <font>
      <sz val="10"/>
      <color rgb="FFFF0000"/>
      <name val="Arial CE"/>
      <family val="0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Arial CE"/>
      <family val="0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i/>
      <sz val="10"/>
      <color rgb="FF00B050"/>
      <name val="Times New Roman"/>
      <family val="1"/>
    </font>
    <font>
      <b/>
      <sz val="10"/>
      <color rgb="FFFF0000"/>
      <name val="Arial CE"/>
      <family val="0"/>
    </font>
    <font>
      <b/>
      <sz val="12"/>
      <color rgb="FFFF0000"/>
      <name val="Times New Roman"/>
      <family val="1"/>
    </font>
    <font>
      <b/>
      <sz val="12"/>
      <color theme="9" tint="0.7999799847602844"/>
      <name val="Times New Roman"/>
      <family val="1"/>
    </font>
    <font>
      <sz val="12"/>
      <color rgb="FFFF0000"/>
      <name val="Arial CE"/>
      <family val="0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8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90" fillId="0" borderId="10" xfId="0" applyNumberFormat="1" applyFont="1" applyFill="1" applyBorder="1" applyAlignment="1">
      <alignment/>
    </xf>
    <xf numFmtId="3" fontId="91" fillId="0" borderId="10" xfId="0" applyNumberFormat="1" applyFont="1" applyFill="1" applyBorder="1" applyAlignment="1">
      <alignment/>
    </xf>
    <xf numFmtId="3" fontId="91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91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91" fillId="0" borderId="0" xfId="0" applyNumberFormat="1" applyFont="1" applyFill="1" applyAlignment="1">
      <alignment/>
    </xf>
    <xf numFmtId="3" fontId="92" fillId="0" borderId="10" xfId="0" applyNumberFormat="1" applyFont="1" applyFill="1" applyBorder="1" applyAlignment="1">
      <alignment/>
    </xf>
    <xf numFmtId="3" fontId="90" fillId="0" borderId="0" xfId="0" applyNumberFormat="1" applyFont="1" applyFill="1" applyAlignment="1">
      <alignment/>
    </xf>
    <xf numFmtId="3" fontId="91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49" fontId="92" fillId="0" borderId="10" xfId="0" applyNumberFormat="1" applyFont="1" applyFill="1" applyBorder="1" applyAlignment="1">
      <alignment/>
    </xf>
    <xf numFmtId="3" fontId="11" fillId="9" borderId="10" xfId="0" applyNumberFormat="1" applyFont="1" applyFill="1" applyBorder="1" applyAlignment="1">
      <alignment horizontal="center"/>
    </xf>
    <xf numFmtId="3" fontId="9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3" fillId="9" borderId="12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left"/>
    </xf>
    <xf numFmtId="0" fontId="11" fillId="9" borderId="11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left"/>
    </xf>
    <xf numFmtId="0" fontId="13" fillId="9" borderId="13" xfId="0" applyFont="1" applyFill="1" applyBorder="1" applyAlignment="1">
      <alignment horizontal="center"/>
    </xf>
    <xf numFmtId="49" fontId="11" fillId="17" borderId="13" xfId="0" applyNumberFormat="1" applyFont="1" applyFill="1" applyBorder="1" applyAlignment="1">
      <alignment horizontal="center"/>
    </xf>
    <xf numFmtId="49" fontId="11" fillId="6" borderId="13" xfId="0" applyNumberFormat="1" applyFont="1" applyFill="1" applyBorder="1" applyAlignment="1">
      <alignment horizontal="center"/>
    </xf>
    <xf numFmtId="3" fontId="11" fillId="8" borderId="10" xfId="0" applyNumberFormat="1" applyFont="1" applyFill="1" applyBorder="1" applyAlignment="1">
      <alignment horizontal="center"/>
    </xf>
    <xf numFmtId="49" fontId="11" fillId="24" borderId="13" xfId="0" applyNumberFormat="1" applyFont="1" applyFill="1" applyBorder="1" applyAlignment="1">
      <alignment horizontal="center"/>
    </xf>
    <xf numFmtId="49" fontId="11" fillId="14" borderId="13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49" fontId="11" fillId="33" borderId="13" xfId="0" applyNumberFormat="1" applyFont="1" applyFill="1" applyBorder="1" applyAlignment="1">
      <alignment horizontal="center"/>
    </xf>
    <xf numFmtId="3" fontId="11" fillId="28" borderId="10" xfId="0" applyNumberFormat="1" applyFont="1" applyFill="1" applyBorder="1" applyAlignment="1">
      <alignment horizontal="center"/>
    </xf>
    <xf numFmtId="49" fontId="11" fillId="35" borderId="13" xfId="0" applyNumberFormat="1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49" fontId="11" fillId="28" borderId="13" xfId="0" applyNumberFormat="1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49" fontId="11" fillId="9" borderId="13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 applyProtection="1">
      <alignment horizontal="right"/>
      <protection/>
    </xf>
    <xf numFmtId="3" fontId="93" fillId="0" borderId="10" xfId="0" applyNumberFormat="1" applyFont="1" applyFill="1" applyBorder="1" applyAlignment="1" applyProtection="1">
      <alignment horizontal="right"/>
      <protection/>
    </xf>
    <xf numFmtId="3" fontId="93" fillId="0" borderId="10" xfId="0" applyNumberFormat="1" applyFont="1" applyBorder="1" applyAlignment="1" applyProtection="1">
      <alignment horizontal="right"/>
      <protection/>
    </xf>
    <xf numFmtId="0" fontId="94" fillId="33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3" fontId="11" fillId="8" borderId="11" xfId="0" applyNumberFormat="1" applyFont="1" applyFill="1" applyBorder="1" applyAlignment="1">
      <alignment horizontal="center"/>
    </xf>
    <xf numFmtId="0" fontId="95" fillId="36" borderId="12" xfId="0" applyFont="1" applyFill="1" applyBorder="1" applyAlignment="1">
      <alignment horizontal="center"/>
    </xf>
    <xf numFmtId="0" fontId="95" fillId="36" borderId="10" xfId="0" applyFont="1" applyFill="1" applyBorder="1" applyAlignment="1">
      <alignment horizontal="center"/>
    </xf>
    <xf numFmtId="3" fontId="3" fillId="0" borderId="11" xfId="0" applyNumberFormat="1" applyFont="1" applyBorder="1" applyAlignment="1" applyProtection="1">
      <alignment horizontal="right"/>
      <protection/>
    </xf>
    <xf numFmtId="3" fontId="9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3" fontId="91" fillId="0" borderId="15" xfId="0" applyNumberFormat="1" applyFont="1" applyFill="1" applyBorder="1" applyAlignment="1">
      <alignment/>
    </xf>
    <xf numFmtId="3" fontId="92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90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/>
    </xf>
    <xf numFmtId="3" fontId="91" fillId="0" borderId="12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90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9" fontId="95" fillId="36" borderId="13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 applyProtection="1">
      <alignment/>
      <protection/>
    </xf>
    <xf numFmtId="3" fontId="92" fillId="0" borderId="10" xfId="0" applyNumberFormat="1" applyFont="1" applyFill="1" applyBorder="1" applyAlignment="1">
      <alignment vertical="center"/>
    </xf>
    <xf numFmtId="3" fontId="90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9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/>
    </xf>
    <xf numFmtId="3" fontId="96" fillId="0" borderId="13" xfId="0" applyNumberFormat="1" applyFont="1" applyBorder="1" applyAlignment="1">
      <alignment horizontal="right"/>
    </xf>
    <xf numFmtId="0" fontId="9" fillId="13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3" fontId="91" fillId="0" borderId="13" xfId="0" applyNumberFormat="1" applyFont="1" applyBorder="1" applyAlignment="1">
      <alignment/>
    </xf>
    <xf numFmtId="3" fontId="96" fillId="0" borderId="10" xfId="0" applyNumberFormat="1" applyFont="1" applyBorder="1" applyAlignment="1">
      <alignment horizontal="right"/>
    </xf>
    <xf numFmtId="3" fontId="11" fillId="0" borderId="13" xfId="0" applyNumberFormat="1" applyFont="1" applyBorder="1" applyAlignment="1" applyProtection="1">
      <alignment horizontal="left"/>
      <protection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3" fontId="11" fillId="0" borderId="13" xfId="0" applyNumberFormat="1" applyFont="1" applyBorder="1" applyAlignment="1" applyProtection="1">
      <alignment horizontal="right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96" fillId="0" borderId="13" xfId="0" applyNumberFormat="1" applyFont="1" applyBorder="1" applyAlignment="1" applyProtection="1">
      <alignment horizontal="left"/>
      <protection/>
    </xf>
    <xf numFmtId="0" fontId="9" fillId="0" borderId="17" xfId="0" applyFont="1" applyFill="1" applyBorder="1" applyAlignment="1">
      <alignment horizontal="center"/>
    </xf>
    <xf numFmtId="3" fontId="93" fillId="8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wrapText="1"/>
      <protection/>
    </xf>
    <xf numFmtId="3" fontId="93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>
      <alignment/>
    </xf>
    <xf numFmtId="3" fontId="93" fillId="0" borderId="10" xfId="0" applyNumberFormat="1" applyFont="1" applyBorder="1" applyAlignment="1" applyProtection="1">
      <alignment vertical="center"/>
      <protection/>
    </xf>
    <xf numFmtId="0" fontId="12" fillId="8" borderId="12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left"/>
    </xf>
    <xf numFmtId="0" fontId="11" fillId="8" borderId="18" xfId="0" applyFont="1" applyFill="1" applyBorder="1" applyAlignment="1">
      <alignment horizontal="left"/>
    </xf>
    <xf numFmtId="0" fontId="3" fillId="0" borderId="10" xfId="0" applyNumberFormat="1" applyFont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Border="1" applyAlignment="1">
      <alignment horizontal="right"/>
    </xf>
    <xf numFmtId="0" fontId="9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/>
      <protection/>
    </xf>
    <xf numFmtId="0" fontId="9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/>
    </xf>
    <xf numFmtId="0" fontId="93" fillId="0" borderId="10" xfId="0" applyNumberFormat="1" applyFont="1" applyBorder="1" applyAlignment="1" applyProtection="1">
      <alignment vertical="center"/>
      <protection/>
    </xf>
    <xf numFmtId="3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2" fillId="0" borderId="12" xfId="0" applyNumberFormat="1" applyFont="1" applyBorder="1" applyAlignment="1">
      <alignment/>
    </xf>
    <xf numFmtId="3" fontId="97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7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97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97" fillId="0" borderId="13" xfId="0" applyNumberFormat="1" applyFont="1" applyBorder="1" applyAlignment="1">
      <alignment/>
    </xf>
    <xf numFmtId="172" fontId="97" fillId="0" borderId="12" xfId="0" applyNumberFormat="1" applyFont="1" applyBorder="1" applyAlignment="1">
      <alignment/>
    </xf>
    <xf numFmtId="172" fontId="97" fillId="0" borderId="11" xfId="0" applyNumberFormat="1" applyFont="1" applyBorder="1" applyAlignment="1">
      <alignment/>
    </xf>
    <xf numFmtId="172" fontId="97" fillId="0" borderId="13" xfId="0" applyNumberFormat="1" applyFont="1" applyBorder="1" applyAlignment="1">
      <alignment/>
    </xf>
    <xf numFmtId="3" fontId="98" fillId="33" borderId="10" xfId="0" applyNumberFormat="1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/>
    </xf>
    <xf numFmtId="3" fontId="3" fillId="0" borderId="10" xfId="0" applyNumberFormat="1" applyFont="1" applyBorder="1" applyAlignment="1" applyProtection="1">
      <alignment horizontal="left"/>
      <protection/>
    </xf>
    <xf numFmtId="3" fontId="9" fillId="0" borderId="0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3" fontId="91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/>
    </xf>
    <xf numFmtId="0" fontId="91" fillId="0" borderId="11" xfId="0" applyFont="1" applyFill="1" applyBorder="1" applyAlignment="1">
      <alignment horizontal="center"/>
    </xf>
    <xf numFmtId="3" fontId="9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1" fillId="0" borderId="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93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00" fillId="0" borderId="13" xfId="0" applyFont="1" applyFill="1" applyBorder="1" applyAlignment="1">
      <alignment/>
    </xf>
    <xf numFmtId="0" fontId="91" fillId="0" borderId="13" xfId="0" applyFont="1" applyFill="1" applyBorder="1" applyAlignment="1">
      <alignment horizontal="left"/>
    </xf>
    <xf numFmtId="3" fontId="101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Continuous"/>
    </xf>
    <xf numFmtId="0" fontId="9" fillId="0" borderId="22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lef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91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102" fillId="0" borderId="15" xfId="0" applyNumberFormat="1" applyFont="1" applyFill="1" applyBorder="1" applyAlignment="1">
      <alignment/>
    </xf>
    <xf numFmtId="3" fontId="103" fillId="0" borderId="1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3" fontId="90" fillId="0" borderId="10" xfId="0" applyNumberFormat="1" applyFont="1" applyBorder="1" applyAlignment="1">
      <alignment/>
    </xf>
    <xf numFmtId="3" fontId="90" fillId="0" borderId="2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left"/>
    </xf>
    <xf numFmtId="3" fontId="91" fillId="0" borderId="10" xfId="0" applyNumberFormat="1" applyFont="1" applyBorder="1" applyAlignment="1">
      <alignment/>
    </xf>
    <xf numFmtId="3" fontId="91" fillId="0" borderId="15" xfId="0" applyNumberFormat="1" applyFont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104" fillId="35" borderId="12" xfId="0" applyFont="1" applyFill="1" applyBorder="1" applyAlignment="1">
      <alignment/>
    </xf>
    <xf numFmtId="0" fontId="104" fillId="35" borderId="10" xfId="0" applyFont="1" applyFill="1" applyBorder="1" applyAlignment="1">
      <alignment/>
    </xf>
    <xf numFmtId="0" fontId="104" fillId="35" borderId="11" xfId="0" applyFont="1" applyFill="1" applyBorder="1" applyAlignment="1">
      <alignment/>
    </xf>
    <xf numFmtId="3" fontId="105" fillId="0" borderId="10" xfId="0" applyNumberFormat="1" applyFont="1" applyBorder="1" applyAlignment="1">
      <alignment/>
    </xf>
    <xf numFmtId="0" fontId="106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/>
    </xf>
    <xf numFmtId="3" fontId="9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3" fillId="0" borderId="11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92" fillId="0" borderId="10" xfId="0" applyNumberFormat="1" applyFont="1" applyBorder="1" applyAlignment="1">
      <alignment/>
    </xf>
    <xf numFmtId="3" fontId="91" fillId="0" borderId="2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92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0" fontId="107" fillId="37" borderId="12" xfId="0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left"/>
    </xf>
    <xf numFmtId="0" fontId="108" fillId="37" borderId="11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left" vertical="top"/>
    </xf>
    <xf numFmtId="49" fontId="91" fillId="0" borderId="0" xfId="0" applyNumberFormat="1" applyFont="1" applyFill="1" applyAlignment="1">
      <alignment wrapText="1"/>
    </xf>
    <xf numFmtId="0" fontId="91" fillId="0" borderId="0" xfId="0" applyFont="1" applyFill="1" applyAlignment="1">
      <alignment/>
    </xf>
    <xf numFmtId="0" fontId="0" fillId="0" borderId="0" xfId="0" applyBorder="1" applyAlignment="1">
      <alignment/>
    </xf>
    <xf numFmtId="49" fontId="93" fillId="38" borderId="15" xfId="0" applyNumberFormat="1" applyFont="1" applyFill="1" applyBorder="1" applyAlignment="1">
      <alignment/>
    </xf>
    <xf numFmtId="0" fontId="93" fillId="38" borderId="15" xfId="0" applyFont="1" applyFill="1" applyBorder="1" applyAlignment="1">
      <alignment/>
    </xf>
    <xf numFmtId="49" fontId="93" fillId="35" borderId="15" xfId="0" applyNumberFormat="1" applyFont="1" applyFill="1" applyBorder="1" applyAlignment="1">
      <alignment/>
    </xf>
    <xf numFmtId="0" fontId="93" fillId="35" borderId="15" xfId="0" applyFont="1" applyFill="1" applyBorder="1" applyAlignment="1">
      <alignment/>
    </xf>
    <xf numFmtId="49" fontId="93" fillId="14" borderId="15" xfId="0" applyNumberFormat="1" applyFont="1" applyFill="1" applyBorder="1" applyAlignment="1">
      <alignment/>
    </xf>
    <xf numFmtId="0" fontId="93" fillId="14" borderId="15" xfId="0" applyFont="1" applyFill="1" applyBorder="1" applyAlignment="1">
      <alignment/>
    </xf>
    <xf numFmtId="49" fontId="93" fillId="15" borderId="15" xfId="0" applyNumberFormat="1" applyFont="1" applyFill="1" applyBorder="1" applyAlignment="1">
      <alignment/>
    </xf>
    <xf numFmtId="0" fontId="93" fillId="15" borderId="15" xfId="0" applyFont="1" applyFill="1" applyBorder="1" applyAlignment="1">
      <alignment/>
    </xf>
    <xf numFmtId="49" fontId="93" fillId="25" borderId="15" xfId="0" applyNumberFormat="1" applyFont="1" applyFill="1" applyBorder="1" applyAlignment="1">
      <alignment/>
    </xf>
    <xf numFmtId="0" fontId="93" fillId="25" borderId="15" xfId="0" applyFont="1" applyFill="1" applyBorder="1" applyAlignment="1">
      <alignment/>
    </xf>
    <xf numFmtId="49" fontId="93" fillId="39" borderId="15" xfId="0" applyNumberFormat="1" applyFont="1" applyFill="1" applyBorder="1" applyAlignment="1">
      <alignment/>
    </xf>
    <xf numFmtId="0" fontId="93" fillId="39" borderId="15" xfId="0" applyFont="1" applyFill="1" applyBorder="1" applyAlignment="1">
      <alignment/>
    </xf>
    <xf numFmtId="0" fontId="21" fillId="0" borderId="13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93" fillId="0" borderId="10" xfId="0" applyNumberFormat="1" applyFont="1" applyBorder="1" applyAlignment="1" applyProtection="1">
      <alignment horizontal="right"/>
      <protection/>
    </xf>
    <xf numFmtId="49" fontId="96" fillId="38" borderId="15" xfId="0" applyNumberFormat="1" applyFont="1" applyFill="1" applyBorder="1" applyAlignment="1">
      <alignment/>
    </xf>
    <xf numFmtId="0" fontId="96" fillId="38" borderId="15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>
      <alignment horizontal="right"/>
    </xf>
    <xf numFmtId="3" fontId="96" fillId="0" borderId="10" xfId="0" applyNumberFormat="1" applyFont="1" applyBorder="1" applyAlignment="1" applyProtection="1">
      <alignment horizontal="right"/>
      <protection/>
    </xf>
    <xf numFmtId="0" fontId="96" fillId="0" borderId="10" xfId="0" applyNumberFormat="1" applyFont="1" applyFill="1" applyBorder="1" applyAlignment="1">
      <alignment horizontal="left"/>
    </xf>
    <xf numFmtId="0" fontId="96" fillId="0" borderId="10" xfId="0" applyNumberFormat="1" applyFont="1" applyBorder="1" applyAlignment="1" applyProtection="1">
      <alignment horizontal="right"/>
      <protection/>
    </xf>
    <xf numFmtId="3" fontId="109" fillId="0" borderId="10" xfId="0" applyNumberFormat="1" applyFont="1" applyBorder="1" applyAlignment="1">
      <alignment/>
    </xf>
    <xf numFmtId="3" fontId="9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3" fontId="90" fillId="0" borderId="13" xfId="0" applyNumberFormat="1" applyFont="1" applyBorder="1" applyAlignment="1">
      <alignment/>
    </xf>
    <xf numFmtId="0" fontId="101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01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99" fillId="0" borderId="10" xfId="0" applyNumberFormat="1" applyFont="1" applyFill="1" applyBorder="1" applyAlignment="1">
      <alignment vertical="center"/>
    </xf>
    <xf numFmtId="0" fontId="110" fillId="0" borderId="0" xfId="0" applyFont="1" applyFill="1" applyAlignment="1">
      <alignment/>
    </xf>
    <xf numFmtId="49" fontId="90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horizontal="left"/>
    </xf>
    <xf numFmtId="3" fontId="111" fillId="0" borderId="13" xfId="0" applyNumberFormat="1" applyFont="1" applyFill="1" applyBorder="1" applyAlignment="1">
      <alignment/>
    </xf>
    <xf numFmtId="49" fontId="91" fillId="0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96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Continuous"/>
    </xf>
    <xf numFmtId="0" fontId="111" fillId="0" borderId="1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3" fontId="25" fillId="0" borderId="13" xfId="0" applyNumberFormat="1" applyFont="1" applyFill="1" applyBorder="1" applyAlignment="1">
      <alignment/>
    </xf>
    <xf numFmtId="0" fontId="112" fillId="0" borderId="13" xfId="0" applyFont="1" applyFill="1" applyBorder="1" applyAlignment="1">
      <alignment/>
    </xf>
    <xf numFmtId="0" fontId="111" fillId="0" borderId="13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113" fillId="0" borderId="0" xfId="0" applyNumberFormat="1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/>
    </xf>
    <xf numFmtId="49" fontId="3" fillId="40" borderId="15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 horizontal="left"/>
    </xf>
    <xf numFmtId="3" fontId="114" fillId="0" borderId="13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 vertical="center"/>
    </xf>
    <xf numFmtId="3" fontId="114" fillId="0" borderId="13" xfId="0" applyNumberFormat="1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wrapText="1"/>
    </xf>
    <xf numFmtId="3" fontId="27" fillId="0" borderId="13" xfId="0" applyNumberFormat="1" applyFont="1" applyFill="1" applyBorder="1" applyAlignment="1">
      <alignment vertical="center" wrapText="1"/>
    </xf>
    <xf numFmtId="3" fontId="25" fillId="0" borderId="13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" fontId="9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49" fontId="3" fillId="9" borderId="21" xfId="0" applyNumberFormat="1" applyFont="1" applyFill="1" applyBorder="1" applyAlignment="1">
      <alignment horizontal="center"/>
    </xf>
    <xf numFmtId="49" fontId="3" fillId="9" borderId="24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95" fillId="36" borderId="1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17" fillId="0" borderId="1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9" fillId="0" borderId="0" xfId="0" applyFont="1" applyFill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4 2" xfId="60"/>
    <cellStyle name="Normál 5" xfId="61"/>
    <cellStyle name="Normál 7 2" xfId="62"/>
    <cellStyle name="Normál 7 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csartimea\Dokumentumok\Ibolya\2013\El&#337;ir.m&#243;d\2013.rend.m-1.re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csartimea\Dokumentumok\Ibolya\2013\El&#337;ir.m&#243;d\2013.rend.m-3.ren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lcsartimea\Documents\Ibolya\2017\El&#337;ir&#225;nyzat%20m&#243;d\2017.rend.m-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lcsartimea\Documents\Ibolya\2017\Tervez&#233;s\2017.%20tervez&#233;s%201.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11">
        <row r="1">
          <cell r="A1" t="str">
            <v> </v>
          </cell>
          <cell r="B1" t="str">
            <v>I.</v>
          </cell>
          <cell r="C1" t="str">
            <v>I.</v>
          </cell>
          <cell r="D1" t="str">
            <v>I.</v>
          </cell>
          <cell r="E1" t="str">
            <v>I.</v>
          </cell>
          <cell r="F1" t="str">
            <v>I.</v>
          </cell>
          <cell r="G1" t="str">
            <v>I.</v>
          </cell>
          <cell r="H1" t="str">
            <v>I.</v>
          </cell>
          <cell r="I1" t="str">
            <v>I.</v>
          </cell>
          <cell r="J1" t="str">
            <v>II.</v>
          </cell>
          <cell r="K1" t="str">
            <v>II.</v>
          </cell>
          <cell r="L1" t="str">
            <v>II.</v>
          </cell>
          <cell r="M1" t="str">
            <v>II.</v>
          </cell>
          <cell r="N1" t="str">
            <v>II.</v>
          </cell>
          <cell r="O1" t="str">
            <v>IV.</v>
          </cell>
          <cell r="P1" t="str">
            <v>A.</v>
          </cell>
          <cell r="Q1" t="str">
            <v>I.</v>
          </cell>
          <cell r="R1" t="str">
            <v>I.</v>
          </cell>
          <cell r="S1" t="str">
            <v>I.</v>
          </cell>
          <cell r="T1" t="str">
            <v>I.</v>
          </cell>
          <cell r="U1" t="str">
            <v>I.</v>
          </cell>
          <cell r="V1" t="str">
            <v>I.</v>
          </cell>
          <cell r="W1" t="str">
            <v>I.</v>
          </cell>
          <cell r="X1" t="str">
            <v>II.</v>
          </cell>
          <cell r="Y1" t="str">
            <v>II.</v>
          </cell>
          <cell r="Z1" t="str">
            <v>II.</v>
          </cell>
          <cell r="AA1" t="str">
            <v>II.</v>
          </cell>
          <cell r="AB1" t="str">
            <v>II.</v>
          </cell>
          <cell r="AC1" t="str">
            <v>V.</v>
          </cell>
          <cell r="AD1" t="str">
            <v>VI.</v>
          </cell>
          <cell r="AE1" t="str">
            <v>VI.</v>
          </cell>
          <cell r="AF1" t="str">
            <v>VI</v>
          </cell>
          <cell r="AG1" t="str">
            <v>B.</v>
          </cell>
        </row>
        <row r="2">
          <cell r="A2" t="str">
            <v>Cím</v>
          </cell>
          <cell r="B2" t="str">
            <v>Al-</v>
          </cell>
          <cell r="C2" t="str">
            <v>1) NYITÁS: CSATOLÁS A VÉGLEGES TERVRŐL</v>
          </cell>
          <cell r="D2" t="str">
            <v>1.</v>
          </cell>
          <cell r="E2" t="str">
            <v>2.</v>
          </cell>
          <cell r="F2" t="str">
            <v>3.</v>
          </cell>
          <cell r="G2" t="str">
            <v>4.1</v>
          </cell>
          <cell r="H2" t="str">
            <v>4.2</v>
          </cell>
          <cell r="I2" t="str">
            <v>4.3</v>
          </cell>
          <cell r="J2" t="str">
            <v>4.4.1</v>
          </cell>
          <cell r="K2" t="str">
            <v>5.</v>
          </cell>
          <cell r="L2" t="str">
            <v>1.</v>
          </cell>
          <cell r="M2" t="str">
            <v>2.</v>
          </cell>
          <cell r="N2" t="str">
            <v>3.1</v>
          </cell>
          <cell r="O2" t="str">
            <v>3.2</v>
          </cell>
          <cell r="P2" t="str">
            <v>3.3.1</v>
          </cell>
          <cell r="Q2" t="str">
            <v>2.</v>
          </cell>
          <cell r="R2" t="str">
            <v>KÖLTSÉGVETÉSI</v>
          </cell>
          <cell r="S2" t="str">
            <v>Fogl.</v>
          </cell>
          <cell r="T2" t="str">
            <v>1.</v>
          </cell>
          <cell r="U2" t="str">
            <v>2.2</v>
          </cell>
          <cell r="V2" t="str">
            <v>2.3.1.</v>
          </cell>
          <cell r="W2" t="str">
            <v>1.</v>
          </cell>
          <cell r="X2" t="str">
            <v>2.2</v>
          </cell>
          <cell r="Y2" t="str">
            <v>2.3.1</v>
          </cell>
          <cell r="Z2" t="str">
            <v>1.</v>
          </cell>
          <cell r="AA2" t="str">
            <v>1.</v>
          </cell>
          <cell r="AB2" t="str">
            <v>TÁRGYÉVI</v>
          </cell>
        </row>
        <row r="3">
          <cell r="A3" t="str">
            <v>sz.</v>
          </cell>
          <cell r="B3" t="str">
            <v>cím</v>
          </cell>
          <cell r="C3" t="str">
            <v>2) AZ ADATOKAT AZ EGYEDI LAPOKHOZ </v>
          </cell>
          <cell r="D3" t="str">
            <v>Személyi</v>
          </cell>
          <cell r="E3" t="str">
            <v>Munkaadót</v>
          </cell>
          <cell r="F3" t="str">
            <v>Dologi és</v>
          </cell>
          <cell r="G3" t="str">
            <v>Támog.értékű</v>
          </cell>
          <cell r="H3" t="str">
            <v>Működési c.</v>
          </cell>
          <cell r="I3" t="str">
            <v>Társadalom-,</v>
          </cell>
          <cell r="J3" t="str">
            <v>Előző évi</v>
          </cell>
          <cell r="K3" t="str">
            <v>Ellátottak</v>
          </cell>
          <cell r="L3" t="str">
            <v>Beruházási</v>
          </cell>
          <cell r="M3" t="str">
            <v>Felújítási</v>
          </cell>
          <cell r="N3" t="str">
            <v>Támogatásértékű</v>
          </cell>
          <cell r="O3" t="str">
            <v>Felhalmozási c.</v>
          </cell>
          <cell r="P3" t="str">
            <v>Előző évi</v>
          </cell>
          <cell r="Q3" t="str">
            <v>Egyéb pénzforg.</v>
          </cell>
          <cell r="R3" t="str">
            <v>KIADÁSOK</v>
          </cell>
          <cell r="S3" t="str">
            <v>létsz.</v>
          </cell>
          <cell r="T3" t="str">
            <v>Intézményi</v>
          </cell>
          <cell r="U3" t="str">
            <v>1.1</v>
          </cell>
          <cell r="V3" t="str">
            <v>1.2</v>
          </cell>
          <cell r="W3" t="str">
            <v>2.1.1</v>
          </cell>
          <cell r="X3" t="str">
            <v>2.1.2</v>
          </cell>
          <cell r="Y3" t="str">
            <v>Működési c.</v>
          </cell>
          <cell r="Z3" t="str">
            <v>Előző évi </v>
          </cell>
          <cell r="AA3" t="str">
            <v>Előző </v>
          </cell>
          <cell r="AB3" t="str">
            <v>2.1.1</v>
          </cell>
          <cell r="AC3" t="str">
            <v>2.1.2</v>
          </cell>
          <cell r="AD3" t="str">
            <v>Felhalmozási c.</v>
          </cell>
          <cell r="AE3" t="str">
            <v>Felhalm</v>
          </cell>
          <cell r="AF3" t="str">
            <v>Irányító </v>
          </cell>
          <cell r="AG3" t="str">
            <v>1.1</v>
          </cell>
          <cell r="AH3" t="str">
            <v>1.2</v>
          </cell>
          <cell r="AI3" t="str">
            <v>Előző évi</v>
          </cell>
          <cell r="AJ3" t="str">
            <v>1.1</v>
          </cell>
          <cell r="AK3" t="str">
            <v>2.1</v>
          </cell>
          <cell r="AL3" t="str">
            <v>BEVÉTELEK</v>
          </cell>
        </row>
        <row r="4">
          <cell r="A4" t="str">
            <v> </v>
          </cell>
          <cell r="B4" t="str">
            <v>CSATOLJUK</v>
          </cell>
          <cell r="C4" t="str">
            <v>juttatások</v>
          </cell>
          <cell r="D4" t="str">
            <v>terhelő</v>
          </cell>
          <cell r="E4" t="str">
            <v>egyéb folyó</v>
          </cell>
          <cell r="F4" t="str">
            <v>működési</v>
          </cell>
          <cell r="G4" t="str">
            <v>átadás</v>
          </cell>
          <cell r="H4" t="str">
            <v>szociálpolitikai</v>
          </cell>
          <cell r="I4" t="str">
            <v>műk. c.pénzm.</v>
          </cell>
          <cell r="J4" t="str">
            <v>pénzbeli</v>
          </cell>
          <cell r="K4" t="str">
            <v>kiadások</v>
          </cell>
          <cell r="L4" t="str">
            <v>kiadások</v>
          </cell>
          <cell r="M4" t="str">
            <v>felhalmozási</v>
          </cell>
          <cell r="N4" t="str">
            <v>pénzek átadása</v>
          </cell>
          <cell r="O4" t="str">
            <v>felhalmozási c.</v>
          </cell>
          <cell r="P4" t="str">
            <v>nélküli kiadás</v>
          </cell>
          <cell r="Q4" t="str">
            <v>ÖSSZESEN</v>
          </cell>
          <cell r="R4" t="str">
            <v>fő</v>
          </cell>
          <cell r="S4" t="str">
            <v>működési</v>
          </cell>
          <cell r="T4" t="str">
            <v>Élelmezés bev.</v>
          </cell>
          <cell r="U4" t="str">
            <v>Egyéb intézményi</v>
          </cell>
          <cell r="V4" t="str">
            <v>OEP alapból</v>
          </cell>
          <cell r="W4" t="str">
            <v>Egyéb</v>
          </cell>
          <cell r="X4" t="str">
            <v>átvett pénzek</v>
          </cell>
          <cell r="Y4" t="str">
            <v>műk.c. pénzm.</v>
          </cell>
          <cell r="Z4" t="str">
            <v>műk. C.</v>
          </cell>
          <cell r="AA4" t="str">
            <v>OEP alapból</v>
          </cell>
          <cell r="AB4" t="str">
            <v>Egyéb</v>
          </cell>
          <cell r="AC4" t="str">
            <v>átvétel áh-on</v>
          </cell>
          <cell r="AD4" t="str">
            <v>és tőke j.</v>
          </cell>
          <cell r="AE4" t="str">
            <v>szervtől </v>
          </cell>
          <cell r="AF4" t="str">
            <v>működési c.</v>
          </cell>
          <cell r="AG4" t="str">
            <v>felhalmozási c.</v>
          </cell>
          <cell r="AH4" t="str">
            <v>pénzmaradvány</v>
          </cell>
          <cell r="AI4" t="str">
            <v>működési c.</v>
          </cell>
          <cell r="AJ4" t="str">
            <v>felhalmozási c.</v>
          </cell>
          <cell r="AK4" t="str">
            <v>ÖSSZESEN</v>
          </cell>
        </row>
        <row r="5">
          <cell r="A5" t="str">
            <v>járulékok</v>
          </cell>
          <cell r="B5" t="str">
            <v>kiadások</v>
          </cell>
          <cell r="C5" t="str">
            <v>kiadások</v>
          </cell>
          <cell r="D5" t="str">
            <v>áh-on kívülre</v>
          </cell>
          <cell r="E5" t="str">
            <v>juttatások</v>
          </cell>
          <cell r="F5" t="str">
            <v>átadás önk-on belül</v>
          </cell>
          <cell r="G5" t="str">
            <v>juttatásai</v>
          </cell>
          <cell r="H5" t="str">
            <v>áfá-val</v>
          </cell>
          <cell r="I5" t="str">
            <v>áfá-val</v>
          </cell>
          <cell r="J5" t="str">
            <v>kiadások</v>
          </cell>
          <cell r="K5" t="str">
            <v>áh-n kívülre</v>
          </cell>
          <cell r="L5" t="str">
            <v>átadás önk-on belül</v>
          </cell>
          <cell r="M5" t="str">
            <v>Működési maradvány</v>
          </cell>
          <cell r="N5" t="str">
            <v>bevétel</v>
          </cell>
          <cell r="O5" t="str">
            <v>áfá-val</v>
          </cell>
          <cell r="P5" t="str">
            <v>műk.bevétel</v>
          </cell>
          <cell r="Q5" t="str">
            <v>műk.tám.értékű</v>
          </cell>
          <cell r="R5" t="str">
            <v>műk.tám.értékű</v>
          </cell>
          <cell r="S5" t="str">
            <v>áh-on kívülről</v>
          </cell>
          <cell r="T5" t="str">
            <v>átvétel önk-on belül</v>
          </cell>
          <cell r="U5" t="str">
            <v>pénzm. Átv</v>
          </cell>
          <cell r="V5" t="str">
            <v>felhalm..tám.értékű</v>
          </cell>
          <cell r="W5" t="str">
            <v>felhalm..tám.értékű</v>
          </cell>
          <cell r="X5" t="str">
            <v>kívülről</v>
          </cell>
          <cell r="Y5" t="str">
            <v>bev</v>
          </cell>
          <cell r="Z5" t="str">
            <v>támogatás</v>
          </cell>
          <cell r="AA5" t="str">
            <v>támogatás</v>
          </cell>
          <cell r="AB5" t="str">
            <v>támogatás</v>
          </cell>
          <cell r="AC5" t="str">
            <v>igénybevétele</v>
          </cell>
          <cell r="AD5" t="str">
            <v>pénzmaradvány</v>
          </cell>
          <cell r="AE5" t="str">
            <v>pénzmaradvány</v>
          </cell>
          <cell r="AF5" t="str">
            <v>I+II+IV+V</v>
          </cell>
        </row>
        <row r="6">
          <cell r="A6" t="str">
            <v>2013.terv</v>
          </cell>
          <cell r="B6" t="str">
            <v>2013.terv</v>
          </cell>
          <cell r="C6" t="str">
            <v>2013.terv</v>
          </cell>
          <cell r="D6" t="str">
            <v>2013.terv</v>
          </cell>
          <cell r="E6" t="str">
            <v>2013.terv</v>
          </cell>
          <cell r="F6" t="str">
            <v>2013.terv</v>
          </cell>
          <cell r="G6" t="str">
            <v>2013.terv</v>
          </cell>
          <cell r="H6" t="str">
            <v>2013.terv</v>
          </cell>
          <cell r="I6" t="str">
            <v>2013.terv</v>
          </cell>
          <cell r="J6" t="str">
            <v>2013.terv</v>
          </cell>
          <cell r="K6" t="str">
            <v>2013.terv</v>
          </cell>
          <cell r="L6" t="str">
            <v>2013.terv</v>
          </cell>
          <cell r="M6" t="str">
            <v>2013.terv</v>
          </cell>
          <cell r="N6" t="str">
            <v>2013.terv</v>
          </cell>
          <cell r="O6" t="str">
            <v>2013.terv</v>
          </cell>
          <cell r="P6" t="str">
            <v>2013.terv</v>
          </cell>
          <cell r="Q6" t="str">
            <v>2013.terv</v>
          </cell>
          <cell r="R6" t="str">
            <v>2013.terv</v>
          </cell>
          <cell r="S6" t="str">
            <v>2012.terv</v>
          </cell>
          <cell r="T6" t="str">
            <v>2013.terv</v>
          </cell>
          <cell r="U6" t="str">
            <v>2013.terv</v>
          </cell>
          <cell r="V6" t="str">
            <v>2013.terv</v>
          </cell>
          <cell r="W6" t="str">
            <v>2012.terv</v>
          </cell>
          <cell r="X6" t="str">
            <v>2013.terv</v>
          </cell>
          <cell r="Y6" t="str">
            <v>2012.terv</v>
          </cell>
          <cell r="Z6" t="str">
            <v>2012.terv</v>
          </cell>
          <cell r="AA6" t="str">
            <v>2012.terv</v>
          </cell>
          <cell r="AB6" t="str">
            <v>2013.terv</v>
          </cell>
          <cell r="AC6" t="str">
            <v>2013.terv</v>
          </cell>
          <cell r="AD6" t="str">
            <v>2013.terv</v>
          </cell>
          <cell r="AE6" t="str">
            <v>2013.terv</v>
          </cell>
          <cell r="AF6" t="str">
            <v>2013.terv</v>
          </cell>
          <cell r="AG6" t="str">
            <v>2013.terv</v>
          </cell>
          <cell r="AH6" t="str">
            <v>2013.terv</v>
          </cell>
          <cell r="AI6" t="str">
            <v>2013.terv</v>
          </cell>
        </row>
        <row r="7">
          <cell r="A7" t="str">
            <v>1.</v>
          </cell>
          <cell r="B7" t="str">
            <v>2.</v>
          </cell>
          <cell r="C7" t="str">
            <v>3.</v>
          </cell>
          <cell r="D7" t="str">
            <v>4.</v>
          </cell>
          <cell r="E7" t="str">
            <v>5.</v>
          </cell>
          <cell r="F7" t="str">
            <v>6.</v>
          </cell>
          <cell r="G7" t="str">
            <v>8.</v>
          </cell>
          <cell r="H7" t="str">
            <v>9.</v>
          </cell>
          <cell r="I7" t="str">
            <v>10.</v>
          </cell>
          <cell r="J7" t="str">
            <v>11.</v>
          </cell>
          <cell r="K7" t="str">
            <v>12.</v>
          </cell>
          <cell r="L7" t="str">
            <v>14.</v>
          </cell>
          <cell r="M7" t="str">
            <v>15.</v>
          </cell>
          <cell r="N7" t="str">
            <v>17.</v>
          </cell>
          <cell r="O7" t="str">
            <v>18.</v>
          </cell>
          <cell r="P7" t="str">
            <v>19.</v>
          </cell>
          <cell r="Q7" t="str">
            <v>21.</v>
          </cell>
          <cell r="R7" t="str">
            <v>22.=13+20+21</v>
          </cell>
          <cell r="S7" t="str">
            <v>4.</v>
          </cell>
          <cell r="T7" t="str">
            <v>5.</v>
          </cell>
          <cell r="U7" t="str">
            <v>6.=4-5</v>
          </cell>
          <cell r="V7" t="str">
            <v>9.</v>
          </cell>
          <cell r="W7" t="str">
            <v>10.</v>
          </cell>
          <cell r="X7" t="str">
            <v>11.</v>
          </cell>
          <cell r="Y7" t="str">
            <v>12.</v>
          </cell>
          <cell r="Z7" t="str">
            <v>14.</v>
          </cell>
          <cell r="AA7" t="str">
            <v>17.</v>
          </cell>
          <cell r="AB7" t="str">
            <v>18.</v>
          </cell>
          <cell r="AC7" t="str">
            <v>19.</v>
          </cell>
          <cell r="AD7" t="str">
            <v>20.</v>
          </cell>
          <cell r="AE7" t="str">
            <v>25.=26+27</v>
          </cell>
          <cell r="AF7" t="str">
            <v>26.</v>
          </cell>
          <cell r="AG7" t="str">
            <v>27.</v>
          </cell>
          <cell r="AH7" t="str">
            <v>29.=30+31</v>
          </cell>
          <cell r="AI7" t="str">
            <v>30.</v>
          </cell>
          <cell r="AJ7" t="str">
            <v>31.</v>
          </cell>
          <cell r="AK7" t="str">
            <v>32.=28+29</v>
          </cell>
        </row>
        <row r="8">
          <cell r="A8" t="str">
            <v>01.</v>
          </cell>
          <cell r="B8" t="str">
            <v>Városgondnokság</v>
          </cell>
          <cell r="C8">
            <v>69177</v>
          </cell>
          <cell r="D8">
            <v>18290</v>
          </cell>
          <cell r="E8">
            <v>738440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6850</v>
          </cell>
          <cell r="L8">
            <v>1236</v>
          </cell>
          <cell r="M8">
            <v>0</v>
          </cell>
          <cell r="N8">
            <v>0</v>
          </cell>
          <cell r="O8">
            <v>0</v>
          </cell>
          <cell r="P8">
            <v>34844</v>
          </cell>
          <cell r="Q8">
            <v>868837</v>
          </cell>
          <cell r="R8">
            <v>31</v>
          </cell>
          <cell r="S8">
            <v>231624</v>
          </cell>
          <cell r="T8">
            <v>0</v>
          </cell>
          <cell r="U8">
            <v>231624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602369</v>
          </cell>
          <cell r="AF8">
            <v>594283</v>
          </cell>
          <cell r="AG8">
            <v>8086</v>
          </cell>
          <cell r="AH8">
            <v>34844</v>
          </cell>
          <cell r="AI8">
            <v>34844</v>
          </cell>
          <cell r="AJ8">
            <v>0</v>
          </cell>
          <cell r="AK8">
            <v>868837</v>
          </cell>
        </row>
        <row r="9">
          <cell r="A9" t="str">
            <v>02.</v>
          </cell>
          <cell r="B9" t="str">
            <v>Általános Iskolai,Óvodai és Eü.Gondnokság</v>
          </cell>
          <cell r="C9">
            <v>1269629</v>
          </cell>
          <cell r="D9">
            <v>333667</v>
          </cell>
          <cell r="E9">
            <v>2048471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1800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261477.6</v>
          </cell>
          <cell r="Q9">
            <v>3915044.6</v>
          </cell>
          <cell r="R9">
            <v>735</v>
          </cell>
          <cell r="S9">
            <v>583807</v>
          </cell>
          <cell r="T9">
            <v>424170</v>
          </cell>
          <cell r="U9">
            <v>159637</v>
          </cell>
          <cell r="V9">
            <v>202607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2867153</v>
          </cell>
          <cell r="AF9">
            <v>2865353</v>
          </cell>
          <cell r="AG9">
            <v>1800</v>
          </cell>
          <cell r="AH9">
            <v>261477.6</v>
          </cell>
          <cell r="AI9">
            <v>261477.6</v>
          </cell>
          <cell r="AJ9">
            <v>0</v>
          </cell>
          <cell r="AK9">
            <v>3915044.6</v>
          </cell>
        </row>
        <row r="10">
          <cell r="A10" t="str">
            <v>01.</v>
          </cell>
          <cell r="B10" t="str">
            <v>Petőfi Központi Óvoda </v>
          </cell>
          <cell r="C10">
            <v>87895</v>
          </cell>
          <cell r="D10">
            <v>23494</v>
          </cell>
          <cell r="E10">
            <v>19549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-669</v>
          </cell>
          <cell r="Q10">
            <v>130269</v>
          </cell>
          <cell r="R10">
            <v>50</v>
          </cell>
          <cell r="S10">
            <v>27</v>
          </cell>
          <cell r="T10">
            <v>0</v>
          </cell>
          <cell r="U10">
            <v>27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130911</v>
          </cell>
          <cell r="AF10">
            <v>130911</v>
          </cell>
          <cell r="AG10">
            <v>0</v>
          </cell>
          <cell r="AH10">
            <v>-669</v>
          </cell>
          <cell r="AI10">
            <v>-669</v>
          </cell>
          <cell r="AJ10">
            <v>0</v>
          </cell>
          <cell r="AK10">
            <v>130269</v>
          </cell>
        </row>
        <row r="11">
          <cell r="A11" t="str">
            <v>02.</v>
          </cell>
          <cell r="B11" t="str">
            <v>Rét u. Központi Óvoda </v>
          </cell>
          <cell r="C11">
            <v>76701</v>
          </cell>
          <cell r="D11">
            <v>20481</v>
          </cell>
          <cell r="E11">
            <v>17017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1944</v>
          </cell>
          <cell r="Q11">
            <v>116143</v>
          </cell>
          <cell r="R11">
            <v>42</v>
          </cell>
          <cell r="S11">
            <v>10</v>
          </cell>
          <cell r="T11">
            <v>0</v>
          </cell>
          <cell r="U11">
            <v>10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114189</v>
          </cell>
          <cell r="AF11">
            <v>114189</v>
          </cell>
          <cell r="AG11">
            <v>0</v>
          </cell>
          <cell r="AH11">
            <v>1944</v>
          </cell>
          <cell r="AI11">
            <v>1944</v>
          </cell>
          <cell r="AJ11">
            <v>0</v>
          </cell>
          <cell r="AK11">
            <v>116143</v>
          </cell>
        </row>
        <row r="12">
          <cell r="A12" t="str">
            <v>03.</v>
          </cell>
          <cell r="B12" t="str">
            <v>Bajcsy Zs.u.Központi Óvoda </v>
          </cell>
          <cell r="C12">
            <v>106949</v>
          </cell>
          <cell r="D12">
            <v>28536</v>
          </cell>
          <cell r="E12">
            <v>25829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3177</v>
          </cell>
          <cell r="Q12">
            <v>164491</v>
          </cell>
          <cell r="R12">
            <v>58</v>
          </cell>
          <cell r="S12">
            <v>40</v>
          </cell>
          <cell r="T12">
            <v>0</v>
          </cell>
          <cell r="U12">
            <v>40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161274</v>
          </cell>
          <cell r="AF12">
            <v>161274</v>
          </cell>
          <cell r="AG12">
            <v>0</v>
          </cell>
          <cell r="AH12">
            <v>3177</v>
          </cell>
          <cell r="AI12">
            <v>3177</v>
          </cell>
          <cell r="AJ12">
            <v>0</v>
          </cell>
          <cell r="AK12">
            <v>164491</v>
          </cell>
        </row>
        <row r="13">
          <cell r="A13" t="str">
            <v>04.</v>
          </cell>
          <cell r="B13" t="str">
            <v>Festetics K.Központi Óvoda </v>
          </cell>
          <cell r="C13">
            <v>103700</v>
          </cell>
          <cell r="D13">
            <v>27605</v>
          </cell>
          <cell r="E13">
            <v>16284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2693</v>
          </cell>
          <cell r="Q13">
            <v>150282</v>
          </cell>
          <cell r="R13">
            <v>55</v>
          </cell>
          <cell r="S13">
            <v>53</v>
          </cell>
          <cell r="T13">
            <v>0</v>
          </cell>
          <cell r="U13">
            <v>53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147536</v>
          </cell>
          <cell r="AF13">
            <v>147536</v>
          </cell>
          <cell r="AG13">
            <v>0</v>
          </cell>
          <cell r="AH13">
            <v>2693</v>
          </cell>
          <cell r="AI13">
            <v>2693</v>
          </cell>
          <cell r="AJ13">
            <v>0</v>
          </cell>
          <cell r="AK13">
            <v>150282</v>
          </cell>
        </row>
        <row r="14">
          <cell r="A14" t="str">
            <v>05.</v>
          </cell>
          <cell r="B14" t="str">
            <v>Tar Cs.Központi Óvoda </v>
          </cell>
          <cell r="C14">
            <v>86339</v>
          </cell>
          <cell r="D14">
            <v>23021</v>
          </cell>
          <cell r="E14">
            <v>13668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5222</v>
          </cell>
          <cell r="Q14">
            <v>128250</v>
          </cell>
          <cell r="R14">
            <v>45</v>
          </cell>
          <cell r="S14">
            <v>10</v>
          </cell>
          <cell r="T14">
            <v>0</v>
          </cell>
          <cell r="U14">
            <v>10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123018</v>
          </cell>
          <cell r="AF14">
            <v>123018</v>
          </cell>
          <cell r="AG14">
            <v>0</v>
          </cell>
          <cell r="AH14">
            <v>5222</v>
          </cell>
          <cell r="AI14">
            <v>5222</v>
          </cell>
          <cell r="AJ14">
            <v>0</v>
          </cell>
          <cell r="AK14">
            <v>128250</v>
          </cell>
        </row>
        <row r="15">
          <cell r="A15" t="str">
            <v>06.</v>
          </cell>
          <cell r="B15" t="str">
            <v>Nemzetőr sori Központi Óvoda </v>
          </cell>
          <cell r="C15">
            <v>98820</v>
          </cell>
          <cell r="D15">
            <v>26401</v>
          </cell>
          <cell r="E15">
            <v>17905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864</v>
          </cell>
          <cell r="Q15">
            <v>143990</v>
          </cell>
          <cell r="R15">
            <v>55</v>
          </cell>
          <cell r="S15">
            <v>36</v>
          </cell>
          <cell r="T15">
            <v>0</v>
          </cell>
          <cell r="U15">
            <v>36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143090</v>
          </cell>
          <cell r="AF15">
            <v>143090</v>
          </cell>
          <cell r="AG15">
            <v>0</v>
          </cell>
          <cell r="AH15">
            <v>864</v>
          </cell>
          <cell r="AI15">
            <v>864</v>
          </cell>
          <cell r="AJ15">
            <v>0</v>
          </cell>
          <cell r="AK15">
            <v>143990</v>
          </cell>
        </row>
        <row r="16">
          <cell r="A16" t="str">
            <v>07.</v>
          </cell>
          <cell r="B16" t="str">
            <v>Ált. Iskolai,Óvodai és Eü.Gondnokság: egyéb feladatok</v>
          </cell>
          <cell r="C16">
            <v>395375</v>
          </cell>
          <cell r="D16">
            <v>101957</v>
          </cell>
          <cell r="E16">
            <v>1466156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1800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191229.6</v>
          </cell>
          <cell r="Q16">
            <v>2156517.6</v>
          </cell>
          <cell r="R16">
            <v>241</v>
          </cell>
          <cell r="S16">
            <v>420169</v>
          </cell>
          <cell r="T16">
            <v>357026</v>
          </cell>
          <cell r="U16">
            <v>63143</v>
          </cell>
          <cell r="V16">
            <v>190697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1354422</v>
          </cell>
          <cell r="AF16">
            <v>1352622</v>
          </cell>
          <cell r="AG16">
            <v>1800</v>
          </cell>
          <cell r="AH16">
            <v>191229.6</v>
          </cell>
          <cell r="AI16">
            <v>191229.6</v>
          </cell>
          <cell r="AJ16">
            <v>0</v>
          </cell>
          <cell r="AK16">
            <v>2156517.6</v>
          </cell>
        </row>
        <row r="17">
          <cell r="A17" t="str">
            <v>08.</v>
          </cell>
          <cell r="B17" t="str">
            <v>Sportközpont és Sportiskola</v>
          </cell>
          <cell r="C17">
            <v>55828</v>
          </cell>
          <cell r="D17">
            <v>14793</v>
          </cell>
          <cell r="E17">
            <v>79214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34314</v>
          </cell>
          <cell r="Q17">
            <v>184149</v>
          </cell>
          <cell r="R17">
            <v>26</v>
          </cell>
          <cell r="S17">
            <v>21692</v>
          </cell>
          <cell r="T17">
            <v>0</v>
          </cell>
          <cell r="U17">
            <v>21692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128143</v>
          </cell>
          <cell r="AF17">
            <v>128143</v>
          </cell>
          <cell r="AG17">
            <v>0</v>
          </cell>
          <cell r="AH17">
            <v>34314</v>
          </cell>
          <cell r="AI17">
            <v>34314</v>
          </cell>
          <cell r="AJ17">
            <v>0</v>
          </cell>
          <cell r="AK17">
            <v>184149</v>
          </cell>
        </row>
        <row r="18">
          <cell r="A18" t="str">
            <v>09.</v>
          </cell>
          <cell r="B18" t="str">
            <v>Szocio-Net Egyesített Szociális Intézmények</v>
          </cell>
          <cell r="C18">
            <v>258022</v>
          </cell>
          <cell r="D18">
            <v>67379</v>
          </cell>
          <cell r="E18">
            <v>392849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22703</v>
          </cell>
          <cell r="Q18">
            <v>740953</v>
          </cell>
          <cell r="R18">
            <v>163</v>
          </cell>
          <cell r="S18">
            <v>141770</v>
          </cell>
          <cell r="T18">
            <v>67144</v>
          </cell>
          <cell r="U18">
            <v>74626</v>
          </cell>
          <cell r="V18">
            <v>11910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564570</v>
          </cell>
          <cell r="AF18">
            <v>564570</v>
          </cell>
          <cell r="AG18">
            <v>0</v>
          </cell>
          <cell r="AH18">
            <v>22703</v>
          </cell>
          <cell r="AI18">
            <v>22703</v>
          </cell>
          <cell r="AJ18">
            <v>0</v>
          </cell>
          <cell r="AK18">
            <v>740953</v>
          </cell>
        </row>
        <row r="19">
          <cell r="A19" t="str">
            <v>03.</v>
          </cell>
          <cell r="B19" t="str">
            <v>Együd Á.Kulturális Központ</v>
          </cell>
          <cell r="C19">
            <v>76099</v>
          </cell>
          <cell r="D19">
            <v>20444</v>
          </cell>
          <cell r="E19">
            <v>109739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206282</v>
          </cell>
          <cell r="R19">
            <v>39</v>
          </cell>
          <cell r="S19">
            <v>23564</v>
          </cell>
          <cell r="T19">
            <v>0</v>
          </cell>
          <cell r="U19">
            <v>23564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182718</v>
          </cell>
          <cell r="AF19">
            <v>182718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206282</v>
          </cell>
        </row>
        <row r="20">
          <cell r="A20" t="str">
            <v>04.</v>
          </cell>
          <cell r="B20" t="str">
            <v>Polgármesteri Hivatal</v>
          </cell>
          <cell r="C20">
            <v>690804</v>
          </cell>
          <cell r="D20">
            <v>182973</v>
          </cell>
          <cell r="E20">
            <v>183349</v>
          </cell>
          <cell r="F20">
            <v>0</v>
          </cell>
          <cell r="G20">
            <v>0</v>
          </cell>
          <cell r="H20">
            <v>820655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1877781</v>
          </cell>
          <cell r="R20">
            <v>217</v>
          </cell>
          <cell r="S20">
            <v>44728</v>
          </cell>
          <cell r="T20">
            <v>0</v>
          </cell>
          <cell r="U20">
            <v>44728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1833053</v>
          </cell>
          <cell r="AF20">
            <v>1833053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1877781</v>
          </cell>
        </row>
        <row r="21">
          <cell r="A21" t="str">
            <v>05.</v>
          </cell>
          <cell r="B21" t="str">
            <v>Rippl-Rónai Megyei Hatókörű Városi Múzeum </v>
          </cell>
          <cell r="C21">
            <v>97160</v>
          </cell>
          <cell r="D21">
            <v>25344</v>
          </cell>
          <cell r="E21">
            <v>79748</v>
          </cell>
          <cell r="F21">
            <v>1108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203360</v>
          </cell>
          <cell r="R21">
            <v>49</v>
          </cell>
          <cell r="S21">
            <v>53090</v>
          </cell>
          <cell r="T21">
            <v>0</v>
          </cell>
          <cell r="U21">
            <v>53090</v>
          </cell>
          <cell r="V21">
            <v>0</v>
          </cell>
          <cell r="W21">
            <v>5853</v>
          </cell>
          <cell r="X21">
            <v>0</v>
          </cell>
          <cell r="Y21">
            <v>1540</v>
          </cell>
          <cell r="Z21">
            <v>1540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142877</v>
          </cell>
          <cell r="AF21">
            <v>142877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203360</v>
          </cell>
        </row>
        <row r="22">
          <cell r="A22" t="str">
            <v>06.</v>
          </cell>
          <cell r="B22" t="str">
            <v>Takács Gyula Megyei és Városi Könyvtár</v>
          </cell>
          <cell r="C22">
            <v>92858</v>
          </cell>
          <cell r="D22">
            <v>25581</v>
          </cell>
          <cell r="E22">
            <v>46350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3816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168605</v>
          </cell>
          <cell r="R22">
            <v>47</v>
          </cell>
          <cell r="S22">
            <v>14341</v>
          </cell>
          <cell r="T22">
            <v>0</v>
          </cell>
          <cell r="U22">
            <v>14341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154264</v>
          </cell>
          <cell r="AF22">
            <v>150448</v>
          </cell>
          <cell r="AG22">
            <v>3816</v>
          </cell>
          <cell r="AH22">
            <v>0</v>
          </cell>
          <cell r="AI22">
            <v>0</v>
          </cell>
          <cell r="AJ22">
            <v>0</v>
          </cell>
          <cell r="AK22">
            <v>168605</v>
          </cell>
        </row>
        <row r="23">
          <cell r="A23" t="str">
            <v>ÖSSZESEN</v>
          </cell>
          <cell r="B23">
            <v>2295727</v>
          </cell>
          <cell r="C23">
            <v>606299</v>
          </cell>
          <cell r="D23">
            <v>3206097</v>
          </cell>
          <cell r="E23">
            <v>1108</v>
          </cell>
          <cell r="F23">
            <v>0</v>
          </cell>
          <cell r="G23">
            <v>820655</v>
          </cell>
          <cell r="H23">
            <v>0</v>
          </cell>
          <cell r="I23">
            <v>0</v>
          </cell>
          <cell r="J23">
            <v>12466</v>
          </cell>
          <cell r="K23">
            <v>1236</v>
          </cell>
          <cell r="L23">
            <v>0</v>
          </cell>
          <cell r="M23">
            <v>0</v>
          </cell>
          <cell r="N23">
            <v>0</v>
          </cell>
          <cell r="O23">
            <v>296321.6</v>
          </cell>
          <cell r="P23">
            <v>7239909.6</v>
          </cell>
          <cell r="Q23">
            <v>1118</v>
          </cell>
          <cell r="R23">
            <v>951154</v>
          </cell>
          <cell r="S23">
            <v>424170</v>
          </cell>
          <cell r="T23">
            <v>526984</v>
          </cell>
          <cell r="U23">
            <v>202607</v>
          </cell>
          <cell r="V23">
            <v>5853</v>
          </cell>
          <cell r="W23">
            <v>0</v>
          </cell>
          <cell r="X23">
            <v>1540</v>
          </cell>
          <cell r="Y23">
            <v>1540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5782434</v>
          </cell>
          <cell r="AE23">
            <v>5768732</v>
          </cell>
          <cell r="AF23">
            <v>13702</v>
          </cell>
          <cell r="AG23">
            <v>296321.6</v>
          </cell>
          <cell r="AH23">
            <v>296321.6</v>
          </cell>
          <cell r="AI23">
            <v>0</v>
          </cell>
          <cell r="AJ23">
            <v>7239909.6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.mód.mellék."/>
      <sheetName val="hatáskör-jelleg"/>
      <sheetName val="kv-i szerv kódok"/>
      <sheetName val="forrás kódok"/>
      <sheetName val="4.c.1.átcsop.igény"/>
      <sheetName val="napló "/>
      <sheetName val="forrás-rend -kincstár"/>
      <sheetName val="kincstár-rend."/>
      <sheetName val="forrás-rend"/>
      <sheetName val="int-céltartalék"/>
      <sheetName val="intézm.rend."/>
      <sheetName val="01.-06."/>
      <sheetName val="02.Ált.Isk.Óv.Eü."/>
      <sheetName val="02.07.GESZ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.ei."/>
      <sheetName val="módosítás-ö"/>
      <sheetName val="2013.terv"/>
      <sheetName val="organP-feladás"/>
      <sheetName val="Munka1"/>
    </sheetNames>
    <sheetDataSet>
      <sheetData sheetId="17">
        <row r="7">
          <cell r="E7">
            <v>228124</v>
          </cell>
          <cell r="J7">
            <v>0</v>
          </cell>
          <cell r="AD7">
            <v>0</v>
          </cell>
          <cell r="AI7">
            <v>193037</v>
          </cell>
          <cell r="AN7">
            <v>0</v>
          </cell>
          <cell r="AS7">
            <v>0</v>
          </cell>
          <cell r="BC7">
            <v>161</v>
          </cell>
          <cell r="BR7">
            <v>0</v>
          </cell>
          <cell r="BW7">
            <v>0</v>
          </cell>
          <cell r="CB7">
            <v>0</v>
          </cell>
          <cell r="CV7">
            <v>680077</v>
          </cell>
          <cell r="DA7">
            <v>15708</v>
          </cell>
          <cell r="DK7">
            <v>16855</v>
          </cell>
          <cell r="DP7">
            <v>16855</v>
          </cell>
          <cell r="DU7">
            <v>0</v>
          </cell>
        </row>
        <row r="9">
          <cell r="E9">
            <v>2081</v>
          </cell>
          <cell r="J9">
            <v>0</v>
          </cell>
          <cell r="AD9">
            <v>0</v>
          </cell>
          <cell r="AI9">
            <v>391</v>
          </cell>
          <cell r="AN9">
            <v>0</v>
          </cell>
          <cell r="AS9">
            <v>0</v>
          </cell>
          <cell r="BC9">
            <v>0</v>
          </cell>
          <cell r="BR9">
            <v>0</v>
          </cell>
          <cell r="BW9">
            <v>0</v>
          </cell>
          <cell r="CB9">
            <v>0</v>
          </cell>
          <cell r="CV9">
            <v>153686</v>
          </cell>
          <cell r="DA9">
            <v>0</v>
          </cell>
          <cell r="DK9">
            <v>136</v>
          </cell>
          <cell r="DP9">
            <v>136</v>
          </cell>
          <cell r="DU9">
            <v>0</v>
          </cell>
        </row>
        <row r="10">
          <cell r="E10">
            <v>770</v>
          </cell>
          <cell r="J10">
            <v>0</v>
          </cell>
          <cell r="AD10">
            <v>0</v>
          </cell>
          <cell r="AI10">
            <v>799</v>
          </cell>
          <cell r="AN10">
            <v>0</v>
          </cell>
          <cell r="AS10">
            <v>0</v>
          </cell>
          <cell r="BC10">
            <v>0</v>
          </cell>
          <cell r="BR10">
            <v>0</v>
          </cell>
          <cell r="BW10">
            <v>0</v>
          </cell>
          <cell r="CB10">
            <v>0</v>
          </cell>
          <cell r="CV10">
            <v>134286</v>
          </cell>
          <cell r="DA10">
            <v>37</v>
          </cell>
          <cell r="DK10">
            <v>18</v>
          </cell>
          <cell r="DP10">
            <v>18</v>
          </cell>
          <cell r="DU10">
            <v>0</v>
          </cell>
        </row>
        <row r="11">
          <cell r="E11">
            <v>967</v>
          </cell>
          <cell r="J11">
            <v>0</v>
          </cell>
          <cell r="AD11">
            <v>0</v>
          </cell>
          <cell r="AI11">
            <v>1859</v>
          </cell>
          <cell r="AN11">
            <v>0</v>
          </cell>
          <cell r="AS11">
            <v>0</v>
          </cell>
          <cell r="BC11">
            <v>0</v>
          </cell>
          <cell r="BR11">
            <v>0</v>
          </cell>
          <cell r="BW11">
            <v>0</v>
          </cell>
          <cell r="CB11">
            <v>0</v>
          </cell>
          <cell r="CV11">
            <v>190255</v>
          </cell>
          <cell r="DA11">
            <v>0</v>
          </cell>
          <cell r="DK11">
            <v>1065</v>
          </cell>
          <cell r="DP11">
            <v>1065</v>
          </cell>
          <cell r="DU11">
            <v>0</v>
          </cell>
        </row>
        <row r="12">
          <cell r="E12">
            <v>821</v>
          </cell>
          <cell r="J12">
            <v>0</v>
          </cell>
          <cell r="AD12">
            <v>0</v>
          </cell>
          <cell r="AI12">
            <v>7356</v>
          </cell>
          <cell r="AN12">
            <v>0</v>
          </cell>
          <cell r="AS12">
            <v>0</v>
          </cell>
          <cell r="BC12">
            <v>0</v>
          </cell>
          <cell r="BR12">
            <v>0</v>
          </cell>
          <cell r="BW12">
            <v>0</v>
          </cell>
          <cell r="CB12">
            <v>0</v>
          </cell>
          <cell r="CV12">
            <v>171512</v>
          </cell>
          <cell r="DA12">
            <v>1000</v>
          </cell>
          <cell r="DK12">
            <v>570</v>
          </cell>
          <cell r="DP12">
            <v>570</v>
          </cell>
          <cell r="DU12">
            <v>0</v>
          </cell>
        </row>
        <row r="13">
          <cell r="E13">
            <v>795</v>
          </cell>
          <cell r="J13">
            <v>0</v>
          </cell>
          <cell r="AD13">
            <v>0</v>
          </cell>
          <cell r="AI13">
            <v>1836</v>
          </cell>
          <cell r="AN13">
            <v>0</v>
          </cell>
          <cell r="AS13">
            <v>0</v>
          </cell>
          <cell r="BC13">
            <v>0</v>
          </cell>
          <cell r="BR13">
            <v>0</v>
          </cell>
          <cell r="BW13">
            <v>0</v>
          </cell>
          <cell r="CB13">
            <v>0</v>
          </cell>
          <cell r="CV13">
            <v>141727</v>
          </cell>
          <cell r="DA13">
            <v>0</v>
          </cell>
          <cell r="DK13">
            <v>1465</v>
          </cell>
          <cell r="DP13">
            <v>1465</v>
          </cell>
          <cell r="DU13">
            <v>0</v>
          </cell>
        </row>
        <row r="14">
          <cell r="E14">
            <v>1811</v>
          </cell>
          <cell r="J14">
            <v>0</v>
          </cell>
          <cell r="AD14">
            <v>0</v>
          </cell>
          <cell r="AI14">
            <v>759</v>
          </cell>
          <cell r="AN14">
            <v>0</v>
          </cell>
          <cell r="AS14">
            <v>0</v>
          </cell>
          <cell r="BC14">
            <v>0</v>
          </cell>
          <cell r="BR14">
            <v>0</v>
          </cell>
          <cell r="BW14">
            <v>0</v>
          </cell>
          <cell r="CB14">
            <v>0</v>
          </cell>
          <cell r="CV14">
            <v>164580</v>
          </cell>
          <cell r="DA14">
            <v>0</v>
          </cell>
          <cell r="DK14">
            <v>316</v>
          </cell>
          <cell r="DP14">
            <v>316</v>
          </cell>
          <cell r="DU14">
            <v>0</v>
          </cell>
        </row>
        <row r="15">
          <cell r="E15">
            <v>407445</v>
          </cell>
          <cell r="J15">
            <v>340701</v>
          </cell>
          <cell r="AD15">
            <v>196150</v>
          </cell>
          <cell r="AI15">
            <v>15680</v>
          </cell>
          <cell r="AN15">
            <v>500</v>
          </cell>
          <cell r="AS15">
            <v>0</v>
          </cell>
          <cell r="BC15">
            <v>0</v>
          </cell>
          <cell r="BR15">
            <v>869</v>
          </cell>
          <cell r="BW15">
            <v>0</v>
          </cell>
          <cell r="CB15">
            <v>0</v>
          </cell>
          <cell r="CV15">
            <v>1339460</v>
          </cell>
          <cell r="DA15">
            <v>30491</v>
          </cell>
          <cell r="DK15">
            <v>103001.6</v>
          </cell>
          <cell r="DP15">
            <v>99068.6</v>
          </cell>
          <cell r="DU15">
            <v>3933</v>
          </cell>
        </row>
        <row r="16">
          <cell r="E16">
            <v>16668</v>
          </cell>
          <cell r="J16">
            <v>0</v>
          </cell>
          <cell r="AD16">
            <v>14832</v>
          </cell>
          <cell r="AI16">
            <v>805</v>
          </cell>
          <cell r="AN16">
            <v>300</v>
          </cell>
          <cell r="AS16">
            <v>0</v>
          </cell>
          <cell r="BC16">
            <v>0</v>
          </cell>
          <cell r="BR16">
            <v>0</v>
          </cell>
          <cell r="BW16">
            <v>15015</v>
          </cell>
          <cell r="CB16">
            <v>0</v>
          </cell>
          <cell r="CV16">
            <v>141706</v>
          </cell>
          <cell r="DA16">
            <v>6900</v>
          </cell>
          <cell r="DK16">
            <v>27766</v>
          </cell>
          <cell r="DP16">
            <v>20495</v>
          </cell>
          <cell r="DU16">
            <v>7271</v>
          </cell>
        </row>
        <row r="18">
          <cell r="E18">
            <v>35631</v>
          </cell>
          <cell r="J18">
            <v>0</v>
          </cell>
          <cell r="AD18">
            <v>0</v>
          </cell>
          <cell r="AI18">
            <v>17169</v>
          </cell>
          <cell r="AN18">
            <v>1000</v>
          </cell>
          <cell r="AS18">
            <v>0</v>
          </cell>
          <cell r="BC18">
            <v>3510</v>
          </cell>
          <cell r="BR18">
            <v>0</v>
          </cell>
          <cell r="BW18">
            <v>3900</v>
          </cell>
          <cell r="CB18">
            <v>0</v>
          </cell>
          <cell r="CV18">
            <v>213231</v>
          </cell>
          <cell r="DA18">
            <v>13745</v>
          </cell>
          <cell r="DK18">
            <v>4491</v>
          </cell>
          <cell r="DP18">
            <v>4491</v>
          </cell>
          <cell r="DU18">
            <v>0</v>
          </cell>
        </row>
        <row r="19">
          <cell r="E19">
            <v>28101</v>
          </cell>
          <cell r="J19">
            <v>0</v>
          </cell>
          <cell r="AD19">
            <v>0</v>
          </cell>
          <cell r="AI19">
            <v>3420</v>
          </cell>
          <cell r="AN19">
            <v>1571</v>
          </cell>
          <cell r="AS19">
            <v>0</v>
          </cell>
          <cell r="BC19">
            <v>1000</v>
          </cell>
          <cell r="BR19">
            <v>0</v>
          </cell>
          <cell r="BW19">
            <v>0</v>
          </cell>
          <cell r="CB19">
            <v>0</v>
          </cell>
          <cell r="CV19">
            <v>1846834</v>
          </cell>
          <cell r="DA19">
            <v>12396</v>
          </cell>
          <cell r="DK19">
            <v>8765</v>
          </cell>
          <cell r="DP19">
            <v>8765</v>
          </cell>
          <cell r="DU19">
            <v>0</v>
          </cell>
        </row>
        <row r="20">
          <cell r="E20">
            <v>53398</v>
          </cell>
          <cell r="J20">
            <v>0</v>
          </cell>
          <cell r="AD20">
            <v>0</v>
          </cell>
          <cell r="AI20">
            <v>35400</v>
          </cell>
          <cell r="AN20">
            <v>0</v>
          </cell>
          <cell r="AS20">
            <v>1540</v>
          </cell>
          <cell r="BC20">
            <v>0</v>
          </cell>
          <cell r="BR20">
            <v>0</v>
          </cell>
          <cell r="BW20">
            <v>2600</v>
          </cell>
          <cell r="CB20">
            <v>0</v>
          </cell>
          <cell r="CV20">
            <v>151985</v>
          </cell>
          <cell r="DA20">
            <v>74907</v>
          </cell>
          <cell r="DK20">
            <v>0</v>
          </cell>
          <cell r="DP20">
            <v>0</v>
          </cell>
          <cell r="DU20">
            <v>0</v>
          </cell>
        </row>
        <row r="21">
          <cell r="E21">
            <v>16156</v>
          </cell>
          <cell r="J21">
            <v>0</v>
          </cell>
          <cell r="AD21">
            <v>0</v>
          </cell>
          <cell r="AI21">
            <v>14090</v>
          </cell>
          <cell r="AN21">
            <v>0</v>
          </cell>
          <cell r="AS21">
            <v>0</v>
          </cell>
          <cell r="BC21">
            <v>0</v>
          </cell>
          <cell r="BR21">
            <v>0</v>
          </cell>
          <cell r="BW21">
            <v>0</v>
          </cell>
          <cell r="CB21">
            <v>0</v>
          </cell>
          <cell r="CV21">
            <v>280127</v>
          </cell>
          <cell r="DA21">
            <v>7816</v>
          </cell>
          <cell r="DK21">
            <v>0</v>
          </cell>
          <cell r="DP21">
            <v>0</v>
          </cell>
          <cell r="DU21">
            <v>0</v>
          </cell>
        </row>
      </sheetData>
      <sheetData sheetId="19">
        <row r="7">
          <cell r="E7">
            <v>239112</v>
          </cell>
          <cell r="J7">
            <v>42783</v>
          </cell>
          <cell r="O7">
            <v>836198</v>
          </cell>
          <cell r="Y7">
            <v>0</v>
          </cell>
          <cell r="AD7">
            <v>0</v>
          </cell>
          <cell r="AI7">
            <v>0</v>
          </cell>
          <cell r="AN7">
            <v>0</v>
          </cell>
          <cell r="AS7">
            <v>0</v>
          </cell>
          <cell r="BC7">
            <v>12036</v>
          </cell>
          <cell r="BH7">
            <v>3833</v>
          </cell>
          <cell r="BR7">
            <v>0</v>
          </cell>
          <cell r="CL7">
            <v>0</v>
          </cell>
        </row>
        <row r="8">
          <cell r="E8">
            <v>1187287</v>
          </cell>
          <cell r="J8">
            <v>310655</v>
          </cell>
          <cell r="O8">
            <v>1728994</v>
          </cell>
          <cell r="Y8">
            <v>0</v>
          </cell>
          <cell r="AD8">
            <v>0</v>
          </cell>
          <cell r="AI8">
            <v>0</v>
          </cell>
          <cell r="AN8">
            <v>5483</v>
          </cell>
          <cell r="AS8">
            <v>552</v>
          </cell>
          <cell r="BC8">
            <v>36680</v>
          </cell>
          <cell r="BH8">
            <v>28836</v>
          </cell>
          <cell r="BR8">
            <v>0</v>
          </cell>
          <cell r="CL8">
            <v>-0.39999999999417923</v>
          </cell>
        </row>
        <row r="9">
          <cell r="E9">
            <v>104612</v>
          </cell>
          <cell r="J9">
            <v>28014</v>
          </cell>
          <cell r="O9">
            <v>23668</v>
          </cell>
          <cell r="Y9">
            <v>0</v>
          </cell>
          <cell r="AD9">
            <v>0</v>
          </cell>
          <cell r="AI9">
            <v>0</v>
          </cell>
          <cell r="AN9">
            <v>0</v>
          </cell>
          <cell r="AS9">
            <v>0</v>
          </cell>
          <cell r="BC9">
            <v>0</v>
          </cell>
          <cell r="BH9">
            <v>0</v>
          </cell>
          <cell r="BR9">
            <v>0</v>
          </cell>
          <cell r="CL9">
            <v>0</v>
          </cell>
        </row>
        <row r="10">
          <cell r="E10">
            <v>91618</v>
          </cell>
          <cell r="J10">
            <v>24568</v>
          </cell>
          <cell r="O10">
            <v>19669</v>
          </cell>
          <cell r="Y10">
            <v>0</v>
          </cell>
          <cell r="AD10">
            <v>0</v>
          </cell>
          <cell r="AI10">
            <v>0</v>
          </cell>
          <cell r="AN10">
            <v>18</v>
          </cell>
          <cell r="AS10">
            <v>0</v>
          </cell>
          <cell r="BC10">
            <v>37</v>
          </cell>
          <cell r="BH10">
            <v>0</v>
          </cell>
          <cell r="BR10">
            <v>0</v>
          </cell>
          <cell r="CL10">
            <v>0</v>
          </cell>
        </row>
        <row r="11">
          <cell r="E11">
            <v>129181</v>
          </cell>
          <cell r="J11">
            <v>34248</v>
          </cell>
          <cell r="O11">
            <v>30717</v>
          </cell>
          <cell r="Y11">
            <v>0</v>
          </cell>
          <cell r="AD11">
            <v>0</v>
          </cell>
          <cell r="AI11">
            <v>0</v>
          </cell>
          <cell r="AN11">
            <v>0</v>
          </cell>
          <cell r="AS11">
            <v>0</v>
          </cell>
          <cell r="BC11">
            <v>0</v>
          </cell>
          <cell r="BH11">
            <v>0</v>
          </cell>
          <cell r="BR11">
            <v>0</v>
          </cell>
          <cell r="CL11">
            <v>0</v>
          </cell>
        </row>
        <row r="12">
          <cell r="E12">
            <v>123768</v>
          </cell>
          <cell r="J12">
            <v>32561</v>
          </cell>
          <cell r="O12">
            <v>23639</v>
          </cell>
          <cell r="Y12">
            <v>0</v>
          </cell>
          <cell r="AD12">
            <v>0</v>
          </cell>
          <cell r="AI12">
            <v>0</v>
          </cell>
          <cell r="AN12">
            <v>291</v>
          </cell>
          <cell r="AS12">
            <v>0</v>
          </cell>
          <cell r="BC12">
            <v>68</v>
          </cell>
          <cell r="BH12">
            <v>932</v>
          </cell>
          <cell r="BR12">
            <v>0</v>
          </cell>
          <cell r="CL12">
            <v>0</v>
          </cell>
        </row>
        <row r="13">
          <cell r="E13">
            <v>101494</v>
          </cell>
          <cell r="J13">
            <v>27004</v>
          </cell>
          <cell r="O13">
            <v>16225</v>
          </cell>
          <cell r="Y13">
            <v>0</v>
          </cell>
          <cell r="AD13">
            <v>0</v>
          </cell>
          <cell r="AI13">
            <v>0</v>
          </cell>
          <cell r="AN13">
            <v>1100</v>
          </cell>
          <cell r="AS13">
            <v>0</v>
          </cell>
          <cell r="BC13">
            <v>0</v>
          </cell>
          <cell r="BH13">
            <v>0</v>
          </cell>
          <cell r="BR13">
            <v>0</v>
          </cell>
          <cell r="CL13">
            <v>0</v>
          </cell>
        </row>
        <row r="14">
          <cell r="E14">
            <v>114109</v>
          </cell>
          <cell r="J14">
            <v>30467</v>
          </cell>
          <cell r="O14">
            <v>22653</v>
          </cell>
          <cell r="Y14">
            <v>0</v>
          </cell>
          <cell r="AD14">
            <v>0</v>
          </cell>
          <cell r="AI14">
            <v>0</v>
          </cell>
          <cell r="AN14">
            <v>237</v>
          </cell>
          <cell r="AS14">
            <v>0</v>
          </cell>
          <cell r="BC14">
            <v>0</v>
          </cell>
          <cell r="BH14">
            <v>0</v>
          </cell>
          <cell r="BR14">
            <v>0</v>
          </cell>
          <cell r="CL14">
            <v>0</v>
          </cell>
        </row>
        <row r="15">
          <cell r="E15">
            <v>454139</v>
          </cell>
          <cell r="J15">
            <v>115859</v>
          </cell>
          <cell r="O15">
            <v>1483917</v>
          </cell>
          <cell r="Y15">
            <v>0</v>
          </cell>
          <cell r="AD15">
            <v>0</v>
          </cell>
          <cell r="AI15">
            <v>0</v>
          </cell>
          <cell r="AN15">
            <v>3837</v>
          </cell>
          <cell r="AS15">
            <v>552</v>
          </cell>
          <cell r="BC15">
            <v>19226</v>
          </cell>
          <cell r="BH15">
            <v>16067</v>
          </cell>
          <cell r="BR15">
            <v>0</v>
          </cell>
          <cell r="CL15">
            <v>-0.39999999999417923</v>
          </cell>
        </row>
        <row r="16">
          <cell r="E16">
            <v>68366</v>
          </cell>
          <cell r="J16">
            <v>17934</v>
          </cell>
          <cell r="O16">
            <v>108506</v>
          </cell>
          <cell r="Y16">
            <v>0</v>
          </cell>
          <cell r="AD16">
            <v>0</v>
          </cell>
          <cell r="AI16">
            <v>0</v>
          </cell>
          <cell r="AN16">
            <v>0</v>
          </cell>
          <cell r="AS16">
            <v>0</v>
          </cell>
          <cell r="BC16">
            <v>17349</v>
          </cell>
          <cell r="BH16">
            <v>11837</v>
          </cell>
          <cell r="BR16">
            <v>0</v>
          </cell>
          <cell r="CL16">
            <v>0</v>
          </cell>
        </row>
        <row r="18">
          <cell r="E18">
            <v>85603</v>
          </cell>
          <cell r="J18">
            <v>22871</v>
          </cell>
          <cell r="O18">
            <v>161739</v>
          </cell>
          <cell r="Y18">
            <v>1309</v>
          </cell>
          <cell r="AD18">
            <v>0</v>
          </cell>
          <cell r="AI18">
            <v>0</v>
          </cell>
          <cell r="AN18">
            <v>0</v>
          </cell>
          <cell r="AS18">
            <v>0</v>
          </cell>
          <cell r="BC18">
            <v>21493</v>
          </cell>
          <cell r="BH18">
            <v>445</v>
          </cell>
          <cell r="BR18">
            <v>0</v>
          </cell>
          <cell r="CL18">
            <v>0</v>
          </cell>
        </row>
        <row r="19">
          <cell r="E19">
            <v>707164</v>
          </cell>
          <cell r="J19">
            <v>187784</v>
          </cell>
          <cell r="O19">
            <v>199699</v>
          </cell>
          <cell r="Y19">
            <v>0</v>
          </cell>
          <cell r="AD19">
            <v>0</v>
          </cell>
          <cell r="AI19">
            <v>790134</v>
          </cell>
          <cell r="AN19">
            <v>3910</v>
          </cell>
          <cell r="AS19">
            <v>0</v>
          </cell>
          <cell r="BC19">
            <v>9365</v>
          </cell>
          <cell r="BH19">
            <v>4031</v>
          </cell>
          <cell r="BR19">
            <v>0</v>
          </cell>
          <cell r="CL19">
            <v>0</v>
          </cell>
        </row>
        <row r="20">
          <cell r="E20">
            <v>103308</v>
          </cell>
          <cell r="J20">
            <v>26683</v>
          </cell>
          <cell r="O20">
            <v>90070</v>
          </cell>
          <cell r="Y20">
            <v>21604</v>
          </cell>
          <cell r="AD20">
            <v>658</v>
          </cell>
          <cell r="AI20">
            <v>0</v>
          </cell>
          <cell r="AN20">
            <v>0</v>
          </cell>
          <cell r="AS20">
            <v>0</v>
          </cell>
          <cell r="BC20">
            <v>77507</v>
          </cell>
          <cell r="BH20">
            <v>0</v>
          </cell>
          <cell r="BR20">
            <v>0</v>
          </cell>
          <cell r="CL20">
            <v>0</v>
          </cell>
        </row>
        <row r="21">
          <cell r="E21">
            <v>117124</v>
          </cell>
          <cell r="J21">
            <v>30467</v>
          </cell>
          <cell r="O21">
            <v>127718</v>
          </cell>
          <cell r="Y21">
            <v>35064</v>
          </cell>
          <cell r="AD21">
            <v>0</v>
          </cell>
          <cell r="AI21">
            <v>0</v>
          </cell>
          <cell r="AN21">
            <v>0</v>
          </cell>
          <cell r="AS21">
            <v>0</v>
          </cell>
          <cell r="BC21">
            <v>7816</v>
          </cell>
          <cell r="BH21">
            <v>0</v>
          </cell>
          <cell r="BR21">
            <v>0</v>
          </cell>
          <cell r="CL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d.mód.mellék."/>
      <sheetName val="hatáskör-jelleg"/>
      <sheetName val="forrás kódok"/>
      <sheetName val="4.c.1.átcsop.igény (2)"/>
      <sheetName val="kv-i szerv kódok"/>
      <sheetName val="napló "/>
      <sheetName val="forrás-rend -kincstár"/>
      <sheetName val="kincstár-rend."/>
      <sheetName val="forrás-rend"/>
      <sheetName val="intézm.rend."/>
      <sheetName val="01.-06."/>
      <sheetName val="02.Ált.Isk.Óv.Eü."/>
      <sheetName val="02.07.GESZ"/>
      <sheetName val="1.1.m-élelmezés-anal (3)"/>
      <sheetName val="1.2.m-bevételek (3)"/>
      <sheetName val="int-céltartalék"/>
      <sheetName val="mód.ei."/>
      <sheetName val="módosítás-ö"/>
      <sheetName val="2017.eredeti"/>
      <sheetName val="2017.terv "/>
      <sheetName val="kiértesítés"/>
      <sheetName val="2.1.élelm.kiad-bev.mód"/>
      <sheetName val="2.2.int.egyéb ir.szervi"/>
      <sheetName val="2.3.kv-i szervi ht-kör"/>
      <sheetName val="2.sz.m-bev.-átszerv"/>
      <sheetName val="3.sz.m-kv-i sz.kiadás-átszerv."/>
      <sheetName val="pénzf.mérleg"/>
      <sheetName val="besz.ö.-létszám"/>
      <sheetName val="3.2.Közfoglalkozt"/>
      <sheetName val="3.1.közszféra-fogl."/>
      <sheetName val="1.1.m-élelmezés-anal"/>
      <sheetName val="1.2.m-bevételek"/>
      <sheetName val="4.c.1.átcsop.igény"/>
      <sheetName val="4.c.2. bev-ből elvonás"/>
      <sheetName val="1.sz.k-támog-tartós"/>
      <sheetName val="organP-feladás"/>
      <sheetName val="Munka1"/>
      <sheetName val="organP-feladás  Marikának"/>
    </sheetNames>
    <sheetDataSet>
      <sheetData sheetId="28">
        <row r="6">
          <cell r="D6">
            <v>350</v>
          </cell>
        </row>
        <row r="7">
          <cell r="D7">
            <v>4</v>
          </cell>
        </row>
        <row r="8">
          <cell r="D8">
            <v>3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3</v>
          </cell>
        </row>
        <row r="12">
          <cell r="D12">
            <v>8</v>
          </cell>
        </row>
        <row r="13">
          <cell r="D13">
            <v>51</v>
          </cell>
        </row>
        <row r="14">
          <cell r="D14">
            <v>2</v>
          </cell>
        </row>
        <row r="15">
          <cell r="D15">
            <v>21</v>
          </cell>
        </row>
        <row r="16">
          <cell r="D16">
            <v>23</v>
          </cell>
        </row>
        <row r="17">
          <cell r="D17">
            <v>36</v>
          </cell>
        </row>
        <row r="18">
          <cell r="D18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zemélyi kimut."/>
      <sheetName val="rend.mód.mellék."/>
      <sheetName val="hatáskör-jelleg"/>
      <sheetName val="feladat- kódok"/>
      <sheetName val="GESZ"/>
      <sheetName val="3.a.-létszám Timi"/>
      <sheetName val="3.2-létszám -Timi rendelet"/>
      <sheetName val="3.2-létszám -Timi (2)"/>
      <sheetName val="3.1.-létszám Timi rendelet"/>
      <sheetName val="3.1.-létszám Timi (végleges)"/>
      <sheetName val="Kv.szerv kódok"/>
      <sheetName val="2013. eredeti.U"/>
      <sheetName val="2013. eredeti"/>
      <sheetName val="01.-06."/>
      <sheetName val="Bölcsöde ,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Organ-P2."/>
      <sheetName val="2017.terv"/>
      <sheetName val="2016 eredeti"/>
      <sheetName val="2.sz.m-eredeti ei."/>
      <sheetName val="3.sz.m-eredeti ei. (2)"/>
      <sheetName val="3.sz.m-eredeti ei."/>
      <sheetName val="int.fin.teljesítés"/>
      <sheetName val="3.sz.m-kv-i sz.kiadása Timi (2)"/>
      <sheetName val="Óvodák"/>
      <sheetName val="Műk.bevételek (2)"/>
      <sheetName val="2.sz.m-kv-i sz.bevétele Timi"/>
      <sheetName val="3.sz.m-kv-i sz.kiadása Timi"/>
      <sheetName val="2017. kötött kiadások bruttó"/>
      <sheetName val="2017. kötött kiadások "/>
      <sheetName val="2016. kötött kiadások"/>
      <sheetName val="2015. kötött kiadások "/>
      <sheetName val="pénzf.mérleg"/>
      <sheetName val="2.sz.m-kv-i sz.bevétele Tim (2)"/>
      <sheetName val="pénzm.várható (2)"/>
      <sheetName val="1.1.m-élelmezés-anal"/>
      <sheetName val="1.2.m-bevételek"/>
      <sheetName val="2013. GESZ bér"/>
    </sheetNames>
    <sheetDataSet>
      <sheetData sheetId="7">
        <row r="6">
          <cell r="E6">
            <v>350</v>
          </cell>
        </row>
        <row r="7">
          <cell r="E7">
            <v>4</v>
          </cell>
        </row>
        <row r="8">
          <cell r="E8">
            <v>3</v>
          </cell>
        </row>
        <row r="9">
          <cell r="E9">
            <v>6</v>
          </cell>
        </row>
        <row r="10">
          <cell r="E10">
            <v>7</v>
          </cell>
        </row>
        <row r="11">
          <cell r="E11">
            <v>3</v>
          </cell>
        </row>
        <row r="12">
          <cell r="E12">
            <v>8</v>
          </cell>
        </row>
        <row r="13">
          <cell r="E13">
            <v>51</v>
          </cell>
        </row>
        <row r="14">
          <cell r="E14">
            <v>2</v>
          </cell>
        </row>
        <row r="15">
          <cell r="E15">
            <v>21</v>
          </cell>
        </row>
        <row r="16">
          <cell r="E16">
            <v>23</v>
          </cell>
        </row>
        <row r="17">
          <cell r="E17">
            <v>36</v>
          </cell>
        </row>
        <row r="18">
          <cell r="E1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D25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4.875" style="268" customWidth="1"/>
    <col min="2" max="2" width="4.875" style="268" hidden="1" customWidth="1"/>
    <col min="3" max="3" width="54.75390625" style="268" customWidth="1"/>
    <col min="4" max="108" width="15.75390625" style="268" customWidth="1"/>
    <col min="109" max="16384" width="9.125" style="268" customWidth="1"/>
  </cols>
  <sheetData>
    <row r="1" spans="1:108" ht="12.75">
      <c r="A1" s="84" t="s">
        <v>8</v>
      </c>
      <c r="B1" s="84"/>
      <c r="C1" s="20" t="s">
        <v>8</v>
      </c>
      <c r="D1" s="191"/>
      <c r="E1" s="192"/>
      <c r="F1" s="192"/>
      <c r="G1" s="192"/>
      <c r="H1" s="193"/>
      <c r="I1" s="191"/>
      <c r="J1" s="192"/>
      <c r="K1" s="192"/>
      <c r="L1" s="192"/>
      <c r="M1" s="193"/>
      <c r="N1" s="191"/>
      <c r="O1" s="192"/>
      <c r="P1" s="192"/>
      <c r="Q1" s="192"/>
      <c r="R1" s="193"/>
      <c r="S1" s="194" t="s">
        <v>8</v>
      </c>
      <c r="T1" s="195"/>
      <c r="U1" s="195"/>
      <c r="V1" s="195"/>
      <c r="W1" s="196"/>
      <c r="X1" s="191"/>
      <c r="Y1" s="192"/>
      <c r="Z1" s="192"/>
      <c r="AA1" s="192"/>
      <c r="AB1" s="193"/>
      <c r="AC1" s="380"/>
      <c r="AD1" s="381"/>
      <c r="AE1" s="381"/>
      <c r="AF1" s="381"/>
      <c r="AG1" s="382"/>
      <c r="AH1" s="380"/>
      <c r="AI1" s="381"/>
      <c r="AJ1" s="381"/>
      <c r="AK1" s="381"/>
      <c r="AL1" s="382"/>
      <c r="AM1" s="380"/>
      <c r="AN1" s="381"/>
      <c r="AO1" s="381"/>
      <c r="AP1" s="381"/>
      <c r="AQ1" s="382"/>
      <c r="AR1" s="380"/>
      <c r="AS1" s="381"/>
      <c r="AT1" s="381"/>
      <c r="AU1" s="381"/>
      <c r="AV1" s="382"/>
      <c r="AW1" s="380"/>
      <c r="AX1" s="381"/>
      <c r="AY1" s="381"/>
      <c r="AZ1" s="381"/>
      <c r="BA1" s="382"/>
      <c r="BB1" s="380"/>
      <c r="BC1" s="381"/>
      <c r="BD1" s="381"/>
      <c r="BE1" s="381"/>
      <c r="BF1" s="382"/>
      <c r="BG1" s="380"/>
      <c r="BH1" s="381"/>
      <c r="BI1" s="381"/>
      <c r="BJ1" s="381"/>
      <c r="BK1" s="382"/>
      <c r="BL1" s="380"/>
      <c r="BM1" s="381"/>
      <c r="BN1" s="381"/>
      <c r="BO1" s="381"/>
      <c r="BP1" s="382"/>
      <c r="BQ1" s="191"/>
      <c r="BR1" s="192"/>
      <c r="BS1" s="192"/>
      <c r="BT1" s="192"/>
      <c r="BU1" s="193"/>
      <c r="BV1" s="380"/>
      <c r="BW1" s="381"/>
      <c r="BX1" s="381"/>
      <c r="BY1" s="381"/>
      <c r="BZ1" s="382"/>
      <c r="CA1" s="380"/>
      <c r="CB1" s="381"/>
      <c r="CC1" s="381"/>
      <c r="CD1" s="381"/>
      <c r="CE1" s="382"/>
      <c r="CF1" s="380"/>
      <c r="CG1" s="381"/>
      <c r="CH1" s="381"/>
      <c r="CI1" s="381"/>
      <c r="CJ1" s="382"/>
      <c r="CK1" s="380"/>
      <c r="CL1" s="381"/>
      <c r="CM1" s="381"/>
      <c r="CN1" s="381"/>
      <c r="CO1" s="382"/>
      <c r="CP1" s="380"/>
      <c r="CQ1" s="381"/>
      <c r="CR1" s="381"/>
      <c r="CS1" s="381"/>
      <c r="CT1" s="382"/>
      <c r="CU1" s="380"/>
      <c r="CV1" s="381"/>
      <c r="CW1" s="381"/>
      <c r="CX1" s="381"/>
      <c r="CY1" s="382"/>
      <c r="CZ1" s="380"/>
      <c r="DA1" s="381"/>
      <c r="DB1" s="381"/>
      <c r="DC1" s="381"/>
      <c r="DD1" s="382"/>
    </row>
    <row r="2" spans="1:108" ht="12.75">
      <c r="A2" s="77" t="s">
        <v>11</v>
      </c>
      <c r="B2" s="77" t="s">
        <v>0</v>
      </c>
      <c r="C2" s="14" t="s">
        <v>42</v>
      </c>
      <c r="D2" s="380" t="s">
        <v>26</v>
      </c>
      <c r="E2" s="381"/>
      <c r="F2" s="381"/>
      <c r="G2" s="381"/>
      <c r="H2" s="382"/>
      <c r="I2" s="380" t="s">
        <v>26</v>
      </c>
      <c r="J2" s="381"/>
      <c r="K2" s="381"/>
      <c r="L2" s="381"/>
      <c r="M2" s="382"/>
      <c r="N2" s="380" t="s">
        <v>26</v>
      </c>
      <c r="O2" s="381"/>
      <c r="P2" s="381"/>
      <c r="Q2" s="381"/>
      <c r="R2" s="382"/>
      <c r="S2" s="383" t="s">
        <v>26</v>
      </c>
      <c r="T2" s="381"/>
      <c r="U2" s="381"/>
      <c r="V2" s="381"/>
      <c r="W2" s="382"/>
      <c r="X2" s="380" t="s">
        <v>26</v>
      </c>
      <c r="Y2" s="381"/>
      <c r="Z2" s="381"/>
      <c r="AA2" s="381"/>
      <c r="AB2" s="382"/>
      <c r="AC2" s="380" t="s">
        <v>26</v>
      </c>
      <c r="AD2" s="381"/>
      <c r="AE2" s="381"/>
      <c r="AF2" s="381"/>
      <c r="AG2" s="382"/>
      <c r="AH2" s="380" t="s">
        <v>26</v>
      </c>
      <c r="AI2" s="381"/>
      <c r="AJ2" s="381"/>
      <c r="AK2" s="381"/>
      <c r="AL2" s="382"/>
      <c r="AM2" s="380" t="s">
        <v>26</v>
      </c>
      <c r="AN2" s="381"/>
      <c r="AO2" s="381"/>
      <c r="AP2" s="381"/>
      <c r="AQ2" s="382"/>
      <c r="AR2" s="380" t="s">
        <v>26</v>
      </c>
      <c r="AS2" s="381"/>
      <c r="AT2" s="381"/>
      <c r="AU2" s="381"/>
      <c r="AV2" s="382"/>
      <c r="AW2" s="380" t="s">
        <v>26</v>
      </c>
      <c r="AX2" s="381"/>
      <c r="AY2" s="381"/>
      <c r="AZ2" s="381"/>
      <c r="BA2" s="382"/>
      <c r="BB2" s="380" t="s">
        <v>27</v>
      </c>
      <c r="BC2" s="381"/>
      <c r="BD2" s="381"/>
      <c r="BE2" s="381"/>
      <c r="BF2" s="382"/>
      <c r="BG2" s="380" t="s">
        <v>27</v>
      </c>
      <c r="BH2" s="381"/>
      <c r="BI2" s="381"/>
      <c r="BJ2" s="381"/>
      <c r="BK2" s="382"/>
      <c r="BL2" s="380" t="s">
        <v>27</v>
      </c>
      <c r="BM2" s="381"/>
      <c r="BN2" s="381"/>
      <c r="BO2" s="381"/>
      <c r="BP2" s="382"/>
      <c r="BQ2" s="380" t="s">
        <v>27</v>
      </c>
      <c r="BR2" s="381"/>
      <c r="BS2" s="381"/>
      <c r="BT2" s="381"/>
      <c r="BU2" s="382"/>
      <c r="BV2" s="197" t="s">
        <v>27</v>
      </c>
      <c r="BW2" s="193"/>
      <c r="BX2" s="193"/>
      <c r="BY2" s="193"/>
      <c r="BZ2" s="193"/>
      <c r="CA2" s="197" t="s">
        <v>27</v>
      </c>
      <c r="CB2" s="193"/>
      <c r="CC2" s="193"/>
      <c r="CD2" s="193"/>
      <c r="CE2" s="193"/>
      <c r="CF2" s="197" t="s">
        <v>303</v>
      </c>
      <c r="CG2" s="193"/>
      <c r="CH2" s="193"/>
      <c r="CI2" s="193"/>
      <c r="CJ2" s="193"/>
      <c r="CK2" s="197" t="s">
        <v>27</v>
      </c>
      <c r="CL2" s="193"/>
      <c r="CM2" s="193"/>
      <c r="CN2" s="193"/>
      <c r="CO2" s="193"/>
      <c r="CP2" s="197" t="s">
        <v>122</v>
      </c>
      <c r="CQ2" s="193"/>
      <c r="CR2" s="193"/>
      <c r="CS2" s="193"/>
      <c r="CT2" s="193"/>
      <c r="CU2" s="197" t="s">
        <v>212</v>
      </c>
      <c r="CV2" s="193"/>
      <c r="CW2" s="193"/>
      <c r="CX2" s="193"/>
      <c r="CY2" s="193"/>
      <c r="CZ2" s="197" t="s">
        <v>212</v>
      </c>
      <c r="DA2" s="193"/>
      <c r="DB2" s="193"/>
      <c r="DC2" s="193"/>
      <c r="DD2" s="193"/>
    </row>
    <row r="3" spans="1:108" ht="12.75">
      <c r="A3" s="77" t="s">
        <v>7</v>
      </c>
      <c r="B3" s="77" t="s">
        <v>1</v>
      </c>
      <c r="C3" s="173"/>
      <c r="D3" s="191" t="s">
        <v>304</v>
      </c>
      <c r="E3" s="192"/>
      <c r="F3" s="192"/>
      <c r="G3" s="192"/>
      <c r="H3" s="193"/>
      <c r="I3" s="194" t="s">
        <v>207</v>
      </c>
      <c r="J3" s="192"/>
      <c r="K3" s="192"/>
      <c r="L3" s="192"/>
      <c r="M3" s="193"/>
      <c r="N3" s="380" t="s">
        <v>208</v>
      </c>
      <c r="O3" s="381"/>
      <c r="P3" s="381"/>
      <c r="Q3" s="381"/>
      <c r="R3" s="382"/>
      <c r="S3" s="380" t="s">
        <v>548</v>
      </c>
      <c r="T3" s="381"/>
      <c r="U3" s="381"/>
      <c r="V3" s="381"/>
      <c r="W3" s="382"/>
      <c r="X3" s="191" t="s">
        <v>229</v>
      </c>
      <c r="Y3" s="198"/>
      <c r="Z3" s="198"/>
      <c r="AA3" s="198"/>
      <c r="AB3" s="199"/>
      <c r="AC3" s="380" t="s">
        <v>305</v>
      </c>
      <c r="AD3" s="381"/>
      <c r="AE3" s="381"/>
      <c r="AF3" s="381"/>
      <c r="AG3" s="382"/>
      <c r="AH3" s="380" t="s">
        <v>306</v>
      </c>
      <c r="AI3" s="381"/>
      <c r="AJ3" s="381"/>
      <c r="AK3" s="381"/>
      <c r="AL3" s="382"/>
      <c r="AM3" s="384" t="s">
        <v>547</v>
      </c>
      <c r="AN3" s="385"/>
      <c r="AO3" s="385"/>
      <c r="AP3" s="385"/>
      <c r="AQ3" s="386"/>
      <c r="AR3" s="380" t="s">
        <v>209</v>
      </c>
      <c r="AS3" s="381"/>
      <c r="AT3" s="381"/>
      <c r="AU3" s="381"/>
      <c r="AV3" s="382"/>
      <c r="AW3" s="380" t="s">
        <v>308</v>
      </c>
      <c r="AX3" s="381"/>
      <c r="AY3" s="381"/>
      <c r="AZ3" s="381"/>
      <c r="BA3" s="382"/>
      <c r="BB3" s="380" t="s">
        <v>210</v>
      </c>
      <c r="BC3" s="381"/>
      <c r="BD3" s="381"/>
      <c r="BE3" s="381"/>
      <c r="BF3" s="382"/>
      <c r="BG3" s="380" t="s">
        <v>211</v>
      </c>
      <c r="BH3" s="381"/>
      <c r="BI3" s="381"/>
      <c r="BJ3" s="381"/>
      <c r="BK3" s="382"/>
      <c r="BL3" s="380" t="s">
        <v>309</v>
      </c>
      <c r="BM3" s="381"/>
      <c r="BN3" s="381"/>
      <c r="BO3" s="381"/>
      <c r="BP3" s="382"/>
      <c r="BQ3" s="380" t="s">
        <v>310</v>
      </c>
      <c r="BR3" s="381"/>
      <c r="BS3" s="381"/>
      <c r="BT3" s="381"/>
      <c r="BU3" s="382"/>
      <c r="BV3" s="380" t="s">
        <v>311</v>
      </c>
      <c r="BW3" s="381"/>
      <c r="BX3" s="381"/>
      <c r="BY3" s="381"/>
      <c r="BZ3" s="382"/>
      <c r="CA3" s="380" t="s">
        <v>312</v>
      </c>
      <c r="CB3" s="381"/>
      <c r="CC3" s="381"/>
      <c r="CD3" s="381"/>
      <c r="CE3" s="382"/>
      <c r="CF3" s="380" t="s">
        <v>313</v>
      </c>
      <c r="CG3" s="381"/>
      <c r="CH3" s="381"/>
      <c r="CI3" s="381"/>
      <c r="CJ3" s="382"/>
      <c r="CK3" s="380" t="s">
        <v>423</v>
      </c>
      <c r="CL3" s="381"/>
      <c r="CM3" s="381"/>
      <c r="CN3" s="381"/>
      <c r="CO3" s="382"/>
      <c r="CP3" s="380" t="s">
        <v>230</v>
      </c>
      <c r="CQ3" s="381"/>
      <c r="CR3" s="381"/>
      <c r="CS3" s="381"/>
      <c r="CT3" s="382"/>
      <c r="CU3" s="380" t="s">
        <v>314</v>
      </c>
      <c r="CV3" s="381"/>
      <c r="CW3" s="381"/>
      <c r="CX3" s="381"/>
      <c r="CY3" s="382"/>
      <c r="CZ3" s="380" t="s">
        <v>315</v>
      </c>
      <c r="DA3" s="381"/>
      <c r="DB3" s="381"/>
      <c r="DC3" s="381"/>
      <c r="DD3" s="382"/>
    </row>
    <row r="4" spans="1:108" ht="14.25">
      <c r="A4" s="77" t="s">
        <v>8</v>
      </c>
      <c r="B4" s="77"/>
      <c r="C4" s="14" t="s">
        <v>553</v>
      </c>
      <c r="D4" s="387" t="s">
        <v>596</v>
      </c>
      <c r="E4" s="388"/>
      <c r="F4" s="20" t="s">
        <v>595</v>
      </c>
      <c r="G4" s="389" t="s">
        <v>225</v>
      </c>
      <c r="H4" s="382"/>
      <c r="I4" s="387" t="s">
        <v>596</v>
      </c>
      <c r="J4" s="388"/>
      <c r="K4" s="20" t="s">
        <v>595</v>
      </c>
      <c r="L4" s="389" t="s">
        <v>225</v>
      </c>
      <c r="M4" s="382"/>
      <c r="N4" s="387" t="s">
        <v>596</v>
      </c>
      <c r="O4" s="388"/>
      <c r="P4" s="20" t="s">
        <v>595</v>
      </c>
      <c r="Q4" s="389" t="s">
        <v>225</v>
      </c>
      <c r="R4" s="382"/>
      <c r="S4" s="387" t="s">
        <v>596</v>
      </c>
      <c r="T4" s="388"/>
      <c r="U4" s="20" t="s">
        <v>595</v>
      </c>
      <c r="V4" s="389" t="s">
        <v>225</v>
      </c>
      <c r="W4" s="382"/>
      <c r="X4" s="387" t="s">
        <v>596</v>
      </c>
      <c r="Y4" s="388"/>
      <c r="Z4" s="20" t="s">
        <v>595</v>
      </c>
      <c r="AA4" s="389" t="s">
        <v>225</v>
      </c>
      <c r="AB4" s="382"/>
      <c r="AC4" s="387" t="s">
        <v>596</v>
      </c>
      <c r="AD4" s="388"/>
      <c r="AE4" s="20" t="s">
        <v>595</v>
      </c>
      <c r="AF4" s="389" t="s">
        <v>225</v>
      </c>
      <c r="AG4" s="382"/>
      <c r="AH4" s="387" t="s">
        <v>596</v>
      </c>
      <c r="AI4" s="388"/>
      <c r="AJ4" s="20" t="s">
        <v>595</v>
      </c>
      <c r="AK4" s="389" t="s">
        <v>225</v>
      </c>
      <c r="AL4" s="382"/>
      <c r="AM4" s="387" t="s">
        <v>596</v>
      </c>
      <c r="AN4" s="388"/>
      <c r="AO4" s="20" t="s">
        <v>595</v>
      </c>
      <c r="AP4" s="389" t="s">
        <v>225</v>
      </c>
      <c r="AQ4" s="382"/>
      <c r="AR4" s="387" t="s">
        <v>596</v>
      </c>
      <c r="AS4" s="388"/>
      <c r="AT4" s="20" t="s">
        <v>595</v>
      </c>
      <c r="AU4" s="389" t="s">
        <v>225</v>
      </c>
      <c r="AV4" s="382"/>
      <c r="AW4" s="387" t="s">
        <v>596</v>
      </c>
      <c r="AX4" s="388"/>
      <c r="AY4" s="20" t="s">
        <v>595</v>
      </c>
      <c r="AZ4" s="389" t="s">
        <v>225</v>
      </c>
      <c r="BA4" s="382"/>
      <c r="BB4" s="387" t="s">
        <v>596</v>
      </c>
      <c r="BC4" s="388"/>
      <c r="BD4" s="20" t="s">
        <v>595</v>
      </c>
      <c r="BE4" s="389" t="s">
        <v>225</v>
      </c>
      <c r="BF4" s="382"/>
      <c r="BG4" s="387" t="s">
        <v>596</v>
      </c>
      <c r="BH4" s="388"/>
      <c r="BI4" s="20" t="s">
        <v>595</v>
      </c>
      <c r="BJ4" s="389" t="s">
        <v>225</v>
      </c>
      <c r="BK4" s="382"/>
      <c r="BL4" s="387" t="s">
        <v>596</v>
      </c>
      <c r="BM4" s="388"/>
      <c r="BN4" s="20" t="s">
        <v>595</v>
      </c>
      <c r="BO4" s="389" t="s">
        <v>225</v>
      </c>
      <c r="BP4" s="382"/>
      <c r="BQ4" s="387" t="s">
        <v>596</v>
      </c>
      <c r="BR4" s="388"/>
      <c r="BS4" s="20" t="s">
        <v>595</v>
      </c>
      <c r="BT4" s="389" t="s">
        <v>225</v>
      </c>
      <c r="BU4" s="382"/>
      <c r="BV4" s="387" t="s">
        <v>596</v>
      </c>
      <c r="BW4" s="388"/>
      <c r="BX4" s="20" t="s">
        <v>595</v>
      </c>
      <c r="BY4" s="389" t="s">
        <v>225</v>
      </c>
      <c r="BZ4" s="382"/>
      <c r="CA4" s="387" t="s">
        <v>596</v>
      </c>
      <c r="CB4" s="388"/>
      <c r="CC4" s="20" t="s">
        <v>595</v>
      </c>
      <c r="CD4" s="389" t="s">
        <v>225</v>
      </c>
      <c r="CE4" s="382"/>
      <c r="CF4" s="387" t="s">
        <v>596</v>
      </c>
      <c r="CG4" s="388"/>
      <c r="CH4" s="20" t="s">
        <v>595</v>
      </c>
      <c r="CI4" s="389" t="s">
        <v>225</v>
      </c>
      <c r="CJ4" s="382"/>
      <c r="CK4" s="387" t="s">
        <v>596</v>
      </c>
      <c r="CL4" s="388"/>
      <c r="CM4" s="20" t="s">
        <v>595</v>
      </c>
      <c r="CN4" s="389" t="s">
        <v>225</v>
      </c>
      <c r="CO4" s="382"/>
      <c r="CP4" s="390" t="s">
        <v>596</v>
      </c>
      <c r="CQ4" s="391"/>
      <c r="CR4" s="20" t="s">
        <v>595</v>
      </c>
      <c r="CS4" s="389" t="s">
        <v>225</v>
      </c>
      <c r="CT4" s="382"/>
      <c r="CU4" s="387" t="s">
        <v>596</v>
      </c>
      <c r="CV4" s="388"/>
      <c r="CW4" s="20" t="s">
        <v>595</v>
      </c>
      <c r="CX4" s="389" t="s">
        <v>225</v>
      </c>
      <c r="CY4" s="382"/>
      <c r="CZ4" s="387" t="s">
        <v>596</v>
      </c>
      <c r="DA4" s="388"/>
      <c r="DB4" s="20" t="s">
        <v>595</v>
      </c>
      <c r="DC4" s="389" t="s">
        <v>225</v>
      </c>
      <c r="DD4" s="382"/>
    </row>
    <row r="5" spans="1:108" ht="13.5">
      <c r="A5" s="77"/>
      <c r="B5" s="77"/>
      <c r="C5" s="174"/>
      <c r="D5" s="169" t="s">
        <v>258</v>
      </c>
      <c r="E5" s="169" t="s">
        <v>53</v>
      </c>
      <c r="F5" s="85" t="s">
        <v>243</v>
      </c>
      <c r="G5" s="20" t="s">
        <v>53</v>
      </c>
      <c r="H5" s="20" t="s">
        <v>258</v>
      </c>
      <c r="I5" s="169" t="s">
        <v>258</v>
      </c>
      <c r="J5" s="169" t="s">
        <v>53</v>
      </c>
      <c r="K5" s="85" t="s">
        <v>243</v>
      </c>
      <c r="L5" s="20" t="s">
        <v>53</v>
      </c>
      <c r="M5" s="20" t="s">
        <v>258</v>
      </c>
      <c r="N5" s="169" t="s">
        <v>258</v>
      </c>
      <c r="O5" s="169" t="s">
        <v>53</v>
      </c>
      <c r="P5" s="85" t="s">
        <v>243</v>
      </c>
      <c r="Q5" s="20" t="s">
        <v>53</v>
      </c>
      <c r="R5" s="20" t="s">
        <v>258</v>
      </c>
      <c r="S5" s="169" t="s">
        <v>258</v>
      </c>
      <c r="T5" s="169" t="s">
        <v>53</v>
      </c>
      <c r="U5" s="85" t="s">
        <v>243</v>
      </c>
      <c r="V5" s="20" t="s">
        <v>53</v>
      </c>
      <c r="W5" s="20" t="s">
        <v>258</v>
      </c>
      <c r="X5" s="169" t="s">
        <v>258</v>
      </c>
      <c r="Y5" s="169" t="s">
        <v>53</v>
      </c>
      <c r="Z5" s="85" t="s">
        <v>243</v>
      </c>
      <c r="AA5" s="20" t="s">
        <v>53</v>
      </c>
      <c r="AB5" s="20" t="s">
        <v>258</v>
      </c>
      <c r="AC5" s="169" t="s">
        <v>258</v>
      </c>
      <c r="AD5" s="169" t="s">
        <v>53</v>
      </c>
      <c r="AE5" s="85" t="s">
        <v>243</v>
      </c>
      <c r="AF5" s="20" t="s">
        <v>53</v>
      </c>
      <c r="AG5" s="20" t="s">
        <v>258</v>
      </c>
      <c r="AH5" s="169" t="s">
        <v>258</v>
      </c>
      <c r="AI5" s="169" t="s">
        <v>53</v>
      </c>
      <c r="AJ5" s="85" t="s">
        <v>243</v>
      </c>
      <c r="AK5" s="20" t="s">
        <v>53</v>
      </c>
      <c r="AL5" s="20" t="s">
        <v>258</v>
      </c>
      <c r="AM5" s="169" t="s">
        <v>258</v>
      </c>
      <c r="AN5" s="169" t="s">
        <v>53</v>
      </c>
      <c r="AO5" s="85" t="s">
        <v>243</v>
      </c>
      <c r="AP5" s="20" t="s">
        <v>53</v>
      </c>
      <c r="AQ5" s="20" t="s">
        <v>258</v>
      </c>
      <c r="AR5" s="169" t="s">
        <v>258</v>
      </c>
      <c r="AS5" s="169" t="s">
        <v>53</v>
      </c>
      <c r="AT5" s="85" t="s">
        <v>243</v>
      </c>
      <c r="AU5" s="20" t="s">
        <v>53</v>
      </c>
      <c r="AV5" s="20" t="s">
        <v>258</v>
      </c>
      <c r="AW5" s="169" t="s">
        <v>258</v>
      </c>
      <c r="AX5" s="169" t="s">
        <v>53</v>
      </c>
      <c r="AY5" s="85" t="s">
        <v>243</v>
      </c>
      <c r="AZ5" s="20" t="s">
        <v>53</v>
      </c>
      <c r="BA5" s="20" t="s">
        <v>258</v>
      </c>
      <c r="BB5" s="169" t="s">
        <v>258</v>
      </c>
      <c r="BC5" s="169" t="s">
        <v>53</v>
      </c>
      <c r="BD5" s="85" t="s">
        <v>243</v>
      </c>
      <c r="BE5" s="20" t="s">
        <v>53</v>
      </c>
      <c r="BF5" s="20" t="s">
        <v>258</v>
      </c>
      <c r="BG5" s="169" t="s">
        <v>258</v>
      </c>
      <c r="BH5" s="169" t="s">
        <v>53</v>
      </c>
      <c r="BI5" s="85" t="s">
        <v>243</v>
      </c>
      <c r="BJ5" s="20" t="s">
        <v>53</v>
      </c>
      <c r="BK5" s="20" t="s">
        <v>258</v>
      </c>
      <c r="BL5" s="169" t="s">
        <v>258</v>
      </c>
      <c r="BM5" s="169" t="s">
        <v>53</v>
      </c>
      <c r="BN5" s="85" t="s">
        <v>243</v>
      </c>
      <c r="BO5" s="20" t="s">
        <v>53</v>
      </c>
      <c r="BP5" s="20" t="s">
        <v>258</v>
      </c>
      <c r="BQ5" s="169" t="s">
        <v>258</v>
      </c>
      <c r="BR5" s="169" t="s">
        <v>53</v>
      </c>
      <c r="BS5" s="85" t="s">
        <v>243</v>
      </c>
      <c r="BT5" s="20" t="s">
        <v>53</v>
      </c>
      <c r="BU5" s="20" t="s">
        <v>258</v>
      </c>
      <c r="BV5" s="169" t="s">
        <v>258</v>
      </c>
      <c r="BW5" s="169" t="s">
        <v>53</v>
      </c>
      <c r="BX5" s="85" t="s">
        <v>243</v>
      </c>
      <c r="BY5" s="20" t="s">
        <v>53</v>
      </c>
      <c r="BZ5" s="20" t="s">
        <v>258</v>
      </c>
      <c r="CA5" s="169" t="s">
        <v>258</v>
      </c>
      <c r="CB5" s="169" t="s">
        <v>53</v>
      </c>
      <c r="CC5" s="85" t="s">
        <v>243</v>
      </c>
      <c r="CD5" s="20" t="s">
        <v>53</v>
      </c>
      <c r="CE5" s="20" t="s">
        <v>258</v>
      </c>
      <c r="CF5" s="169" t="s">
        <v>258</v>
      </c>
      <c r="CG5" s="169" t="s">
        <v>53</v>
      </c>
      <c r="CH5" s="85" t="s">
        <v>243</v>
      </c>
      <c r="CI5" s="20" t="s">
        <v>53</v>
      </c>
      <c r="CJ5" s="20" t="s">
        <v>258</v>
      </c>
      <c r="CK5" s="169" t="s">
        <v>258</v>
      </c>
      <c r="CL5" s="169" t="s">
        <v>53</v>
      </c>
      <c r="CM5" s="85" t="s">
        <v>243</v>
      </c>
      <c r="CN5" s="20" t="s">
        <v>53</v>
      </c>
      <c r="CO5" s="20" t="s">
        <v>258</v>
      </c>
      <c r="CP5" s="169" t="s">
        <v>258</v>
      </c>
      <c r="CQ5" s="169" t="s">
        <v>53</v>
      </c>
      <c r="CR5" s="85" t="s">
        <v>243</v>
      </c>
      <c r="CS5" s="20" t="s">
        <v>53</v>
      </c>
      <c r="CT5" s="20" t="s">
        <v>258</v>
      </c>
      <c r="CU5" s="169" t="s">
        <v>258</v>
      </c>
      <c r="CV5" s="169" t="s">
        <v>53</v>
      </c>
      <c r="CW5" s="85" t="s">
        <v>243</v>
      </c>
      <c r="CX5" s="20" t="s">
        <v>53</v>
      </c>
      <c r="CY5" s="20" t="s">
        <v>258</v>
      </c>
      <c r="CZ5" s="169" t="s">
        <v>258</v>
      </c>
      <c r="DA5" s="169" t="s">
        <v>53</v>
      </c>
      <c r="DB5" s="85" t="s">
        <v>243</v>
      </c>
      <c r="DC5" s="20" t="s">
        <v>53</v>
      </c>
      <c r="DD5" s="20" t="s">
        <v>258</v>
      </c>
    </row>
    <row r="6" spans="1:108" ht="12.75">
      <c r="A6" s="200"/>
      <c r="B6" s="200"/>
      <c r="C6" s="21"/>
      <c r="D6" s="171" t="s">
        <v>41</v>
      </c>
      <c r="E6" s="171" t="s">
        <v>41</v>
      </c>
      <c r="F6" s="83"/>
      <c r="G6" s="21" t="s">
        <v>251</v>
      </c>
      <c r="H6" s="21" t="s">
        <v>251</v>
      </c>
      <c r="I6" s="171" t="s">
        <v>41</v>
      </c>
      <c r="J6" s="171" t="s">
        <v>41</v>
      </c>
      <c r="K6" s="83"/>
      <c r="L6" s="21" t="s">
        <v>251</v>
      </c>
      <c r="M6" s="21" t="s">
        <v>251</v>
      </c>
      <c r="N6" s="171" t="s">
        <v>41</v>
      </c>
      <c r="O6" s="171" t="s">
        <v>41</v>
      </c>
      <c r="P6" s="83"/>
      <c r="Q6" s="21" t="s">
        <v>251</v>
      </c>
      <c r="R6" s="21" t="s">
        <v>251</v>
      </c>
      <c r="S6" s="171" t="s">
        <v>41</v>
      </c>
      <c r="T6" s="171" t="s">
        <v>41</v>
      </c>
      <c r="U6" s="83"/>
      <c r="V6" s="21" t="s">
        <v>251</v>
      </c>
      <c r="W6" s="21" t="s">
        <v>251</v>
      </c>
      <c r="X6" s="171" t="s">
        <v>41</v>
      </c>
      <c r="Y6" s="171" t="s">
        <v>41</v>
      </c>
      <c r="Z6" s="83"/>
      <c r="AA6" s="21" t="s">
        <v>251</v>
      </c>
      <c r="AB6" s="21" t="s">
        <v>251</v>
      </c>
      <c r="AC6" s="171" t="s">
        <v>41</v>
      </c>
      <c r="AD6" s="171" t="s">
        <v>41</v>
      </c>
      <c r="AE6" s="83"/>
      <c r="AF6" s="21" t="s">
        <v>251</v>
      </c>
      <c r="AG6" s="21" t="s">
        <v>251</v>
      </c>
      <c r="AH6" s="171" t="s">
        <v>41</v>
      </c>
      <c r="AI6" s="171" t="s">
        <v>41</v>
      </c>
      <c r="AJ6" s="83"/>
      <c r="AK6" s="21" t="s">
        <v>251</v>
      </c>
      <c r="AL6" s="21" t="s">
        <v>251</v>
      </c>
      <c r="AM6" s="171" t="s">
        <v>41</v>
      </c>
      <c r="AN6" s="171" t="s">
        <v>41</v>
      </c>
      <c r="AO6" s="83"/>
      <c r="AP6" s="21" t="s">
        <v>251</v>
      </c>
      <c r="AQ6" s="21" t="s">
        <v>251</v>
      </c>
      <c r="AR6" s="171" t="s">
        <v>41</v>
      </c>
      <c r="AS6" s="171" t="s">
        <v>41</v>
      </c>
      <c r="AT6" s="83"/>
      <c r="AU6" s="21" t="s">
        <v>251</v>
      </c>
      <c r="AV6" s="21" t="s">
        <v>251</v>
      </c>
      <c r="AW6" s="171" t="s">
        <v>41</v>
      </c>
      <c r="AX6" s="171" t="s">
        <v>41</v>
      </c>
      <c r="AY6" s="83"/>
      <c r="AZ6" s="21" t="s">
        <v>251</v>
      </c>
      <c r="BA6" s="21" t="s">
        <v>251</v>
      </c>
      <c r="BB6" s="171" t="s">
        <v>41</v>
      </c>
      <c r="BC6" s="171" t="s">
        <v>41</v>
      </c>
      <c r="BD6" s="83"/>
      <c r="BE6" s="21" t="s">
        <v>251</v>
      </c>
      <c r="BF6" s="21" t="s">
        <v>251</v>
      </c>
      <c r="BG6" s="171" t="s">
        <v>41</v>
      </c>
      <c r="BH6" s="171" t="s">
        <v>41</v>
      </c>
      <c r="BI6" s="83"/>
      <c r="BJ6" s="21" t="s">
        <v>251</v>
      </c>
      <c r="BK6" s="21" t="s">
        <v>251</v>
      </c>
      <c r="BL6" s="171" t="s">
        <v>41</v>
      </c>
      <c r="BM6" s="171" t="s">
        <v>41</v>
      </c>
      <c r="BN6" s="83"/>
      <c r="BO6" s="21" t="s">
        <v>251</v>
      </c>
      <c r="BP6" s="21" t="s">
        <v>251</v>
      </c>
      <c r="BQ6" s="171" t="s">
        <v>41</v>
      </c>
      <c r="BR6" s="171" t="s">
        <v>41</v>
      </c>
      <c r="BS6" s="83"/>
      <c r="BT6" s="21" t="s">
        <v>251</v>
      </c>
      <c r="BU6" s="21" t="s">
        <v>251</v>
      </c>
      <c r="BV6" s="171" t="s">
        <v>41</v>
      </c>
      <c r="BW6" s="171" t="s">
        <v>41</v>
      </c>
      <c r="BX6" s="83"/>
      <c r="BY6" s="21" t="s">
        <v>251</v>
      </c>
      <c r="BZ6" s="21" t="s">
        <v>251</v>
      </c>
      <c r="CA6" s="171" t="s">
        <v>41</v>
      </c>
      <c r="CB6" s="171" t="s">
        <v>41</v>
      </c>
      <c r="CC6" s="83"/>
      <c r="CD6" s="21" t="s">
        <v>251</v>
      </c>
      <c r="CE6" s="21" t="s">
        <v>251</v>
      </c>
      <c r="CF6" s="171" t="s">
        <v>41</v>
      </c>
      <c r="CG6" s="171" t="s">
        <v>41</v>
      </c>
      <c r="CH6" s="83"/>
      <c r="CI6" s="21" t="s">
        <v>251</v>
      </c>
      <c r="CJ6" s="21" t="s">
        <v>251</v>
      </c>
      <c r="CK6" s="171" t="s">
        <v>41</v>
      </c>
      <c r="CL6" s="171" t="s">
        <v>41</v>
      </c>
      <c r="CM6" s="83"/>
      <c r="CN6" s="21" t="s">
        <v>251</v>
      </c>
      <c r="CO6" s="21" t="s">
        <v>251</v>
      </c>
      <c r="CP6" s="171" t="s">
        <v>41</v>
      </c>
      <c r="CQ6" s="171" t="s">
        <v>41</v>
      </c>
      <c r="CR6" s="83"/>
      <c r="CS6" s="21" t="s">
        <v>251</v>
      </c>
      <c r="CT6" s="21" t="s">
        <v>251</v>
      </c>
      <c r="CU6" s="171" t="s">
        <v>41</v>
      </c>
      <c r="CV6" s="171" t="s">
        <v>41</v>
      </c>
      <c r="CW6" s="83"/>
      <c r="CX6" s="21" t="s">
        <v>251</v>
      </c>
      <c r="CY6" s="21" t="s">
        <v>251</v>
      </c>
      <c r="CZ6" s="171" t="s">
        <v>41</v>
      </c>
      <c r="DA6" s="171" t="s">
        <v>41</v>
      </c>
      <c r="DB6" s="83"/>
      <c r="DC6" s="21" t="s">
        <v>251</v>
      </c>
      <c r="DD6" s="21" t="s">
        <v>251</v>
      </c>
    </row>
    <row r="7" spans="1:108" ht="12.75">
      <c r="A7" s="6" t="s">
        <v>32</v>
      </c>
      <c r="B7" s="6"/>
      <c r="C7" s="378" t="s">
        <v>12</v>
      </c>
      <c r="D7" s="6">
        <v>126401</v>
      </c>
      <c r="E7" s="6">
        <v>318688</v>
      </c>
      <c r="F7" s="6">
        <v>0</v>
      </c>
      <c r="G7" s="6">
        <v>-318688</v>
      </c>
      <c r="H7" s="6">
        <v>-126401</v>
      </c>
      <c r="I7" s="6">
        <v>24998</v>
      </c>
      <c r="J7" s="6">
        <v>48605</v>
      </c>
      <c r="K7" s="6">
        <v>0</v>
      </c>
      <c r="L7" s="6">
        <v>-48605</v>
      </c>
      <c r="M7" s="6">
        <v>-24998</v>
      </c>
      <c r="N7" s="6">
        <v>1046586</v>
      </c>
      <c r="O7" s="6">
        <v>1096117</v>
      </c>
      <c r="P7" s="6">
        <v>0</v>
      </c>
      <c r="Q7" s="6">
        <v>-1096117</v>
      </c>
      <c r="R7" s="6">
        <v>-1046586</v>
      </c>
      <c r="S7" s="6">
        <v>0</v>
      </c>
      <c r="T7" s="6">
        <v>76</v>
      </c>
      <c r="U7" s="6">
        <v>0</v>
      </c>
      <c r="V7" s="6">
        <v>-76</v>
      </c>
      <c r="W7" s="6">
        <v>0</v>
      </c>
      <c r="X7" s="91">
        <v>0</v>
      </c>
      <c r="Y7" s="91">
        <v>76</v>
      </c>
      <c r="Z7" s="91">
        <v>0</v>
      </c>
      <c r="AA7" s="91">
        <v>-76</v>
      </c>
      <c r="AB7" s="91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1197985</v>
      </c>
      <c r="AX7" s="6">
        <v>1463486</v>
      </c>
      <c r="AY7" s="6">
        <v>0</v>
      </c>
      <c r="AZ7" s="6">
        <v>-1463486</v>
      </c>
      <c r="BA7" s="6">
        <v>-1197985</v>
      </c>
      <c r="BB7" s="6">
        <v>4058</v>
      </c>
      <c r="BC7" s="6">
        <v>44468</v>
      </c>
      <c r="BD7" s="6">
        <v>0</v>
      </c>
      <c r="BE7" s="6">
        <v>-44468</v>
      </c>
      <c r="BF7" s="6">
        <v>-4058</v>
      </c>
      <c r="BG7" s="6">
        <v>9271</v>
      </c>
      <c r="BH7" s="6">
        <v>326339</v>
      </c>
      <c r="BI7" s="6">
        <v>0</v>
      </c>
      <c r="BJ7" s="6">
        <v>-326339</v>
      </c>
      <c r="BK7" s="6">
        <v>-9271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13329</v>
      </c>
      <c r="CG7" s="6">
        <v>370807</v>
      </c>
      <c r="CH7" s="6">
        <v>0</v>
      </c>
      <c r="CI7" s="6">
        <v>-370807</v>
      </c>
      <c r="CJ7" s="6">
        <v>-13329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1211314</v>
      </c>
      <c r="CQ7" s="6">
        <v>1834293</v>
      </c>
      <c r="CR7" s="6">
        <v>0</v>
      </c>
      <c r="CS7" s="6">
        <v>-1834293</v>
      </c>
      <c r="CT7" s="6">
        <v>-1211314</v>
      </c>
      <c r="CU7" s="6">
        <v>1197985</v>
      </c>
      <c r="CV7" s="6">
        <v>1463486</v>
      </c>
      <c r="CW7" s="6">
        <v>0</v>
      </c>
      <c r="CX7" s="6">
        <v>-1463486</v>
      </c>
      <c r="CY7" s="6">
        <v>-1197985</v>
      </c>
      <c r="CZ7" s="6">
        <v>13329</v>
      </c>
      <c r="DA7" s="6">
        <v>370807</v>
      </c>
      <c r="DB7" s="6">
        <v>0</v>
      </c>
      <c r="DC7" s="6">
        <v>-370807</v>
      </c>
      <c r="DD7" s="6">
        <v>-13329</v>
      </c>
    </row>
    <row r="8" spans="1:108" ht="12.75">
      <c r="A8" s="6" t="s">
        <v>33</v>
      </c>
      <c r="B8" s="379" t="s">
        <v>32</v>
      </c>
      <c r="C8" s="378" t="s">
        <v>76</v>
      </c>
      <c r="D8" s="6">
        <v>172403</v>
      </c>
      <c r="E8" s="6">
        <v>177924</v>
      </c>
      <c r="F8" s="6">
        <v>189262</v>
      </c>
      <c r="G8" s="6">
        <v>11338</v>
      </c>
      <c r="H8" s="6">
        <v>16859</v>
      </c>
      <c r="I8" s="6">
        <v>33833</v>
      </c>
      <c r="J8" s="6">
        <v>37754</v>
      </c>
      <c r="K8" s="6">
        <v>33398</v>
      </c>
      <c r="L8" s="6">
        <v>-4356</v>
      </c>
      <c r="M8" s="6">
        <v>-435</v>
      </c>
      <c r="N8" s="6">
        <v>18908</v>
      </c>
      <c r="O8" s="6">
        <v>19640</v>
      </c>
      <c r="P8" s="6">
        <v>18386</v>
      </c>
      <c r="Q8" s="6">
        <v>-1254</v>
      </c>
      <c r="R8" s="6">
        <v>-522</v>
      </c>
      <c r="S8" s="6">
        <v>0</v>
      </c>
      <c r="T8" s="6">
        <v>18</v>
      </c>
      <c r="U8" s="6">
        <v>0</v>
      </c>
      <c r="V8" s="6">
        <v>-18</v>
      </c>
      <c r="W8" s="6">
        <v>0</v>
      </c>
      <c r="X8" s="91">
        <v>0</v>
      </c>
      <c r="Y8" s="91">
        <v>18</v>
      </c>
      <c r="Z8" s="91">
        <v>0</v>
      </c>
      <c r="AA8" s="91">
        <v>-18</v>
      </c>
      <c r="AB8" s="91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225144</v>
      </c>
      <c r="AX8" s="6">
        <v>235336</v>
      </c>
      <c r="AY8" s="6">
        <v>241046</v>
      </c>
      <c r="AZ8" s="6">
        <v>5710</v>
      </c>
      <c r="BA8" s="6">
        <v>15902</v>
      </c>
      <c r="BB8" s="6">
        <v>150</v>
      </c>
      <c r="BC8" s="6">
        <v>486</v>
      </c>
      <c r="BD8" s="6">
        <v>150</v>
      </c>
      <c r="BE8" s="6">
        <v>-336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150</v>
      </c>
      <c r="CG8" s="6">
        <v>486</v>
      </c>
      <c r="CH8" s="6">
        <v>150</v>
      </c>
      <c r="CI8" s="6">
        <v>-336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225294</v>
      </c>
      <c r="CQ8" s="6">
        <v>235822</v>
      </c>
      <c r="CR8" s="6">
        <v>241196</v>
      </c>
      <c r="CS8" s="6">
        <v>5374</v>
      </c>
      <c r="CT8" s="6">
        <v>15902</v>
      </c>
      <c r="CU8" s="6">
        <v>225144</v>
      </c>
      <c r="CV8" s="6">
        <v>235336</v>
      </c>
      <c r="CW8" s="6">
        <v>241046</v>
      </c>
      <c r="CX8" s="6">
        <v>5710</v>
      </c>
      <c r="CY8" s="6">
        <v>15902</v>
      </c>
      <c r="CZ8" s="6">
        <v>150</v>
      </c>
      <c r="DA8" s="6">
        <v>486</v>
      </c>
      <c r="DB8" s="6">
        <v>150</v>
      </c>
      <c r="DC8" s="6">
        <v>-336</v>
      </c>
      <c r="DD8" s="6">
        <v>0</v>
      </c>
    </row>
    <row r="9" spans="1:108" ht="12.75">
      <c r="A9" s="6" t="s">
        <v>35</v>
      </c>
      <c r="B9" s="6" t="s">
        <v>33</v>
      </c>
      <c r="C9" s="378" t="s">
        <v>77</v>
      </c>
      <c r="D9" s="6">
        <v>134094</v>
      </c>
      <c r="E9" s="6">
        <v>142820</v>
      </c>
      <c r="F9" s="6">
        <v>148686</v>
      </c>
      <c r="G9" s="6">
        <v>5866</v>
      </c>
      <c r="H9" s="6">
        <v>14592</v>
      </c>
      <c r="I9" s="6">
        <v>26511</v>
      </c>
      <c r="J9" s="6">
        <v>30427</v>
      </c>
      <c r="K9" s="6">
        <v>26360</v>
      </c>
      <c r="L9" s="6">
        <v>-4067</v>
      </c>
      <c r="M9" s="6">
        <v>-151</v>
      </c>
      <c r="N9" s="6">
        <v>18512</v>
      </c>
      <c r="O9" s="6">
        <v>18280</v>
      </c>
      <c r="P9" s="6">
        <v>16652</v>
      </c>
      <c r="Q9" s="6">
        <v>-1628</v>
      </c>
      <c r="R9" s="6">
        <v>-1860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179117</v>
      </c>
      <c r="AX9" s="6">
        <v>191527</v>
      </c>
      <c r="AY9" s="6">
        <v>191698</v>
      </c>
      <c r="AZ9" s="6">
        <v>171</v>
      </c>
      <c r="BA9" s="6">
        <v>12581</v>
      </c>
      <c r="BB9" s="6">
        <v>200</v>
      </c>
      <c r="BC9" s="6">
        <v>2062</v>
      </c>
      <c r="BD9" s="6">
        <v>200</v>
      </c>
      <c r="BE9" s="6">
        <v>-1862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200</v>
      </c>
      <c r="CG9" s="6">
        <v>2062</v>
      </c>
      <c r="CH9" s="6">
        <v>200</v>
      </c>
      <c r="CI9" s="6">
        <v>-1862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179317</v>
      </c>
      <c r="CQ9" s="6">
        <v>193589</v>
      </c>
      <c r="CR9" s="6">
        <v>191898</v>
      </c>
      <c r="CS9" s="6">
        <v>-1691</v>
      </c>
      <c r="CT9" s="6">
        <v>12581</v>
      </c>
      <c r="CU9" s="6">
        <v>179117</v>
      </c>
      <c r="CV9" s="6">
        <v>191527</v>
      </c>
      <c r="CW9" s="6">
        <v>191698</v>
      </c>
      <c r="CX9" s="6">
        <v>171</v>
      </c>
      <c r="CY9" s="6">
        <v>12581</v>
      </c>
      <c r="CZ9" s="6">
        <v>200</v>
      </c>
      <c r="DA9" s="6">
        <v>2062</v>
      </c>
      <c r="DB9" s="6">
        <v>200</v>
      </c>
      <c r="DC9" s="6">
        <v>-1862</v>
      </c>
      <c r="DD9" s="6">
        <v>0</v>
      </c>
    </row>
    <row r="10" spans="1:108" ht="12.75">
      <c r="A10" s="6" t="s">
        <v>36</v>
      </c>
      <c r="B10" s="6" t="s">
        <v>35</v>
      </c>
      <c r="C10" s="378" t="s">
        <v>78</v>
      </c>
      <c r="D10" s="6">
        <v>184977</v>
      </c>
      <c r="E10" s="6">
        <v>198763</v>
      </c>
      <c r="F10" s="6">
        <v>209574</v>
      </c>
      <c r="G10" s="6">
        <v>10811</v>
      </c>
      <c r="H10" s="6">
        <v>24597</v>
      </c>
      <c r="I10" s="6">
        <v>36632</v>
      </c>
      <c r="J10" s="6">
        <v>42334</v>
      </c>
      <c r="K10" s="6">
        <v>37047</v>
      </c>
      <c r="L10" s="6">
        <v>-5287</v>
      </c>
      <c r="M10" s="6">
        <v>415</v>
      </c>
      <c r="N10" s="6">
        <v>22109</v>
      </c>
      <c r="O10" s="6">
        <v>24690</v>
      </c>
      <c r="P10" s="6">
        <v>20655</v>
      </c>
      <c r="Q10" s="6">
        <v>-4035</v>
      </c>
      <c r="R10" s="6">
        <v>-1454</v>
      </c>
      <c r="S10" s="6">
        <v>0</v>
      </c>
      <c r="T10" s="6">
        <v>607</v>
      </c>
      <c r="U10" s="6">
        <v>0</v>
      </c>
      <c r="V10" s="6">
        <v>-607</v>
      </c>
      <c r="W10" s="6">
        <v>0</v>
      </c>
      <c r="X10" s="91">
        <v>0</v>
      </c>
      <c r="Y10" s="91">
        <v>607</v>
      </c>
      <c r="Z10" s="91">
        <v>0</v>
      </c>
      <c r="AA10" s="91">
        <v>-607</v>
      </c>
      <c r="AB10" s="91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243718</v>
      </c>
      <c r="AX10" s="6">
        <v>266394</v>
      </c>
      <c r="AY10" s="6">
        <v>267276</v>
      </c>
      <c r="AZ10" s="6">
        <v>882</v>
      </c>
      <c r="BA10" s="6">
        <v>23558</v>
      </c>
      <c r="BB10" s="6">
        <v>212</v>
      </c>
      <c r="BC10" s="6">
        <v>1397</v>
      </c>
      <c r="BD10" s="6">
        <v>212</v>
      </c>
      <c r="BE10" s="6">
        <v>-1185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212</v>
      </c>
      <c r="CG10" s="6">
        <v>1397</v>
      </c>
      <c r="CH10" s="6">
        <v>212</v>
      </c>
      <c r="CI10" s="6">
        <v>-1185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243930</v>
      </c>
      <c r="CQ10" s="6">
        <v>267791</v>
      </c>
      <c r="CR10" s="6">
        <v>267488</v>
      </c>
      <c r="CS10" s="6">
        <v>-303</v>
      </c>
      <c r="CT10" s="6">
        <v>23558</v>
      </c>
      <c r="CU10" s="6">
        <v>243718</v>
      </c>
      <c r="CV10" s="6">
        <v>266394</v>
      </c>
      <c r="CW10" s="6">
        <v>267276</v>
      </c>
      <c r="CX10" s="6">
        <v>882</v>
      </c>
      <c r="CY10" s="6">
        <v>23558</v>
      </c>
      <c r="CZ10" s="6">
        <v>212</v>
      </c>
      <c r="DA10" s="6">
        <v>1397</v>
      </c>
      <c r="DB10" s="6">
        <v>212</v>
      </c>
      <c r="DC10" s="6">
        <v>-1185</v>
      </c>
      <c r="DD10" s="6">
        <v>0</v>
      </c>
    </row>
    <row r="11" spans="1:108" ht="12.75">
      <c r="A11" s="6" t="s">
        <v>34</v>
      </c>
      <c r="B11" s="6" t="s">
        <v>36</v>
      </c>
      <c r="C11" s="378" t="s">
        <v>213</v>
      </c>
      <c r="D11" s="6">
        <v>198366</v>
      </c>
      <c r="E11" s="6">
        <v>211763</v>
      </c>
      <c r="F11" s="6">
        <v>222825</v>
      </c>
      <c r="G11" s="6">
        <v>11062</v>
      </c>
      <c r="H11" s="6">
        <v>24459</v>
      </c>
      <c r="I11" s="6">
        <v>39009</v>
      </c>
      <c r="J11" s="6">
        <v>45059</v>
      </c>
      <c r="K11" s="6">
        <v>39259</v>
      </c>
      <c r="L11" s="6">
        <v>-5800</v>
      </c>
      <c r="M11" s="6">
        <v>250</v>
      </c>
      <c r="N11" s="6">
        <v>17239</v>
      </c>
      <c r="O11" s="6">
        <v>21448</v>
      </c>
      <c r="P11" s="6">
        <v>16631</v>
      </c>
      <c r="Q11" s="6">
        <v>-4817</v>
      </c>
      <c r="R11" s="6">
        <v>-608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254614</v>
      </c>
      <c r="AX11" s="6">
        <v>278270</v>
      </c>
      <c r="AY11" s="6">
        <v>278715</v>
      </c>
      <c r="AZ11" s="6">
        <v>445</v>
      </c>
      <c r="BA11" s="6">
        <v>24101</v>
      </c>
      <c r="BB11" s="6">
        <v>200</v>
      </c>
      <c r="BC11" s="6">
        <v>860</v>
      </c>
      <c r="BD11" s="6">
        <v>200</v>
      </c>
      <c r="BE11" s="6">
        <v>-660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200</v>
      </c>
      <c r="CG11" s="6">
        <v>860</v>
      </c>
      <c r="CH11" s="6">
        <v>200</v>
      </c>
      <c r="CI11" s="6">
        <v>-660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254814</v>
      </c>
      <c r="CQ11" s="6">
        <v>279130</v>
      </c>
      <c r="CR11" s="6">
        <v>278915</v>
      </c>
      <c r="CS11" s="6">
        <v>-215</v>
      </c>
      <c r="CT11" s="6">
        <v>24101</v>
      </c>
      <c r="CU11" s="6">
        <v>254614</v>
      </c>
      <c r="CV11" s="6">
        <v>278270</v>
      </c>
      <c r="CW11" s="6">
        <v>278715</v>
      </c>
      <c r="CX11" s="6">
        <v>445</v>
      </c>
      <c r="CY11" s="6">
        <v>24101</v>
      </c>
      <c r="CZ11" s="6">
        <v>200</v>
      </c>
      <c r="DA11" s="6">
        <v>860</v>
      </c>
      <c r="DB11" s="6">
        <v>200</v>
      </c>
      <c r="DC11" s="6">
        <v>-660</v>
      </c>
      <c r="DD11" s="6">
        <v>0</v>
      </c>
    </row>
    <row r="12" spans="1:108" ht="12.75">
      <c r="A12" s="6" t="s">
        <v>40</v>
      </c>
      <c r="B12" s="6" t="s">
        <v>34</v>
      </c>
      <c r="C12" s="378" t="s">
        <v>79</v>
      </c>
      <c r="D12" s="6">
        <v>171792</v>
      </c>
      <c r="E12" s="6">
        <v>185758</v>
      </c>
      <c r="F12" s="6">
        <v>192588</v>
      </c>
      <c r="G12" s="6">
        <v>6830</v>
      </c>
      <c r="H12" s="6">
        <v>20796</v>
      </c>
      <c r="I12" s="6">
        <v>33839</v>
      </c>
      <c r="J12" s="6">
        <v>39620</v>
      </c>
      <c r="K12" s="6">
        <v>33959</v>
      </c>
      <c r="L12" s="6">
        <v>-5661</v>
      </c>
      <c r="M12" s="6">
        <v>120</v>
      </c>
      <c r="N12" s="6">
        <v>12595</v>
      </c>
      <c r="O12" s="6">
        <v>13892</v>
      </c>
      <c r="P12" s="6">
        <v>12657</v>
      </c>
      <c r="Q12" s="6">
        <v>-1235</v>
      </c>
      <c r="R12" s="6">
        <v>62</v>
      </c>
      <c r="S12" s="6">
        <v>0</v>
      </c>
      <c r="T12" s="6">
        <v>100</v>
      </c>
      <c r="U12" s="6">
        <v>0</v>
      </c>
      <c r="V12" s="6">
        <v>-100</v>
      </c>
      <c r="W12" s="6">
        <v>0</v>
      </c>
      <c r="X12" s="91">
        <v>0</v>
      </c>
      <c r="Y12" s="91">
        <v>100</v>
      </c>
      <c r="Z12" s="91">
        <v>0</v>
      </c>
      <c r="AA12" s="91">
        <v>-100</v>
      </c>
      <c r="AB12" s="91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218226</v>
      </c>
      <c r="AX12" s="6">
        <v>239370</v>
      </c>
      <c r="AY12" s="6">
        <v>239204</v>
      </c>
      <c r="AZ12" s="6">
        <v>-166</v>
      </c>
      <c r="BA12" s="6">
        <v>20978</v>
      </c>
      <c r="BB12" s="6">
        <v>200</v>
      </c>
      <c r="BC12" s="6">
        <v>772</v>
      </c>
      <c r="BD12" s="6">
        <v>200</v>
      </c>
      <c r="BE12" s="6">
        <v>-572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200</v>
      </c>
      <c r="CG12" s="6">
        <v>772</v>
      </c>
      <c r="CH12" s="6">
        <v>200</v>
      </c>
      <c r="CI12" s="6">
        <v>-572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218426</v>
      </c>
      <c r="CQ12" s="6">
        <v>240142</v>
      </c>
      <c r="CR12" s="6">
        <v>239404</v>
      </c>
      <c r="CS12" s="6">
        <v>-738</v>
      </c>
      <c r="CT12" s="6">
        <v>20978</v>
      </c>
      <c r="CU12" s="6">
        <v>218226</v>
      </c>
      <c r="CV12" s="6">
        <v>239370</v>
      </c>
      <c r="CW12" s="6">
        <v>239204</v>
      </c>
      <c r="CX12" s="6">
        <v>-166</v>
      </c>
      <c r="CY12" s="6">
        <v>20978</v>
      </c>
      <c r="CZ12" s="6">
        <v>200</v>
      </c>
      <c r="DA12" s="6">
        <v>772</v>
      </c>
      <c r="DB12" s="6">
        <v>200</v>
      </c>
      <c r="DC12" s="6">
        <v>-572</v>
      </c>
      <c r="DD12" s="6">
        <v>0</v>
      </c>
    </row>
    <row r="13" spans="1:108" ht="12.75">
      <c r="A13" s="6" t="s">
        <v>37</v>
      </c>
      <c r="B13" s="6" t="s">
        <v>40</v>
      </c>
      <c r="C13" s="378" t="s">
        <v>80</v>
      </c>
      <c r="D13" s="6">
        <v>205762</v>
      </c>
      <c r="E13" s="6">
        <v>211595</v>
      </c>
      <c r="F13" s="6">
        <v>229019</v>
      </c>
      <c r="G13" s="6">
        <v>17424</v>
      </c>
      <c r="H13" s="6">
        <v>23257</v>
      </c>
      <c r="I13" s="6">
        <v>40662</v>
      </c>
      <c r="J13" s="6">
        <v>44841</v>
      </c>
      <c r="K13" s="6">
        <v>40501</v>
      </c>
      <c r="L13" s="6">
        <v>-4340</v>
      </c>
      <c r="M13" s="6">
        <v>-161</v>
      </c>
      <c r="N13" s="6">
        <v>18019</v>
      </c>
      <c r="O13" s="6">
        <v>17344</v>
      </c>
      <c r="P13" s="6">
        <v>17121</v>
      </c>
      <c r="Q13" s="6">
        <v>-223</v>
      </c>
      <c r="R13" s="6">
        <v>-898</v>
      </c>
      <c r="S13" s="6">
        <v>0</v>
      </c>
      <c r="T13" s="6">
        <v>1535</v>
      </c>
      <c r="U13" s="6">
        <v>0</v>
      </c>
      <c r="V13" s="6">
        <v>-1535</v>
      </c>
      <c r="W13" s="6">
        <v>0</v>
      </c>
      <c r="X13" s="91">
        <v>0</v>
      </c>
      <c r="Y13" s="91">
        <v>1535</v>
      </c>
      <c r="Z13" s="91">
        <v>0</v>
      </c>
      <c r="AA13" s="91">
        <v>-1535</v>
      </c>
      <c r="AB13" s="91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264443</v>
      </c>
      <c r="AX13" s="6">
        <v>275315</v>
      </c>
      <c r="AY13" s="6">
        <v>286641</v>
      </c>
      <c r="AZ13" s="6">
        <v>11326</v>
      </c>
      <c r="BA13" s="6">
        <v>22198</v>
      </c>
      <c r="BB13" s="6">
        <v>300</v>
      </c>
      <c r="BC13" s="6">
        <v>1042</v>
      </c>
      <c r="BD13" s="6">
        <v>300</v>
      </c>
      <c r="BE13" s="6">
        <v>-742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300</v>
      </c>
      <c r="CG13" s="6">
        <v>1042</v>
      </c>
      <c r="CH13" s="6">
        <v>300</v>
      </c>
      <c r="CI13" s="6">
        <v>-742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264743</v>
      </c>
      <c r="CQ13" s="6">
        <v>276357</v>
      </c>
      <c r="CR13" s="6">
        <v>286941</v>
      </c>
      <c r="CS13" s="6">
        <v>10584</v>
      </c>
      <c r="CT13" s="6">
        <v>22198</v>
      </c>
      <c r="CU13" s="6">
        <v>264443</v>
      </c>
      <c r="CV13" s="6">
        <v>275315</v>
      </c>
      <c r="CW13" s="6">
        <v>286641</v>
      </c>
      <c r="CX13" s="6">
        <v>11326</v>
      </c>
      <c r="CY13" s="6">
        <v>22198</v>
      </c>
      <c r="CZ13" s="6">
        <v>300</v>
      </c>
      <c r="DA13" s="6">
        <v>1042</v>
      </c>
      <c r="DB13" s="6">
        <v>300</v>
      </c>
      <c r="DC13" s="6">
        <v>-742</v>
      </c>
      <c r="DD13" s="6">
        <v>0</v>
      </c>
    </row>
    <row r="14" spans="1:108" ht="12.75">
      <c r="A14" s="6" t="s">
        <v>38</v>
      </c>
      <c r="B14" s="6" t="s">
        <v>37</v>
      </c>
      <c r="C14" s="378" t="s">
        <v>554</v>
      </c>
      <c r="D14" s="6">
        <v>765943</v>
      </c>
      <c r="E14" s="6">
        <v>711060</v>
      </c>
      <c r="F14" s="6">
        <v>861709</v>
      </c>
      <c r="G14" s="6">
        <v>150649</v>
      </c>
      <c r="H14" s="6">
        <v>95766</v>
      </c>
      <c r="I14" s="6">
        <v>146417</v>
      </c>
      <c r="J14" s="6">
        <v>152369</v>
      </c>
      <c r="K14" s="6">
        <v>146978</v>
      </c>
      <c r="L14" s="6">
        <v>-5391</v>
      </c>
      <c r="M14" s="6">
        <v>561</v>
      </c>
      <c r="N14" s="6">
        <v>1382675</v>
      </c>
      <c r="O14" s="6">
        <v>1339895</v>
      </c>
      <c r="P14" s="6">
        <v>1448369</v>
      </c>
      <c r="Q14" s="6">
        <v>108474</v>
      </c>
      <c r="R14" s="6">
        <v>65694</v>
      </c>
      <c r="S14" s="6">
        <v>0</v>
      </c>
      <c r="T14" s="6">
        <v>1000</v>
      </c>
      <c r="U14" s="6">
        <v>0</v>
      </c>
      <c r="V14" s="6">
        <v>-1000</v>
      </c>
      <c r="W14" s="6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1000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2295035</v>
      </c>
      <c r="AX14" s="6">
        <v>2204324</v>
      </c>
      <c r="AY14" s="6">
        <v>2457056</v>
      </c>
      <c r="AZ14" s="6">
        <v>252732</v>
      </c>
      <c r="BA14" s="6">
        <v>162021</v>
      </c>
      <c r="BB14" s="6">
        <v>7215</v>
      </c>
      <c r="BC14" s="6">
        <v>58413</v>
      </c>
      <c r="BD14" s="6">
        <v>7215</v>
      </c>
      <c r="BE14" s="6">
        <v>-51198</v>
      </c>
      <c r="BF14" s="6">
        <v>0</v>
      </c>
      <c r="BG14" s="6">
        <v>14500</v>
      </c>
      <c r="BH14" s="6">
        <v>0</v>
      </c>
      <c r="BI14" s="6">
        <v>14500</v>
      </c>
      <c r="BJ14" s="6">
        <v>14500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21715</v>
      </c>
      <c r="CG14" s="6">
        <v>58413</v>
      </c>
      <c r="CH14" s="6">
        <v>21715</v>
      </c>
      <c r="CI14" s="6">
        <v>-36698</v>
      </c>
      <c r="CJ14" s="6">
        <v>0</v>
      </c>
      <c r="CK14" s="6">
        <v>-0.39999999999417923</v>
      </c>
      <c r="CL14" s="6">
        <v>-0.39999999999417923</v>
      </c>
      <c r="CM14" s="6">
        <v>-0.39999999999417923</v>
      </c>
      <c r="CN14" s="6">
        <v>0</v>
      </c>
      <c r="CO14" s="6">
        <v>0</v>
      </c>
      <c r="CP14" s="6">
        <v>2316749.6</v>
      </c>
      <c r="CQ14" s="6">
        <v>2262737</v>
      </c>
      <c r="CR14" s="6">
        <v>2478770.6</v>
      </c>
      <c r="CS14" s="6">
        <v>216034</v>
      </c>
      <c r="CT14" s="6">
        <v>162021</v>
      </c>
      <c r="CU14" s="6">
        <v>2295034.6</v>
      </c>
      <c r="CV14" s="6">
        <v>2204324</v>
      </c>
      <c r="CW14" s="6">
        <v>2457055.6</v>
      </c>
      <c r="CX14" s="6">
        <v>252732</v>
      </c>
      <c r="CY14" s="6">
        <v>162021</v>
      </c>
      <c r="CZ14" s="6">
        <v>21715</v>
      </c>
      <c r="DA14" s="6">
        <v>58413</v>
      </c>
      <c r="DB14" s="6">
        <v>21715</v>
      </c>
      <c r="DC14" s="6">
        <v>-36698</v>
      </c>
      <c r="DD14" s="6">
        <v>0</v>
      </c>
    </row>
    <row r="15" spans="1:108" ht="12.75">
      <c r="A15" s="6" t="s">
        <v>39</v>
      </c>
      <c r="B15" s="6" t="s">
        <v>38</v>
      </c>
      <c r="C15" s="378" t="s">
        <v>226</v>
      </c>
      <c r="D15" s="6">
        <v>124172</v>
      </c>
      <c r="E15" s="6">
        <v>168686</v>
      </c>
      <c r="F15" s="6">
        <v>50800</v>
      </c>
      <c r="G15" s="6">
        <v>-117886</v>
      </c>
      <c r="H15" s="6">
        <v>-73372</v>
      </c>
      <c r="I15" s="6">
        <v>24215</v>
      </c>
      <c r="J15" s="6">
        <v>33701</v>
      </c>
      <c r="K15" s="6">
        <v>7819</v>
      </c>
      <c r="L15" s="6">
        <v>-25882</v>
      </c>
      <c r="M15" s="6">
        <v>-16396</v>
      </c>
      <c r="N15" s="6">
        <v>234854</v>
      </c>
      <c r="O15" s="6">
        <v>169069</v>
      </c>
      <c r="P15" s="6">
        <v>38266</v>
      </c>
      <c r="Q15" s="6">
        <v>-130803</v>
      </c>
      <c r="R15" s="6">
        <v>-196588</v>
      </c>
      <c r="S15" s="6">
        <v>0</v>
      </c>
      <c r="T15" s="6">
        <v>8685</v>
      </c>
      <c r="U15" s="6">
        <v>0</v>
      </c>
      <c r="V15" s="6">
        <v>-8685</v>
      </c>
      <c r="W15" s="6">
        <v>0</v>
      </c>
      <c r="X15" s="91">
        <v>0</v>
      </c>
      <c r="Y15" s="91">
        <v>8685</v>
      </c>
      <c r="Z15" s="91">
        <v>0</v>
      </c>
      <c r="AA15" s="91">
        <v>-8685</v>
      </c>
      <c r="AB15" s="91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383241</v>
      </c>
      <c r="AX15" s="6">
        <v>380141</v>
      </c>
      <c r="AY15" s="6">
        <v>96885</v>
      </c>
      <c r="AZ15" s="6">
        <v>-283256</v>
      </c>
      <c r="BA15" s="6">
        <v>-286356</v>
      </c>
      <c r="BB15" s="6">
        <v>2900</v>
      </c>
      <c r="BC15" s="6">
        <v>89256</v>
      </c>
      <c r="BD15" s="6">
        <v>0</v>
      </c>
      <c r="BE15" s="6">
        <v>-89256</v>
      </c>
      <c r="BF15" s="6">
        <v>-2900</v>
      </c>
      <c r="BG15" s="6">
        <v>1000</v>
      </c>
      <c r="BH15" s="6">
        <v>542524</v>
      </c>
      <c r="BI15" s="6">
        <v>0</v>
      </c>
      <c r="BJ15" s="6">
        <v>-542524</v>
      </c>
      <c r="BK15" s="6">
        <v>-1000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3900</v>
      </c>
      <c r="CG15" s="6">
        <v>631780</v>
      </c>
      <c r="CH15" s="6">
        <v>0</v>
      </c>
      <c r="CI15" s="6">
        <v>-631780</v>
      </c>
      <c r="CJ15" s="6">
        <v>-3900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387141</v>
      </c>
      <c r="CQ15" s="6">
        <v>1011921</v>
      </c>
      <c r="CR15" s="6">
        <v>96885</v>
      </c>
      <c r="CS15" s="6">
        <v>-915036</v>
      </c>
      <c r="CT15" s="6">
        <v>-290256</v>
      </c>
      <c r="CU15" s="6">
        <v>383241</v>
      </c>
      <c r="CV15" s="6">
        <v>380141</v>
      </c>
      <c r="CW15" s="6">
        <v>96885</v>
      </c>
      <c r="CX15" s="6">
        <v>-283256</v>
      </c>
      <c r="CY15" s="6">
        <v>-286356</v>
      </c>
      <c r="CZ15" s="6">
        <v>3900</v>
      </c>
      <c r="DA15" s="6">
        <v>631780</v>
      </c>
      <c r="DB15" s="6">
        <v>0</v>
      </c>
      <c r="DC15" s="6">
        <v>-631780</v>
      </c>
      <c r="DD15" s="6">
        <v>-3900</v>
      </c>
    </row>
    <row r="16" spans="1:108" ht="12.75">
      <c r="A16" s="6" t="s">
        <v>13</v>
      </c>
      <c r="B16" s="6"/>
      <c r="C16" s="6" t="s">
        <v>190</v>
      </c>
      <c r="D16" s="6">
        <v>82860</v>
      </c>
      <c r="E16" s="6">
        <v>102997</v>
      </c>
      <c r="F16" s="6">
        <v>78252</v>
      </c>
      <c r="G16" s="6">
        <v>-24745</v>
      </c>
      <c r="H16" s="6">
        <v>-4608</v>
      </c>
      <c r="I16" s="6">
        <v>15521</v>
      </c>
      <c r="J16" s="6">
        <v>18997</v>
      </c>
      <c r="K16" s="6">
        <v>13224</v>
      </c>
      <c r="L16" s="6">
        <v>-5773</v>
      </c>
      <c r="M16" s="6">
        <v>-2297</v>
      </c>
      <c r="N16" s="6">
        <v>200763</v>
      </c>
      <c r="O16" s="6">
        <v>251159</v>
      </c>
      <c r="P16" s="6">
        <v>123823</v>
      </c>
      <c r="Q16" s="6">
        <v>-127336</v>
      </c>
      <c r="R16" s="6">
        <v>-76940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299144</v>
      </c>
      <c r="AX16" s="6">
        <v>373153</v>
      </c>
      <c r="AY16" s="6">
        <v>215299</v>
      </c>
      <c r="AZ16" s="6">
        <v>-157854</v>
      </c>
      <c r="BA16" s="6">
        <v>-83845</v>
      </c>
      <c r="BB16" s="6">
        <v>400</v>
      </c>
      <c r="BC16" s="6">
        <v>6465</v>
      </c>
      <c r="BD16" s="6">
        <v>400</v>
      </c>
      <c r="BE16" s="6">
        <v>-6065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400</v>
      </c>
      <c r="CG16" s="6">
        <v>6465</v>
      </c>
      <c r="CH16" s="6">
        <v>400</v>
      </c>
      <c r="CI16" s="6">
        <v>-6065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299544</v>
      </c>
      <c r="CQ16" s="6">
        <v>379618</v>
      </c>
      <c r="CR16" s="6">
        <v>215699</v>
      </c>
      <c r="CS16" s="6">
        <v>-163919</v>
      </c>
      <c r="CT16" s="6">
        <v>-83845</v>
      </c>
      <c r="CU16" s="6">
        <v>299144</v>
      </c>
      <c r="CV16" s="6">
        <v>373153</v>
      </c>
      <c r="CW16" s="6">
        <v>215299</v>
      </c>
      <c r="CX16" s="6">
        <v>-157854</v>
      </c>
      <c r="CY16" s="6">
        <v>-83845</v>
      </c>
      <c r="CZ16" s="6">
        <v>400</v>
      </c>
      <c r="DA16" s="6">
        <v>6465</v>
      </c>
      <c r="DB16" s="6">
        <v>400</v>
      </c>
      <c r="DC16" s="6">
        <v>-6065</v>
      </c>
      <c r="DD16" s="6">
        <v>0</v>
      </c>
    </row>
    <row r="17" spans="1:108" ht="12.75">
      <c r="A17" s="6" t="s">
        <v>14</v>
      </c>
      <c r="B17" s="6"/>
      <c r="C17" s="91" t="s">
        <v>422</v>
      </c>
      <c r="D17" s="6">
        <v>972130</v>
      </c>
      <c r="E17" s="6">
        <v>918344</v>
      </c>
      <c r="F17" s="6">
        <v>935551</v>
      </c>
      <c r="G17" s="6">
        <v>17207</v>
      </c>
      <c r="H17" s="6">
        <v>-36579</v>
      </c>
      <c r="I17" s="6">
        <v>189301</v>
      </c>
      <c r="J17" s="6">
        <v>203643</v>
      </c>
      <c r="K17" s="6">
        <v>158848</v>
      </c>
      <c r="L17" s="6">
        <v>-44795</v>
      </c>
      <c r="M17" s="6">
        <v>-30453</v>
      </c>
      <c r="N17" s="6">
        <v>231709</v>
      </c>
      <c r="O17" s="6">
        <v>222154</v>
      </c>
      <c r="P17" s="6">
        <v>250179</v>
      </c>
      <c r="Q17" s="6">
        <v>28025</v>
      </c>
      <c r="R17" s="6">
        <v>18470</v>
      </c>
      <c r="S17" s="6">
        <v>26193</v>
      </c>
      <c r="T17" s="6">
        <v>26466</v>
      </c>
      <c r="U17" s="6">
        <v>26193</v>
      </c>
      <c r="V17" s="6">
        <v>-273</v>
      </c>
      <c r="W17" s="6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26193</v>
      </c>
      <c r="AI17" s="6">
        <v>26466</v>
      </c>
      <c r="AJ17" s="6">
        <v>26193</v>
      </c>
      <c r="AK17" s="6">
        <v>-273</v>
      </c>
      <c r="AL17" s="6">
        <v>0</v>
      </c>
      <c r="AM17" s="6">
        <v>75</v>
      </c>
      <c r="AN17" s="6">
        <v>65</v>
      </c>
      <c r="AO17" s="6">
        <v>75</v>
      </c>
      <c r="AP17" s="6">
        <v>10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1419408</v>
      </c>
      <c r="AX17" s="6">
        <v>1370672</v>
      </c>
      <c r="AY17" s="6">
        <v>1370846</v>
      </c>
      <c r="AZ17" s="6">
        <v>174</v>
      </c>
      <c r="BA17" s="6">
        <v>-48562</v>
      </c>
      <c r="BB17" s="6">
        <v>12741</v>
      </c>
      <c r="BC17" s="6">
        <v>22780</v>
      </c>
      <c r="BD17" s="6">
        <v>23950</v>
      </c>
      <c r="BE17" s="6">
        <v>1170</v>
      </c>
      <c r="BF17" s="6">
        <v>11209</v>
      </c>
      <c r="BG17" s="6">
        <v>2540</v>
      </c>
      <c r="BH17" s="6">
        <v>37499</v>
      </c>
      <c r="BI17" s="6">
        <v>2540</v>
      </c>
      <c r="BJ17" s="6">
        <v>-34959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15281</v>
      </c>
      <c r="CG17" s="6">
        <v>60279</v>
      </c>
      <c r="CH17" s="6">
        <v>26490</v>
      </c>
      <c r="CI17" s="6">
        <v>-33789</v>
      </c>
      <c r="CJ17" s="6">
        <v>11209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1434689</v>
      </c>
      <c r="CQ17" s="6">
        <v>1430951</v>
      </c>
      <c r="CR17" s="6">
        <v>1397336</v>
      </c>
      <c r="CS17" s="6">
        <v>-33615</v>
      </c>
      <c r="CT17" s="6">
        <v>-37353</v>
      </c>
      <c r="CU17" s="6">
        <v>1419408</v>
      </c>
      <c r="CV17" s="6">
        <v>1370672</v>
      </c>
      <c r="CW17" s="6">
        <v>1370846</v>
      </c>
      <c r="CX17" s="6">
        <v>174</v>
      </c>
      <c r="CY17" s="6">
        <v>-48562</v>
      </c>
      <c r="CZ17" s="6">
        <v>15281</v>
      </c>
      <c r="DA17" s="6">
        <v>60279</v>
      </c>
      <c r="DB17" s="6">
        <v>26490</v>
      </c>
      <c r="DC17" s="6">
        <v>-33789</v>
      </c>
      <c r="DD17" s="6">
        <v>11209</v>
      </c>
    </row>
    <row r="18" spans="1:108" ht="12.75">
      <c r="A18" s="6" t="s">
        <v>15</v>
      </c>
      <c r="B18" s="6"/>
      <c r="C18" s="6" t="s">
        <v>425</v>
      </c>
      <c r="D18" s="6">
        <v>164484</v>
      </c>
      <c r="E18" s="6">
        <v>239662</v>
      </c>
      <c r="F18" s="6">
        <v>181118</v>
      </c>
      <c r="G18" s="6">
        <v>-58544</v>
      </c>
      <c r="H18" s="6">
        <v>16634</v>
      </c>
      <c r="I18" s="6">
        <v>28976</v>
      </c>
      <c r="J18" s="6">
        <v>45299</v>
      </c>
      <c r="K18" s="6">
        <v>29921</v>
      </c>
      <c r="L18" s="6">
        <v>-15378</v>
      </c>
      <c r="M18" s="6">
        <v>945</v>
      </c>
      <c r="N18" s="6">
        <v>106249</v>
      </c>
      <c r="O18" s="6">
        <v>416489</v>
      </c>
      <c r="P18" s="6">
        <v>135307</v>
      </c>
      <c r="Q18" s="6">
        <v>-281182</v>
      </c>
      <c r="R18" s="6">
        <v>29058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299709</v>
      </c>
      <c r="AX18" s="6">
        <v>701450</v>
      </c>
      <c r="AY18" s="6">
        <v>346346</v>
      </c>
      <c r="AZ18" s="6">
        <v>-355104</v>
      </c>
      <c r="BA18" s="6">
        <v>46637</v>
      </c>
      <c r="BB18" s="6">
        <v>3974</v>
      </c>
      <c r="BC18" s="6">
        <v>66050</v>
      </c>
      <c r="BD18" s="6">
        <v>3974</v>
      </c>
      <c r="BE18" s="6">
        <v>-62076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3974</v>
      </c>
      <c r="CG18" s="6">
        <v>66050</v>
      </c>
      <c r="CH18" s="6">
        <v>3974</v>
      </c>
      <c r="CI18" s="6">
        <v>-62076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303683</v>
      </c>
      <c r="CQ18" s="6">
        <v>767500</v>
      </c>
      <c r="CR18" s="6">
        <v>350320</v>
      </c>
      <c r="CS18" s="6">
        <v>-417180</v>
      </c>
      <c r="CT18" s="6">
        <v>46637</v>
      </c>
      <c r="CU18" s="6">
        <v>299709</v>
      </c>
      <c r="CV18" s="6">
        <v>701450</v>
      </c>
      <c r="CW18" s="6">
        <v>346346</v>
      </c>
      <c r="CX18" s="6">
        <v>-355104</v>
      </c>
      <c r="CY18" s="6">
        <v>46637</v>
      </c>
      <c r="CZ18" s="6">
        <v>3974</v>
      </c>
      <c r="DA18" s="6">
        <v>66050</v>
      </c>
      <c r="DB18" s="6">
        <v>3974</v>
      </c>
      <c r="DC18" s="6">
        <v>-62076</v>
      </c>
      <c r="DD18" s="6">
        <v>0</v>
      </c>
    </row>
    <row r="19" spans="1:108" ht="12.75">
      <c r="A19" s="6" t="s">
        <v>16</v>
      </c>
      <c r="B19" s="6"/>
      <c r="C19" s="6" t="s">
        <v>426</v>
      </c>
      <c r="D19" s="6">
        <v>123436</v>
      </c>
      <c r="E19" s="6">
        <v>154219</v>
      </c>
      <c r="F19" s="6">
        <v>134765</v>
      </c>
      <c r="G19" s="6">
        <v>-19454</v>
      </c>
      <c r="H19" s="6">
        <v>11329</v>
      </c>
      <c r="I19" s="6">
        <v>22048</v>
      </c>
      <c r="J19" s="6">
        <v>31007</v>
      </c>
      <c r="K19" s="6">
        <v>21332</v>
      </c>
      <c r="L19" s="6">
        <v>-9675</v>
      </c>
      <c r="M19" s="6">
        <v>-716</v>
      </c>
      <c r="N19" s="6">
        <v>150433</v>
      </c>
      <c r="O19" s="6">
        <v>157766</v>
      </c>
      <c r="P19" s="6">
        <v>141790</v>
      </c>
      <c r="Q19" s="6">
        <v>-15976</v>
      </c>
      <c r="R19" s="6">
        <v>-8643</v>
      </c>
      <c r="S19" s="6">
        <v>0</v>
      </c>
      <c r="T19" s="6">
        <v>11</v>
      </c>
      <c r="U19" s="6">
        <v>0</v>
      </c>
      <c r="V19" s="6">
        <v>-11</v>
      </c>
      <c r="W19" s="6">
        <v>0</v>
      </c>
      <c r="X19" s="91">
        <v>0</v>
      </c>
      <c r="Y19" s="91">
        <v>11</v>
      </c>
      <c r="Z19" s="91">
        <v>0</v>
      </c>
      <c r="AA19" s="91">
        <v>-11</v>
      </c>
      <c r="AB19" s="91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295917</v>
      </c>
      <c r="AX19" s="6">
        <v>343003</v>
      </c>
      <c r="AY19" s="6">
        <v>297887</v>
      </c>
      <c r="AZ19" s="6">
        <v>-45116</v>
      </c>
      <c r="BA19" s="6">
        <v>1970</v>
      </c>
      <c r="BB19" s="6">
        <v>26450</v>
      </c>
      <c r="BC19" s="6">
        <v>30425</v>
      </c>
      <c r="BD19" s="6">
        <v>28990</v>
      </c>
      <c r="BE19" s="6">
        <v>-1435</v>
      </c>
      <c r="BF19" s="6">
        <v>2540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26450</v>
      </c>
      <c r="CG19" s="6">
        <v>30425</v>
      </c>
      <c r="CH19" s="6">
        <v>28990</v>
      </c>
      <c r="CI19" s="6">
        <v>-1435</v>
      </c>
      <c r="CJ19" s="6">
        <v>2540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322367</v>
      </c>
      <c r="CQ19" s="6">
        <v>373428</v>
      </c>
      <c r="CR19" s="6">
        <v>326877</v>
      </c>
      <c r="CS19" s="6">
        <v>-46551</v>
      </c>
      <c r="CT19" s="6">
        <v>4510</v>
      </c>
      <c r="CU19" s="6">
        <v>295917</v>
      </c>
      <c r="CV19" s="6">
        <v>343003</v>
      </c>
      <c r="CW19" s="6">
        <v>297887</v>
      </c>
      <c r="CX19" s="6">
        <v>-45116</v>
      </c>
      <c r="CY19" s="6">
        <v>1970</v>
      </c>
      <c r="CZ19" s="6">
        <v>26450</v>
      </c>
      <c r="DA19" s="6">
        <v>30425</v>
      </c>
      <c r="DB19" s="6">
        <v>28990</v>
      </c>
      <c r="DC19" s="6">
        <v>-1435</v>
      </c>
      <c r="DD19" s="6">
        <v>2540</v>
      </c>
    </row>
    <row r="20" spans="1:108" ht="12.75">
      <c r="A20" s="23" t="s">
        <v>8</v>
      </c>
      <c r="B20" s="23"/>
      <c r="C20" s="177" t="s">
        <v>246</v>
      </c>
      <c r="D20" s="23">
        <v>3426820</v>
      </c>
      <c r="E20" s="23">
        <v>3742279</v>
      </c>
      <c r="F20" s="23">
        <v>3434149</v>
      </c>
      <c r="G20" s="23">
        <v>-308130</v>
      </c>
      <c r="H20" s="23">
        <v>7329</v>
      </c>
      <c r="I20" s="23">
        <v>661962</v>
      </c>
      <c r="J20" s="23">
        <v>773656</v>
      </c>
      <c r="K20" s="23">
        <v>588646</v>
      </c>
      <c r="L20" s="23">
        <v>-185010</v>
      </c>
      <c r="M20" s="23">
        <v>-73316</v>
      </c>
      <c r="N20" s="23">
        <v>3460651</v>
      </c>
      <c r="O20" s="23">
        <v>3767943</v>
      </c>
      <c r="P20" s="23">
        <v>2239836</v>
      </c>
      <c r="Q20" s="23">
        <v>-1528107</v>
      </c>
      <c r="R20" s="23">
        <v>-1220815</v>
      </c>
      <c r="S20" s="23">
        <v>26193</v>
      </c>
      <c r="T20" s="23">
        <v>38498</v>
      </c>
      <c r="U20" s="23">
        <v>26193</v>
      </c>
      <c r="V20" s="23">
        <v>-12305</v>
      </c>
      <c r="W20" s="23">
        <v>0</v>
      </c>
      <c r="X20" s="23">
        <v>0</v>
      </c>
      <c r="Y20" s="23">
        <v>11032</v>
      </c>
      <c r="Z20" s="23">
        <v>0</v>
      </c>
      <c r="AA20" s="23">
        <v>-11032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26193</v>
      </c>
      <c r="AI20" s="23">
        <v>27466</v>
      </c>
      <c r="AJ20" s="23">
        <v>26193</v>
      </c>
      <c r="AK20" s="23">
        <v>-273</v>
      </c>
      <c r="AL20" s="23">
        <v>0</v>
      </c>
      <c r="AM20" s="23">
        <v>75</v>
      </c>
      <c r="AN20" s="23">
        <v>65</v>
      </c>
      <c r="AO20" s="23">
        <v>75</v>
      </c>
      <c r="AP20" s="23">
        <v>10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7575701</v>
      </c>
      <c r="AX20" s="23">
        <v>8322441</v>
      </c>
      <c r="AY20" s="23">
        <v>6288899</v>
      </c>
      <c r="AZ20" s="23">
        <v>-2033542</v>
      </c>
      <c r="BA20" s="23">
        <v>-1286802</v>
      </c>
      <c r="BB20" s="23">
        <v>59000</v>
      </c>
      <c r="BC20" s="23">
        <v>324476</v>
      </c>
      <c r="BD20" s="23">
        <v>65791</v>
      </c>
      <c r="BE20" s="23">
        <v>-258685</v>
      </c>
      <c r="BF20" s="23">
        <v>6791</v>
      </c>
      <c r="BG20" s="23">
        <v>27311</v>
      </c>
      <c r="BH20" s="23">
        <v>906362</v>
      </c>
      <c r="BI20" s="23">
        <v>17040</v>
      </c>
      <c r="BJ20" s="23">
        <v>-889322</v>
      </c>
      <c r="BK20" s="23">
        <v>-10271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86311</v>
      </c>
      <c r="CG20" s="23">
        <v>1230838</v>
      </c>
      <c r="CH20" s="23">
        <v>82831</v>
      </c>
      <c r="CI20" s="23">
        <v>-1148007</v>
      </c>
      <c r="CJ20" s="23">
        <v>-3480</v>
      </c>
      <c r="CK20" s="23">
        <v>-0.39999999999417923</v>
      </c>
      <c r="CL20" s="23">
        <v>-0.39999999999417923</v>
      </c>
      <c r="CM20" s="23">
        <v>-0.39999999999417923</v>
      </c>
      <c r="CN20" s="23">
        <v>0</v>
      </c>
      <c r="CO20" s="23">
        <v>0</v>
      </c>
      <c r="CP20" s="23">
        <v>7662011.6</v>
      </c>
      <c r="CQ20" s="23">
        <v>9553279</v>
      </c>
      <c r="CR20" s="23">
        <v>6371729.6</v>
      </c>
      <c r="CS20" s="23">
        <v>-3181549</v>
      </c>
      <c r="CT20" s="23">
        <v>-1290282</v>
      </c>
      <c r="CU20" s="23">
        <v>7575700.6</v>
      </c>
      <c r="CV20" s="23">
        <v>8322441</v>
      </c>
      <c r="CW20" s="23">
        <v>6288898.6</v>
      </c>
      <c r="CX20" s="23">
        <v>-2033542</v>
      </c>
      <c r="CY20" s="23">
        <v>-1286802</v>
      </c>
      <c r="CZ20" s="23">
        <v>86311</v>
      </c>
      <c r="DA20" s="23">
        <v>1230838</v>
      </c>
      <c r="DB20" s="23">
        <v>82831</v>
      </c>
      <c r="DC20" s="23">
        <v>-1148007</v>
      </c>
      <c r="DD20" s="23">
        <v>-3480</v>
      </c>
    </row>
    <row r="21" spans="1:108" ht="12.75">
      <c r="A21" s="201" t="s">
        <v>8</v>
      </c>
      <c r="B21" s="201"/>
      <c r="C21" s="202" t="s">
        <v>271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</row>
    <row r="22" spans="1:108" ht="12.75">
      <c r="A22" s="23" t="s">
        <v>8</v>
      </c>
      <c r="B22" s="23"/>
      <c r="C22" s="181" t="s">
        <v>25</v>
      </c>
      <c r="D22" s="108">
        <v>3426820</v>
      </c>
      <c r="E22" s="108">
        <v>3742279</v>
      </c>
      <c r="F22" s="108">
        <v>3434149</v>
      </c>
      <c r="G22" s="108">
        <v>-308130</v>
      </c>
      <c r="H22" s="108">
        <v>7329</v>
      </c>
      <c r="I22" s="108">
        <v>661962</v>
      </c>
      <c r="J22" s="108">
        <v>773656</v>
      </c>
      <c r="K22" s="108">
        <v>588646</v>
      </c>
      <c r="L22" s="108">
        <v>-185010</v>
      </c>
      <c r="M22" s="108">
        <v>-73316</v>
      </c>
      <c r="N22" s="108">
        <v>3460651</v>
      </c>
      <c r="O22" s="108">
        <v>3767943</v>
      </c>
      <c r="P22" s="108">
        <v>2239836</v>
      </c>
      <c r="Q22" s="108">
        <v>-1528107</v>
      </c>
      <c r="R22" s="108">
        <v>-1220815</v>
      </c>
      <c r="S22" s="108">
        <v>26193</v>
      </c>
      <c r="T22" s="108">
        <v>38498</v>
      </c>
      <c r="U22" s="108">
        <v>26193</v>
      </c>
      <c r="V22" s="108">
        <v>-12305</v>
      </c>
      <c r="W22" s="108">
        <v>0</v>
      </c>
      <c r="X22" s="108">
        <v>0</v>
      </c>
      <c r="Y22" s="108">
        <v>11032</v>
      </c>
      <c r="Z22" s="108">
        <v>0</v>
      </c>
      <c r="AA22" s="108">
        <v>-11032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26193</v>
      </c>
      <c r="AI22" s="108">
        <v>27466</v>
      </c>
      <c r="AJ22" s="108">
        <v>26193</v>
      </c>
      <c r="AK22" s="108">
        <v>-273</v>
      </c>
      <c r="AL22" s="108">
        <v>0</v>
      </c>
      <c r="AM22" s="108">
        <v>75</v>
      </c>
      <c r="AN22" s="108">
        <v>65</v>
      </c>
      <c r="AO22" s="108">
        <v>75</v>
      </c>
      <c r="AP22" s="108">
        <v>10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7575701</v>
      </c>
      <c r="AX22" s="108">
        <v>8322441</v>
      </c>
      <c r="AY22" s="108">
        <v>6288899</v>
      </c>
      <c r="AZ22" s="108">
        <v>-2033542</v>
      </c>
      <c r="BA22" s="108">
        <v>-1286802</v>
      </c>
      <c r="BB22" s="108">
        <v>59000</v>
      </c>
      <c r="BC22" s="108">
        <v>324476</v>
      </c>
      <c r="BD22" s="108">
        <v>65791</v>
      </c>
      <c r="BE22" s="108">
        <v>-258685</v>
      </c>
      <c r="BF22" s="108">
        <v>6791</v>
      </c>
      <c r="BG22" s="108">
        <v>27311</v>
      </c>
      <c r="BH22" s="108">
        <v>906362</v>
      </c>
      <c r="BI22" s="108">
        <v>17040</v>
      </c>
      <c r="BJ22" s="108">
        <v>-889322</v>
      </c>
      <c r="BK22" s="108">
        <v>-10271</v>
      </c>
      <c r="BL22" s="108">
        <v>0</v>
      </c>
      <c r="BM22" s="108">
        <v>0</v>
      </c>
      <c r="BN22" s="108">
        <v>0</v>
      </c>
      <c r="BO22" s="108">
        <v>0</v>
      </c>
      <c r="BP22" s="108">
        <v>0</v>
      </c>
      <c r="BQ22" s="108"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>
        <v>0</v>
      </c>
      <c r="CB22" s="108">
        <v>0</v>
      </c>
      <c r="CC22" s="108">
        <v>0</v>
      </c>
      <c r="CD22" s="108">
        <v>0</v>
      </c>
      <c r="CE22" s="108">
        <v>0</v>
      </c>
      <c r="CF22" s="108">
        <v>86311</v>
      </c>
      <c r="CG22" s="108">
        <v>1230838</v>
      </c>
      <c r="CH22" s="108">
        <v>82831</v>
      </c>
      <c r="CI22" s="108">
        <v>-1148007</v>
      </c>
      <c r="CJ22" s="108">
        <v>-3480</v>
      </c>
      <c r="CK22" s="108">
        <v>-0.39999999999417923</v>
      </c>
      <c r="CL22" s="108">
        <v>-0.39999999999417923</v>
      </c>
      <c r="CM22" s="108">
        <v>-0.39999999999417923</v>
      </c>
      <c r="CN22" s="108">
        <v>0</v>
      </c>
      <c r="CO22" s="108">
        <v>0</v>
      </c>
      <c r="CP22" s="108">
        <v>7662011.6</v>
      </c>
      <c r="CQ22" s="108">
        <v>9553279</v>
      </c>
      <c r="CR22" s="108">
        <v>6371729.6</v>
      </c>
      <c r="CS22" s="108">
        <v>-3181549</v>
      </c>
      <c r="CT22" s="108">
        <v>-1290282</v>
      </c>
      <c r="CU22" s="108">
        <v>7575700.6</v>
      </c>
      <c r="CV22" s="108">
        <v>8322441</v>
      </c>
      <c r="CW22" s="108">
        <v>6288898.6</v>
      </c>
      <c r="CX22" s="108">
        <v>-2033542</v>
      </c>
      <c r="CY22" s="108">
        <v>-1286802</v>
      </c>
      <c r="CZ22" s="108">
        <v>86311</v>
      </c>
      <c r="DA22" s="108">
        <v>1230838</v>
      </c>
      <c r="DB22" s="108">
        <v>82831</v>
      </c>
      <c r="DC22" s="108">
        <v>-1148007</v>
      </c>
      <c r="DD22" s="108">
        <v>-3480</v>
      </c>
    </row>
    <row r="23" spans="1:108" ht="12.75">
      <c r="A23" s="343"/>
      <c r="B23" s="343"/>
      <c r="C23" s="343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</row>
    <row r="24" spans="1:108" ht="12.75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</row>
    <row r="25" spans="1:108" ht="12.75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5"/>
      <c r="DB25" s="345"/>
      <c r="DC25" s="345"/>
      <c r="DD25" s="345"/>
    </row>
  </sheetData>
  <sheetProtection/>
  <mergeCells count="89">
    <mergeCell ref="CS4:CT4"/>
    <mergeCell ref="CU4:CV4"/>
    <mergeCell ref="CX4:CY4"/>
    <mergeCell ref="CZ4:DA4"/>
    <mergeCell ref="DC4:DD4"/>
    <mergeCell ref="CD4:CE4"/>
    <mergeCell ref="CF4:CG4"/>
    <mergeCell ref="CI4:CJ4"/>
    <mergeCell ref="CK4:CL4"/>
    <mergeCell ref="CN4:CO4"/>
    <mergeCell ref="CP4:CQ4"/>
    <mergeCell ref="BO4:BP4"/>
    <mergeCell ref="BQ4:BR4"/>
    <mergeCell ref="BT4:BU4"/>
    <mergeCell ref="BV4:BW4"/>
    <mergeCell ref="BY4:BZ4"/>
    <mergeCell ref="CA4:CB4"/>
    <mergeCell ref="AZ4:BA4"/>
    <mergeCell ref="BB4:BC4"/>
    <mergeCell ref="BE4:BF4"/>
    <mergeCell ref="BG4:BH4"/>
    <mergeCell ref="BJ4:BK4"/>
    <mergeCell ref="BL4:BM4"/>
    <mergeCell ref="AK4:AL4"/>
    <mergeCell ref="AM4:AN4"/>
    <mergeCell ref="AP4:AQ4"/>
    <mergeCell ref="AR4:AS4"/>
    <mergeCell ref="AU4:AV4"/>
    <mergeCell ref="AW4:AX4"/>
    <mergeCell ref="V4:W4"/>
    <mergeCell ref="X4:Y4"/>
    <mergeCell ref="AA4:AB4"/>
    <mergeCell ref="AC4:AD4"/>
    <mergeCell ref="AF4:AG4"/>
    <mergeCell ref="AH4:AI4"/>
    <mergeCell ref="CP3:CT3"/>
    <mergeCell ref="CU3:CY3"/>
    <mergeCell ref="CZ3:DD3"/>
    <mergeCell ref="D4:E4"/>
    <mergeCell ref="G4:H4"/>
    <mergeCell ref="I4:J4"/>
    <mergeCell ref="L4:M4"/>
    <mergeCell ref="N4:O4"/>
    <mergeCell ref="Q4:R4"/>
    <mergeCell ref="S4:T4"/>
    <mergeCell ref="BL3:BP3"/>
    <mergeCell ref="BQ3:BU3"/>
    <mergeCell ref="BV3:BZ3"/>
    <mergeCell ref="CA3:CE3"/>
    <mergeCell ref="CF3:CJ3"/>
    <mergeCell ref="CK3:CO3"/>
    <mergeCell ref="BQ2:BU2"/>
    <mergeCell ref="N3:R3"/>
    <mergeCell ref="S3:W3"/>
    <mergeCell ref="AC3:AG3"/>
    <mergeCell ref="AH3:AL3"/>
    <mergeCell ref="AM3:AQ3"/>
    <mergeCell ref="AR3:AV3"/>
    <mergeCell ref="AW3:BA3"/>
    <mergeCell ref="BB3:BF3"/>
    <mergeCell ref="BG3:BK3"/>
    <mergeCell ref="AM2:AQ2"/>
    <mergeCell ref="AR2:AV2"/>
    <mergeCell ref="AW2:BA2"/>
    <mergeCell ref="BB2:BF2"/>
    <mergeCell ref="BG2:BK2"/>
    <mergeCell ref="BL2:BP2"/>
    <mergeCell ref="CP1:CT1"/>
    <mergeCell ref="CU1:CY1"/>
    <mergeCell ref="CZ1:DD1"/>
    <mergeCell ref="D2:H2"/>
    <mergeCell ref="I2:M2"/>
    <mergeCell ref="N2:R2"/>
    <mergeCell ref="S2:W2"/>
    <mergeCell ref="X2:AB2"/>
    <mergeCell ref="AC2:AG2"/>
    <mergeCell ref="AH2:AL2"/>
    <mergeCell ref="BG1:BK1"/>
    <mergeCell ref="BL1:BP1"/>
    <mergeCell ref="BV1:BZ1"/>
    <mergeCell ref="CA1:CE1"/>
    <mergeCell ref="CF1:CJ1"/>
    <mergeCell ref="CK1:CO1"/>
    <mergeCell ref="AC1:AG1"/>
    <mergeCell ref="AH1:AL1"/>
    <mergeCell ref="AM1:AQ1"/>
    <mergeCell ref="AR1:AV1"/>
    <mergeCell ref="AW1:BA1"/>
    <mergeCell ref="BB1:BF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geOrder="overThenDown" paperSize="9" scale="80" r:id="rId1"/>
  <headerFooter alignWithMargins="0">
    <oddHeader>&amp;C&amp;"Times New Roman CE,Normál"&amp;P/&amp;N
Költségvetési szervek  kiadása&amp;R&amp;"Times New Roman CE,Normál"3.melléklet
az ./2021(..)önkormányzati rendelethez
ezer ft-ban</oddHeader>
    <oddFooter>&amp;L&amp;"Arial,Normál"&amp;8&amp;D/&amp;T/Kulcsár T.&amp;"Times New Roman CE,Normál"
&amp;C&amp;"Arial,Normál"&amp;8&amp;Z&amp;F/&amp;A/Kulcsár T.</oddFooter>
  </headerFooter>
  <colBreaks count="20" manualBreakCount="20">
    <brk id="8" max="36" man="1"/>
    <brk id="13" max="36" man="1"/>
    <brk id="18" max="36" man="1"/>
    <brk id="23" max="36" man="1"/>
    <brk id="28" max="36" man="1"/>
    <brk id="33" max="36" man="1"/>
    <brk id="38" max="36" man="1"/>
    <brk id="43" max="36" man="1"/>
    <brk id="48" max="36" man="1"/>
    <brk id="53" max="36" man="1"/>
    <brk id="58" max="36" man="1"/>
    <brk id="63" max="36" man="1"/>
    <brk id="68" max="36" man="1"/>
    <brk id="73" max="36" man="1"/>
    <brk id="78" max="36" man="1"/>
    <brk id="83" max="36" man="1"/>
    <brk id="88" max="23" man="1"/>
    <brk id="93" max="23" man="1"/>
    <brk id="98" max="23" man="1"/>
    <brk id="103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view="pageBreakPreview" zoomScale="82" zoomScaleNormal="75" zoomScaleSheetLayoutView="8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:G37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customWidth="1"/>
    <col min="5" max="5" width="11.00390625" style="3" customWidth="1"/>
    <col min="6" max="6" width="12.25390625" style="3" customWidth="1"/>
    <col min="7" max="7" width="12.125" style="3" customWidth="1"/>
    <col min="8" max="8" width="12.25390625" style="3" customWidth="1"/>
    <col min="9" max="9" width="11.00390625" style="3" customWidth="1"/>
    <col min="10" max="10" width="12.25390625" style="3" customWidth="1"/>
    <col min="11" max="11" width="12.125" style="3" customWidth="1"/>
    <col min="12" max="12" width="11.00390625" style="3" customWidth="1"/>
    <col min="13" max="13" width="12.25390625" style="3" hidden="1" customWidth="1"/>
    <col min="14" max="14" width="12.125" style="3" hidden="1" customWidth="1"/>
    <col min="15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324" t="s">
        <v>317</v>
      </c>
      <c r="E1" s="325"/>
      <c r="F1" s="325"/>
      <c r="G1" s="325"/>
      <c r="H1" s="322"/>
      <c r="I1" s="322"/>
      <c r="J1" s="322"/>
      <c r="K1" s="322"/>
      <c r="L1" s="212"/>
      <c r="M1" s="212"/>
      <c r="N1" s="212"/>
      <c r="O1" s="212"/>
      <c r="P1" s="212"/>
      <c r="Q1" s="212"/>
      <c r="R1" s="212"/>
      <c r="S1" s="213"/>
    </row>
    <row r="2" spans="1:19" ht="12.75">
      <c r="A2" s="14" t="s">
        <v>11</v>
      </c>
      <c r="B2" s="14" t="s">
        <v>0</v>
      </c>
      <c r="C2" s="14" t="s">
        <v>42</v>
      </c>
      <c r="D2" s="326"/>
      <c r="E2" s="323"/>
      <c r="F2" s="323"/>
      <c r="G2" s="323"/>
      <c r="H2" s="323"/>
      <c r="I2" s="323"/>
      <c r="J2" s="323"/>
      <c r="K2" s="323"/>
      <c r="L2" s="214"/>
      <c r="M2" s="214"/>
      <c r="N2" s="214"/>
      <c r="O2" s="214"/>
      <c r="P2" s="214"/>
      <c r="Q2" s="214"/>
      <c r="R2" s="214"/>
      <c r="S2" s="215"/>
    </row>
    <row r="3" spans="1:14" ht="12.75">
      <c r="A3" s="14" t="s">
        <v>7</v>
      </c>
      <c r="B3" s="14" t="s">
        <v>1</v>
      </c>
      <c r="C3" s="184" t="s">
        <v>74</v>
      </c>
      <c r="D3" s="413" t="s">
        <v>427</v>
      </c>
      <c r="E3" s="414"/>
      <c r="F3" s="415"/>
      <c r="G3" s="413" t="s">
        <v>429</v>
      </c>
      <c r="H3" s="414"/>
      <c r="I3" s="415"/>
      <c r="J3" s="413" t="s">
        <v>537</v>
      </c>
      <c r="K3" s="414"/>
      <c r="L3" s="415"/>
      <c r="M3" s="413" t="s">
        <v>225</v>
      </c>
      <c r="N3" s="415"/>
    </row>
    <row r="4" spans="1:14" ht="13.5">
      <c r="A4" s="14" t="s">
        <v>8</v>
      </c>
      <c r="B4" s="14"/>
      <c r="C4" s="106" t="s">
        <v>75</v>
      </c>
      <c r="D4" s="4" t="s">
        <v>318</v>
      </c>
      <c r="E4" s="4" t="s">
        <v>318</v>
      </c>
      <c r="F4" s="4" t="s">
        <v>70</v>
      </c>
      <c r="G4" s="4" t="s">
        <v>318</v>
      </c>
      <c r="H4" s="4" t="s">
        <v>318</v>
      </c>
      <c r="I4" s="4" t="s">
        <v>70</v>
      </c>
      <c r="J4" s="4" t="s">
        <v>318</v>
      </c>
      <c r="K4" s="4" t="s">
        <v>318</v>
      </c>
      <c r="L4" s="4" t="s">
        <v>70</v>
      </c>
      <c r="M4" s="4" t="s">
        <v>325</v>
      </c>
      <c r="N4" s="186" t="s">
        <v>325</v>
      </c>
    </row>
    <row r="5" spans="1:14" ht="12.75">
      <c r="A5" s="175"/>
      <c r="B5" s="21"/>
      <c r="C5" s="83"/>
      <c r="D5" s="187" t="s">
        <v>85</v>
      </c>
      <c r="E5" s="187" t="s">
        <v>319</v>
      </c>
      <c r="F5" s="187"/>
      <c r="G5" s="187" t="s">
        <v>85</v>
      </c>
      <c r="H5" s="187" t="s">
        <v>319</v>
      </c>
      <c r="I5" s="187"/>
      <c r="J5" s="187" t="s">
        <v>85</v>
      </c>
      <c r="K5" s="187" t="s">
        <v>319</v>
      </c>
      <c r="L5" s="187"/>
      <c r="M5" s="4" t="s">
        <v>322</v>
      </c>
      <c r="N5" s="186" t="s">
        <v>326</v>
      </c>
    </row>
    <row r="6" spans="1:14" ht="12.75">
      <c r="A6" s="206"/>
      <c r="B6" s="76"/>
      <c r="C6" s="135"/>
      <c r="D6" s="207" t="s">
        <v>2</v>
      </c>
      <c r="E6" s="208" t="s">
        <v>45</v>
      </c>
      <c r="F6" s="208" t="s">
        <v>320</v>
      </c>
      <c r="G6" s="207" t="s">
        <v>49</v>
      </c>
      <c r="H6" s="207" t="s">
        <v>50</v>
      </c>
      <c r="I6" s="208" t="s">
        <v>185</v>
      </c>
      <c r="J6" s="208" t="s">
        <v>51</v>
      </c>
      <c r="K6" s="207" t="s">
        <v>48</v>
      </c>
      <c r="L6" s="208" t="s">
        <v>321</v>
      </c>
      <c r="M6" s="208" t="s">
        <v>323</v>
      </c>
      <c r="N6" s="209" t="s">
        <v>324</v>
      </c>
    </row>
    <row r="7" spans="1:14" ht="12.75">
      <c r="A7" s="18" t="s">
        <v>32</v>
      </c>
      <c r="B7" s="17"/>
      <c r="C7" s="10" t="s">
        <v>63</v>
      </c>
      <c r="D7" s="6">
        <v>0</v>
      </c>
      <c r="E7" s="210">
        <v>0</v>
      </c>
      <c r="F7" s="18">
        <f>D7-E7</f>
        <v>0</v>
      </c>
      <c r="G7" s="6">
        <v>0</v>
      </c>
      <c r="H7" s="210">
        <v>0</v>
      </c>
      <c r="I7" s="18">
        <f>G7-H7</f>
        <v>0</v>
      </c>
      <c r="J7" s="6">
        <v>0</v>
      </c>
      <c r="K7" s="210">
        <v>0</v>
      </c>
      <c r="L7" s="18">
        <f>J7-K7</f>
        <v>0</v>
      </c>
      <c r="M7" s="18">
        <f>L7-I7</f>
        <v>0</v>
      </c>
      <c r="N7" s="86">
        <f>L7-F7</f>
        <v>0</v>
      </c>
    </row>
    <row r="8" spans="1:14" ht="12.75">
      <c r="A8" s="18" t="s">
        <v>35</v>
      </c>
      <c r="B8" s="6"/>
      <c r="C8" s="11" t="s">
        <v>54</v>
      </c>
      <c r="D8" s="86">
        <f>D9+D10+D11+D12+D13+D14+D15+D16+D17+D18+D19+D20+D21+D22</f>
        <v>992890</v>
      </c>
      <c r="E8" s="86">
        <f>E9+E10+E11+E12+E13+E14+E15+E16+E17+E18+E19+E20+E21+E22</f>
        <v>458851</v>
      </c>
      <c r="F8" s="86">
        <f aca="true" t="shared" si="0" ref="F8:N8">F9+F10+F11+F12+F13+F14+F15+F16+F17+F18+F19+F20+F21+F22</f>
        <v>534039</v>
      </c>
      <c r="G8" s="86">
        <f t="shared" si="0"/>
        <v>902046</v>
      </c>
      <c r="H8" s="86">
        <f t="shared" si="0"/>
        <v>409643</v>
      </c>
      <c r="I8" s="86">
        <f t="shared" si="0"/>
        <v>492403</v>
      </c>
      <c r="J8" s="86">
        <f>J9+J10+J11+J12+J13+J14+J15+J16+J17+J18+J19+J20+J21+J22</f>
        <v>862572</v>
      </c>
      <c r="K8" s="86">
        <f>K9+K10+K11+K12+K13+K14+K15+K16+K17+K18+K19+K20+K21+K22</f>
        <v>357751</v>
      </c>
      <c r="L8" s="86">
        <f t="shared" si="0"/>
        <v>504821</v>
      </c>
      <c r="M8" s="86">
        <f t="shared" si="0"/>
        <v>12418</v>
      </c>
      <c r="N8" s="86">
        <f t="shared" si="0"/>
        <v>-29218</v>
      </c>
    </row>
    <row r="9" spans="1:14" ht="12.75">
      <c r="A9" s="7"/>
      <c r="B9" s="30" t="s">
        <v>32</v>
      </c>
      <c r="C9" s="8" t="s">
        <v>76</v>
      </c>
      <c r="D9" s="7">
        <v>30982</v>
      </c>
      <c r="E9" s="211">
        <v>15111</v>
      </c>
      <c r="F9" s="18">
        <f>D9-E9</f>
        <v>15871</v>
      </c>
      <c r="G9" s="7">
        <v>10354</v>
      </c>
      <c r="H9" s="211">
        <v>4610</v>
      </c>
      <c r="I9" s="18">
        <f>G9-H9</f>
        <v>5744</v>
      </c>
      <c r="J9" s="7">
        <v>32002</v>
      </c>
      <c r="K9" s="211">
        <v>14590</v>
      </c>
      <c r="L9" s="18">
        <f>J9-K9</f>
        <v>17412</v>
      </c>
      <c r="M9" s="18">
        <f>L9-I9</f>
        <v>11668</v>
      </c>
      <c r="N9" s="86">
        <f>L9-F9</f>
        <v>1541</v>
      </c>
    </row>
    <row r="10" spans="1:14" ht="12.75">
      <c r="A10" s="7"/>
      <c r="B10" s="26" t="s">
        <v>33</v>
      </c>
      <c r="C10" s="8" t="s">
        <v>77</v>
      </c>
      <c r="D10" s="7">
        <v>24402</v>
      </c>
      <c r="E10" s="211">
        <v>12144</v>
      </c>
      <c r="F10" s="18">
        <f aca="true" t="shared" si="1" ref="F10:F33">D10-E10</f>
        <v>12258</v>
      </c>
      <c r="G10" s="7">
        <v>10464</v>
      </c>
      <c r="H10" s="211">
        <v>2837</v>
      </c>
      <c r="I10" s="18">
        <f aca="true" t="shared" si="2" ref="I10:I33">G10-H10</f>
        <v>7627</v>
      </c>
      <c r="J10" s="7">
        <v>22585</v>
      </c>
      <c r="K10" s="211">
        <v>9790</v>
      </c>
      <c r="L10" s="18">
        <f aca="true" t="shared" si="3" ref="L10:L33">J10-K10</f>
        <v>12795</v>
      </c>
      <c r="M10" s="18">
        <f aca="true" t="shared" si="4" ref="M10:M33">L10-I10</f>
        <v>5168</v>
      </c>
      <c r="N10" s="86">
        <f aca="true" t="shared" si="5" ref="N10:N33">L10-F10</f>
        <v>537</v>
      </c>
    </row>
    <row r="11" spans="1:14" ht="12.75">
      <c r="A11" s="7"/>
      <c r="B11" s="26" t="s">
        <v>35</v>
      </c>
      <c r="C11" s="12" t="s">
        <v>78</v>
      </c>
      <c r="D11" s="7">
        <v>38466</v>
      </c>
      <c r="E11" s="211">
        <v>18465</v>
      </c>
      <c r="F11" s="18">
        <f t="shared" si="1"/>
        <v>20001</v>
      </c>
      <c r="G11" s="7">
        <v>14271</v>
      </c>
      <c r="H11" s="211">
        <v>4945</v>
      </c>
      <c r="I11" s="18">
        <f t="shared" si="2"/>
        <v>9326</v>
      </c>
      <c r="J11" s="7">
        <v>35136</v>
      </c>
      <c r="K11" s="211">
        <v>15539</v>
      </c>
      <c r="L11" s="18">
        <f t="shared" si="3"/>
        <v>19597</v>
      </c>
      <c r="M11" s="18">
        <f t="shared" si="4"/>
        <v>10271</v>
      </c>
      <c r="N11" s="86">
        <f t="shared" si="5"/>
        <v>-404</v>
      </c>
    </row>
    <row r="12" spans="1:14" ht="12.75">
      <c r="A12" s="7"/>
      <c r="B12" s="26" t="s">
        <v>36</v>
      </c>
      <c r="C12" s="12" t="s">
        <v>260</v>
      </c>
      <c r="D12" s="7">
        <v>37294</v>
      </c>
      <c r="E12" s="211">
        <v>19877</v>
      </c>
      <c r="F12" s="18">
        <f t="shared" si="1"/>
        <v>17417</v>
      </c>
      <c r="G12" s="7">
        <v>13002</v>
      </c>
      <c r="H12" s="211">
        <v>5442</v>
      </c>
      <c r="I12" s="18">
        <f t="shared" si="2"/>
        <v>7560</v>
      </c>
      <c r="J12" s="7">
        <v>35076</v>
      </c>
      <c r="K12" s="211">
        <v>18759</v>
      </c>
      <c r="L12" s="18">
        <f t="shared" si="3"/>
        <v>16317</v>
      </c>
      <c r="M12" s="18">
        <f t="shared" si="4"/>
        <v>8757</v>
      </c>
      <c r="N12" s="86">
        <f t="shared" si="5"/>
        <v>-1100</v>
      </c>
    </row>
    <row r="13" spans="1:14" ht="12.75">
      <c r="A13" s="7"/>
      <c r="B13" s="26" t="s">
        <v>34</v>
      </c>
      <c r="C13" s="12" t="s">
        <v>79</v>
      </c>
      <c r="D13" s="7">
        <v>26320</v>
      </c>
      <c r="E13" s="211">
        <v>8862</v>
      </c>
      <c r="F13" s="18">
        <f t="shared" si="1"/>
        <v>17458</v>
      </c>
      <c r="G13" s="7">
        <v>9384</v>
      </c>
      <c r="H13" s="211">
        <v>2230</v>
      </c>
      <c r="I13" s="18">
        <f t="shared" si="2"/>
        <v>7154</v>
      </c>
      <c r="J13" s="7">
        <v>25401</v>
      </c>
      <c r="K13" s="211">
        <v>7760</v>
      </c>
      <c r="L13" s="18">
        <f t="shared" si="3"/>
        <v>17641</v>
      </c>
      <c r="M13" s="18">
        <f t="shared" si="4"/>
        <v>10487</v>
      </c>
      <c r="N13" s="86">
        <f t="shared" si="5"/>
        <v>183</v>
      </c>
    </row>
    <row r="14" spans="1:14" ht="12.75">
      <c r="A14" s="7"/>
      <c r="B14" s="26" t="s">
        <v>40</v>
      </c>
      <c r="C14" s="12" t="s">
        <v>80</v>
      </c>
      <c r="D14" s="7">
        <v>38264</v>
      </c>
      <c r="E14" s="211">
        <v>23190</v>
      </c>
      <c r="F14" s="18">
        <f t="shared" si="1"/>
        <v>15074</v>
      </c>
      <c r="G14" s="7">
        <v>13308</v>
      </c>
      <c r="H14" s="211">
        <v>6801</v>
      </c>
      <c r="I14" s="18">
        <f t="shared" si="2"/>
        <v>6507</v>
      </c>
      <c r="J14" s="7">
        <v>35365</v>
      </c>
      <c r="K14" s="211">
        <v>19385</v>
      </c>
      <c r="L14" s="18">
        <f t="shared" si="3"/>
        <v>15980</v>
      </c>
      <c r="M14" s="18">
        <f t="shared" si="4"/>
        <v>9473</v>
      </c>
      <c r="N14" s="86">
        <f t="shared" si="5"/>
        <v>906</v>
      </c>
    </row>
    <row r="15" spans="1:14" ht="12.75">
      <c r="A15" s="7"/>
      <c r="B15" s="101" t="s">
        <v>37</v>
      </c>
      <c r="C15" s="107" t="s">
        <v>81</v>
      </c>
      <c r="D15" s="107">
        <v>403676</v>
      </c>
      <c r="E15" s="211">
        <v>173742</v>
      </c>
      <c r="F15" s="18">
        <f t="shared" si="1"/>
        <v>229934</v>
      </c>
      <c r="G15" s="107">
        <v>144957</v>
      </c>
      <c r="H15" s="211">
        <v>41610</v>
      </c>
      <c r="I15" s="18">
        <f t="shared" si="2"/>
        <v>103347</v>
      </c>
      <c r="J15" s="107">
        <v>386537</v>
      </c>
      <c r="K15" s="211">
        <v>144214</v>
      </c>
      <c r="L15" s="18">
        <f t="shared" si="3"/>
        <v>242323</v>
      </c>
      <c r="M15" s="18">
        <f t="shared" si="4"/>
        <v>138976</v>
      </c>
      <c r="N15" s="86">
        <f t="shared" si="5"/>
        <v>12389</v>
      </c>
    </row>
    <row r="16" spans="1:14" ht="12.75">
      <c r="A16" s="7"/>
      <c r="B16" s="26" t="s">
        <v>38</v>
      </c>
      <c r="C16" s="12" t="s">
        <v>65</v>
      </c>
      <c r="D16" s="7">
        <v>0</v>
      </c>
      <c r="E16" s="211">
        <v>0</v>
      </c>
      <c r="F16" s="18">
        <f t="shared" si="1"/>
        <v>0</v>
      </c>
      <c r="G16" s="7"/>
      <c r="H16" s="211"/>
      <c r="I16" s="18">
        <f t="shared" si="2"/>
        <v>0</v>
      </c>
      <c r="J16" s="7">
        <v>0</v>
      </c>
      <c r="K16" s="211">
        <v>0</v>
      </c>
      <c r="L16" s="18">
        <f t="shared" si="3"/>
        <v>0</v>
      </c>
      <c r="M16" s="18">
        <f t="shared" si="4"/>
        <v>0</v>
      </c>
      <c r="N16" s="86">
        <f t="shared" si="5"/>
        <v>0</v>
      </c>
    </row>
    <row r="17" spans="1:14" ht="12.75">
      <c r="A17" s="7"/>
      <c r="B17" s="102" t="s">
        <v>39</v>
      </c>
      <c r="C17" s="107" t="s">
        <v>62</v>
      </c>
      <c r="D17" s="107">
        <v>0</v>
      </c>
      <c r="E17" s="211">
        <v>0</v>
      </c>
      <c r="F17" s="18">
        <f t="shared" si="1"/>
        <v>0</v>
      </c>
      <c r="G17" s="107">
        <v>379247</v>
      </c>
      <c r="H17" s="211">
        <v>211260</v>
      </c>
      <c r="I17" s="18">
        <f t="shared" si="2"/>
        <v>167987</v>
      </c>
      <c r="J17" s="107">
        <v>0</v>
      </c>
      <c r="K17" s="211">
        <v>0</v>
      </c>
      <c r="L17" s="18">
        <f t="shared" si="3"/>
        <v>0</v>
      </c>
      <c r="M17" s="18">
        <f t="shared" si="4"/>
        <v>-167987</v>
      </c>
      <c r="N17" s="86">
        <f t="shared" si="5"/>
        <v>0</v>
      </c>
    </row>
    <row r="18" spans="1:14" ht="12.75">
      <c r="A18" s="7"/>
      <c r="B18" s="102" t="s">
        <v>13</v>
      </c>
      <c r="C18" s="107" t="s">
        <v>295</v>
      </c>
      <c r="D18" s="107">
        <v>24037</v>
      </c>
      <c r="E18" s="211">
        <v>14500</v>
      </c>
      <c r="F18" s="18">
        <f t="shared" si="1"/>
        <v>9537</v>
      </c>
      <c r="G18" s="107">
        <v>6853</v>
      </c>
      <c r="H18" s="211">
        <v>3143</v>
      </c>
      <c r="I18" s="18">
        <f t="shared" si="2"/>
        <v>3710</v>
      </c>
      <c r="J18" s="107">
        <v>18009</v>
      </c>
      <c r="K18" s="211">
        <v>10593</v>
      </c>
      <c r="L18" s="18">
        <f t="shared" si="3"/>
        <v>7416</v>
      </c>
      <c r="M18" s="18">
        <f t="shared" si="4"/>
        <v>3706</v>
      </c>
      <c r="N18" s="86">
        <f t="shared" si="5"/>
        <v>-2121</v>
      </c>
    </row>
    <row r="19" spans="1:14" ht="12.75">
      <c r="A19" s="7"/>
      <c r="B19" s="102" t="s">
        <v>14</v>
      </c>
      <c r="C19" s="107" t="s">
        <v>296</v>
      </c>
      <c r="D19" s="107">
        <v>20792</v>
      </c>
      <c r="E19" s="211">
        <v>13118</v>
      </c>
      <c r="F19" s="18">
        <f t="shared" si="1"/>
        <v>7674</v>
      </c>
      <c r="G19" s="107">
        <v>4765</v>
      </c>
      <c r="H19" s="211">
        <v>2850</v>
      </c>
      <c r="I19" s="18">
        <f t="shared" si="2"/>
        <v>1915</v>
      </c>
      <c r="J19" s="107">
        <v>10572</v>
      </c>
      <c r="K19" s="211">
        <v>6417</v>
      </c>
      <c r="L19" s="18">
        <f t="shared" si="3"/>
        <v>4155</v>
      </c>
      <c r="M19" s="18">
        <f t="shared" si="4"/>
        <v>2240</v>
      </c>
      <c r="N19" s="86">
        <f t="shared" si="5"/>
        <v>-3519</v>
      </c>
    </row>
    <row r="20" spans="1:14" ht="12.75">
      <c r="A20" s="7"/>
      <c r="B20" s="102" t="s">
        <v>15</v>
      </c>
      <c r="C20" s="107" t="s">
        <v>263</v>
      </c>
      <c r="D20" s="107">
        <v>46585</v>
      </c>
      <c r="E20" s="211">
        <v>34633</v>
      </c>
      <c r="F20" s="18">
        <f t="shared" si="1"/>
        <v>11952</v>
      </c>
      <c r="G20" s="107">
        <v>47155</v>
      </c>
      <c r="H20" s="211">
        <v>32394</v>
      </c>
      <c r="I20" s="18">
        <f t="shared" si="2"/>
        <v>14761</v>
      </c>
      <c r="J20" s="107">
        <v>46990</v>
      </c>
      <c r="K20" s="211">
        <v>29371</v>
      </c>
      <c r="L20" s="18">
        <f t="shared" si="3"/>
        <v>17619</v>
      </c>
      <c r="M20" s="18">
        <f t="shared" si="4"/>
        <v>2858</v>
      </c>
      <c r="N20" s="86">
        <f t="shared" si="5"/>
        <v>5667</v>
      </c>
    </row>
    <row r="21" spans="1:14" ht="12.75">
      <c r="A21" s="7"/>
      <c r="B21" s="102" t="s">
        <v>16</v>
      </c>
      <c r="C21" s="107" t="s">
        <v>226</v>
      </c>
      <c r="D21" s="107">
        <v>0</v>
      </c>
      <c r="E21" s="211">
        <v>0</v>
      </c>
      <c r="F21" s="18">
        <f t="shared" si="1"/>
        <v>0</v>
      </c>
      <c r="G21" s="107"/>
      <c r="H21" s="211"/>
      <c r="I21" s="18">
        <f t="shared" si="2"/>
        <v>0</v>
      </c>
      <c r="J21" s="107">
        <v>0</v>
      </c>
      <c r="K21" s="211">
        <v>0</v>
      </c>
      <c r="L21" s="18">
        <f t="shared" si="3"/>
        <v>0</v>
      </c>
      <c r="M21" s="18">
        <f t="shared" si="4"/>
        <v>0</v>
      </c>
      <c r="N21" s="86">
        <f t="shared" si="5"/>
        <v>0</v>
      </c>
    </row>
    <row r="22" spans="1:14" ht="12.75">
      <c r="A22" s="7"/>
      <c r="B22" s="102" t="s">
        <v>17</v>
      </c>
      <c r="C22" s="103" t="s">
        <v>256</v>
      </c>
      <c r="D22" s="107">
        <v>302072</v>
      </c>
      <c r="E22" s="211">
        <v>125209</v>
      </c>
      <c r="F22" s="18">
        <f t="shared" si="1"/>
        <v>176863</v>
      </c>
      <c r="G22" s="107">
        <v>248286</v>
      </c>
      <c r="H22" s="211">
        <v>91521</v>
      </c>
      <c r="I22" s="18">
        <f t="shared" si="2"/>
        <v>156765</v>
      </c>
      <c r="J22" s="107">
        <v>214899</v>
      </c>
      <c r="K22" s="211">
        <v>81333</v>
      </c>
      <c r="L22" s="18">
        <f t="shared" si="3"/>
        <v>133566</v>
      </c>
      <c r="M22" s="18">
        <f t="shared" si="4"/>
        <v>-23199</v>
      </c>
      <c r="N22" s="86">
        <f t="shared" si="5"/>
        <v>-43297</v>
      </c>
    </row>
    <row r="23" spans="1:14" ht="12.75">
      <c r="A23" s="18" t="s">
        <v>36</v>
      </c>
      <c r="B23" s="6"/>
      <c r="C23" s="6" t="s">
        <v>66</v>
      </c>
      <c r="D23" s="6">
        <v>34093</v>
      </c>
      <c r="E23" s="210">
        <v>11126</v>
      </c>
      <c r="F23" s="18">
        <f t="shared" si="1"/>
        <v>22967</v>
      </c>
      <c r="G23" s="6">
        <v>32236</v>
      </c>
      <c r="H23" s="210">
        <v>11263</v>
      </c>
      <c r="I23" s="18">
        <f t="shared" si="2"/>
        <v>20973</v>
      </c>
      <c r="J23" s="6">
        <v>33239</v>
      </c>
      <c r="K23" s="210">
        <v>9981</v>
      </c>
      <c r="L23" s="18">
        <f t="shared" si="3"/>
        <v>23258</v>
      </c>
      <c r="M23" s="18">
        <f t="shared" si="4"/>
        <v>2285</v>
      </c>
      <c r="N23" s="86">
        <f t="shared" si="5"/>
        <v>291</v>
      </c>
    </row>
    <row r="24" spans="1:14" ht="12.75">
      <c r="A24" s="18" t="s">
        <v>36</v>
      </c>
      <c r="B24" s="6"/>
      <c r="C24" s="11" t="s">
        <v>64</v>
      </c>
      <c r="D24" s="86">
        <f aca="true" t="shared" si="6" ref="D24:N24">D25+D26+D27+D28+D29+D30+D31</f>
        <v>83827</v>
      </c>
      <c r="E24" s="86">
        <f t="shared" si="6"/>
        <v>44336</v>
      </c>
      <c r="F24" s="86">
        <f t="shared" si="6"/>
        <v>39491</v>
      </c>
      <c r="G24" s="86">
        <f t="shared" si="6"/>
        <v>65612</v>
      </c>
      <c r="H24" s="86">
        <f t="shared" si="6"/>
        <v>32348</v>
      </c>
      <c r="I24" s="86">
        <f t="shared" si="6"/>
        <v>33264</v>
      </c>
      <c r="J24" s="86">
        <f t="shared" si="6"/>
        <v>57093</v>
      </c>
      <c r="K24" s="86">
        <f t="shared" si="6"/>
        <v>36820</v>
      </c>
      <c r="L24" s="86">
        <f t="shared" si="6"/>
        <v>20273</v>
      </c>
      <c r="M24" s="86">
        <f t="shared" si="6"/>
        <v>-12991</v>
      </c>
      <c r="N24" s="86">
        <f t="shared" si="6"/>
        <v>-19218</v>
      </c>
    </row>
    <row r="25" spans="1:14" ht="12.75">
      <c r="A25" s="18"/>
      <c r="B25" s="102" t="s">
        <v>32</v>
      </c>
      <c r="C25" s="107" t="s">
        <v>264</v>
      </c>
      <c r="D25" s="88">
        <v>21743</v>
      </c>
      <c r="E25" s="211">
        <v>12343</v>
      </c>
      <c r="F25" s="18">
        <f t="shared" si="1"/>
        <v>9400</v>
      </c>
      <c r="G25" s="88">
        <v>16264</v>
      </c>
      <c r="H25" s="211">
        <v>6714</v>
      </c>
      <c r="I25" s="18">
        <f t="shared" si="2"/>
        <v>9550</v>
      </c>
      <c r="J25" s="88">
        <v>14800</v>
      </c>
      <c r="K25" s="211">
        <v>10993</v>
      </c>
      <c r="L25" s="18">
        <f t="shared" si="3"/>
        <v>3807</v>
      </c>
      <c r="M25" s="18">
        <f t="shared" si="4"/>
        <v>-5743</v>
      </c>
      <c r="N25" s="86">
        <f t="shared" si="5"/>
        <v>-5593</v>
      </c>
    </row>
    <row r="26" spans="1:14" ht="12.75">
      <c r="A26" s="18"/>
      <c r="B26" s="102" t="s">
        <v>33</v>
      </c>
      <c r="C26" s="107" t="s">
        <v>297</v>
      </c>
      <c r="D26" s="88">
        <v>2426</v>
      </c>
      <c r="E26" s="211">
        <v>940</v>
      </c>
      <c r="F26" s="18">
        <f t="shared" si="1"/>
        <v>1486</v>
      </c>
      <c r="G26" s="88">
        <v>1031</v>
      </c>
      <c r="H26" s="211">
        <v>530</v>
      </c>
      <c r="I26" s="18">
        <f t="shared" si="2"/>
        <v>501</v>
      </c>
      <c r="J26" s="88">
        <v>1410</v>
      </c>
      <c r="K26" s="211">
        <v>548</v>
      </c>
      <c r="L26" s="18">
        <f t="shared" si="3"/>
        <v>862</v>
      </c>
      <c r="M26" s="18">
        <f t="shared" si="4"/>
        <v>361</v>
      </c>
      <c r="N26" s="86">
        <f t="shared" si="5"/>
        <v>-624</v>
      </c>
    </row>
    <row r="27" spans="1:14" ht="12.75">
      <c r="A27" s="18"/>
      <c r="B27" s="102" t="s">
        <v>35</v>
      </c>
      <c r="C27" s="107" t="s">
        <v>298</v>
      </c>
      <c r="D27" s="88">
        <v>935</v>
      </c>
      <c r="E27" s="211">
        <v>664</v>
      </c>
      <c r="F27" s="18">
        <f t="shared" si="1"/>
        <v>271</v>
      </c>
      <c r="G27" s="88">
        <v>712</v>
      </c>
      <c r="H27" s="211">
        <v>303</v>
      </c>
      <c r="I27" s="18">
        <f t="shared" si="2"/>
        <v>409</v>
      </c>
      <c r="J27" s="88">
        <v>0</v>
      </c>
      <c r="K27" s="211">
        <v>0</v>
      </c>
      <c r="L27" s="18">
        <f t="shared" si="3"/>
        <v>0</v>
      </c>
      <c r="M27" s="18">
        <f t="shared" si="4"/>
        <v>-409</v>
      </c>
      <c r="N27" s="86">
        <f t="shared" si="5"/>
        <v>-271</v>
      </c>
    </row>
    <row r="28" spans="1:14" ht="12.75">
      <c r="A28" s="18"/>
      <c r="B28" s="102" t="s">
        <v>36</v>
      </c>
      <c r="C28" s="107" t="s">
        <v>299</v>
      </c>
      <c r="D28" s="88">
        <v>15118</v>
      </c>
      <c r="E28" s="211">
        <v>8738</v>
      </c>
      <c r="F28" s="18">
        <f t="shared" si="1"/>
        <v>6380</v>
      </c>
      <c r="G28" s="88">
        <v>10541</v>
      </c>
      <c r="H28" s="211">
        <v>6865</v>
      </c>
      <c r="I28" s="18">
        <f t="shared" si="2"/>
        <v>3676</v>
      </c>
      <c r="J28" s="88">
        <v>3056</v>
      </c>
      <c r="K28" s="211">
        <v>2176</v>
      </c>
      <c r="L28" s="18">
        <f t="shared" si="3"/>
        <v>880</v>
      </c>
      <c r="M28" s="18">
        <f t="shared" si="4"/>
        <v>-2796</v>
      </c>
      <c r="N28" s="86">
        <f t="shared" si="5"/>
        <v>-5500</v>
      </c>
    </row>
    <row r="29" spans="1:14" ht="12.75">
      <c r="A29" s="18"/>
      <c r="B29" s="102" t="s">
        <v>34</v>
      </c>
      <c r="C29" s="107" t="s">
        <v>300</v>
      </c>
      <c r="D29" s="88">
        <v>0</v>
      </c>
      <c r="E29" s="211">
        <v>0</v>
      </c>
      <c r="F29" s="18">
        <f t="shared" si="1"/>
        <v>0</v>
      </c>
      <c r="G29" s="88">
        <v>30</v>
      </c>
      <c r="H29" s="211">
        <v>10</v>
      </c>
      <c r="I29" s="18">
        <f t="shared" si="2"/>
        <v>20</v>
      </c>
      <c r="J29" s="88">
        <v>236</v>
      </c>
      <c r="K29" s="211">
        <v>8</v>
      </c>
      <c r="L29" s="18">
        <f t="shared" si="3"/>
        <v>228</v>
      </c>
      <c r="M29" s="18">
        <f t="shared" si="4"/>
        <v>208</v>
      </c>
      <c r="N29" s="86">
        <f t="shared" si="5"/>
        <v>228</v>
      </c>
    </row>
    <row r="30" spans="1:14" ht="12.75">
      <c r="A30" s="18"/>
      <c r="B30" s="102" t="s">
        <v>40</v>
      </c>
      <c r="C30" s="107" t="s">
        <v>224</v>
      </c>
      <c r="D30" s="88">
        <v>7119</v>
      </c>
      <c r="E30" s="211">
        <v>5043</v>
      </c>
      <c r="F30" s="18">
        <f t="shared" si="1"/>
        <v>2076</v>
      </c>
      <c r="G30" s="88">
        <v>6686</v>
      </c>
      <c r="H30" s="211">
        <v>4181</v>
      </c>
      <c r="I30" s="18">
        <f t="shared" si="2"/>
        <v>2505</v>
      </c>
      <c r="J30" s="88">
        <v>6343</v>
      </c>
      <c r="K30" s="211">
        <v>3239</v>
      </c>
      <c r="L30" s="18">
        <f t="shared" si="3"/>
        <v>3104</v>
      </c>
      <c r="M30" s="18">
        <f t="shared" si="4"/>
        <v>599</v>
      </c>
      <c r="N30" s="86">
        <f t="shared" si="5"/>
        <v>1028</v>
      </c>
    </row>
    <row r="31" spans="1:14" ht="12.75">
      <c r="A31" s="18"/>
      <c r="B31" s="102" t="s">
        <v>37</v>
      </c>
      <c r="C31" s="107" t="s">
        <v>214</v>
      </c>
      <c r="D31" s="88">
        <v>36486</v>
      </c>
      <c r="E31" s="211">
        <v>16608</v>
      </c>
      <c r="F31" s="18">
        <f t="shared" si="1"/>
        <v>19878</v>
      </c>
      <c r="G31" s="88">
        <v>30348</v>
      </c>
      <c r="H31" s="211">
        <v>13745</v>
      </c>
      <c r="I31" s="18">
        <f t="shared" si="2"/>
        <v>16603</v>
      </c>
      <c r="J31" s="88">
        <v>31248</v>
      </c>
      <c r="K31" s="211">
        <v>19856</v>
      </c>
      <c r="L31" s="18">
        <f t="shared" si="3"/>
        <v>11392</v>
      </c>
      <c r="M31" s="18">
        <f t="shared" si="4"/>
        <v>-5211</v>
      </c>
      <c r="N31" s="86">
        <f t="shared" si="5"/>
        <v>-8486</v>
      </c>
    </row>
    <row r="32" spans="1:14" ht="12.75">
      <c r="A32" s="18" t="s">
        <v>34</v>
      </c>
      <c r="B32" s="6"/>
      <c r="C32" s="11" t="s">
        <v>270</v>
      </c>
      <c r="D32" s="90">
        <v>0</v>
      </c>
      <c r="E32" s="210">
        <v>0</v>
      </c>
      <c r="F32" s="18">
        <f t="shared" si="1"/>
        <v>0</v>
      </c>
      <c r="G32" s="91">
        <v>0</v>
      </c>
      <c r="H32" s="91">
        <v>0</v>
      </c>
      <c r="I32" s="18">
        <f t="shared" si="2"/>
        <v>0</v>
      </c>
      <c r="J32" s="91">
        <v>0</v>
      </c>
      <c r="K32" s="91">
        <v>0</v>
      </c>
      <c r="L32" s="18">
        <f t="shared" si="3"/>
        <v>0</v>
      </c>
      <c r="M32" s="18">
        <f t="shared" si="4"/>
        <v>0</v>
      </c>
      <c r="N32" s="86">
        <f t="shared" si="5"/>
        <v>0</v>
      </c>
    </row>
    <row r="33" spans="1:14" ht="12.75">
      <c r="A33" s="18" t="s">
        <v>40</v>
      </c>
      <c r="B33" s="6"/>
      <c r="C33" s="11" t="s">
        <v>487</v>
      </c>
      <c r="D33" s="90"/>
      <c r="E33" s="210"/>
      <c r="F33" s="18">
        <f t="shared" si="1"/>
        <v>0</v>
      </c>
      <c r="G33" s="91">
        <v>0</v>
      </c>
      <c r="H33" s="91">
        <v>0</v>
      </c>
      <c r="I33" s="18">
        <f t="shared" si="2"/>
        <v>0</v>
      </c>
      <c r="J33" s="91">
        <v>32255</v>
      </c>
      <c r="K33" s="91">
        <v>7563</v>
      </c>
      <c r="L33" s="18">
        <f t="shared" si="3"/>
        <v>24692</v>
      </c>
      <c r="M33" s="18">
        <f t="shared" si="4"/>
        <v>24692</v>
      </c>
      <c r="N33" s="86">
        <f t="shared" si="5"/>
        <v>24692</v>
      </c>
    </row>
    <row r="34" spans="1:14" ht="12.75">
      <c r="A34" s="188" t="s">
        <v>8</v>
      </c>
      <c r="B34" s="104"/>
      <c r="C34" s="189" t="s">
        <v>301</v>
      </c>
      <c r="D34" s="22">
        <f>D32+D24+D23+D8+D7+D33</f>
        <v>1110810</v>
      </c>
      <c r="E34" s="22">
        <f aca="true" t="shared" si="7" ref="E34:N34">E32+E24+E23+E8+E7+E33</f>
        <v>514313</v>
      </c>
      <c r="F34" s="22">
        <f t="shared" si="7"/>
        <v>596497</v>
      </c>
      <c r="G34" s="22">
        <f t="shared" si="7"/>
        <v>999894</v>
      </c>
      <c r="H34" s="22">
        <f t="shared" si="7"/>
        <v>453254</v>
      </c>
      <c r="I34" s="22">
        <f t="shared" si="7"/>
        <v>546640</v>
      </c>
      <c r="J34" s="22">
        <f t="shared" si="7"/>
        <v>985159</v>
      </c>
      <c r="K34" s="22">
        <f t="shared" si="7"/>
        <v>412115</v>
      </c>
      <c r="L34" s="22">
        <f t="shared" si="7"/>
        <v>573044</v>
      </c>
      <c r="M34" s="22">
        <f t="shared" si="7"/>
        <v>26404</v>
      </c>
      <c r="N34" s="22">
        <f t="shared" si="7"/>
        <v>-23453</v>
      </c>
    </row>
    <row r="35" spans="1:14" ht="12.75" customHeight="1" hidden="1">
      <c r="A35" s="15"/>
      <c r="B35" s="15"/>
      <c r="C35" s="15"/>
      <c r="D35" s="24"/>
      <c r="E35" s="24">
        <v>0</v>
      </c>
      <c r="F35" s="24"/>
      <c r="G35" s="24"/>
      <c r="H35" s="24"/>
      <c r="I35" s="24">
        <v>0</v>
      </c>
      <c r="J35" s="24">
        <f>SUM(J9:J21)</f>
        <v>647673</v>
      </c>
      <c r="K35" s="24"/>
      <c r="L35" s="24">
        <v>0</v>
      </c>
      <c r="M35" s="24"/>
      <c r="N35" s="24"/>
    </row>
    <row r="36" spans="1:14" ht="12.75" customHeight="1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7" ht="93" customHeight="1">
      <c r="A37" s="416"/>
      <c r="B37" s="416"/>
      <c r="C37" s="416"/>
      <c r="D37" s="416"/>
      <c r="E37" s="416"/>
      <c r="F37" s="416"/>
      <c r="G37" s="416"/>
    </row>
    <row r="38" spans="3:14" ht="12.75">
      <c r="C38" s="105"/>
      <c r="G38" s="105"/>
      <c r="K38" s="105"/>
      <c r="N38" s="105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98"/>
      <c r="K41" s="98"/>
      <c r="N41" s="98"/>
    </row>
    <row r="42" spans="3:14" ht="12.75">
      <c r="C42" s="105"/>
      <c r="G42" s="190"/>
      <c r="K42" s="190"/>
      <c r="N42" s="190"/>
    </row>
  </sheetData>
  <sheetProtection/>
  <mergeCells count="5">
    <mergeCell ref="D3:F3"/>
    <mergeCell ref="G3:I3"/>
    <mergeCell ref="J3:L3"/>
    <mergeCell ref="M3:N3"/>
    <mergeCell ref="A37:G37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3"/>
  <sheetViews>
    <sheetView view="pageBreakPreview" zoomScale="82" zoomScaleNormal="75" zoomScaleSheetLayoutView="82"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8" sqref="L38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hidden="1" customWidth="1"/>
    <col min="5" max="5" width="11.00390625" style="3" hidden="1" customWidth="1"/>
    <col min="6" max="6" width="12.25390625" style="3" hidden="1" customWidth="1"/>
    <col min="7" max="7" width="12.125" style="3" hidden="1" customWidth="1"/>
    <col min="8" max="8" width="12.25390625" style="3" hidden="1" customWidth="1"/>
    <col min="9" max="9" width="11.00390625" style="3" hidden="1" customWidth="1"/>
    <col min="10" max="13" width="15.75390625" style="3" customWidth="1"/>
    <col min="14" max="14" width="15.875" style="3" customWidth="1"/>
    <col min="15" max="15" width="15.75390625" style="3" customWidth="1"/>
    <col min="16" max="16" width="16.625" style="3" bestFit="1" customWidth="1"/>
    <col min="17" max="16384" width="9.125" style="3" customWidth="1"/>
  </cols>
  <sheetData>
    <row r="1" spans="1:17" ht="12.75">
      <c r="A1" s="20" t="s">
        <v>8</v>
      </c>
      <c r="B1" s="20"/>
      <c r="C1" s="20" t="s">
        <v>8</v>
      </c>
      <c r="D1" s="324" t="s">
        <v>317</v>
      </c>
      <c r="E1" s="325"/>
      <c r="F1" s="325"/>
      <c r="G1" s="325"/>
      <c r="H1" s="322"/>
      <c r="I1" s="322"/>
      <c r="J1" s="322"/>
      <c r="K1" s="322"/>
      <c r="L1" s="212"/>
      <c r="M1" s="212"/>
      <c r="N1" s="212"/>
      <c r="O1" s="212"/>
      <c r="P1" s="212"/>
      <c r="Q1" s="213"/>
    </row>
    <row r="2" spans="1:17" ht="12.75">
      <c r="A2" s="14" t="s">
        <v>11</v>
      </c>
      <c r="B2" s="14" t="s">
        <v>0</v>
      </c>
      <c r="C2" s="14" t="s">
        <v>42</v>
      </c>
      <c r="D2" s="326"/>
      <c r="E2" s="323"/>
      <c r="F2" s="323"/>
      <c r="G2" s="323"/>
      <c r="H2" s="323"/>
      <c r="I2" s="323"/>
      <c r="J2" s="323"/>
      <c r="K2" s="323"/>
      <c r="L2" s="214"/>
      <c r="M2" s="214"/>
      <c r="N2" s="214"/>
      <c r="O2" s="214"/>
      <c r="P2" s="214"/>
      <c r="Q2" s="215"/>
    </row>
    <row r="3" spans="1:14" ht="12.75">
      <c r="A3" s="14" t="s">
        <v>7</v>
      </c>
      <c r="B3" s="14" t="s">
        <v>1</v>
      </c>
      <c r="C3" s="184" t="s">
        <v>74</v>
      </c>
      <c r="D3" s="413" t="s">
        <v>427</v>
      </c>
      <c r="E3" s="414"/>
      <c r="F3" s="415"/>
      <c r="G3" s="413" t="s">
        <v>429</v>
      </c>
      <c r="H3" s="414"/>
      <c r="I3" s="415"/>
      <c r="J3" s="413" t="s">
        <v>551</v>
      </c>
      <c r="K3" s="414"/>
      <c r="L3" s="414"/>
      <c r="M3" s="420"/>
      <c r="N3" s="420"/>
    </row>
    <row r="4" spans="1:16" ht="13.5">
      <c r="A4" s="14" t="s">
        <v>8</v>
      </c>
      <c r="B4" s="14"/>
      <c r="C4" s="106" t="s">
        <v>75</v>
      </c>
      <c r="D4" s="4" t="s">
        <v>318</v>
      </c>
      <c r="E4" s="4" t="s">
        <v>318</v>
      </c>
      <c r="F4" s="4" t="s">
        <v>70</v>
      </c>
      <c r="G4" s="4" t="s">
        <v>318</v>
      </c>
      <c r="H4" s="4" t="s">
        <v>318</v>
      </c>
      <c r="I4" s="4" t="s">
        <v>70</v>
      </c>
      <c r="J4" s="4" t="s">
        <v>318</v>
      </c>
      <c r="K4" s="4" t="s">
        <v>318</v>
      </c>
      <c r="L4" s="4" t="s">
        <v>524</v>
      </c>
      <c r="M4" s="4" t="s">
        <v>526</v>
      </c>
      <c r="N4" s="4" t="s">
        <v>524</v>
      </c>
      <c r="O4" s="185" t="s">
        <v>527</v>
      </c>
      <c r="P4" s="185" t="s">
        <v>530</v>
      </c>
    </row>
    <row r="5" spans="1:16" ht="12.75">
      <c r="A5" s="175"/>
      <c r="B5" s="21"/>
      <c r="C5" s="83"/>
      <c r="D5" s="187" t="s">
        <v>85</v>
      </c>
      <c r="E5" s="187" t="s">
        <v>319</v>
      </c>
      <c r="F5" s="187"/>
      <c r="G5" s="187" t="s">
        <v>85</v>
      </c>
      <c r="H5" s="187" t="s">
        <v>319</v>
      </c>
      <c r="I5" s="187"/>
      <c r="J5" s="187" t="s">
        <v>85</v>
      </c>
      <c r="K5" s="187" t="s">
        <v>319</v>
      </c>
      <c r="L5" s="187" t="s">
        <v>525</v>
      </c>
      <c r="M5" s="187" t="s">
        <v>70</v>
      </c>
      <c r="N5" s="187" t="s">
        <v>70</v>
      </c>
      <c r="O5" s="187" t="s">
        <v>528</v>
      </c>
      <c r="P5" s="187" t="s">
        <v>531</v>
      </c>
    </row>
    <row r="6" spans="1:16" ht="12.75">
      <c r="A6" s="175"/>
      <c r="B6" s="21"/>
      <c r="C6" s="83"/>
      <c r="D6" s="327"/>
      <c r="E6" s="187"/>
      <c r="F6" s="187"/>
      <c r="G6" s="327"/>
      <c r="H6" s="327"/>
      <c r="I6" s="187"/>
      <c r="J6" s="422" t="s">
        <v>533</v>
      </c>
      <c r="K6" s="423"/>
      <c r="L6" s="423"/>
      <c r="M6" s="423"/>
      <c r="N6" s="423"/>
      <c r="O6" s="328" t="s">
        <v>84</v>
      </c>
      <c r="P6" s="187" t="s">
        <v>534</v>
      </c>
    </row>
    <row r="7" spans="1:16" ht="12.75">
      <c r="A7" s="206"/>
      <c r="B7" s="76"/>
      <c r="C7" s="135"/>
      <c r="D7" s="207" t="s">
        <v>2</v>
      </c>
      <c r="E7" s="208" t="s">
        <v>45</v>
      </c>
      <c r="F7" s="208" t="s">
        <v>320</v>
      </c>
      <c r="G7" s="207" t="s">
        <v>49</v>
      </c>
      <c r="H7" s="207" t="s">
        <v>50</v>
      </c>
      <c r="I7" s="208" t="s">
        <v>185</v>
      </c>
      <c r="J7" s="208" t="s">
        <v>2</v>
      </c>
      <c r="K7" s="208" t="s">
        <v>45</v>
      </c>
      <c r="L7" s="208" t="s">
        <v>320</v>
      </c>
      <c r="M7" s="208" t="s">
        <v>49</v>
      </c>
      <c r="N7" s="208" t="s">
        <v>50</v>
      </c>
      <c r="O7" s="208" t="s">
        <v>47</v>
      </c>
      <c r="P7" s="208" t="s">
        <v>532</v>
      </c>
    </row>
    <row r="8" spans="1:16" ht="12.75">
      <c r="A8" s="18" t="s">
        <v>32</v>
      </c>
      <c r="B8" s="17"/>
      <c r="C8" s="10" t="s">
        <v>63</v>
      </c>
      <c r="D8" s="6">
        <v>0</v>
      </c>
      <c r="E8" s="210">
        <v>0</v>
      </c>
      <c r="F8" s="18">
        <f>D8-E8</f>
        <v>0</v>
      </c>
      <c r="G8" s="6">
        <v>0</v>
      </c>
      <c r="H8" s="210">
        <v>0</v>
      </c>
      <c r="I8" s="18">
        <f>G8-H8</f>
        <v>0</v>
      </c>
      <c r="J8" s="6">
        <v>0</v>
      </c>
      <c r="K8" s="210">
        <v>0</v>
      </c>
      <c r="L8" s="18">
        <f>J8-K8</f>
        <v>0</v>
      </c>
      <c r="M8" s="210">
        <v>0</v>
      </c>
      <c r="N8" s="86">
        <f>L8-M8</f>
        <v>0</v>
      </c>
      <c r="O8" s="210">
        <v>0</v>
      </c>
      <c r="P8" s="86">
        <v>0</v>
      </c>
    </row>
    <row r="9" spans="1:16" ht="12.75">
      <c r="A9" s="18" t="s">
        <v>35</v>
      </c>
      <c r="B9" s="6"/>
      <c r="C9" s="11" t="s">
        <v>54</v>
      </c>
      <c r="D9" s="86">
        <f>D10+D11+D12+D13+D14+D15+D16+D17+D18+D19+D20+D21+D22+D23</f>
        <v>992890</v>
      </c>
      <c r="E9" s="86">
        <f>E10+E11+E12+E13+E14+E15+E16+E17+E18+E19+E20+E21+E22+E23</f>
        <v>458851</v>
      </c>
      <c r="F9" s="86">
        <f aca="true" t="shared" si="0" ref="F9:L9">F10+F11+F12+F13+F14+F15+F16+F17+F18+F19+F20+F21+F22+F23</f>
        <v>534039</v>
      </c>
      <c r="G9" s="86">
        <f t="shared" si="0"/>
        <v>902046</v>
      </c>
      <c r="H9" s="86">
        <f t="shared" si="0"/>
        <v>409643</v>
      </c>
      <c r="I9" s="86">
        <f t="shared" si="0"/>
        <v>492403</v>
      </c>
      <c r="J9" s="86">
        <f>J10+J11+J12+J13+J14+J15+J16+J17+J18+J19+J20+J21+J22+J23</f>
        <v>862572</v>
      </c>
      <c r="K9" s="86">
        <f>K10+K11+K12+K13+K14+K15+K16+K17+K18+K19+K20+K21+K22+K23</f>
        <v>357751</v>
      </c>
      <c r="L9" s="86">
        <f t="shared" si="0"/>
        <v>504821</v>
      </c>
      <c r="M9" s="86">
        <f>M10+M11+M12+M13+M14+M15+M16+M17+M18+M19+M20+M21+M22+M23</f>
        <v>0</v>
      </c>
      <c r="N9" s="86">
        <f aca="true" t="shared" si="1" ref="N9:N34">L9-M9</f>
        <v>504821</v>
      </c>
      <c r="O9" s="86">
        <f>O10+O11+O12+O13+O14+O15+O16+O17+O18+O19+O20+O21+O22+O23</f>
        <v>0</v>
      </c>
      <c r="P9" s="86" t="e">
        <f aca="true" t="shared" si="2" ref="P9:P37">N9/O9*1000</f>
        <v>#DIV/0!</v>
      </c>
    </row>
    <row r="10" spans="1:16" ht="12.75">
      <c r="A10" s="7"/>
      <c r="B10" s="30" t="s">
        <v>32</v>
      </c>
      <c r="C10" s="8" t="s">
        <v>76</v>
      </c>
      <c r="D10" s="7">
        <v>30982</v>
      </c>
      <c r="E10" s="211">
        <v>15111</v>
      </c>
      <c r="F10" s="18">
        <f>D10-E10</f>
        <v>15871</v>
      </c>
      <c r="G10" s="7">
        <v>10354</v>
      </c>
      <c r="H10" s="211">
        <v>4610</v>
      </c>
      <c r="I10" s="18">
        <f>G10-H10</f>
        <v>5744</v>
      </c>
      <c r="J10" s="7">
        <v>32002</v>
      </c>
      <c r="K10" s="211">
        <v>14590</v>
      </c>
      <c r="L10" s="18">
        <f>J10-K10</f>
        <v>17412</v>
      </c>
      <c r="M10" s="211"/>
      <c r="N10" s="86">
        <f t="shared" si="1"/>
        <v>17412</v>
      </c>
      <c r="O10" s="211"/>
      <c r="P10" s="86" t="e">
        <f t="shared" si="2"/>
        <v>#DIV/0!</v>
      </c>
    </row>
    <row r="11" spans="1:16" ht="12.75">
      <c r="A11" s="7"/>
      <c r="B11" s="26" t="s">
        <v>33</v>
      </c>
      <c r="C11" s="8" t="s">
        <v>77</v>
      </c>
      <c r="D11" s="7">
        <v>24402</v>
      </c>
      <c r="E11" s="211">
        <v>12144</v>
      </c>
      <c r="F11" s="18">
        <f aca="true" t="shared" si="3" ref="F11:F34">D11-E11</f>
        <v>12258</v>
      </c>
      <c r="G11" s="7">
        <v>10464</v>
      </c>
      <c r="H11" s="211">
        <v>2837</v>
      </c>
      <c r="I11" s="18">
        <f aca="true" t="shared" si="4" ref="I11:I34">G11-H11</f>
        <v>7627</v>
      </c>
      <c r="J11" s="7">
        <v>22585</v>
      </c>
      <c r="K11" s="211">
        <v>9790</v>
      </c>
      <c r="L11" s="18">
        <f aca="true" t="shared" si="5" ref="L11:L34">J11-K11</f>
        <v>12795</v>
      </c>
      <c r="M11" s="211"/>
      <c r="N11" s="86">
        <f t="shared" si="1"/>
        <v>12795</v>
      </c>
      <c r="O11" s="211"/>
      <c r="P11" s="86" t="e">
        <f t="shared" si="2"/>
        <v>#DIV/0!</v>
      </c>
    </row>
    <row r="12" spans="1:16" ht="12.75">
      <c r="A12" s="7"/>
      <c r="B12" s="26" t="s">
        <v>35</v>
      </c>
      <c r="C12" s="12" t="s">
        <v>78</v>
      </c>
      <c r="D12" s="7">
        <v>38466</v>
      </c>
      <c r="E12" s="211">
        <v>18465</v>
      </c>
      <c r="F12" s="18">
        <f t="shared" si="3"/>
        <v>20001</v>
      </c>
      <c r="G12" s="7">
        <v>14271</v>
      </c>
      <c r="H12" s="211">
        <v>4945</v>
      </c>
      <c r="I12" s="18">
        <f t="shared" si="4"/>
        <v>9326</v>
      </c>
      <c r="J12" s="7">
        <v>35136</v>
      </c>
      <c r="K12" s="211">
        <v>15539</v>
      </c>
      <c r="L12" s="18">
        <f t="shared" si="5"/>
        <v>19597</v>
      </c>
      <c r="M12" s="211"/>
      <c r="N12" s="86">
        <f t="shared" si="1"/>
        <v>19597</v>
      </c>
      <c r="O12" s="211"/>
      <c r="P12" s="86" t="e">
        <f t="shared" si="2"/>
        <v>#DIV/0!</v>
      </c>
    </row>
    <row r="13" spans="1:16" ht="12.75">
      <c r="A13" s="7"/>
      <c r="B13" s="26" t="s">
        <v>36</v>
      </c>
      <c r="C13" s="12" t="s">
        <v>260</v>
      </c>
      <c r="D13" s="7">
        <v>37294</v>
      </c>
      <c r="E13" s="211">
        <v>19877</v>
      </c>
      <c r="F13" s="18">
        <f t="shared" si="3"/>
        <v>17417</v>
      </c>
      <c r="G13" s="7">
        <v>13002</v>
      </c>
      <c r="H13" s="211">
        <v>5442</v>
      </c>
      <c r="I13" s="18">
        <f t="shared" si="4"/>
        <v>7560</v>
      </c>
      <c r="J13" s="7">
        <v>35076</v>
      </c>
      <c r="K13" s="211">
        <v>18759</v>
      </c>
      <c r="L13" s="18">
        <f t="shared" si="5"/>
        <v>16317</v>
      </c>
      <c r="M13" s="211"/>
      <c r="N13" s="86">
        <f t="shared" si="1"/>
        <v>16317</v>
      </c>
      <c r="O13" s="211"/>
      <c r="P13" s="86" t="e">
        <f t="shared" si="2"/>
        <v>#DIV/0!</v>
      </c>
    </row>
    <row r="14" spans="1:16" ht="12.75">
      <c r="A14" s="7"/>
      <c r="B14" s="26" t="s">
        <v>34</v>
      </c>
      <c r="C14" s="12" t="s">
        <v>79</v>
      </c>
      <c r="D14" s="7">
        <v>26320</v>
      </c>
      <c r="E14" s="211">
        <v>8862</v>
      </c>
      <c r="F14" s="18">
        <f t="shared" si="3"/>
        <v>17458</v>
      </c>
      <c r="G14" s="7">
        <v>9384</v>
      </c>
      <c r="H14" s="211">
        <v>2230</v>
      </c>
      <c r="I14" s="18">
        <f t="shared" si="4"/>
        <v>7154</v>
      </c>
      <c r="J14" s="7">
        <v>25401</v>
      </c>
      <c r="K14" s="211">
        <v>7760</v>
      </c>
      <c r="L14" s="18">
        <f t="shared" si="5"/>
        <v>17641</v>
      </c>
      <c r="M14" s="211"/>
      <c r="N14" s="86">
        <f t="shared" si="1"/>
        <v>17641</v>
      </c>
      <c r="O14" s="211"/>
      <c r="P14" s="86" t="e">
        <f t="shared" si="2"/>
        <v>#DIV/0!</v>
      </c>
    </row>
    <row r="15" spans="1:16" ht="12.75">
      <c r="A15" s="7"/>
      <c r="B15" s="26" t="s">
        <v>40</v>
      </c>
      <c r="C15" s="12" t="s">
        <v>80</v>
      </c>
      <c r="D15" s="7">
        <v>38264</v>
      </c>
      <c r="E15" s="211">
        <v>23190</v>
      </c>
      <c r="F15" s="18">
        <f t="shared" si="3"/>
        <v>15074</v>
      </c>
      <c r="G15" s="7">
        <v>13308</v>
      </c>
      <c r="H15" s="211">
        <v>6801</v>
      </c>
      <c r="I15" s="18">
        <f t="shared" si="4"/>
        <v>6507</v>
      </c>
      <c r="J15" s="7">
        <v>35365</v>
      </c>
      <c r="K15" s="211">
        <v>19385</v>
      </c>
      <c r="L15" s="18">
        <f t="shared" si="5"/>
        <v>15980</v>
      </c>
      <c r="M15" s="211"/>
      <c r="N15" s="86">
        <f t="shared" si="1"/>
        <v>15980</v>
      </c>
      <c r="O15" s="211"/>
      <c r="P15" s="86" t="e">
        <f t="shared" si="2"/>
        <v>#DIV/0!</v>
      </c>
    </row>
    <row r="16" spans="1:16" ht="12.75">
      <c r="A16" s="7"/>
      <c r="B16" s="101" t="s">
        <v>37</v>
      </c>
      <c r="C16" s="107" t="s">
        <v>81</v>
      </c>
      <c r="D16" s="107">
        <v>403676</v>
      </c>
      <c r="E16" s="211">
        <v>173742</v>
      </c>
      <c r="F16" s="18">
        <f t="shared" si="3"/>
        <v>229934</v>
      </c>
      <c r="G16" s="107">
        <v>144957</v>
      </c>
      <c r="H16" s="211">
        <v>41610</v>
      </c>
      <c r="I16" s="18">
        <f t="shared" si="4"/>
        <v>103347</v>
      </c>
      <c r="J16" s="107">
        <v>386537</v>
      </c>
      <c r="K16" s="211">
        <v>144214</v>
      </c>
      <c r="L16" s="18">
        <f t="shared" si="5"/>
        <v>242323</v>
      </c>
      <c r="M16" s="211"/>
      <c r="N16" s="86">
        <f t="shared" si="1"/>
        <v>242323</v>
      </c>
      <c r="O16" s="211"/>
      <c r="P16" s="86" t="e">
        <f t="shared" si="2"/>
        <v>#DIV/0!</v>
      </c>
    </row>
    <row r="17" spans="1:16" ht="12.75">
      <c r="A17" s="7"/>
      <c r="B17" s="26" t="s">
        <v>38</v>
      </c>
      <c r="C17" s="12" t="s">
        <v>65</v>
      </c>
      <c r="D17" s="7">
        <v>0</v>
      </c>
      <c r="E17" s="211">
        <v>0</v>
      </c>
      <c r="F17" s="18">
        <f t="shared" si="3"/>
        <v>0</v>
      </c>
      <c r="G17" s="7"/>
      <c r="H17" s="211"/>
      <c r="I17" s="18">
        <f t="shared" si="4"/>
        <v>0</v>
      </c>
      <c r="J17" s="7">
        <v>0</v>
      </c>
      <c r="K17" s="211">
        <v>0</v>
      </c>
      <c r="L17" s="18">
        <f t="shared" si="5"/>
        <v>0</v>
      </c>
      <c r="M17" s="211"/>
      <c r="N17" s="86">
        <f t="shared" si="1"/>
        <v>0</v>
      </c>
      <c r="O17" s="211"/>
      <c r="P17" s="86">
        <v>0</v>
      </c>
    </row>
    <row r="18" spans="1:16" ht="12.75">
      <c r="A18" s="7"/>
      <c r="B18" s="102" t="s">
        <v>39</v>
      </c>
      <c r="C18" s="107" t="s">
        <v>62</v>
      </c>
      <c r="D18" s="107">
        <v>0</v>
      </c>
      <c r="E18" s="211">
        <v>0</v>
      </c>
      <c r="F18" s="18">
        <f t="shared" si="3"/>
        <v>0</v>
      </c>
      <c r="G18" s="107">
        <v>379247</v>
      </c>
      <c r="H18" s="211">
        <v>211260</v>
      </c>
      <c r="I18" s="18">
        <f t="shared" si="4"/>
        <v>167987</v>
      </c>
      <c r="J18" s="107">
        <v>0</v>
      </c>
      <c r="K18" s="211">
        <v>0</v>
      </c>
      <c r="L18" s="18">
        <f t="shared" si="5"/>
        <v>0</v>
      </c>
      <c r="M18" s="211"/>
      <c r="N18" s="86">
        <f t="shared" si="1"/>
        <v>0</v>
      </c>
      <c r="O18" s="211"/>
      <c r="P18" s="86">
        <v>0</v>
      </c>
    </row>
    <row r="19" spans="1:16" ht="12.75">
      <c r="A19" s="7"/>
      <c r="B19" s="102" t="s">
        <v>13</v>
      </c>
      <c r="C19" s="107" t="s">
        <v>295</v>
      </c>
      <c r="D19" s="107">
        <v>24037</v>
      </c>
      <c r="E19" s="211">
        <v>14500</v>
      </c>
      <c r="F19" s="18">
        <f t="shared" si="3"/>
        <v>9537</v>
      </c>
      <c r="G19" s="107">
        <v>6853</v>
      </c>
      <c r="H19" s="211">
        <v>3143</v>
      </c>
      <c r="I19" s="18">
        <f t="shared" si="4"/>
        <v>3710</v>
      </c>
      <c r="J19" s="107">
        <v>18009</v>
      </c>
      <c r="K19" s="211">
        <v>10593</v>
      </c>
      <c r="L19" s="18">
        <f t="shared" si="5"/>
        <v>7416</v>
      </c>
      <c r="M19" s="211"/>
      <c r="N19" s="86">
        <f t="shared" si="1"/>
        <v>7416</v>
      </c>
      <c r="O19" s="211"/>
      <c r="P19" s="86" t="e">
        <f t="shared" si="2"/>
        <v>#DIV/0!</v>
      </c>
    </row>
    <row r="20" spans="1:16" ht="12.75">
      <c r="A20" s="7"/>
      <c r="B20" s="102" t="s">
        <v>14</v>
      </c>
      <c r="C20" s="107" t="s">
        <v>296</v>
      </c>
      <c r="D20" s="107">
        <v>20792</v>
      </c>
      <c r="E20" s="211">
        <v>13118</v>
      </c>
      <c r="F20" s="18">
        <f t="shared" si="3"/>
        <v>7674</v>
      </c>
      <c r="G20" s="107">
        <v>4765</v>
      </c>
      <c r="H20" s="211">
        <v>2850</v>
      </c>
      <c r="I20" s="18">
        <f t="shared" si="4"/>
        <v>1915</v>
      </c>
      <c r="J20" s="107">
        <v>10572</v>
      </c>
      <c r="K20" s="211">
        <v>6417</v>
      </c>
      <c r="L20" s="18">
        <f t="shared" si="5"/>
        <v>4155</v>
      </c>
      <c r="M20" s="211"/>
      <c r="N20" s="86">
        <f t="shared" si="1"/>
        <v>4155</v>
      </c>
      <c r="O20" s="211"/>
      <c r="P20" s="86" t="e">
        <f t="shared" si="2"/>
        <v>#DIV/0!</v>
      </c>
    </row>
    <row r="21" spans="1:16" ht="12.75">
      <c r="A21" s="7"/>
      <c r="B21" s="102" t="s">
        <v>15</v>
      </c>
      <c r="C21" s="107" t="s">
        <v>263</v>
      </c>
      <c r="D21" s="107">
        <v>46585</v>
      </c>
      <c r="E21" s="211">
        <v>34633</v>
      </c>
      <c r="F21" s="18">
        <f t="shared" si="3"/>
        <v>11952</v>
      </c>
      <c r="G21" s="107">
        <v>47155</v>
      </c>
      <c r="H21" s="211">
        <v>32394</v>
      </c>
      <c r="I21" s="18">
        <f t="shared" si="4"/>
        <v>14761</v>
      </c>
      <c r="J21" s="107">
        <v>46990</v>
      </c>
      <c r="K21" s="211">
        <v>29371</v>
      </c>
      <c r="L21" s="18">
        <f t="shared" si="5"/>
        <v>17619</v>
      </c>
      <c r="M21" s="211"/>
      <c r="N21" s="86">
        <f t="shared" si="1"/>
        <v>17619</v>
      </c>
      <c r="O21" s="211"/>
      <c r="P21" s="86" t="e">
        <f>N21/O21*1000</f>
        <v>#DIV/0!</v>
      </c>
    </row>
    <row r="22" spans="1:16" ht="12.75">
      <c r="A22" s="7"/>
      <c r="B22" s="102" t="s">
        <v>16</v>
      </c>
      <c r="C22" s="107" t="s">
        <v>226</v>
      </c>
      <c r="D22" s="107">
        <v>0</v>
      </c>
      <c r="E22" s="211">
        <v>0</v>
      </c>
      <c r="F22" s="18">
        <f t="shared" si="3"/>
        <v>0</v>
      </c>
      <c r="G22" s="107"/>
      <c r="H22" s="211"/>
      <c r="I22" s="18">
        <f t="shared" si="4"/>
        <v>0</v>
      </c>
      <c r="J22" s="107">
        <v>0</v>
      </c>
      <c r="K22" s="211">
        <v>0</v>
      </c>
      <c r="L22" s="18">
        <f t="shared" si="5"/>
        <v>0</v>
      </c>
      <c r="M22" s="211"/>
      <c r="N22" s="86">
        <f t="shared" si="1"/>
        <v>0</v>
      </c>
      <c r="O22" s="211"/>
      <c r="P22" s="86">
        <v>0</v>
      </c>
    </row>
    <row r="23" spans="1:16" ht="12.75">
      <c r="A23" s="7"/>
      <c r="B23" s="102" t="s">
        <v>17</v>
      </c>
      <c r="C23" s="103" t="s">
        <v>256</v>
      </c>
      <c r="D23" s="107">
        <v>302072</v>
      </c>
      <c r="E23" s="211">
        <v>125209</v>
      </c>
      <c r="F23" s="18">
        <f t="shared" si="3"/>
        <v>176863</v>
      </c>
      <c r="G23" s="107">
        <v>248286</v>
      </c>
      <c r="H23" s="211">
        <v>91521</v>
      </c>
      <c r="I23" s="18">
        <f t="shared" si="4"/>
        <v>156765</v>
      </c>
      <c r="J23" s="107">
        <v>214899</v>
      </c>
      <c r="K23" s="211">
        <v>81333</v>
      </c>
      <c r="L23" s="18">
        <f t="shared" si="5"/>
        <v>133566</v>
      </c>
      <c r="M23" s="211"/>
      <c r="N23" s="86">
        <f t="shared" si="1"/>
        <v>133566</v>
      </c>
      <c r="O23" s="211"/>
      <c r="P23" s="86" t="e">
        <f t="shared" si="2"/>
        <v>#DIV/0!</v>
      </c>
    </row>
    <row r="24" spans="1:16" ht="12.75">
      <c r="A24" s="18" t="s">
        <v>36</v>
      </c>
      <c r="B24" s="6"/>
      <c r="C24" s="6" t="s">
        <v>66</v>
      </c>
      <c r="D24" s="6">
        <v>34093</v>
      </c>
      <c r="E24" s="210">
        <v>11126</v>
      </c>
      <c r="F24" s="18">
        <f t="shared" si="3"/>
        <v>22967</v>
      </c>
      <c r="G24" s="6">
        <v>32236</v>
      </c>
      <c r="H24" s="210">
        <v>11263</v>
      </c>
      <c r="I24" s="18">
        <f t="shared" si="4"/>
        <v>20973</v>
      </c>
      <c r="J24" s="6">
        <v>33239</v>
      </c>
      <c r="K24" s="210">
        <v>9981</v>
      </c>
      <c r="L24" s="18">
        <f t="shared" si="5"/>
        <v>23258</v>
      </c>
      <c r="M24" s="210"/>
      <c r="N24" s="86">
        <f t="shared" si="1"/>
        <v>23258</v>
      </c>
      <c r="O24" s="210"/>
      <c r="P24" s="86" t="e">
        <f t="shared" si="2"/>
        <v>#DIV/0!</v>
      </c>
    </row>
    <row r="25" spans="1:16" ht="12.75">
      <c r="A25" s="18" t="s">
        <v>36</v>
      </c>
      <c r="B25" s="6"/>
      <c r="C25" s="11" t="s">
        <v>64</v>
      </c>
      <c r="D25" s="86">
        <f aca="true" t="shared" si="6" ref="D25:L25">D26+D27+D28+D29+D30+D31+D32</f>
        <v>83827</v>
      </c>
      <c r="E25" s="86">
        <f t="shared" si="6"/>
        <v>44336</v>
      </c>
      <c r="F25" s="86">
        <f t="shared" si="6"/>
        <v>39491</v>
      </c>
      <c r="G25" s="86">
        <f t="shared" si="6"/>
        <v>65612</v>
      </c>
      <c r="H25" s="86">
        <f t="shared" si="6"/>
        <v>32348</v>
      </c>
      <c r="I25" s="86">
        <f t="shared" si="6"/>
        <v>33264</v>
      </c>
      <c r="J25" s="86">
        <f t="shared" si="6"/>
        <v>57093</v>
      </c>
      <c r="K25" s="86">
        <f t="shared" si="6"/>
        <v>36820</v>
      </c>
      <c r="L25" s="86">
        <f t="shared" si="6"/>
        <v>20273</v>
      </c>
      <c r="M25" s="86">
        <f>M26+M27+M28+M29+M30+M31+M32</f>
        <v>0</v>
      </c>
      <c r="N25" s="86">
        <f t="shared" si="1"/>
        <v>20273</v>
      </c>
      <c r="O25" s="86">
        <f>O26+O27+O28+O29+O30+O31+O32</f>
        <v>0</v>
      </c>
      <c r="P25" s="86" t="e">
        <f t="shared" si="2"/>
        <v>#DIV/0!</v>
      </c>
    </row>
    <row r="26" spans="1:16" ht="12.75">
      <c r="A26" s="18"/>
      <c r="B26" s="102" t="s">
        <v>32</v>
      </c>
      <c r="C26" s="107" t="s">
        <v>264</v>
      </c>
      <c r="D26" s="88">
        <v>21743</v>
      </c>
      <c r="E26" s="211">
        <v>12343</v>
      </c>
      <c r="F26" s="18">
        <f t="shared" si="3"/>
        <v>9400</v>
      </c>
      <c r="G26" s="88">
        <v>16264</v>
      </c>
      <c r="H26" s="211">
        <v>6714</v>
      </c>
      <c r="I26" s="18">
        <f t="shared" si="4"/>
        <v>9550</v>
      </c>
      <c r="J26" s="88">
        <v>14800</v>
      </c>
      <c r="K26" s="211">
        <v>10993</v>
      </c>
      <c r="L26" s="18">
        <f t="shared" si="5"/>
        <v>3807</v>
      </c>
      <c r="M26" s="211"/>
      <c r="N26" s="86">
        <f t="shared" si="1"/>
        <v>3807</v>
      </c>
      <c r="O26" s="211"/>
      <c r="P26" s="86" t="e">
        <f t="shared" si="2"/>
        <v>#DIV/0!</v>
      </c>
    </row>
    <row r="27" spans="1:16" ht="12.75">
      <c r="A27" s="18"/>
      <c r="B27" s="102" t="s">
        <v>33</v>
      </c>
      <c r="C27" s="107" t="s">
        <v>297</v>
      </c>
      <c r="D27" s="88">
        <v>2426</v>
      </c>
      <c r="E27" s="211">
        <v>940</v>
      </c>
      <c r="F27" s="18">
        <f t="shared" si="3"/>
        <v>1486</v>
      </c>
      <c r="G27" s="88">
        <v>1031</v>
      </c>
      <c r="H27" s="211">
        <v>530</v>
      </c>
      <c r="I27" s="18">
        <f t="shared" si="4"/>
        <v>501</v>
      </c>
      <c r="J27" s="88">
        <v>1410</v>
      </c>
      <c r="K27" s="211">
        <v>548</v>
      </c>
      <c r="L27" s="18">
        <f t="shared" si="5"/>
        <v>862</v>
      </c>
      <c r="M27" s="211"/>
      <c r="N27" s="86">
        <f t="shared" si="1"/>
        <v>862</v>
      </c>
      <c r="O27" s="211"/>
      <c r="P27" s="86" t="e">
        <f t="shared" si="2"/>
        <v>#DIV/0!</v>
      </c>
    </row>
    <row r="28" spans="1:16" ht="12.75">
      <c r="A28" s="18"/>
      <c r="B28" s="102" t="s">
        <v>35</v>
      </c>
      <c r="C28" s="107" t="s">
        <v>298</v>
      </c>
      <c r="D28" s="88">
        <v>935</v>
      </c>
      <c r="E28" s="211">
        <v>664</v>
      </c>
      <c r="F28" s="18">
        <f t="shared" si="3"/>
        <v>271</v>
      </c>
      <c r="G28" s="88">
        <v>712</v>
      </c>
      <c r="H28" s="211">
        <v>303</v>
      </c>
      <c r="I28" s="18">
        <f t="shared" si="4"/>
        <v>409</v>
      </c>
      <c r="J28" s="88">
        <v>0</v>
      </c>
      <c r="K28" s="211">
        <v>0</v>
      </c>
      <c r="L28" s="18">
        <f t="shared" si="5"/>
        <v>0</v>
      </c>
      <c r="M28" s="211"/>
      <c r="N28" s="86">
        <f t="shared" si="1"/>
        <v>0</v>
      </c>
      <c r="O28" s="211"/>
      <c r="P28" s="86" t="e">
        <f t="shared" si="2"/>
        <v>#DIV/0!</v>
      </c>
    </row>
    <row r="29" spans="1:16" ht="12.75">
      <c r="A29" s="18"/>
      <c r="B29" s="102" t="s">
        <v>36</v>
      </c>
      <c r="C29" s="107" t="s">
        <v>299</v>
      </c>
      <c r="D29" s="88">
        <v>15118</v>
      </c>
      <c r="E29" s="211">
        <v>8738</v>
      </c>
      <c r="F29" s="18">
        <f t="shared" si="3"/>
        <v>6380</v>
      </c>
      <c r="G29" s="88">
        <v>10541</v>
      </c>
      <c r="H29" s="211">
        <v>6865</v>
      </c>
      <c r="I29" s="18">
        <f t="shared" si="4"/>
        <v>3676</v>
      </c>
      <c r="J29" s="88">
        <v>3056</v>
      </c>
      <c r="K29" s="211">
        <v>2176</v>
      </c>
      <c r="L29" s="18">
        <f t="shared" si="5"/>
        <v>880</v>
      </c>
      <c r="M29" s="211"/>
      <c r="N29" s="86">
        <f t="shared" si="1"/>
        <v>880</v>
      </c>
      <c r="O29" s="211"/>
      <c r="P29" s="86" t="e">
        <f t="shared" si="2"/>
        <v>#DIV/0!</v>
      </c>
    </row>
    <row r="30" spans="1:16" ht="12.75">
      <c r="A30" s="18"/>
      <c r="B30" s="102" t="s">
        <v>34</v>
      </c>
      <c r="C30" s="107" t="s">
        <v>300</v>
      </c>
      <c r="D30" s="88">
        <v>0</v>
      </c>
      <c r="E30" s="211">
        <v>0</v>
      </c>
      <c r="F30" s="18">
        <f t="shared" si="3"/>
        <v>0</v>
      </c>
      <c r="G30" s="88">
        <v>30</v>
      </c>
      <c r="H30" s="211">
        <v>10</v>
      </c>
      <c r="I30" s="18">
        <f t="shared" si="4"/>
        <v>20</v>
      </c>
      <c r="J30" s="88">
        <v>236</v>
      </c>
      <c r="K30" s="211">
        <v>8</v>
      </c>
      <c r="L30" s="18">
        <f t="shared" si="5"/>
        <v>228</v>
      </c>
      <c r="M30" s="211"/>
      <c r="N30" s="86">
        <f t="shared" si="1"/>
        <v>228</v>
      </c>
      <c r="O30" s="211"/>
      <c r="P30" s="86" t="e">
        <f t="shared" si="2"/>
        <v>#DIV/0!</v>
      </c>
    </row>
    <row r="31" spans="1:16" ht="12.75">
      <c r="A31" s="18"/>
      <c r="B31" s="102" t="s">
        <v>40</v>
      </c>
      <c r="C31" s="107" t="s">
        <v>224</v>
      </c>
      <c r="D31" s="88">
        <v>7119</v>
      </c>
      <c r="E31" s="211">
        <v>5043</v>
      </c>
      <c r="F31" s="18">
        <f t="shared" si="3"/>
        <v>2076</v>
      </c>
      <c r="G31" s="88">
        <v>6686</v>
      </c>
      <c r="H31" s="211">
        <v>4181</v>
      </c>
      <c r="I31" s="18">
        <f t="shared" si="4"/>
        <v>2505</v>
      </c>
      <c r="J31" s="88">
        <v>6343</v>
      </c>
      <c r="K31" s="211">
        <v>3239</v>
      </c>
      <c r="L31" s="18">
        <f t="shared" si="5"/>
        <v>3104</v>
      </c>
      <c r="M31" s="211"/>
      <c r="N31" s="86">
        <f t="shared" si="1"/>
        <v>3104</v>
      </c>
      <c r="O31" s="211"/>
      <c r="P31" s="86" t="e">
        <f t="shared" si="2"/>
        <v>#DIV/0!</v>
      </c>
    </row>
    <row r="32" spans="1:16" ht="12.75">
      <c r="A32" s="18"/>
      <c r="B32" s="102" t="s">
        <v>37</v>
      </c>
      <c r="C32" s="107" t="s">
        <v>214</v>
      </c>
      <c r="D32" s="88">
        <v>36486</v>
      </c>
      <c r="E32" s="211">
        <v>16608</v>
      </c>
      <c r="F32" s="18">
        <f t="shared" si="3"/>
        <v>19878</v>
      </c>
      <c r="G32" s="88">
        <v>30348</v>
      </c>
      <c r="H32" s="211">
        <v>13745</v>
      </c>
      <c r="I32" s="18">
        <f t="shared" si="4"/>
        <v>16603</v>
      </c>
      <c r="J32" s="88">
        <v>31248</v>
      </c>
      <c r="K32" s="211">
        <v>19856</v>
      </c>
      <c r="L32" s="18">
        <f t="shared" si="5"/>
        <v>11392</v>
      </c>
      <c r="M32" s="211"/>
      <c r="N32" s="86">
        <f t="shared" si="1"/>
        <v>11392</v>
      </c>
      <c r="O32" s="211"/>
      <c r="P32" s="86" t="e">
        <f t="shared" si="2"/>
        <v>#DIV/0!</v>
      </c>
    </row>
    <row r="33" spans="1:16" ht="12.75">
      <c r="A33" s="18" t="s">
        <v>34</v>
      </c>
      <c r="B33" s="6"/>
      <c r="C33" s="11" t="s">
        <v>270</v>
      </c>
      <c r="D33" s="90">
        <v>0</v>
      </c>
      <c r="E33" s="210">
        <v>0</v>
      </c>
      <c r="F33" s="18">
        <f t="shared" si="3"/>
        <v>0</v>
      </c>
      <c r="G33" s="91">
        <v>0</v>
      </c>
      <c r="H33" s="91">
        <v>0</v>
      </c>
      <c r="I33" s="18">
        <f t="shared" si="4"/>
        <v>0</v>
      </c>
      <c r="J33" s="91">
        <v>0</v>
      </c>
      <c r="K33" s="91">
        <v>0</v>
      </c>
      <c r="L33" s="18">
        <f t="shared" si="5"/>
        <v>0</v>
      </c>
      <c r="M33" s="91"/>
      <c r="N33" s="86">
        <f t="shared" si="1"/>
        <v>0</v>
      </c>
      <c r="O33" s="91"/>
      <c r="P33" s="86">
        <v>0</v>
      </c>
    </row>
    <row r="34" spans="1:16" ht="12.75">
      <c r="A34" s="18" t="s">
        <v>40</v>
      </c>
      <c r="B34" s="6"/>
      <c r="C34" s="11" t="s">
        <v>487</v>
      </c>
      <c r="D34" s="90"/>
      <c r="E34" s="210"/>
      <c r="F34" s="18">
        <f t="shared" si="3"/>
        <v>0</v>
      </c>
      <c r="G34" s="91">
        <v>0</v>
      </c>
      <c r="H34" s="91">
        <v>0</v>
      </c>
      <c r="I34" s="18">
        <f t="shared" si="4"/>
        <v>0</v>
      </c>
      <c r="J34" s="91">
        <v>32255</v>
      </c>
      <c r="K34" s="91">
        <v>7563</v>
      </c>
      <c r="L34" s="18">
        <f t="shared" si="5"/>
        <v>24692</v>
      </c>
      <c r="M34" s="91"/>
      <c r="N34" s="86">
        <f t="shared" si="1"/>
        <v>24692</v>
      </c>
      <c r="O34" s="91"/>
      <c r="P34" s="86" t="e">
        <f t="shared" si="2"/>
        <v>#DIV/0!</v>
      </c>
    </row>
    <row r="35" spans="1:16" ht="12.75">
      <c r="A35" s="188" t="s">
        <v>8</v>
      </c>
      <c r="B35" s="104"/>
      <c r="C35" s="189" t="s">
        <v>301</v>
      </c>
      <c r="D35" s="22">
        <f>D33+D25+D24+D9+D8+D34</f>
        <v>1110810</v>
      </c>
      <c r="E35" s="22">
        <f aca="true" t="shared" si="7" ref="E35:L35">E33+E25+E24+E9+E8+E34</f>
        <v>514313</v>
      </c>
      <c r="F35" s="22">
        <f t="shared" si="7"/>
        <v>596497</v>
      </c>
      <c r="G35" s="22">
        <f t="shared" si="7"/>
        <v>999894</v>
      </c>
      <c r="H35" s="22">
        <f t="shared" si="7"/>
        <v>453254</v>
      </c>
      <c r="I35" s="22">
        <f t="shared" si="7"/>
        <v>546640</v>
      </c>
      <c r="J35" s="22">
        <f t="shared" si="7"/>
        <v>985159</v>
      </c>
      <c r="K35" s="22">
        <f t="shared" si="7"/>
        <v>412115</v>
      </c>
      <c r="L35" s="22">
        <f t="shared" si="7"/>
        <v>573044</v>
      </c>
      <c r="M35" s="22">
        <f>M33+M25+M24+M9+M8+M34</f>
        <v>0</v>
      </c>
      <c r="N35" s="22">
        <f>N33+N25+N24+N9+N8+N34</f>
        <v>573044</v>
      </c>
      <c r="O35" s="22">
        <f>O33+O25+O24+O9+O8+O34</f>
        <v>0</v>
      </c>
      <c r="P35" s="22" t="e">
        <f t="shared" si="2"/>
        <v>#DIV/0!</v>
      </c>
    </row>
    <row r="36" spans="1:16" ht="12.75" customHeight="1" hidden="1">
      <c r="A36" s="15"/>
      <c r="B36" s="15"/>
      <c r="C36" s="15"/>
      <c r="D36" s="24"/>
      <c r="E36" s="24">
        <v>0</v>
      </c>
      <c r="F36" s="24"/>
      <c r="G36" s="24"/>
      <c r="H36" s="24"/>
      <c r="I36" s="24">
        <v>0</v>
      </c>
      <c r="J36" s="24">
        <f>SUM(J10:J22)</f>
        <v>647673</v>
      </c>
      <c r="K36" s="24"/>
      <c r="L36" s="24">
        <v>0</v>
      </c>
      <c r="P36" s="86" t="e">
        <f t="shared" si="2"/>
        <v>#DIV/0!</v>
      </c>
    </row>
    <row r="37" spans="1:16" ht="12.75" customHeight="1">
      <c r="A37" s="421" t="s">
        <v>529</v>
      </c>
      <c r="B37" s="421"/>
      <c r="C37" s="421"/>
      <c r="D37" s="201"/>
      <c r="E37" s="201"/>
      <c r="F37" s="201"/>
      <c r="G37" s="201"/>
      <c r="H37" s="201"/>
      <c r="I37" s="201"/>
      <c r="J37" s="25">
        <f aca="true" t="shared" si="8" ref="J37:O37">J35-J23</f>
        <v>770260</v>
      </c>
      <c r="K37" s="25">
        <f t="shared" si="8"/>
        <v>330782</v>
      </c>
      <c r="L37" s="25">
        <f t="shared" si="8"/>
        <v>439478</v>
      </c>
      <c r="M37" s="25">
        <f t="shared" si="8"/>
        <v>0</v>
      </c>
      <c r="N37" s="25">
        <f t="shared" si="8"/>
        <v>439478</v>
      </c>
      <c r="O37" s="25">
        <f t="shared" si="8"/>
        <v>0</v>
      </c>
      <c r="P37" s="86" t="e">
        <f t="shared" si="2"/>
        <v>#DIV/0!</v>
      </c>
    </row>
    <row r="38" spans="1:7" ht="93" customHeight="1">
      <c r="A38" s="416"/>
      <c r="B38" s="416"/>
      <c r="C38" s="416"/>
      <c r="D38" s="416"/>
      <c r="E38" s="416"/>
      <c r="F38" s="416"/>
      <c r="G38" s="416"/>
    </row>
    <row r="39" spans="3:11" ht="12.75">
      <c r="C39" s="105"/>
      <c r="G39" s="105"/>
      <c r="K39" s="105"/>
    </row>
    <row r="40" spans="3:11" ht="12.75">
      <c r="C40" s="105"/>
      <c r="G40" s="105"/>
      <c r="K40" s="105"/>
    </row>
    <row r="41" spans="3:11" ht="12.75">
      <c r="C41" s="105"/>
      <c r="G41" s="105"/>
      <c r="K41" s="105"/>
    </row>
    <row r="42" spans="3:11" ht="12.75">
      <c r="C42" s="105"/>
      <c r="G42" s="98"/>
      <c r="K42" s="98"/>
    </row>
    <row r="43" spans="3:11" ht="12.75">
      <c r="C43" s="105"/>
      <c r="G43" s="190"/>
      <c r="K43" s="190"/>
    </row>
  </sheetData>
  <sheetProtection/>
  <mergeCells count="6">
    <mergeCell ref="D3:F3"/>
    <mergeCell ref="G3:I3"/>
    <mergeCell ref="A38:G38"/>
    <mergeCell ref="J3:N3"/>
    <mergeCell ref="A37:C37"/>
    <mergeCell ref="J6:N6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view="pageBreakPreview" zoomScale="82" zoomScaleNormal="75" zoomScaleSheetLayoutView="8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customWidth="1"/>
    <col min="5" max="5" width="11.00390625" style="3" customWidth="1"/>
    <col min="6" max="6" width="12.25390625" style="3" customWidth="1"/>
    <col min="7" max="7" width="12.125" style="3" customWidth="1"/>
    <col min="8" max="8" width="12.25390625" style="3" customWidth="1"/>
    <col min="9" max="9" width="11.00390625" style="3" customWidth="1"/>
    <col min="10" max="10" width="12.25390625" style="3" customWidth="1"/>
    <col min="11" max="11" width="12.125" style="3" customWidth="1"/>
    <col min="12" max="12" width="11.00390625" style="3" customWidth="1"/>
    <col min="13" max="13" width="15.00390625" style="3" bestFit="1" customWidth="1"/>
    <col min="14" max="14" width="12.125" style="3" customWidth="1"/>
    <col min="15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424" t="s">
        <v>317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329"/>
      <c r="P1" s="329"/>
      <c r="Q1" s="329"/>
      <c r="R1" s="329"/>
      <c r="S1" s="330"/>
    </row>
    <row r="2" spans="1:19" ht="12.75">
      <c r="A2" s="14" t="s">
        <v>11</v>
      </c>
      <c r="B2" s="14" t="s">
        <v>0</v>
      </c>
      <c r="C2" s="14" t="s">
        <v>42</v>
      </c>
      <c r="D2" s="426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331"/>
      <c r="P2" s="331"/>
      <c r="Q2" s="331"/>
      <c r="R2" s="331"/>
      <c r="S2" s="332"/>
    </row>
    <row r="3" spans="1:14" ht="12.75">
      <c r="A3" s="14" t="s">
        <v>7</v>
      </c>
      <c r="B3" s="14" t="s">
        <v>1</v>
      </c>
      <c r="C3" s="184" t="s">
        <v>74</v>
      </c>
      <c r="D3" s="413" t="s">
        <v>552</v>
      </c>
      <c r="E3" s="414"/>
      <c r="F3" s="415"/>
      <c r="G3" s="413" t="s">
        <v>545</v>
      </c>
      <c r="H3" s="414"/>
      <c r="I3" s="415"/>
      <c r="J3" s="413" t="s">
        <v>546</v>
      </c>
      <c r="K3" s="414"/>
      <c r="L3" s="415"/>
      <c r="M3" s="413" t="s">
        <v>225</v>
      </c>
      <c r="N3" s="415"/>
    </row>
    <row r="4" spans="1:14" ht="13.5">
      <c r="A4" s="14" t="s">
        <v>8</v>
      </c>
      <c r="B4" s="14"/>
      <c r="C4" s="106" t="s">
        <v>75</v>
      </c>
      <c r="D4" s="4" t="s">
        <v>318</v>
      </c>
      <c r="E4" s="4" t="s">
        <v>318</v>
      </c>
      <c r="F4" s="4" t="s">
        <v>70</v>
      </c>
      <c r="G4" s="4" t="s">
        <v>318</v>
      </c>
      <c r="H4" s="4" t="s">
        <v>318</v>
      </c>
      <c r="I4" s="4" t="s">
        <v>70</v>
      </c>
      <c r="J4" s="4" t="s">
        <v>318</v>
      </c>
      <c r="K4" s="4" t="s">
        <v>318</v>
      </c>
      <c r="L4" s="4" t="s">
        <v>70</v>
      </c>
      <c r="M4" s="4" t="s">
        <v>538</v>
      </c>
      <c r="N4" s="186" t="s">
        <v>538</v>
      </c>
    </row>
    <row r="5" spans="1:14" ht="12.75">
      <c r="A5" s="175"/>
      <c r="B5" s="21"/>
      <c r="C5" s="83"/>
      <c r="D5" s="187" t="s">
        <v>85</v>
      </c>
      <c r="E5" s="187" t="s">
        <v>319</v>
      </c>
      <c r="F5" s="187"/>
      <c r="G5" s="187" t="s">
        <v>85</v>
      </c>
      <c r="H5" s="187" t="s">
        <v>319</v>
      </c>
      <c r="I5" s="187"/>
      <c r="J5" s="187" t="s">
        <v>85</v>
      </c>
      <c r="K5" s="187" t="s">
        <v>319</v>
      </c>
      <c r="L5" s="187"/>
      <c r="M5" s="4" t="s">
        <v>539</v>
      </c>
      <c r="N5" s="186" t="s">
        <v>540</v>
      </c>
    </row>
    <row r="6" spans="1:14" ht="12.75">
      <c r="A6" s="206"/>
      <c r="B6" s="76"/>
      <c r="C6" s="135"/>
      <c r="D6" s="207" t="s">
        <v>2</v>
      </c>
      <c r="E6" s="208" t="s">
        <v>45</v>
      </c>
      <c r="F6" s="208" t="s">
        <v>320</v>
      </c>
      <c r="G6" s="207" t="s">
        <v>49</v>
      </c>
      <c r="H6" s="207" t="s">
        <v>50</v>
      </c>
      <c r="I6" s="208" t="s">
        <v>185</v>
      </c>
      <c r="J6" s="208" t="s">
        <v>51</v>
      </c>
      <c r="K6" s="207" t="s">
        <v>48</v>
      </c>
      <c r="L6" s="208" t="s">
        <v>321</v>
      </c>
      <c r="M6" s="208" t="s">
        <v>323</v>
      </c>
      <c r="N6" s="209" t="s">
        <v>324</v>
      </c>
    </row>
    <row r="7" spans="1:14" ht="12.75">
      <c r="A7" s="18" t="s">
        <v>32</v>
      </c>
      <c r="B7" s="17"/>
      <c r="C7" s="10" t="s">
        <v>63</v>
      </c>
      <c r="D7" s="6">
        <v>0</v>
      </c>
      <c r="E7" s="210">
        <v>0</v>
      </c>
      <c r="F7" s="18">
        <f>D7-E7</f>
        <v>0</v>
      </c>
      <c r="G7" s="6">
        <v>0</v>
      </c>
      <c r="H7" s="210">
        <v>0</v>
      </c>
      <c r="I7" s="18">
        <f>G7-H7</f>
        <v>0</v>
      </c>
      <c r="J7" s="6">
        <v>0</v>
      </c>
      <c r="K7" s="210">
        <v>0</v>
      </c>
      <c r="L7" s="18">
        <f>J7-K7</f>
        <v>0</v>
      </c>
      <c r="M7" s="18">
        <f>L7-I7</f>
        <v>0</v>
      </c>
      <c r="N7" s="86">
        <f>L7-F7</f>
        <v>0</v>
      </c>
    </row>
    <row r="8" spans="1:14" ht="12.75">
      <c r="A8" s="18" t="s">
        <v>35</v>
      </c>
      <c r="B8" s="6"/>
      <c r="C8" s="11" t="s">
        <v>54</v>
      </c>
      <c r="D8" s="86">
        <f>D9+D10+D11+D12+D13+D14+D15+D16+D17+D18+D19+D20+D21+D22</f>
        <v>680912</v>
      </c>
      <c r="E8" s="86">
        <f aca="true" t="shared" si="0" ref="E8:L8">E9+E10+E11+E12+E13+E14+E15+E16+E17+E18+E19+E20+E21+E22</f>
        <v>286399</v>
      </c>
      <c r="F8" s="86">
        <f t="shared" si="0"/>
        <v>394513</v>
      </c>
      <c r="G8" s="86">
        <f t="shared" si="0"/>
        <v>0</v>
      </c>
      <c r="H8" s="86">
        <f t="shared" si="0"/>
        <v>0</v>
      </c>
      <c r="I8" s="86">
        <f t="shared" si="0"/>
        <v>0</v>
      </c>
      <c r="J8" s="86">
        <f t="shared" si="0"/>
        <v>699618</v>
      </c>
      <c r="K8" s="86">
        <f t="shared" si="0"/>
        <v>298190</v>
      </c>
      <c r="L8" s="86">
        <f t="shared" si="0"/>
        <v>401428</v>
      </c>
      <c r="M8" s="18">
        <f>L8-I8</f>
        <v>401428</v>
      </c>
      <c r="N8" s="18">
        <f>M8-J8</f>
        <v>-298190</v>
      </c>
    </row>
    <row r="9" spans="1:14" ht="12.75">
      <c r="A9" s="7"/>
      <c r="B9" s="30" t="s">
        <v>32</v>
      </c>
      <c r="C9" s="8" t="s">
        <v>76</v>
      </c>
      <c r="D9" s="7">
        <v>32002</v>
      </c>
      <c r="E9" s="211">
        <v>14590</v>
      </c>
      <c r="F9" s="18">
        <f>D9-E9</f>
        <v>17412</v>
      </c>
      <c r="G9" s="7"/>
      <c r="H9" s="211"/>
      <c r="I9" s="18">
        <f>G9-H9</f>
        <v>0</v>
      </c>
      <c r="J9" s="7">
        <v>33035</v>
      </c>
      <c r="K9" s="211">
        <v>16118</v>
      </c>
      <c r="L9" s="18">
        <f>J9-K9</f>
        <v>16917</v>
      </c>
      <c r="M9" s="18">
        <f>L9-I9</f>
        <v>16917</v>
      </c>
      <c r="N9" s="86">
        <f>L9-F9</f>
        <v>-495</v>
      </c>
    </row>
    <row r="10" spans="1:14" ht="12.75">
      <c r="A10" s="7"/>
      <c r="B10" s="26" t="s">
        <v>33</v>
      </c>
      <c r="C10" s="8" t="s">
        <v>77</v>
      </c>
      <c r="D10" s="7">
        <v>22585</v>
      </c>
      <c r="E10" s="211">
        <v>9790</v>
      </c>
      <c r="F10" s="18">
        <f aca="true" t="shared" si="1" ref="F10:F32">D10-E10</f>
        <v>12795</v>
      </c>
      <c r="G10" s="7"/>
      <c r="H10" s="211"/>
      <c r="I10" s="18">
        <f aca="true" t="shared" si="2" ref="I10:I32">G10-H10</f>
        <v>0</v>
      </c>
      <c r="J10" s="7">
        <v>24918</v>
      </c>
      <c r="K10" s="211">
        <v>11146</v>
      </c>
      <c r="L10" s="18">
        <f aca="true" t="shared" si="3" ref="L10:L31">J10-K10</f>
        <v>13772</v>
      </c>
      <c r="M10" s="18">
        <f aca="true" t="shared" si="4" ref="M10:M31">L10-I10</f>
        <v>13772</v>
      </c>
      <c r="N10" s="86">
        <f aca="true" t="shared" si="5" ref="N10:N33">L10-F10</f>
        <v>977</v>
      </c>
    </row>
    <row r="11" spans="1:14" ht="12.75">
      <c r="A11" s="7"/>
      <c r="B11" s="26" t="s">
        <v>35</v>
      </c>
      <c r="C11" s="12" t="s">
        <v>78</v>
      </c>
      <c r="D11" s="7">
        <v>35136</v>
      </c>
      <c r="E11" s="211">
        <v>15539</v>
      </c>
      <c r="F11" s="18">
        <f t="shared" si="1"/>
        <v>19597</v>
      </c>
      <c r="G11" s="7"/>
      <c r="H11" s="211"/>
      <c r="I11" s="18">
        <f t="shared" si="2"/>
        <v>0</v>
      </c>
      <c r="J11" s="7">
        <v>34538</v>
      </c>
      <c r="K11" s="211">
        <v>16251</v>
      </c>
      <c r="L11" s="18">
        <f t="shared" si="3"/>
        <v>18287</v>
      </c>
      <c r="M11" s="18">
        <f t="shared" si="4"/>
        <v>18287</v>
      </c>
      <c r="N11" s="86">
        <f t="shared" si="5"/>
        <v>-1310</v>
      </c>
    </row>
    <row r="12" spans="1:14" ht="12.75">
      <c r="A12" s="7"/>
      <c r="B12" s="26" t="s">
        <v>36</v>
      </c>
      <c r="C12" s="12" t="s">
        <v>260</v>
      </c>
      <c r="D12" s="7">
        <v>35076</v>
      </c>
      <c r="E12" s="211">
        <v>18759</v>
      </c>
      <c r="F12" s="18">
        <f t="shared" si="1"/>
        <v>16317</v>
      </c>
      <c r="G12" s="7"/>
      <c r="H12" s="211"/>
      <c r="I12" s="18">
        <f t="shared" si="2"/>
        <v>0</v>
      </c>
      <c r="J12" s="7">
        <v>37421</v>
      </c>
      <c r="K12" s="211">
        <v>20871</v>
      </c>
      <c r="L12" s="18">
        <f t="shared" si="3"/>
        <v>16550</v>
      </c>
      <c r="M12" s="18">
        <f t="shared" si="4"/>
        <v>16550</v>
      </c>
      <c r="N12" s="86">
        <f t="shared" si="5"/>
        <v>233</v>
      </c>
    </row>
    <row r="13" spans="1:14" ht="12.75">
      <c r="A13" s="7"/>
      <c r="B13" s="26" t="s">
        <v>34</v>
      </c>
      <c r="C13" s="12" t="s">
        <v>79</v>
      </c>
      <c r="D13" s="7">
        <v>25401</v>
      </c>
      <c r="E13" s="211">
        <v>7760</v>
      </c>
      <c r="F13" s="18">
        <f t="shared" si="1"/>
        <v>17641</v>
      </c>
      <c r="G13" s="7"/>
      <c r="H13" s="211"/>
      <c r="I13" s="18">
        <f t="shared" si="2"/>
        <v>0</v>
      </c>
      <c r="J13" s="7">
        <v>25857</v>
      </c>
      <c r="K13" s="211">
        <v>8378</v>
      </c>
      <c r="L13" s="18">
        <f t="shared" si="3"/>
        <v>17479</v>
      </c>
      <c r="M13" s="18">
        <f t="shared" si="4"/>
        <v>17479</v>
      </c>
      <c r="N13" s="86">
        <f t="shared" si="5"/>
        <v>-162</v>
      </c>
    </row>
    <row r="14" spans="1:14" ht="12.75">
      <c r="A14" s="7"/>
      <c r="B14" s="26" t="s">
        <v>40</v>
      </c>
      <c r="C14" s="12" t="s">
        <v>80</v>
      </c>
      <c r="D14" s="7">
        <v>35365</v>
      </c>
      <c r="E14" s="211">
        <v>19385</v>
      </c>
      <c r="F14" s="18">
        <f t="shared" si="1"/>
        <v>15980</v>
      </c>
      <c r="G14" s="7"/>
      <c r="H14" s="211"/>
      <c r="I14" s="18">
        <f t="shared" si="2"/>
        <v>0</v>
      </c>
      <c r="J14" s="7">
        <v>37016</v>
      </c>
      <c r="K14" s="211">
        <v>21035</v>
      </c>
      <c r="L14" s="18">
        <f t="shared" si="3"/>
        <v>15981</v>
      </c>
      <c r="M14" s="18">
        <f t="shared" si="4"/>
        <v>15981</v>
      </c>
      <c r="N14" s="86">
        <f t="shared" si="5"/>
        <v>1</v>
      </c>
    </row>
    <row r="15" spans="1:14" ht="12.75">
      <c r="A15" s="7"/>
      <c r="B15" s="101" t="s">
        <v>37</v>
      </c>
      <c r="C15" s="107" t="s">
        <v>81</v>
      </c>
      <c r="D15" s="107">
        <v>386537</v>
      </c>
      <c r="E15" s="211">
        <v>144214</v>
      </c>
      <c r="F15" s="18">
        <f t="shared" si="1"/>
        <v>242323</v>
      </c>
      <c r="G15" s="107"/>
      <c r="H15" s="211"/>
      <c r="I15" s="18">
        <f t="shared" si="2"/>
        <v>0</v>
      </c>
      <c r="J15" s="107">
        <v>402660</v>
      </c>
      <c r="K15" s="211">
        <v>156522</v>
      </c>
      <c r="L15" s="18">
        <f t="shared" si="3"/>
        <v>246138</v>
      </c>
      <c r="M15" s="18">
        <f t="shared" si="4"/>
        <v>246138</v>
      </c>
      <c r="N15" s="86">
        <f t="shared" si="5"/>
        <v>3815</v>
      </c>
    </row>
    <row r="16" spans="1:14" ht="12.75">
      <c r="A16" s="7"/>
      <c r="B16" s="26" t="s">
        <v>38</v>
      </c>
      <c r="C16" s="12" t="s">
        <v>65</v>
      </c>
      <c r="D16" s="7">
        <v>0</v>
      </c>
      <c r="E16" s="211">
        <v>0</v>
      </c>
      <c r="F16" s="18">
        <f t="shared" si="1"/>
        <v>0</v>
      </c>
      <c r="G16" s="7"/>
      <c r="H16" s="211"/>
      <c r="I16" s="18">
        <f t="shared" si="2"/>
        <v>0</v>
      </c>
      <c r="J16" s="7">
        <v>0</v>
      </c>
      <c r="K16" s="211">
        <v>0</v>
      </c>
      <c r="L16" s="18">
        <f t="shared" si="3"/>
        <v>0</v>
      </c>
      <c r="M16" s="18">
        <f t="shared" si="4"/>
        <v>0</v>
      </c>
      <c r="N16" s="86">
        <f t="shared" si="5"/>
        <v>0</v>
      </c>
    </row>
    <row r="17" spans="1:14" ht="12.75">
      <c r="A17" s="7"/>
      <c r="B17" s="102" t="s">
        <v>39</v>
      </c>
      <c r="C17" s="107" t="s">
        <v>62</v>
      </c>
      <c r="D17" s="107">
        <v>0</v>
      </c>
      <c r="E17" s="211">
        <v>0</v>
      </c>
      <c r="F17" s="18">
        <f t="shared" si="1"/>
        <v>0</v>
      </c>
      <c r="G17" s="107"/>
      <c r="H17" s="211"/>
      <c r="I17" s="18">
        <f t="shared" si="2"/>
        <v>0</v>
      </c>
      <c r="J17" s="107">
        <v>0</v>
      </c>
      <c r="K17" s="211">
        <v>0</v>
      </c>
      <c r="L17" s="18">
        <f t="shared" si="3"/>
        <v>0</v>
      </c>
      <c r="M17" s="18">
        <f t="shared" si="4"/>
        <v>0</v>
      </c>
      <c r="N17" s="86">
        <f t="shared" si="5"/>
        <v>0</v>
      </c>
    </row>
    <row r="18" spans="1:14" ht="12.75">
      <c r="A18" s="7"/>
      <c r="B18" s="102" t="s">
        <v>13</v>
      </c>
      <c r="C18" s="107" t="s">
        <v>295</v>
      </c>
      <c r="D18" s="107">
        <v>18009</v>
      </c>
      <c r="E18" s="211">
        <v>10593</v>
      </c>
      <c r="F18" s="18">
        <f t="shared" si="1"/>
        <v>7416</v>
      </c>
      <c r="G18" s="107"/>
      <c r="H18" s="211"/>
      <c r="I18" s="18">
        <f t="shared" si="2"/>
        <v>0</v>
      </c>
      <c r="J18" s="7">
        <v>18493</v>
      </c>
      <c r="K18" s="211">
        <v>10394</v>
      </c>
      <c r="L18" s="18">
        <f t="shared" si="3"/>
        <v>8099</v>
      </c>
      <c r="M18" s="18">
        <f t="shared" si="4"/>
        <v>8099</v>
      </c>
      <c r="N18" s="86">
        <f t="shared" si="5"/>
        <v>683</v>
      </c>
    </row>
    <row r="19" spans="1:14" ht="12.75">
      <c r="A19" s="7"/>
      <c r="B19" s="102" t="s">
        <v>14</v>
      </c>
      <c r="C19" s="107" t="s">
        <v>296</v>
      </c>
      <c r="D19" s="107">
        <v>10572</v>
      </c>
      <c r="E19" s="211">
        <v>6417</v>
      </c>
      <c r="F19" s="18">
        <f t="shared" si="1"/>
        <v>4155</v>
      </c>
      <c r="G19" s="107"/>
      <c r="H19" s="211"/>
      <c r="I19" s="18">
        <f t="shared" si="2"/>
        <v>0</v>
      </c>
      <c r="J19" s="107">
        <v>8695</v>
      </c>
      <c r="K19" s="211">
        <v>5445</v>
      </c>
      <c r="L19" s="18">
        <f t="shared" si="3"/>
        <v>3250</v>
      </c>
      <c r="M19" s="18">
        <f t="shared" si="4"/>
        <v>3250</v>
      </c>
      <c r="N19" s="86">
        <f t="shared" si="5"/>
        <v>-905</v>
      </c>
    </row>
    <row r="20" spans="1:14" ht="12.75">
      <c r="A20" s="7"/>
      <c r="B20" s="102" t="s">
        <v>15</v>
      </c>
      <c r="C20" s="107" t="s">
        <v>263</v>
      </c>
      <c r="D20" s="107">
        <v>46990</v>
      </c>
      <c r="E20" s="211">
        <v>29371</v>
      </c>
      <c r="F20" s="18">
        <f t="shared" si="1"/>
        <v>17619</v>
      </c>
      <c r="G20" s="107"/>
      <c r="H20" s="211"/>
      <c r="I20" s="18">
        <f t="shared" si="2"/>
        <v>0</v>
      </c>
      <c r="J20" s="107">
        <v>44642</v>
      </c>
      <c r="K20" s="211">
        <v>22219</v>
      </c>
      <c r="L20" s="18">
        <f t="shared" si="3"/>
        <v>22423</v>
      </c>
      <c r="M20" s="18">
        <f t="shared" si="4"/>
        <v>22423</v>
      </c>
      <c r="N20" s="86">
        <f t="shared" si="5"/>
        <v>4804</v>
      </c>
    </row>
    <row r="21" spans="1:14" ht="12.75">
      <c r="A21" s="7"/>
      <c r="B21" s="102" t="s">
        <v>16</v>
      </c>
      <c r="C21" s="107" t="s">
        <v>226</v>
      </c>
      <c r="D21" s="107">
        <v>0</v>
      </c>
      <c r="E21" s="211">
        <v>0</v>
      </c>
      <c r="F21" s="18">
        <f t="shared" si="1"/>
        <v>0</v>
      </c>
      <c r="G21" s="107"/>
      <c r="H21" s="211"/>
      <c r="I21" s="18">
        <f t="shared" si="2"/>
        <v>0</v>
      </c>
      <c r="J21" s="107">
        <v>0</v>
      </c>
      <c r="K21" s="211">
        <v>0</v>
      </c>
      <c r="L21" s="18">
        <f t="shared" si="3"/>
        <v>0</v>
      </c>
      <c r="M21" s="18">
        <f t="shared" si="4"/>
        <v>0</v>
      </c>
      <c r="N21" s="86">
        <f t="shared" si="5"/>
        <v>0</v>
      </c>
    </row>
    <row r="22" spans="1:14" ht="12.75">
      <c r="A22" s="18" t="s">
        <v>36</v>
      </c>
      <c r="B22" s="6"/>
      <c r="C22" s="6" t="s">
        <v>66</v>
      </c>
      <c r="D22" s="6">
        <v>33239</v>
      </c>
      <c r="E22" s="210">
        <v>9981</v>
      </c>
      <c r="F22" s="18">
        <f t="shared" si="1"/>
        <v>23258</v>
      </c>
      <c r="G22" s="6"/>
      <c r="H22" s="210"/>
      <c r="I22" s="18">
        <f t="shared" si="2"/>
        <v>0</v>
      </c>
      <c r="J22" s="107">
        <v>32343</v>
      </c>
      <c r="K22" s="211">
        <v>9811</v>
      </c>
      <c r="L22" s="18">
        <f t="shared" si="3"/>
        <v>22532</v>
      </c>
      <c r="M22" s="18">
        <f t="shared" si="4"/>
        <v>22532</v>
      </c>
      <c r="N22" s="86">
        <f t="shared" si="5"/>
        <v>-726</v>
      </c>
    </row>
    <row r="23" spans="1:14" ht="12.75">
      <c r="A23" s="18" t="s">
        <v>36</v>
      </c>
      <c r="B23" s="6"/>
      <c r="C23" s="11" t="s">
        <v>64</v>
      </c>
      <c r="D23" s="86">
        <f>D24+D25+D26+D27+D28+D29+D30</f>
        <v>57093</v>
      </c>
      <c r="E23" s="86">
        <f>E24+E25+E26+E27+E28+E29+E30</f>
        <v>36820</v>
      </c>
      <c r="F23" s="86">
        <f aca="true" t="shared" si="6" ref="F23:N23">F24+F25+F26+F27+F28+F29+F30</f>
        <v>20273</v>
      </c>
      <c r="G23" s="86">
        <f>G24+G25+G26+G27+G28+G29+G30</f>
        <v>0</v>
      </c>
      <c r="H23" s="86">
        <f>H24+H25+H26+H27+H28+H29+H30</f>
        <v>0</v>
      </c>
      <c r="I23" s="86">
        <f t="shared" si="6"/>
        <v>0</v>
      </c>
      <c r="J23" s="86">
        <f t="shared" si="6"/>
        <v>55044</v>
      </c>
      <c r="K23" s="86">
        <f t="shared" si="6"/>
        <v>28792</v>
      </c>
      <c r="L23" s="86">
        <f t="shared" si="6"/>
        <v>26252</v>
      </c>
      <c r="M23" s="86">
        <f t="shared" si="6"/>
        <v>26252</v>
      </c>
      <c r="N23" s="86">
        <f t="shared" si="6"/>
        <v>5979</v>
      </c>
    </row>
    <row r="24" spans="1:14" ht="12.75">
      <c r="A24" s="18"/>
      <c r="B24" s="102" t="s">
        <v>32</v>
      </c>
      <c r="C24" s="107" t="s">
        <v>264</v>
      </c>
      <c r="D24" s="88">
        <v>14800</v>
      </c>
      <c r="E24" s="211">
        <v>10993</v>
      </c>
      <c r="F24" s="18">
        <f t="shared" si="1"/>
        <v>3807</v>
      </c>
      <c r="G24" s="88"/>
      <c r="H24" s="211"/>
      <c r="I24" s="18">
        <f t="shared" si="2"/>
        <v>0</v>
      </c>
      <c r="J24" s="88">
        <v>16544</v>
      </c>
      <c r="K24" s="211">
        <v>9654</v>
      </c>
      <c r="L24" s="18">
        <f t="shared" si="3"/>
        <v>6890</v>
      </c>
      <c r="M24" s="18">
        <f t="shared" si="4"/>
        <v>6890</v>
      </c>
      <c r="N24" s="86">
        <f t="shared" si="5"/>
        <v>3083</v>
      </c>
    </row>
    <row r="25" spans="1:14" ht="12.75">
      <c r="A25" s="18"/>
      <c r="B25" s="102" t="s">
        <v>33</v>
      </c>
      <c r="C25" s="107" t="s">
        <v>297</v>
      </c>
      <c r="D25" s="88">
        <v>1410</v>
      </c>
      <c r="E25" s="211">
        <v>548</v>
      </c>
      <c r="F25" s="18">
        <f t="shared" si="1"/>
        <v>862</v>
      </c>
      <c r="G25" s="88"/>
      <c r="H25" s="211"/>
      <c r="I25" s="18">
        <f t="shared" si="2"/>
        <v>0</v>
      </c>
      <c r="J25" s="88">
        <v>1176</v>
      </c>
      <c r="K25" s="211">
        <v>534</v>
      </c>
      <c r="L25" s="18">
        <f t="shared" si="3"/>
        <v>642</v>
      </c>
      <c r="M25" s="18">
        <f t="shared" si="4"/>
        <v>642</v>
      </c>
      <c r="N25" s="86">
        <f t="shared" si="5"/>
        <v>-220</v>
      </c>
    </row>
    <row r="26" spans="1:14" ht="12.75">
      <c r="A26" s="18"/>
      <c r="B26" s="102" t="s">
        <v>35</v>
      </c>
      <c r="C26" s="107" t="s">
        <v>298</v>
      </c>
      <c r="D26" s="88">
        <v>0</v>
      </c>
      <c r="E26" s="211">
        <v>0</v>
      </c>
      <c r="F26" s="18">
        <f t="shared" si="1"/>
        <v>0</v>
      </c>
      <c r="G26" s="88"/>
      <c r="H26" s="211"/>
      <c r="I26" s="18">
        <f t="shared" si="2"/>
        <v>0</v>
      </c>
      <c r="J26" s="88">
        <v>0</v>
      </c>
      <c r="K26" s="211">
        <v>0</v>
      </c>
      <c r="L26" s="18">
        <f t="shared" si="3"/>
        <v>0</v>
      </c>
      <c r="M26" s="18">
        <f t="shared" si="4"/>
        <v>0</v>
      </c>
      <c r="N26" s="86">
        <f t="shared" si="5"/>
        <v>0</v>
      </c>
    </row>
    <row r="27" spans="1:14" ht="12.75">
      <c r="A27" s="18"/>
      <c r="B27" s="102" t="s">
        <v>36</v>
      </c>
      <c r="C27" s="107" t="s">
        <v>299</v>
      </c>
      <c r="D27" s="88">
        <v>3056</v>
      </c>
      <c r="E27" s="211">
        <v>2176</v>
      </c>
      <c r="F27" s="18">
        <f t="shared" si="1"/>
        <v>880</v>
      </c>
      <c r="G27" s="88"/>
      <c r="H27" s="211"/>
      <c r="I27" s="18">
        <f t="shared" si="2"/>
        <v>0</v>
      </c>
      <c r="J27" s="88">
        <v>4195</v>
      </c>
      <c r="K27" s="211">
        <v>3189</v>
      </c>
      <c r="L27" s="18">
        <f t="shared" si="3"/>
        <v>1006</v>
      </c>
      <c r="M27" s="18">
        <f t="shared" si="4"/>
        <v>1006</v>
      </c>
      <c r="N27" s="86">
        <f t="shared" si="5"/>
        <v>126</v>
      </c>
    </row>
    <row r="28" spans="1:14" ht="12.75">
      <c r="A28" s="18"/>
      <c r="B28" s="102" t="s">
        <v>34</v>
      </c>
      <c r="C28" s="107" t="s">
        <v>300</v>
      </c>
      <c r="D28" s="88">
        <v>236</v>
      </c>
      <c r="E28" s="211">
        <v>8</v>
      </c>
      <c r="F28" s="18">
        <f t="shared" si="1"/>
        <v>228</v>
      </c>
      <c r="G28" s="88"/>
      <c r="H28" s="211"/>
      <c r="I28" s="18">
        <f t="shared" si="2"/>
        <v>0</v>
      </c>
      <c r="J28" s="88">
        <v>235</v>
      </c>
      <c r="K28" s="211">
        <v>8</v>
      </c>
      <c r="L28" s="18">
        <f t="shared" si="3"/>
        <v>227</v>
      </c>
      <c r="M28" s="18">
        <f t="shared" si="4"/>
        <v>227</v>
      </c>
      <c r="N28" s="86">
        <f t="shared" si="5"/>
        <v>-1</v>
      </c>
    </row>
    <row r="29" spans="1:14" ht="12.75">
      <c r="A29" s="18"/>
      <c r="B29" s="102" t="s">
        <v>40</v>
      </c>
      <c r="C29" s="107" t="s">
        <v>224</v>
      </c>
      <c r="D29" s="88">
        <v>6343</v>
      </c>
      <c r="E29" s="211">
        <v>3239</v>
      </c>
      <c r="F29" s="18">
        <f t="shared" si="1"/>
        <v>3104</v>
      </c>
      <c r="G29" s="88"/>
      <c r="H29" s="211"/>
      <c r="I29" s="18">
        <f t="shared" si="2"/>
        <v>0</v>
      </c>
      <c r="J29" s="88">
        <v>5875</v>
      </c>
      <c r="K29" s="211">
        <v>2613</v>
      </c>
      <c r="L29" s="18">
        <f t="shared" si="3"/>
        <v>3262</v>
      </c>
      <c r="M29" s="18">
        <f t="shared" si="4"/>
        <v>3262</v>
      </c>
      <c r="N29" s="86">
        <f t="shared" si="5"/>
        <v>158</v>
      </c>
    </row>
    <row r="30" spans="1:14" ht="12.75">
      <c r="A30" s="18"/>
      <c r="B30" s="102" t="s">
        <v>37</v>
      </c>
      <c r="C30" s="107" t="s">
        <v>214</v>
      </c>
      <c r="D30" s="88">
        <v>31248</v>
      </c>
      <c r="E30" s="211">
        <v>19856</v>
      </c>
      <c r="F30" s="18">
        <f t="shared" si="1"/>
        <v>11392</v>
      </c>
      <c r="G30" s="88"/>
      <c r="H30" s="211"/>
      <c r="I30" s="18">
        <f t="shared" si="2"/>
        <v>0</v>
      </c>
      <c r="J30" s="88">
        <v>27019</v>
      </c>
      <c r="K30" s="211">
        <v>12794</v>
      </c>
      <c r="L30" s="18">
        <f t="shared" si="3"/>
        <v>14225</v>
      </c>
      <c r="M30" s="18">
        <f t="shared" si="4"/>
        <v>14225</v>
      </c>
      <c r="N30" s="86">
        <f t="shared" si="5"/>
        <v>2833</v>
      </c>
    </row>
    <row r="31" spans="1:14" ht="12.75">
      <c r="A31" s="18" t="s">
        <v>34</v>
      </c>
      <c r="B31" s="6"/>
      <c r="C31" s="11" t="s">
        <v>270</v>
      </c>
      <c r="D31" s="91">
        <v>0</v>
      </c>
      <c r="E31" s="91">
        <v>0</v>
      </c>
      <c r="F31" s="18">
        <f t="shared" si="1"/>
        <v>0</v>
      </c>
      <c r="G31" s="91"/>
      <c r="H31" s="91"/>
      <c r="I31" s="18">
        <f t="shared" si="2"/>
        <v>0</v>
      </c>
      <c r="J31" s="91">
        <v>0</v>
      </c>
      <c r="K31" s="91">
        <v>0</v>
      </c>
      <c r="L31" s="18">
        <f t="shared" si="3"/>
        <v>0</v>
      </c>
      <c r="M31" s="18">
        <f t="shared" si="4"/>
        <v>0</v>
      </c>
      <c r="N31" s="86">
        <f t="shared" si="5"/>
        <v>0</v>
      </c>
    </row>
    <row r="32" spans="1:14" ht="12.75">
      <c r="A32" s="18" t="s">
        <v>40</v>
      </c>
      <c r="B32" s="6"/>
      <c r="C32" s="11" t="s">
        <v>487</v>
      </c>
      <c r="D32" s="91">
        <v>32255</v>
      </c>
      <c r="E32" s="91">
        <v>7563</v>
      </c>
      <c r="F32" s="18">
        <f t="shared" si="1"/>
        <v>24692</v>
      </c>
      <c r="G32" s="91"/>
      <c r="H32" s="91"/>
      <c r="I32" s="18">
        <f t="shared" si="2"/>
        <v>0</v>
      </c>
      <c r="J32" s="91">
        <v>31923</v>
      </c>
      <c r="K32" s="91">
        <v>10071</v>
      </c>
      <c r="L32" s="18">
        <f>J32-K32</f>
        <v>21852</v>
      </c>
      <c r="M32" s="18">
        <f>L32-I32</f>
        <v>21852</v>
      </c>
      <c r="N32" s="86">
        <f>L32-F32</f>
        <v>-2840</v>
      </c>
    </row>
    <row r="33" spans="1:14" ht="12.75">
      <c r="A33" s="188" t="s">
        <v>8</v>
      </c>
      <c r="B33" s="104"/>
      <c r="C33" s="189" t="s">
        <v>301</v>
      </c>
      <c r="D33" s="22">
        <f>D31+D23+D8+D7+D32</f>
        <v>770260</v>
      </c>
      <c r="E33" s="22">
        <f aca="true" t="shared" si="7" ref="E33:L33">E31+E23+E8+E7+E32</f>
        <v>330782</v>
      </c>
      <c r="F33" s="22">
        <f t="shared" si="7"/>
        <v>439478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7"/>
        <v>786585</v>
      </c>
      <c r="K33" s="22">
        <f t="shared" si="7"/>
        <v>337053</v>
      </c>
      <c r="L33" s="22">
        <f t="shared" si="7"/>
        <v>449532</v>
      </c>
      <c r="M33" s="22">
        <f>L33-I33</f>
        <v>449532</v>
      </c>
      <c r="N33" s="22">
        <f t="shared" si="5"/>
        <v>10054</v>
      </c>
    </row>
    <row r="34" spans="1:14" ht="12.75" customHeight="1" hidden="1">
      <c r="A34" s="15"/>
      <c r="B34" s="15"/>
      <c r="C34" s="15"/>
      <c r="D34" s="24"/>
      <c r="E34" s="24">
        <v>0</v>
      </c>
      <c r="F34" s="24"/>
      <c r="G34" s="24"/>
      <c r="H34" s="24"/>
      <c r="I34" s="24">
        <v>0</v>
      </c>
      <c r="J34" s="24"/>
      <c r="K34" s="24"/>
      <c r="L34" s="24">
        <v>0</v>
      </c>
      <c r="M34" s="24"/>
      <c r="N34" s="24"/>
    </row>
    <row r="35" spans="1:14" ht="12.75" customHeight="1">
      <c r="A35" s="7"/>
      <c r="B35" s="102" t="s">
        <v>17</v>
      </c>
      <c r="C35" s="103" t="s">
        <v>256</v>
      </c>
      <c r="D35" s="107">
        <v>214899</v>
      </c>
      <c r="E35" s="211">
        <v>81333</v>
      </c>
      <c r="F35" s="18">
        <f>D35-E35</f>
        <v>133566</v>
      </c>
      <c r="G35" s="107"/>
      <c r="H35" s="211"/>
      <c r="I35" s="18">
        <f>G35-H35</f>
        <v>0</v>
      </c>
      <c r="J35" s="107"/>
      <c r="K35" s="211"/>
      <c r="L35" s="18">
        <f>J35-K35</f>
        <v>0</v>
      </c>
      <c r="M35" s="18">
        <f>L35-I35</f>
        <v>0</v>
      </c>
      <c r="N35" s="86">
        <f>L35-F35</f>
        <v>-133566</v>
      </c>
    </row>
    <row r="36" spans="1:14" s="334" customFormat="1" ht="12.75" customHeight="1">
      <c r="A36" s="176"/>
      <c r="B36" s="170"/>
      <c r="C36" s="170" t="s">
        <v>543</v>
      </c>
      <c r="D36" s="333">
        <f>D33-D35</f>
        <v>555361</v>
      </c>
      <c r="E36" s="333">
        <f aca="true" t="shared" si="8" ref="E36:N36">E33-E35</f>
        <v>249449</v>
      </c>
      <c r="F36" s="333">
        <f t="shared" si="8"/>
        <v>305912</v>
      </c>
      <c r="G36" s="333">
        <f t="shared" si="8"/>
        <v>0</v>
      </c>
      <c r="H36" s="333">
        <f t="shared" si="8"/>
        <v>0</v>
      </c>
      <c r="I36" s="333">
        <f t="shared" si="8"/>
        <v>0</v>
      </c>
      <c r="J36" s="333">
        <f t="shared" si="8"/>
        <v>786585</v>
      </c>
      <c r="K36" s="333">
        <f t="shared" si="8"/>
        <v>337053</v>
      </c>
      <c r="L36" s="333">
        <f t="shared" si="8"/>
        <v>449532</v>
      </c>
      <c r="M36" s="333">
        <f t="shared" si="8"/>
        <v>449532</v>
      </c>
      <c r="N36" s="333">
        <f t="shared" si="8"/>
        <v>143620</v>
      </c>
    </row>
    <row r="37" spans="1:14" ht="12.75">
      <c r="A37" s="7"/>
      <c r="B37" s="102"/>
      <c r="C37" s="103"/>
      <c r="D37" s="107"/>
      <c r="E37" s="211"/>
      <c r="F37" s="18"/>
      <c r="G37" s="107"/>
      <c r="H37" s="211"/>
      <c r="I37" s="18"/>
      <c r="J37" s="107"/>
      <c r="K37" s="211"/>
      <c r="L37" s="18"/>
      <c r="M37" s="18"/>
      <c r="N37" s="86"/>
    </row>
    <row r="38" spans="1:7" ht="93" customHeight="1">
      <c r="A38" s="416"/>
      <c r="B38" s="416"/>
      <c r="C38" s="416"/>
      <c r="D38" s="416"/>
      <c r="E38" s="416"/>
      <c r="F38" s="416"/>
      <c r="G38" s="416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105"/>
      <c r="K41" s="105"/>
      <c r="N41" s="105"/>
    </row>
    <row r="42" spans="3:14" ht="12.75">
      <c r="C42" s="105"/>
      <c r="G42" s="98"/>
      <c r="K42" s="98"/>
      <c r="N42" s="98"/>
    </row>
    <row r="43" spans="3:14" ht="12.75">
      <c r="C43" s="105"/>
      <c r="G43" s="190"/>
      <c r="K43" s="190"/>
      <c r="N43" s="190"/>
    </row>
  </sheetData>
  <sheetProtection/>
  <mergeCells count="6">
    <mergeCell ref="D1:N2"/>
    <mergeCell ref="D3:F3"/>
    <mergeCell ref="G3:I3"/>
    <mergeCell ref="J3:L3"/>
    <mergeCell ref="M3:N3"/>
    <mergeCell ref="A38:G38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5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6"/>
  <sheetViews>
    <sheetView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" sqref="D18"/>
    </sheetView>
  </sheetViews>
  <sheetFormatPr defaultColWidth="9.00390625" defaultRowHeight="12.75"/>
  <cols>
    <col min="1" max="1" width="4.125" style="3" customWidth="1"/>
    <col min="2" max="2" width="4.875" style="3" hidden="1" customWidth="1"/>
    <col min="3" max="3" width="54.00390625" style="3" customWidth="1"/>
    <col min="4" max="4" width="16.00390625" style="3" customWidth="1"/>
    <col min="5" max="5" width="17.625" style="3" customWidth="1"/>
    <col min="6" max="6" width="18.875" style="3" customWidth="1"/>
    <col min="7" max="7" width="15.75390625" style="3" customWidth="1"/>
    <col min="8" max="8" width="19.125" style="3" customWidth="1"/>
    <col min="9" max="9" width="16.125" style="3" customWidth="1"/>
    <col min="10" max="10" width="18.125" style="3" customWidth="1"/>
    <col min="11" max="11" width="18.25390625" style="3" bestFit="1" customWidth="1"/>
    <col min="12" max="12" width="19.625" style="3" customWidth="1"/>
    <col min="13" max="13" width="19.125" style="3" customWidth="1"/>
    <col min="14" max="14" width="19.375" style="3" customWidth="1"/>
    <col min="15" max="15" width="15.625" style="3" bestFit="1" customWidth="1"/>
    <col min="16" max="16" width="16.875" style="3" bestFit="1" customWidth="1"/>
    <col min="17" max="17" width="15.125" style="3" customWidth="1"/>
    <col min="18" max="18" width="14.875" style="3" customWidth="1"/>
    <col min="19" max="20" width="15.625" style="3" customWidth="1"/>
    <col min="21" max="21" width="17.625" style="3" customWidth="1"/>
    <col min="22" max="22" width="16.625" style="3" customWidth="1"/>
    <col min="23" max="23" width="16.125" style="3" customWidth="1"/>
    <col min="24" max="24" width="15.00390625" style="3" customWidth="1"/>
    <col min="25" max="26" width="15.125" style="3" customWidth="1"/>
    <col min="27" max="27" width="18.125" style="3" customWidth="1"/>
    <col min="28" max="28" width="15.625" style="3" customWidth="1"/>
    <col min="29" max="29" width="16.25390625" style="3" customWidth="1"/>
    <col min="30" max="30" width="2.00390625" style="3" hidden="1" customWidth="1"/>
    <col min="31" max="31" width="16.25390625" style="3" customWidth="1"/>
    <col min="32" max="33" width="16.875" style="3" customWidth="1"/>
    <col min="34" max="16384" width="9.125" style="3" customWidth="1"/>
  </cols>
  <sheetData>
    <row r="1" spans="1:33" ht="12.75">
      <c r="A1" s="20" t="s">
        <v>8</v>
      </c>
      <c r="B1" s="20"/>
      <c r="C1" s="20" t="s">
        <v>8</v>
      </c>
      <c r="D1" s="20"/>
      <c r="E1" s="380" t="s">
        <v>372</v>
      </c>
      <c r="F1" s="382"/>
      <c r="G1" s="20"/>
      <c r="H1" s="380" t="s">
        <v>373</v>
      </c>
      <c r="I1" s="382"/>
      <c r="J1" s="20"/>
      <c r="K1" s="20"/>
      <c r="L1" s="380" t="s">
        <v>519</v>
      </c>
      <c r="M1" s="382"/>
      <c r="N1" s="20"/>
      <c r="O1" s="380" t="s">
        <v>522</v>
      </c>
      <c r="P1" s="382"/>
      <c r="Q1" s="20" t="s">
        <v>50</v>
      </c>
      <c r="R1" s="380" t="s">
        <v>374</v>
      </c>
      <c r="S1" s="382"/>
      <c r="T1" s="80"/>
      <c r="U1" s="20" t="s">
        <v>165</v>
      </c>
      <c r="V1" s="380" t="s">
        <v>375</v>
      </c>
      <c r="W1" s="382"/>
      <c r="X1" s="239" t="s">
        <v>376</v>
      </c>
      <c r="Y1" s="380" t="s">
        <v>332</v>
      </c>
      <c r="Z1" s="382"/>
      <c r="AA1" s="20" t="s">
        <v>165</v>
      </c>
      <c r="AB1" s="380" t="s">
        <v>377</v>
      </c>
      <c r="AC1" s="382"/>
      <c r="AD1" s="242"/>
      <c r="AE1" s="20" t="s">
        <v>165</v>
      </c>
      <c r="AF1" s="380" t="s">
        <v>378</v>
      </c>
      <c r="AG1" s="382"/>
    </row>
    <row r="2" spans="1:33" ht="12.75">
      <c r="A2" s="14" t="s">
        <v>11</v>
      </c>
      <c r="B2" s="14" t="s">
        <v>0</v>
      </c>
      <c r="C2" s="77" t="s">
        <v>42</v>
      </c>
      <c r="D2" s="14" t="s">
        <v>2</v>
      </c>
      <c r="E2" s="78" t="s">
        <v>379</v>
      </c>
      <c r="F2" s="78" t="s">
        <v>380</v>
      </c>
      <c r="G2" s="14" t="s">
        <v>45</v>
      </c>
      <c r="H2" s="78" t="s">
        <v>227</v>
      </c>
      <c r="I2" s="78" t="s">
        <v>381</v>
      </c>
      <c r="J2" s="14" t="s">
        <v>46</v>
      </c>
      <c r="K2" s="79" t="s">
        <v>382</v>
      </c>
      <c r="L2" s="78" t="s">
        <v>352</v>
      </c>
      <c r="M2" s="78" t="s">
        <v>353</v>
      </c>
      <c r="N2" s="79" t="s">
        <v>383</v>
      </c>
      <c r="O2" s="78" t="s">
        <v>355</v>
      </c>
      <c r="P2" s="78" t="s">
        <v>384</v>
      </c>
      <c r="Q2" s="79" t="s">
        <v>385</v>
      </c>
      <c r="R2" s="78" t="s">
        <v>386</v>
      </c>
      <c r="S2" s="78" t="s">
        <v>387</v>
      </c>
      <c r="T2" s="79" t="s">
        <v>500</v>
      </c>
      <c r="U2" s="14" t="s">
        <v>60</v>
      </c>
      <c r="V2" s="14" t="s">
        <v>361</v>
      </c>
      <c r="W2" s="14" t="s">
        <v>362</v>
      </c>
      <c r="X2" s="243" t="s">
        <v>107</v>
      </c>
      <c r="Y2" s="78" t="s">
        <v>388</v>
      </c>
      <c r="Z2" s="78" t="s">
        <v>389</v>
      </c>
      <c r="AA2" s="14" t="s">
        <v>60</v>
      </c>
      <c r="AB2" s="76" t="s">
        <v>26</v>
      </c>
      <c r="AC2" s="76" t="s">
        <v>27</v>
      </c>
      <c r="AD2" s="242"/>
      <c r="AE2" s="14" t="s">
        <v>60</v>
      </c>
      <c r="AF2" s="76" t="s">
        <v>26</v>
      </c>
      <c r="AG2" s="76" t="s">
        <v>27</v>
      </c>
    </row>
    <row r="3" spans="1:33" ht="12.75">
      <c r="A3" s="14" t="s">
        <v>7</v>
      </c>
      <c r="B3" s="14" t="s">
        <v>1</v>
      </c>
      <c r="C3" s="77" t="s">
        <v>74</v>
      </c>
      <c r="D3" s="14" t="s">
        <v>29</v>
      </c>
      <c r="E3" s="20" t="s">
        <v>390</v>
      </c>
      <c r="F3" s="20" t="s">
        <v>170</v>
      </c>
      <c r="G3" s="14" t="s">
        <v>169</v>
      </c>
      <c r="H3" s="20" t="s">
        <v>391</v>
      </c>
      <c r="I3" s="20" t="s">
        <v>356</v>
      </c>
      <c r="J3" s="14" t="s">
        <v>392</v>
      </c>
      <c r="K3" s="14" t="s">
        <v>440</v>
      </c>
      <c r="L3" s="20" t="s">
        <v>171</v>
      </c>
      <c r="M3" s="20" t="s">
        <v>114</v>
      </c>
      <c r="N3" s="14" t="s">
        <v>168</v>
      </c>
      <c r="O3" s="20" t="s">
        <v>171</v>
      </c>
      <c r="P3" s="20" t="s">
        <v>114</v>
      </c>
      <c r="Q3" s="14" t="s">
        <v>393</v>
      </c>
      <c r="R3" s="20" t="s">
        <v>166</v>
      </c>
      <c r="S3" s="20" t="s">
        <v>356</v>
      </c>
      <c r="T3" s="14" t="s">
        <v>479</v>
      </c>
      <c r="U3" s="14" t="s">
        <v>394</v>
      </c>
      <c r="V3" s="14" t="s">
        <v>394</v>
      </c>
      <c r="W3" s="14" t="s">
        <v>394</v>
      </c>
      <c r="X3" s="14" t="s">
        <v>179</v>
      </c>
      <c r="Y3" s="20" t="s">
        <v>391</v>
      </c>
      <c r="Z3" s="20" t="s">
        <v>356</v>
      </c>
      <c r="AA3" s="14" t="s">
        <v>395</v>
      </c>
      <c r="AB3" s="20" t="s">
        <v>361</v>
      </c>
      <c r="AC3" s="20" t="s">
        <v>362</v>
      </c>
      <c r="AD3" s="242"/>
      <c r="AE3" s="14" t="s">
        <v>191</v>
      </c>
      <c r="AF3" s="14" t="s">
        <v>361</v>
      </c>
      <c r="AG3" s="14" t="s">
        <v>362</v>
      </c>
    </row>
    <row r="4" spans="1:33" ht="13.5">
      <c r="A4" s="14" t="s">
        <v>8</v>
      </c>
      <c r="B4" s="14"/>
      <c r="C4" s="240" t="s">
        <v>75</v>
      </c>
      <c r="D4" s="14" t="s">
        <v>129</v>
      </c>
      <c r="E4" s="14" t="s">
        <v>396</v>
      </c>
      <c r="F4" s="14" t="s">
        <v>129</v>
      </c>
      <c r="G4" s="14" t="s">
        <v>397</v>
      </c>
      <c r="H4" s="14" t="s">
        <v>154</v>
      </c>
      <c r="I4" s="14" t="s">
        <v>154</v>
      </c>
      <c r="J4" s="14" t="s">
        <v>398</v>
      </c>
      <c r="K4" s="14" t="s">
        <v>517</v>
      </c>
      <c r="L4" s="14" t="s">
        <v>399</v>
      </c>
      <c r="M4" s="14" t="s">
        <v>399</v>
      </c>
      <c r="N4" s="14" t="s">
        <v>363</v>
      </c>
      <c r="O4" s="14" t="s">
        <v>175</v>
      </c>
      <c r="P4" s="14" t="s">
        <v>175</v>
      </c>
      <c r="Q4" s="14" t="s">
        <v>139</v>
      </c>
      <c r="R4" s="14" t="s">
        <v>172</v>
      </c>
      <c r="S4" s="14" t="s">
        <v>172</v>
      </c>
      <c r="T4" s="14" t="s">
        <v>501</v>
      </c>
      <c r="U4" s="14" t="s">
        <v>400</v>
      </c>
      <c r="V4" s="14" t="s">
        <v>401</v>
      </c>
      <c r="W4" s="14" t="s">
        <v>402</v>
      </c>
      <c r="X4" s="14" t="s">
        <v>184</v>
      </c>
      <c r="Y4" s="14" t="s">
        <v>154</v>
      </c>
      <c r="Z4" s="14" t="s">
        <v>154</v>
      </c>
      <c r="AA4" s="14" t="s">
        <v>403</v>
      </c>
      <c r="AB4" s="14" t="s">
        <v>365</v>
      </c>
      <c r="AC4" s="14" t="s">
        <v>365</v>
      </c>
      <c r="AD4" s="242"/>
      <c r="AE4" s="14" t="s">
        <v>404</v>
      </c>
      <c r="AF4" s="14" t="s">
        <v>365</v>
      </c>
      <c r="AG4" s="14" t="s">
        <v>365</v>
      </c>
    </row>
    <row r="5" spans="1:33" ht="13.5">
      <c r="A5" s="14"/>
      <c r="B5" s="14"/>
      <c r="C5" s="244"/>
      <c r="D5" s="14" t="s">
        <v>10</v>
      </c>
      <c r="E5" s="14"/>
      <c r="F5" s="14" t="s">
        <v>10</v>
      </c>
      <c r="G5" s="14" t="s">
        <v>83</v>
      </c>
      <c r="H5" s="14" t="s">
        <v>83</v>
      </c>
      <c r="I5" s="21" t="s">
        <v>83</v>
      </c>
      <c r="J5" s="14" t="s">
        <v>405</v>
      </c>
      <c r="K5" s="14" t="s">
        <v>518</v>
      </c>
      <c r="L5" s="14" t="s">
        <v>520</v>
      </c>
      <c r="M5" s="14" t="s">
        <v>521</v>
      </c>
      <c r="N5" s="14" t="s">
        <v>181</v>
      </c>
      <c r="O5" s="14" t="s">
        <v>523</v>
      </c>
      <c r="P5" s="14" t="s">
        <v>520</v>
      </c>
      <c r="Q5" s="14" t="s">
        <v>406</v>
      </c>
      <c r="R5" s="14" t="s">
        <v>182</v>
      </c>
      <c r="S5" s="14" t="s">
        <v>182</v>
      </c>
      <c r="T5" s="14" t="s">
        <v>502</v>
      </c>
      <c r="U5" s="79"/>
      <c r="V5" s="79"/>
      <c r="W5" s="79"/>
      <c r="X5" s="14"/>
      <c r="Y5" s="14" t="s">
        <v>179</v>
      </c>
      <c r="Z5" s="14" t="s">
        <v>179</v>
      </c>
      <c r="AA5" s="79" t="s">
        <v>407</v>
      </c>
      <c r="AB5" s="14" t="s">
        <v>165</v>
      </c>
      <c r="AC5" s="14" t="s">
        <v>165</v>
      </c>
      <c r="AD5" s="242"/>
      <c r="AE5" s="79" t="s">
        <v>408</v>
      </c>
      <c r="AF5" s="14" t="s">
        <v>165</v>
      </c>
      <c r="AG5" s="14" t="s">
        <v>165</v>
      </c>
    </row>
    <row r="6" spans="1:33" ht="12.75">
      <c r="A6" s="20"/>
      <c r="B6" s="20"/>
      <c r="C6" s="84"/>
      <c r="D6" s="20" t="s">
        <v>541</v>
      </c>
      <c r="E6" s="20" t="s">
        <v>541</v>
      </c>
      <c r="F6" s="20" t="s">
        <v>541</v>
      </c>
      <c r="G6" s="20" t="s">
        <v>541</v>
      </c>
      <c r="H6" s="20" t="s">
        <v>541</v>
      </c>
      <c r="I6" s="20" t="s">
        <v>541</v>
      </c>
      <c r="J6" s="20" t="s">
        <v>541</v>
      </c>
      <c r="K6" s="20" t="s">
        <v>541</v>
      </c>
      <c r="L6" s="20" t="s">
        <v>541</v>
      </c>
      <c r="M6" s="20" t="s">
        <v>541</v>
      </c>
      <c r="N6" s="20" t="s">
        <v>541</v>
      </c>
      <c r="O6" s="20" t="s">
        <v>541</v>
      </c>
      <c r="P6" s="20" t="s">
        <v>541</v>
      </c>
      <c r="Q6" s="20" t="s">
        <v>541</v>
      </c>
      <c r="R6" s="20" t="s">
        <v>541</v>
      </c>
      <c r="S6" s="20" t="s">
        <v>541</v>
      </c>
      <c r="T6" s="20" t="s">
        <v>541</v>
      </c>
      <c r="U6" s="20" t="s">
        <v>541</v>
      </c>
      <c r="V6" s="20" t="s">
        <v>541</v>
      </c>
      <c r="W6" s="20" t="s">
        <v>541</v>
      </c>
      <c r="X6" s="20" t="s">
        <v>541</v>
      </c>
      <c r="Y6" s="20" t="s">
        <v>541</v>
      </c>
      <c r="Z6" s="20" t="s">
        <v>541</v>
      </c>
      <c r="AA6" s="20" t="s">
        <v>541</v>
      </c>
      <c r="AB6" s="20" t="s">
        <v>541</v>
      </c>
      <c r="AC6" s="20" t="s">
        <v>541</v>
      </c>
      <c r="AD6" s="242"/>
      <c r="AE6" s="20" t="s">
        <v>541</v>
      </c>
      <c r="AF6" s="20" t="s">
        <v>541</v>
      </c>
      <c r="AG6" s="20" t="s">
        <v>541</v>
      </c>
    </row>
    <row r="7" spans="1:33" ht="12.75">
      <c r="A7" s="76" t="s">
        <v>2</v>
      </c>
      <c r="B7" s="76" t="s">
        <v>45</v>
      </c>
      <c r="C7" s="76" t="s">
        <v>46</v>
      </c>
      <c r="D7" s="76" t="s">
        <v>49</v>
      </c>
      <c r="E7" s="76" t="s">
        <v>50</v>
      </c>
      <c r="F7" s="76" t="s">
        <v>185</v>
      </c>
      <c r="G7" s="76" t="s">
        <v>51</v>
      </c>
      <c r="H7" s="76" t="s">
        <v>48</v>
      </c>
      <c r="I7" s="76" t="s">
        <v>186</v>
      </c>
      <c r="J7" s="76" t="s">
        <v>13</v>
      </c>
      <c r="K7" s="76" t="s">
        <v>409</v>
      </c>
      <c r="L7" s="76" t="s">
        <v>15</v>
      </c>
      <c r="M7" s="76" t="s">
        <v>16</v>
      </c>
      <c r="N7" s="76" t="s">
        <v>410</v>
      </c>
      <c r="O7" s="76" t="s">
        <v>18</v>
      </c>
      <c r="P7" s="76" t="s">
        <v>19</v>
      </c>
      <c r="Q7" s="76" t="s">
        <v>411</v>
      </c>
      <c r="R7" s="76" t="s">
        <v>21</v>
      </c>
      <c r="S7" s="76" t="s">
        <v>22</v>
      </c>
      <c r="T7" s="76" t="s">
        <v>23</v>
      </c>
      <c r="U7" s="76" t="s">
        <v>24</v>
      </c>
      <c r="V7" s="76" t="s">
        <v>412</v>
      </c>
      <c r="W7" s="76" t="s">
        <v>454</v>
      </c>
      <c r="X7" s="76" t="s">
        <v>503</v>
      </c>
      <c r="Y7" s="76" t="s">
        <v>414</v>
      </c>
      <c r="Z7" s="76" t="s">
        <v>52</v>
      </c>
      <c r="AA7" s="76" t="s">
        <v>415</v>
      </c>
      <c r="AB7" s="76" t="s">
        <v>416</v>
      </c>
      <c r="AC7" s="76" t="s">
        <v>504</v>
      </c>
      <c r="AD7" s="242"/>
      <c r="AE7" s="76" t="s">
        <v>505</v>
      </c>
      <c r="AF7" s="76" t="s">
        <v>506</v>
      </c>
      <c r="AG7" s="76" t="s">
        <v>507</v>
      </c>
    </row>
    <row r="8" spans="1:33" s="13" customFormat="1" ht="12.75">
      <c r="A8" s="17" t="s">
        <v>32</v>
      </c>
      <c r="B8" s="17"/>
      <c r="C8" s="10" t="s">
        <v>12</v>
      </c>
      <c r="D8" s="89" t="e">
        <f>#REF!</f>
        <v>#REF!</v>
      </c>
      <c r="E8" s="89" t="e">
        <f>#REF!</f>
        <v>#REF!</v>
      </c>
      <c r="F8" s="89" t="e">
        <f>D8-E8</f>
        <v>#REF!</v>
      </c>
      <c r="G8" s="89" t="e">
        <f>H8+I8</f>
        <v>#REF!</v>
      </c>
      <c r="H8" s="89" t="e">
        <f>#REF!</f>
        <v>#REF!</v>
      </c>
      <c r="I8" s="89" t="e">
        <f>#REF!</f>
        <v>#REF!</v>
      </c>
      <c r="J8" s="89">
        <v>0</v>
      </c>
      <c r="K8" s="89" t="e">
        <f>L8+M8</f>
        <v>#REF!</v>
      </c>
      <c r="L8" s="89" t="e">
        <f>#REF!</f>
        <v>#REF!</v>
      </c>
      <c r="M8" s="89" t="e">
        <f>#REF!</f>
        <v>#REF!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 t="e">
        <f>#REF!</f>
        <v>#REF!</v>
      </c>
      <c r="U8" s="89" t="e">
        <f>D8+G8+J8+K8+N8+Q8+T8</f>
        <v>#REF!</v>
      </c>
      <c r="V8" s="89" t="e">
        <f aca="true" t="shared" si="0" ref="V8:V22">D8+H8+K8+R8</f>
        <v>#REF!</v>
      </c>
      <c r="W8" s="89" t="e">
        <f aca="true" t="shared" si="1" ref="W8:W22">I8+J8+N8+S8</f>
        <v>#REF!</v>
      </c>
      <c r="X8" s="89" t="e">
        <f>Y8+Z8</f>
        <v>#REF!</v>
      </c>
      <c r="Y8" s="89" t="e">
        <f>#REF!</f>
        <v>#REF!</v>
      </c>
      <c r="Z8" s="89" t="e">
        <f>#REF!</f>
        <v>#REF!</v>
      </c>
      <c r="AA8" s="89" t="e">
        <f aca="true" t="shared" si="2" ref="AA8:AC22">U8+X8</f>
        <v>#REF!</v>
      </c>
      <c r="AB8" s="89" t="e">
        <f t="shared" si="2"/>
        <v>#REF!</v>
      </c>
      <c r="AC8" s="17" t="e">
        <f t="shared" si="2"/>
        <v>#REF!</v>
      </c>
      <c r="AD8" s="113"/>
      <c r="AE8" s="89" t="e">
        <f aca="true" t="shared" si="3" ref="AE8:AG22">AA8-G8</f>
        <v>#REF!</v>
      </c>
      <c r="AF8" s="89" t="e">
        <f t="shared" si="3"/>
        <v>#REF!</v>
      </c>
      <c r="AG8" s="89" t="e">
        <f t="shared" si="3"/>
        <v>#REF!</v>
      </c>
    </row>
    <row r="9" spans="1:33" s="13" customFormat="1" ht="12.75" hidden="1">
      <c r="A9" s="17" t="s">
        <v>33</v>
      </c>
      <c r="B9" s="9"/>
      <c r="C9" s="272" t="s">
        <v>54</v>
      </c>
      <c r="D9" s="89" t="e">
        <f>#REF!</f>
        <v>#REF!</v>
      </c>
      <c r="E9" s="89" t="e">
        <f>#REF!</f>
        <v>#REF!</v>
      </c>
      <c r="F9" s="89" t="e">
        <f>D9-E9</f>
        <v>#REF!</v>
      </c>
      <c r="G9" s="89" t="e">
        <f aca="true" t="shared" si="4" ref="G9:G22">H9+I9</f>
        <v>#REF!</v>
      </c>
      <c r="H9" s="89" t="e">
        <f>#REF!</f>
        <v>#REF!</v>
      </c>
      <c r="I9" s="89" t="e">
        <f>#REF!</f>
        <v>#REF!</v>
      </c>
      <c r="J9" s="89">
        <v>0</v>
      </c>
      <c r="K9" s="89" t="e">
        <f aca="true" t="shared" si="5" ref="K9:K22">L9+M9</f>
        <v>#REF!</v>
      </c>
      <c r="L9" s="89" t="e">
        <f>#REF!</f>
        <v>#REF!</v>
      </c>
      <c r="M9" s="89" t="e">
        <f>#REF!</f>
        <v>#REF!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 t="e">
        <f>#REF!</f>
        <v>#REF!</v>
      </c>
      <c r="U9" s="89" t="e">
        <f aca="true" t="shared" si="6" ref="U9:U22">D9+G9+J9+K9+N9+Q9+T9</f>
        <v>#REF!</v>
      </c>
      <c r="V9" s="89" t="e">
        <f t="shared" si="0"/>
        <v>#REF!</v>
      </c>
      <c r="W9" s="89" t="e">
        <f t="shared" si="1"/>
        <v>#REF!</v>
      </c>
      <c r="X9" s="89" t="e">
        <f aca="true" t="shared" si="7" ref="X9:X22">Y9+Z9</f>
        <v>#REF!</v>
      </c>
      <c r="Y9" s="89" t="e">
        <f>#REF!</f>
        <v>#REF!</v>
      </c>
      <c r="Z9" s="89" t="e">
        <f>#REF!</f>
        <v>#REF!</v>
      </c>
      <c r="AA9" s="89" t="e">
        <f t="shared" si="2"/>
        <v>#REF!</v>
      </c>
      <c r="AB9" s="89" t="e">
        <f t="shared" si="2"/>
        <v>#REF!</v>
      </c>
      <c r="AC9" s="17" t="e">
        <f t="shared" si="2"/>
        <v>#REF!</v>
      </c>
      <c r="AD9" s="89" t="e">
        <f>AD10+AD11+AD12+AD13+AD14+AD15+AD16+AD17+AD18+AD19+AD20+AD21+AD22+#REF!</f>
        <v>#REF!</v>
      </c>
      <c r="AE9" s="89" t="e">
        <f t="shared" si="3"/>
        <v>#REF!</v>
      </c>
      <c r="AF9" s="89" t="e">
        <f t="shared" si="3"/>
        <v>#REF!</v>
      </c>
      <c r="AG9" s="89" t="e">
        <f t="shared" si="3"/>
        <v>#REF!</v>
      </c>
    </row>
    <row r="10" spans="1:33" s="13" customFormat="1" ht="12.75">
      <c r="A10" s="17" t="s">
        <v>33</v>
      </c>
      <c r="B10" s="335" t="s">
        <v>32</v>
      </c>
      <c r="C10" s="10" t="s">
        <v>76</v>
      </c>
      <c r="D10" s="89" t="e">
        <f>#REF!</f>
        <v>#REF!</v>
      </c>
      <c r="E10" s="89" t="e">
        <f>#REF!</f>
        <v>#REF!</v>
      </c>
      <c r="F10" s="89" t="e">
        <f>D10-E10</f>
        <v>#REF!</v>
      </c>
      <c r="G10" s="89" t="e">
        <f t="shared" si="4"/>
        <v>#REF!</v>
      </c>
      <c r="H10" s="89" t="e">
        <f>#REF!</f>
        <v>#REF!</v>
      </c>
      <c r="I10" s="89" t="e">
        <f>#REF!</f>
        <v>#REF!</v>
      </c>
      <c r="J10" s="17">
        <v>0</v>
      </c>
      <c r="K10" s="89" t="e">
        <f t="shared" si="5"/>
        <v>#REF!</v>
      </c>
      <c r="L10" s="89" t="e">
        <f>#REF!</f>
        <v>#REF!</v>
      </c>
      <c r="M10" s="89" t="e">
        <f>#REF!</f>
        <v>#REF!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 t="e">
        <f>#REF!</f>
        <v>#REF!</v>
      </c>
      <c r="U10" s="89" t="e">
        <f t="shared" si="6"/>
        <v>#REF!</v>
      </c>
      <c r="V10" s="89" t="e">
        <f t="shared" si="0"/>
        <v>#REF!</v>
      </c>
      <c r="W10" s="89" t="e">
        <f t="shared" si="1"/>
        <v>#REF!</v>
      </c>
      <c r="X10" s="89" t="e">
        <f t="shared" si="7"/>
        <v>#REF!</v>
      </c>
      <c r="Y10" s="89" t="e">
        <f>#REF!</f>
        <v>#REF!</v>
      </c>
      <c r="Z10" s="89" t="e">
        <f>#REF!</f>
        <v>#REF!</v>
      </c>
      <c r="AA10" s="89" t="e">
        <f t="shared" si="2"/>
        <v>#REF!</v>
      </c>
      <c r="AB10" s="89" t="e">
        <f t="shared" si="2"/>
        <v>#REF!</v>
      </c>
      <c r="AC10" s="17" t="e">
        <f t="shared" si="2"/>
        <v>#REF!</v>
      </c>
      <c r="AD10" s="96"/>
      <c r="AE10" s="89" t="e">
        <f t="shared" si="3"/>
        <v>#REF!</v>
      </c>
      <c r="AF10" s="89" t="e">
        <f t="shared" si="3"/>
        <v>#REF!</v>
      </c>
      <c r="AG10" s="89" t="e">
        <f t="shared" si="3"/>
        <v>#REF!</v>
      </c>
    </row>
    <row r="11" spans="1:33" s="13" customFormat="1" ht="12.75">
      <c r="A11" s="17" t="s">
        <v>35</v>
      </c>
      <c r="B11" s="17" t="s">
        <v>33</v>
      </c>
      <c r="C11" s="337" t="s">
        <v>77</v>
      </c>
      <c r="D11" s="89" t="e">
        <f>#REF!</f>
        <v>#REF!</v>
      </c>
      <c r="E11" s="89" t="e">
        <f>#REF!</f>
        <v>#REF!</v>
      </c>
      <c r="F11" s="89" t="e">
        <f aca="true" t="shared" si="8" ref="F11:F22">D11-E11</f>
        <v>#REF!</v>
      </c>
      <c r="G11" s="89" t="e">
        <f t="shared" si="4"/>
        <v>#REF!</v>
      </c>
      <c r="H11" s="89" t="e">
        <f>#REF!</f>
        <v>#REF!</v>
      </c>
      <c r="I11" s="89" t="e">
        <f>#REF!</f>
        <v>#REF!</v>
      </c>
      <c r="J11" s="17">
        <v>0</v>
      </c>
      <c r="K11" s="89" t="e">
        <f t="shared" si="5"/>
        <v>#REF!</v>
      </c>
      <c r="L11" s="89" t="e">
        <f>#REF!</f>
        <v>#REF!</v>
      </c>
      <c r="M11" s="89" t="e">
        <f>#REF!</f>
        <v>#REF!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 t="e">
        <f>#REF!</f>
        <v>#REF!</v>
      </c>
      <c r="U11" s="89" t="e">
        <f t="shared" si="6"/>
        <v>#REF!</v>
      </c>
      <c r="V11" s="89" t="e">
        <f t="shared" si="0"/>
        <v>#REF!</v>
      </c>
      <c r="W11" s="89" t="e">
        <f t="shared" si="1"/>
        <v>#REF!</v>
      </c>
      <c r="X11" s="89" t="e">
        <f t="shared" si="7"/>
        <v>#REF!</v>
      </c>
      <c r="Y11" s="89" t="e">
        <f>#REF!</f>
        <v>#REF!</v>
      </c>
      <c r="Z11" s="89" t="e">
        <f>#REF!</f>
        <v>#REF!</v>
      </c>
      <c r="AA11" s="89" t="e">
        <f t="shared" si="2"/>
        <v>#REF!</v>
      </c>
      <c r="AB11" s="89" t="e">
        <f t="shared" si="2"/>
        <v>#REF!</v>
      </c>
      <c r="AC11" s="17" t="e">
        <f t="shared" si="2"/>
        <v>#REF!</v>
      </c>
      <c r="AD11" s="96"/>
      <c r="AE11" s="89" t="e">
        <f t="shared" si="3"/>
        <v>#REF!</v>
      </c>
      <c r="AF11" s="89" t="e">
        <f t="shared" si="3"/>
        <v>#REF!</v>
      </c>
      <c r="AG11" s="89" t="e">
        <f t="shared" si="3"/>
        <v>#REF!</v>
      </c>
    </row>
    <row r="12" spans="1:33" s="13" customFormat="1" ht="12.75">
      <c r="A12" s="17" t="s">
        <v>36</v>
      </c>
      <c r="B12" s="17" t="s">
        <v>35</v>
      </c>
      <c r="C12" s="29" t="s">
        <v>78</v>
      </c>
      <c r="D12" s="89" t="e">
        <f>#REF!</f>
        <v>#REF!</v>
      </c>
      <c r="E12" s="89" t="e">
        <f>#REF!</f>
        <v>#REF!</v>
      </c>
      <c r="F12" s="89" t="e">
        <f t="shared" si="8"/>
        <v>#REF!</v>
      </c>
      <c r="G12" s="89" t="e">
        <f t="shared" si="4"/>
        <v>#REF!</v>
      </c>
      <c r="H12" s="89" t="e">
        <f>#REF!</f>
        <v>#REF!</v>
      </c>
      <c r="I12" s="89" t="e">
        <f>#REF!</f>
        <v>#REF!</v>
      </c>
      <c r="J12" s="17">
        <v>0</v>
      </c>
      <c r="K12" s="89" t="e">
        <f t="shared" si="5"/>
        <v>#REF!</v>
      </c>
      <c r="L12" s="89" t="e">
        <f>#REF!</f>
        <v>#REF!</v>
      </c>
      <c r="M12" s="89" t="e">
        <f>#REF!</f>
        <v>#REF!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 t="e">
        <f>#REF!</f>
        <v>#REF!</v>
      </c>
      <c r="U12" s="89" t="e">
        <f t="shared" si="6"/>
        <v>#REF!</v>
      </c>
      <c r="V12" s="89" t="e">
        <f t="shared" si="0"/>
        <v>#REF!</v>
      </c>
      <c r="W12" s="89" t="e">
        <f t="shared" si="1"/>
        <v>#REF!</v>
      </c>
      <c r="X12" s="89" t="e">
        <f t="shared" si="7"/>
        <v>#REF!</v>
      </c>
      <c r="Y12" s="89" t="e">
        <f>#REF!</f>
        <v>#REF!</v>
      </c>
      <c r="Z12" s="89" t="e">
        <f>#REF!</f>
        <v>#REF!</v>
      </c>
      <c r="AA12" s="89" t="e">
        <f t="shared" si="2"/>
        <v>#REF!</v>
      </c>
      <c r="AB12" s="89" t="e">
        <f t="shared" si="2"/>
        <v>#REF!</v>
      </c>
      <c r="AC12" s="17" t="e">
        <f t="shared" si="2"/>
        <v>#REF!</v>
      </c>
      <c r="AD12" s="96"/>
      <c r="AE12" s="89" t="e">
        <f t="shared" si="3"/>
        <v>#REF!</v>
      </c>
      <c r="AF12" s="89" t="e">
        <f t="shared" si="3"/>
        <v>#REF!</v>
      </c>
      <c r="AG12" s="89" t="e">
        <f t="shared" si="3"/>
        <v>#REF!</v>
      </c>
    </row>
    <row r="13" spans="1:33" s="13" customFormat="1" ht="12.75">
      <c r="A13" s="17" t="s">
        <v>34</v>
      </c>
      <c r="B13" s="17" t="s">
        <v>36</v>
      </c>
      <c r="C13" s="29" t="s">
        <v>213</v>
      </c>
      <c r="D13" s="89" t="e">
        <f>#REF!</f>
        <v>#REF!</v>
      </c>
      <c r="E13" s="89" t="e">
        <f>#REF!</f>
        <v>#REF!</v>
      </c>
      <c r="F13" s="89" t="e">
        <f t="shared" si="8"/>
        <v>#REF!</v>
      </c>
      <c r="G13" s="89" t="e">
        <f t="shared" si="4"/>
        <v>#REF!</v>
      </c>
      <c r="H13" s="89" t="e">
        <f>#REF!</f>
        <v>#REF!</v>
      </c>
      <c r="I13" s="89" t="e">
        <f>#REF!</f>
        <v>#REF!</v>
      </c>
      <c r="J13" s="17">
        <v>0</v>
      </c>
      <c r="K13" s="89" t="e">
        <f t="shared" si="5"/>
        <v>#REF!</v>
      </c>
      <c r="L13" s="89" t="e">
        <f>#REF!</f>
        <v>#REF!</v>
      </c>
      <c r="M13" s="89" t="e">
        <f>#REF!</f>
        <v>#REF!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 t="e">
        <f>#REF!</f>
        <v>#REF!</v>
      </c>
      <c r="U13" s="89" t="e">
        <f t="shared" si="6"/>
        <v>#REF!</v>
      </c>
      <c r="V13" s="89" t="e">
        <f t="shared" si="0"/>
        <v>#REF!</v>
      </c>
      <c r="W13" s="89" t="e">
        <f t="shared" si="1"/>
        <v>#REF!</v>
      </c>
      <c r="X13" s="89" t="e">
        <f t="shared" si="7"/>
        <v>#REF!</v>
      </c>
      <c r="Y13" s="89" t="e">
        <f>#REF!</f>
        <v>#REF!</v>
      </c>
      <c r="Z13" s="89" t="e">
        <f>#REF!</f>
        <v>#REF!</v>
      </c>
      <c r="AA13" s="89" t="e">
        <f t="shared" si="2"/>
        <v>#REF!</v>
      </c>
      <c r="AB13" s="89" t="e">
        <f t="shared" si="2"/>
        <v>#REF!</v>
      </c>
      <c r="AC13" s="17" t="e">
        <f t="shared" si="2"/>
        <v>#REF!</v>
      </c>
      <c r="AD13" s="96"/>
      <c r="AE13" s="89" t="e">
        <f t="shared" si="3"/>
        <v>#REF!</v>
      </c>
      <c r="AF13" s="89" t="e">
        <f t="shared" si="3"/>
        <v>#REF!</v>
      </c>
      <c r="AG13" s="89" t="e">
        <f t="shared" si="3"/>
        <v>#REF!</v>
      </c>
    </row>
    <row r="14" spans="1:33" s="13" customFormat="1" ht="12.75">
      <c r="A14" s="17" t="s">
        <v>40</v>
      </c>
      <c r="B14" s="17" t="s">
        <v>34</v>
      </c>
      <c r="C14" s="29" t="s">
        <v>79</v>
      </c>
      <c r="D14" s="89" t="e">
        <f>#REF!</f>
        <v>#REF!</v>
      </c>
      <c r="E14" s="89" t="e">
        <f>#REF!</f>
        <v>#REF!</v>
      </c>
      <c r="F14" s="89" t="e">
        <f t="shared" si="8"/>
        <v>#REF!</v>
      </c>
      <c r="G14" s="89" t="e">
        <f t="shared" si="4"/>
        <v>#REF!</v>
      </c>
      <c r="H14" s="89" t="e">
        <f>#REF!</f>
        <v>#REF!</v>
      </c>
      <c r="I14" s="89" t="e">
        <f>#REF!</f>
        <v>#REF!</v>
      </c>
      <c r="J14" s="17">
        <v>0</v>
      </c>
      <c r="K14" s="89" t="e">
        <f t="shared" si="5"/>
        <v>#REF!</v>
      </c>
      <c r="L14" s="89" t="e">
        <f>#REF!</f>
        <v>#REF!</v>
      </c>
      <c r="M14" s="89" t="e">
        <f>#REF!</f>
        <v>#REF!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 t="e">
        <f>#REF!</f>
        <v>#REF!</v>
      </c>
      <c r="U14" s="89" t="e">
        <f t="shared" si="6"/>
        <v>#REF!</v>
      </c>
      <c r="V14" s="89" t="e">
        <f t="shared" si="0"/>
        <v>#REF!</v>
      </c>
      <c r="W14" s="89" t="e">
        <f t="shared" si="1"/>
        <v>#REF!</v>
      </c>
      <c r="X14" s="89" t="e">
        <f t="shared" si="7"/>
        <v>#REF!</v>
      </c>
      <c r="Y14" s="89" t="e">
        <f>#REF!</f>
        <v>#REF!</v>
      </c>
      <c r="Z14" s="89" t="e">
        <f>#REF!</f>
        <v>#REF!</v>
      </c>
      <c r="AA14" s="89" t="e">
        <f t="shared" si="2"/>
        <v>#REF!</v>
      </c>
      <c r="AB14" s="89" t="e">
        <f t="shared" si="2"/>
        <v>#REF!</v>
      </c>
      <c r="AC14" s="17" t="e">
        <f t="shared" si="2"/>
        <v>#REF!</v>
      </c>
      <c r="AD14" s="96"/>
      <c r="AE14" s="89" t="e">
        <f t="shared" si="3"/>
        <v>#REF!</v>
      </c>
      <c r="AF14" s="89" t="e">
        <f t="shared" si="3"/>
        <v>#REF!</v>
      </c>
      <c r="AG14" s="89" t="e">
        <f t="shared" si="3"/>
        <v>#REF!</v>
      </c>
    </row>
    <row r="15" spans="1:33" s="13" customFormat="1" ht="12.75">
      <c r="A15" s="17" t="s">
        <v>37</v>
      </c>
      <c r="B15" s="17" t="s">
        <v>40</v>
      </c>
      <c r="C15" s="29" t="s">
        <v>80</v>
      </c>
      <c r="D15" s="89" t="e">
        <f>#REF!</f>
        <v>#REF!</v>
      </c>
      <c r="E15" s="89" t="e">
        <f>#REF!</f>
        <v>#REF!</v>
      </c>
      <c r="F15" s="89" t="e">
        <f t="shared" si="8"/>
        <v>#REF!</v>
      </c>
      <c r="G15" s="89" t="e">
        <f t="shared" si="4"/>
        <v>#REF!</v>
      </c>
      <c r="H15" s="89" t="e">
        <f>#REF!</f>
        <v>#REF!</v>
      </c>
      <c r="I15" s="89" t="e">
        <f>#REF!</f>
        <v>#REF!</v>
      </c>
      <c r="J15" s="17">
        <v>0</v>
      </c>
      <c r="K15" s="89" t="e">
        <f t="shared" si="5"/>
        <v>#REF!</v>
      </c>
      <c r="L15" s="89" t="e">
        <f>#REF!</f>
        <v>#REF!</v>
      </c>
      <c r="M15" s="89" t="e">
        <f>#REF!</f>
        <v>#REF!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 t="e">
        <f>#REF!</f>
        <v>#REF!</v>
      </c>
      <c r="U15" s="89" t="e">
        <f t="shared" si="6"/>
        <v>#REF!</v>
      </c>
      <c r="V15" s="89" t="e">
        <f t="shared" si="0"/>
        <v>#REF!</v>
      </c>
      <c r="W15" s="89" t="e">
        <f t="shared" si="1"/>
        <v>#REF!</v>
      </c>
      <c r="X15" s="89" t="e">
        <f t="shared" si="7"/>
        <v>#REF!</v>
      </c>
      <c r="Y15" s="89" t="e">
        <f>#REF!</f>
        <v>#REF!</v>
      </c>
      <c r="Z15" s="89" t="e">
        <f>#REF!</f>
        <v>#REF!</v>
      </c>
      <c r="AA15" s="89" t="e">
        <f t="shared" si="2"/>
        <v>#REF!</v>
      </c>
      <c r="AB15" s="89" t="e">
        <f t="shared" si="2"/>
        <v>#REF!</v>
      </c>
      <c r="AC15" s="17" t="e">
        <f t="shared" si="2"/>
        <v>#REF!</v>
      </c>
      <c r="AD15" s="96"/>
      <c r="AE15" s="89" t="e">
        <f t="shared" si="3"/>
        <v>#REF!</v>
      </c>
      <c r="AF15" s="89" t="e">
        <f t="shared" si="3"/>
        <v>#REF!</v>
      </c>
      <c r="AG15" s="89" t="e">
        <f t="shared" si="3"/>
        <v>#REF!</v>
      </c>
    </row>
    <row r="16" spans="1:33" s="13" customFormat="1" ht="12.75">
      <c r="A16" s="17" t="s">
        <v>38</v>
      </c>
      <c r="B16" s="17" t="s">
        <v>37</v>
      </c>
      <c r="C16" s="29" t="s">
        <v>62</v>
      </c>
      <c r="D16" s="89" t="e">
        <f>#REF!</f>
        <v>#REF!</v>
      </c>
      <c r="E16" s="89" t="e">
        <f>#REF!</f>
        <v>#REF!</v>
      </c>
      <c r="F16" s="89" t="e">
        <f t="shared" si="8"/>
        <v>#REF!</v>
      </c>
      <c r="G16" s="89" t="e">
        <f t="shared" si="4"/>
        <v>#REF!</v>
      </c>
      <c r="H16" s="89" t="e">
        <f>#REF!</f>
        <v>#REF!</v>
      </c>
      <c r="I16" s="89" t="e">
        <f>#REF!</f>
        <v>#REF!</v>
      </c>
      <c r="J16" s="17">
        <v>0</v>
      </c>
      <c r="K16" s="89" t="e">
        <f t="shared" si="5"/>
        <v>#REF!</v>
      </c>
      <c r="L16" s="89" t="e">
        <f>#REF!</f>
        <v>#REF!</v>
      </c>
      <c r="M16" s="89" t="e">
        <f>#REF!</f>
        <v>#REF!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 t="e">
        <f>#REF!</f>
        <v>#REF!</v>
      </c>
      <c r="U16" s="89" t="e">
        <f t="shared" si="6"/>
        <v>#REF!</v>
      </c>
      <c r="V16" s="89" t="e">
        <f t="shared" si="0"/>
        <v>#REF!</v>
      </c>
      <c r="W16" s="89" t="e">
        <f t="shared" si="1"/>
        <v>#REF!</v>
      </c>
      <c r="X16" s="89" t="e">
        <f t="shared" si="7"/>
        <v>#REF!</v>
      </c>
      <c r="Y16" s="89" t="e">
        <f>#REF!</f>
        <v>#REF!</v>
      </c>
      <c r="Z16" s="89" t="e">
        <f>#REF!</f>
        <v>#REF!</v>
      </c>
      <c r="AA16" s="89" t="e">
        <f t="shared" si="2"/>
        <v>#REF!</v>
      </c>
      <c r="AB16" s="89" t="e">
        <f t="shared" si="2"/>
        <v>#REF!</v>
      </c>
      <c r="AC16" s="17" t="e">
        <f t="shared" si="2"/>
        <v>#REF!</v>
      </c>
      <c r="AD16" s="96"/>
      <c r="AE16" s="89" t="e">
        <f t="shared" si="3"/>
        <v>#REF!</v>
      </c>
      <c r="AF16" s="89" t="e">
        <f t="shared" si="3"/>
        <v>#REF!</v>
      </c>
      <c r="AG16" s="89" t="e">
        <f t="shared" si="3"/>
        <v>#REF!</v>
      </c>
    </row>
    <row r="17" spans="1:33" s="13" customFormat="1" ht="12.75">
      <c r="A17" s="17" t="s">
        <v>39</v>
      </c>
      <c r="B17" s="17" t="s">
        <v>38</v>
      </c>
      <c r="C17" s="338" t="s">
        <v>226</v>
      </c>
      <c r="D17" s="89" t="e">
        <f>#REF!</f>
        <v>#REF!</v>
      </c>
      <c r="E17" s="89" t="e">
        <f>#REF!</f>
        <v>#REF!</v>
      </c>
      <c r="F17" s="89" t="e">
        <f t="shared" si="8"/>
        <v>#REF!</v>
      </c>
      <c r="G17" s="89" t="e">
        <f t="shared" si="4"/>
        <v>#REF!</v>
      </c>
      <c r="H17" s="89" t="e">
        <f>#REF!</f>
        <v>#REF!</v>
      </c>
      <c r="I17" s="89" t="e">
        <f>#REF!</f>
        <v>#REF!</v>
      </c>
      <c r="J17" s="17">
        <v>0</v>
      </c>
      <c r="K17" s="89" t="e">
        <f t="shared" si="5"/>
        <v>#REF!</v>
      </c>
      <c r="L17" s="89" t="e">
        <f>#REF!</f>
        <v>#REF!</v>
      </c>
      <c r="M17" s="89" t="e">
        <f>#REF!</f>
        <v>#REF!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 t="e">
        <f>#REF!</f>
        <v>#REF!</v>
      </c>
      <c r="U17" s="89" t="e">
        <f t="shared" si="6"/>
        <v>#REF!</v>
      </c>
      <c r="V17" s="89" t="e">
        <f t="shared" si="0"/>
        <v>#REF!</v>
      </c>
      <c r="W17" s="89" t="e">
        <f t="shared" si="1"/>
        <v>#REF!</v>
      </c>
      <c r="X17" s="89" t="e">
        <f t="shared" si="7"/>
        <v>#REF!</v>
      </c>
      <c r="Y17" s="89" t="e">
        <f>#REF!</f>
        <v>#REF!</v>
      </c>
      <c r="Z17" s="89" t="e">
        <f>#REF!</f>
        <v>#REF!</v>
      </c>
      <c r="AA17" s="89" t="e">
        <f t="shared" si="2"/>
        <v>#REF!</v>
      </c>
      <c r="AB17" s="89" t="e">
        <f t="shared" si="2"/>
        <v>#REF!</v>
      </c>
      <c r="AC17" s="17" t="e">
        <f t="shared" si="2"/>
        <v>#REF!</v>
      </c>
      <c r="AD17" s="96"/>
      <c r="AE17" s="89" t="e">
        <f t="shared" si="3"/>
        <v>#REF!</v>
      </c>
      <c r="AF17" s="89" t="e">
        <f t="shared" si="3"/>
        <v>#REF!</v>
      </c>
      <c r="AG17" s="89" t="e">
        <f t="shared" si="3"/>
        <v>#REF!</v>
      </c>
    </row>
    <row r="18" spans="1:33" s="13" customFormat="1" ht="12.75">
      <c r="A18" s="17" t="s">
        <v>13</v>
      </c>
      <c r="B18" s="17" t="s">
        <v>39</v>
      </c>
      <c r="C18" s="338" t="s">
        <v>256</v>
      </c>
      <c r="D18" s="89" t="e">
        <f>#REF!</f>
        <v>#REF!</v>
      </c>
      <c r="E18" s="89" t="e">
        <f>#REF!</f>
        <v>#REF!</v>
      </c>
      <c r="F18" s="89" t="e">
        <f t="shared" si="8"/>
        <v>#REF!</v>
      </c>
      <c r="G18" s="89" t="e">
        <f t="shared" si="4"/>
        <v>#REF!</v>
      </c>
      <c r="H18" s="89" t="e">
        <f>#REF!</f>
        <v>#REF!</v>
      </c>
      <c r="I18" s="89" t="e">
        <f>#REF!</f>
        <v>#REF!</v>
      </c>
      <c r="J18" s="17">
        <v>0</v>
      </c>
      <c r="K18" s="89" t="e">
        <f t="shared" si="5"/>
        <v>#REF!</v>
      </c>
      <c r="L18" s="89" t="e">
        <f>#REF!</f>
        <v>#REF!</v>
      </c>
      <c r="M18" s="89" t="e">
        <f>#REF!</f>
        <v>#REF!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 t="e">
        <f>#REF!</f>
        <v>#REF!</v>
      </c>
      <c r="U18" s="89" t="e">
        <f t="shared" si="6"/>
        <v>#REF!</v>
      </c>
      <c r="V18" s="89" t="e">
        <f t="shared" si="0"/>
        <v>#REF!</v>
      </c>
      <c r="W18" s="89" t="e">
        <f t="shared" si="1"/>
        <v>#REF!</v>
      </c>
      <c r="X18" s="89" t="e">
        <f t="shared" si="7"/>
        <v>#REF!</v>
      </c>
      <c r="Y18" s="89" t="e">
        <f>#REF!</f>
        <v>#REF!</v>
      </c>
      <c r="Z18" s="89" t="e">
        <f>#REF!</f>
        <v>#REF!</v>
      </c>
      <c r="AA18" s="89" t="e">
        <f t="shared" si="2"/>
        <v>#REF!</v>
      </c>
      <c r="AB18" s="89" t="e">
        <f t="shared" si="2"/>
        <v>#REF!</v>
      </c>
      <c r="AC18" s="17" t="e">
        <f t="shared" si="2"/>
        <v>#REF!</v>
      </c>
      <c r="AD18" s="96"/>
      <c r="AE18" s="89" t="e">
        <f t="shared" si="3"/>
        <v>#REF!</v>
      </c>
      <c r="AF18" s="89" t="e">
        <f t="shared" si="3"/>
        <v>#REF!</v>
      </c>
      <c r="AG18" s="89" t="e">
        <f t="shared" si="3"/>
        <v>#REF!</v>
      </c>
    </row>
    <row r="19" spans="1:33" s="13" customFormat="1" ht="12.75">
      <c r="A19" s="17" t="s">
        <v>14</v>
      </c>
      <c r="B19" s="9"/>
      <c r="C19" s="272" t="s">
        <v>190</v>
      </c>
      <c r="D19" s="89" t="e">
        <f>#REF!</f>
        <v>#REF!</v>
      </c>
      <c r="E19" s="89" t="e">
        <f>#REF!</f>
        <v>#REF!</v>
      </c>
      <c r="F19" s="89" t="e">
        <f t="shared" si="8"/>
        <v>#REF!</v>
      </c>
      <c r="G19" s="89" t="e">
        <f t="shared" si="4"/>
        <v>#REF!</v>
      </c>
      <c r="H19" s="89" t="e">
        <f>#REF!</f>
        <v>#REF!</v>
      </c>
      <c r="I19" s="89" t="e">
        <f>#REF!</f>
        <v>#REF!</v>
      </c>
      <c r="J19" s="17">
        <v>0</v>
      </c>
      <c r="K19" s="89" t="e">
        <f t="shared" si="5"/>
        <v>#REF!</v>
      </c>
      <c r="L19" s="89" t="e">
        <f>#REF!</f>
        <v>#REF!</v>
      </c>
      <c r="M19" s="89" t="e">
        <f>#REF!</f>
        <v>#REF!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 t="e">
        <f>#REF!</f>
        <v>#REF!</v>
      </c>
      <c r="U19" s="89" t="e">
        <f t="shared" si="6"/>
        <v>#REF!</v>
      </c>
      <c r="V19" s="89" t="e">
        <f t="shared" si="0"/>
        <v>#REF!</v>
      </c>
      <c r="W19" s="89" t="e">
        <f t="shared" si="1"/>
        <v>#REF!</v>
      </c>
      <c r="X19" s="89" t="e">
        <f t="shared" si="7"/>
        <v>#REF!</v>
      </c>
      <c r="Y19" s="89" t="e">
        <f>#REF!</f>
        <v>#REF!</v>
      </c>
      <c r="Z19" s="89" t="e">
        <f>#REF!</f>
        <v>#REF!</v>
      </c>
      <c r="AA19" s="89" t="e">
        <f t="shared" si="2"/>
        <v>#REF!</v>
      </c>
      <c r="AB19" s="89" t="e">
        <f t="shared" si="2"/>
        <v>#REF!</v>
      </c>
      <c r="AC19" s="17" t="e">
        <f t="shared" si="2"/>
        <v>#REF!</v>
      </c>
      <c r="AD19" s="96"/>
      <c r="AE19" s="89" t="e">
        <f t="shared" si="3"/>
        <v>#REF!</v>
      </c>
      <c r="AF19" s="89" t="e">
        <f t="shared" si="3"/>
        <v>#REF!</v>
      </c>
      <c r="AG19" s="89" t="e">
        <f t="shared" si="3"/>
        <v>#REF!</v>
      </c>
    </row>
    <row r="20" spans="1:33" s="13" customFormat="1" ht="12.75">
      <c r="A20" s="17" t="s">
        <v>15</v>
      </c>
      <c r="B20" s="9"/>
      <c r="C20" s="336" t="s">
        <v>422</v>
      </c>
      <c r="D20" s="89" t="e">
        <f>#REF!</f>
        <v>#REF!</v>
      </c>
      <c r="E20" s="89" t="e">
        <f>#REF!</f>
        <v>#REF!</v>
      </c>
      <c r="F20" s="89" t="e">
        <f t="shared" si="8"/>
        <v>#REF!</v>
      </c>
      <c r="G20" s="89" t="e">
        <f t="shared" si="4"/>
        <v>#REF!</v>
      </c>
      <c r="H20" s="89" t="e">
        <f>#REF!</f>
        <v>#REF!</v>
      </c>
      <c r="I20" s="89" t="e">
        <f>#REF!</f>
        <v>#REF!</v>
      </c>
      <c r="J20" s="17">
        <v>0</v>
      </c>
      <c r="K20" s="89" t="e">
        <f t="shared" si="5"/>
        <v>#REF!</v>
      </c>
      <c r="L20" s="89" t="e">
        <f>#REF!</f>
        <v>#REF!</v>
      </c>
      <c r="M20" s="89" t="e">
        <f>#REF!</f>
        <v>#REF!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 t="e">
        <f>#REF!</f>
        <v>#REF!</v>
      </c>
      <c r="U20" s="89" t="e">
        <f t="shared" si="6"/>
        <v>#REF!</v>
      </c>
      <c r="V20" s="89" t="e">
        <f t="shared" si="0"/>
        <v>#REF!</v>
      </c>
      <c r="W20" s="89" t="e">
        <f t="shared" si="1"/>
        <v>#REF!</v>
      </c>
      <c r="X20" s="89" t="e">
        <f t="shared" si="7"/>
        <v>#REF!</v>
      </c>
      <c r="Y20" s="89" t="e">
        <f>#REF!</f>
        <v>#REF!</v>
      </c>
      <c r="Z20" s="89" t="e">
        <f>#REF!</f>
        <v>#REF!</v>
      </c>
      <c r="AA20" s="89" t="e">
        <f t="shared" si="2"/>
        <v>#REF!</v>
      </c>
      <c r="AB20" s="89" t="e">
        <f t="shared" si="2"/>
        <v>#REF!</v>
      </c>
      <c r="AC20" s="17" t="e">
        <f t="shared" si="2"/>
        <v>#REF!</v>
      </c>
      <c r="AD20" s="96"/>
      <c r="AE20" s="89" t="e">
        <f t="shared" si="3"/>
        <v>#REF!</v>
      </c>
      <c r="AF20" s="89" t="e">
        <f t="shared" si="3"/>
        <v>#REF!</v>
      </c>
      <c r="AG20" s="89" t="e">
        <f t="shared" si="3"/>
        <v>#REF!</v>
      </c>
    </row>
    <row r="21" spans="1:33" s="13" customFormat="1" ht="12.75">
      <c r="A21" s="17" t="s">
        <v>16</v>
      </c>
      <c r="B21" s="17"/>
      <c r="C21" s="9" t="s">
        <v>425</v>
      </c>
      <c r="D21" s="89" t="e">
        <f>#REF!</f>
        <v>#REF!</v>
      </c>
      <c r="E21" s="89" t="e">
        <f>#REF!</f>
        <v>#REF!</v>
      </c>
      <c r="F21" s="89" t="e">
        <f t="shared" si="8"/>
        <v>#REF!</v>
      </c>
      <c r="G21" s="89" t="e">
        <f t="shared" si="4"/>
        <v>#REF!</v>
      </c>
      <c r="H21" s="89" t="e">
        <f>#REF!</f>
        <v>#REF!</v>
      </c>
      <c r="I21" s="89" t="e">
        <f>#REF!</f>
        <v>#REF!</v>
      </c>
      <c r="J21" s="17">
        <v>0</v>
      </c>
      <c r="K21" s="89" t="e">
        <f t="shared" si="5"/>
        <v>#REF!</v>
      </c>
      <c r="L21" s="89" t="e">
        <f>#REF!</f>
        <v>#REF!</v>
      </c>
      <c r="M21" s="89" t="e">
        <f>#REF!</f>
        <v>#REF!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 t="e">
        <f>#REF!</f>
        <v>#REF!</v>
      </c>
      <c r="U21" s="89" t="e">
        <f t="shared" si="6"/>
        <v>#REF!</v>
      </c>
      <c r="V21" s="89" t="e">
        <f>D21+H21+K21+R21+T21</f>
        <v>#REF!</v>
      </c>
      <c r="W21" s="89" t="e">
        <f t="shared" si="1"/>
        <v>#REF!</v>
      </c>
      <c r="X21" s="89" t="e">
        <f t="shared" si="7"/>
        <v>#REF!</v>
      </c>
      <c r="Y21" s="89" t="e">
        <f>#REF!</f>
        <v>#REF!</v>
      </c>
      <c r="Z21" s="89" t="e">
        <f>#REF!</f>
        <v>#REF!</v>
      </c>
      <c r="AA21" s="89" t="e">
        <f t="shared" si="2"/>
        <v>#REF!</v>
      </c>
      <c r="AB21" s="89" t="e">
        <f t="shared" si="2"/>
        <v>#REF!</v>
      </c>
      <c r="AC21" s="17" t="e">
        <f t="shared" si="2"/>
        <v>#REF!</v>
      </c>
      <c r="AD21" s="96"/>
      <c r="AE21" s="89" t="e">
        <f t="shared" si="3"/>
        <v>#REF!</v>
      </c>
      <c r="AF21" s="89" t="e">
        <f t="shared" si="3"/>
        <v>#REF!</v>
      </c>
      <c r="AG21" s="89" t="e">
        <f t="shared" si="3"/>
        <v>#REF!</v>
      </c>
    </row>
    <row r="22" spans="1:33" s="13" customFormat="1" ht="12.75">
      <c r="A22" s="17" t="s">
        <v>17</v>
      </c>
      <c r="B22" s="17"/>
      <c r="C22" s="272" t="s">
        <v>426</v>
      </c>
      <c r="D22" s="89" t="e">
        <f>#REF!</f>
        <v>#REF!</v>
      </c>
      <c r="E22" s="89" t="e">
        <f>#REF!</f>
        <v>#REF!</v>
      </c>
      <c r="F22" s="89" t="e">
        <f t="shared" si="8"/>
        <v>#REF!</v>
      </c>
      <c r="G22" s="89" t="e">
        <f t="shared" si="4"/>
        <v>#REF!</v>
      </c>
      <c r="H22" s="89" t="e">
        <f>#REF!</f>
        <v>#REF!</v>
      </c>
      <c r="I22" s="89" t="e">
        <f>#REF!</f>
        <v>#REF!</v>
      </c>
      <c r="J22" s="17">
        <v>0</v>
      </c>
      <c r="K22" s="89" t="e">
        <f t="shared" si="5"/>
        <v>#REF!</v>
      </c>
      <c r="L22" s="89" t="e">
        <f>#REF!</f>
        <v>#REF!</v>
      </c>
      <c r="M22" s="89" t="e">
        <f>#REF!</f>
        <v>#REF!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 t="e">
        <f>#REF!</f>
        <v>#REF!</v>
      </c>
      <c r="U22" s="89" t="e">
        <f t="shared" si="6"/>
        <v>#REF!</v>
      </c>
      <c r="V22" s="89" t="e">
        <f t="shared" si="0"/>
        <v>#REF!</v>
      </c>
      <c r="W22" s="89" t="e">
        <f t="shared" si="1"/>
        <v>#REF!</v>
      </c>
      <c r="X22" s="89" t="e">
        <f t="shared" si="7"/>
        <v>#REF!</v>
      </c>
      <c r="Y22" s="89" t="e">
        <f>#REF!</f>
        <v>#REF!</v>
      </c>
      <c r="Z22" s="89" t="e">
        <f>#REF!</f>
        <v>#REF!</v>
      </c>
      <c r="AA22" s="89" t="e">
        <f t="shared" si="2"/>
        <v>#REF!</v>
      </c>
      <c r="AB22" s="89" t="e">
        <f t="shared" si="2"/>
        <v>#REF!</v>
      </c>
      <c r="AC22" s="17" t="e">
        <f t="shared" si="2"/>
        <v>#REF!</v>
      </c>
      <c r="AD22" s="96"/>
      <c r="AE22" s="89" t="e">
        <f t="shared" si="3"/>
        <v>#REF!</v>
      </c>
      <c r="AF22" s="89" t="e">
        <f t="shared" si="3"/>
        <v>#REF!</v>
      </c>
      <c r="AG22" s="89" t="e">
        <f t="shared" si="3"/>
        <v>#REF!</v>
      </c>
    </row>
    <row r="23" spans="1:33" ht="12.75">
      <c r="A23" s="23" t="s">
        <v>8</v>
      </c>
      <c r="B23" s="23"/>
      <c r="C23" s="177" t="s">
        <v>246</v>
      </c>
      <c r="D23" s="22" t="e">
        <f>D8+D9+D19+D20+D21+D22</f>
        <v>#REF!</v>
      </c>
      <c r="E23" s="22" t="e">
        <f aca="true" t="shared" si="9" ref="E23:AG23">E8+E9+E19+E20+E21+E22</f>
        <v>#REF!</v>
      </c>
      <c r="F23" s="22" t="e">
        <f t="shared" si="9"/>
        <v>#REF!</v>
      </c>
      <c r="G23" s="22" t="e">
        <f t="shared" si="9"/>
        <v>#REF!</v>
      </c>
      <c r="H23" s="22" t="e">
        <f t="shared" si="9"/>
        <v>#REF!</v>
      </c>
      <c r="I23" s="22" t="e">
        <f t="shared" si="9"/>
        <v>#REF!</v>
      </c>
      <c r="J23" s="22">
        <f t="shared" si="9"/>
        <v>0</v>
      </c>
      <c r="K23" s="22" t="e">
        <f t="shared" si="9"/>
        <v>#REF!</v>
      </c>
      <c r="L23" s="22" t="e">
        <f t="shared" si="9"/>
        <v>#REF!</v>
      </c>
      <c r="M23" s="22" t="e">
        <f t="shared" si="9"/>
        <v>#REF!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 t="e">
        <f t="shared" si="9"/>
        <v>#REF!</v>
      </c>
      <c r="U23" s="22" t="e">
        <f t="shared" si="9"/>
        <v>#REF!</v>
      </c>
      <c r="V23" s="22" t="e">
        <f t="shared" si="9"/>
        <v>#REF!</v>
      </c>
      <c r="W23" s="22" t="e">
        <f t="shared" si="9"/>
        <v>#REF!</v>
      </c>
      <c r="X23" s="22" t="e">
        <f t="shared" si="9"/>
        <v>#REF!</v>
      </c>
      <c r="Y23" s="22" t="e">
        <f t="shared" si="9"/>
        <v>#REF!</v>
      </c>
      <c r="Z23" s="22" t="e">
        <f t="shared" si="9"/>
        <v>#REF!</v>
      </c>
      <c r="AA23" s="22" t="e">
        <f t="shared" si="9"/>
        <v>#REF!</v>
      </c>
      <c r="AB23" s="22" t="e">
        <f t="shared" si="9"/>
        <v>#REF!</v>
      </c>
      <c r="AC23" s="22" t="e">
        <f t="shared" si="9"/>
        <v>#REF!</v>
      </c>
      <c r="AD23" s="22" t="e">
        <f t="shared" si="9"/>
        <v>#REF!</v>
      </c>
      <c r="AE23" s="22" t="e">
        <f t="shared" si="9"/>
        <v>#REF!</v>
      </c>
      <c r="AF23" s="22" t="e">
        <f t="shared" si="9"/>
        <v>#REF!</v>
      </c>
      <c r="AG23" s="22" t="e">
        <f t="shared" si="9"/>
        <v>#REF!</v>
      </c>
    </row>
    <row r="24" spans="1:33" ht="12.75">
      <c r="A24" s="178" t="s">
        <v>8</v>
      </c>
      <c r="B24" s="178"/>
      <c r="C24" s="179" t="s">
        <v>271</v>
      </c>
      <c r="D24" s="180"/>
      <c r="E24" s="180"/>
      <c r="F24" s="180"/>
      <c r="G24" s="180" t="e">
        <f>-G23</f>
        <v>#REF!</v>
      </c>
      <c r="H24" s="180" t="e">
        <f>-H23</f>
        <v>#REF!</v>
      </c>
      <c r="I24" s="180" t="e">
        <f>-I23</f>
        <v>#REF!</v>
      </c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93" t="e">
        <f>G24</f>
        <v>#REF!</v>
      </c>
      <c r="V24" s="93" t="e">
        <f>H24</f>
        <v>#REF!</v>
      </c>
      <c r="W24" s="180" t="e">
        <f>I24</f>
        <v>#REF!</v>
      </c>
      <c r="X24" s="180"/>
      <c r="Y24" s="180"/>
      <c r="Z24" s="180"/>
      <c r="AA24" s="180" t="e">
        <f>U24</f>
        <v>#REF!</v>
      </c>
      <c r="AB24" s="180" t="e">
        <f>V24</f>
        <v>#REF!</v>
      </c>
      <c r="AC24" s="180" t="e">
        <f>W24</f>
        <v>#REF!</v>
      </c>
      <c r="AD24" s="180"/>
      <c r="AE24" s="180"/>
      <c r="AF24" s="180"/>
      <c r="AG24" s="180"/>
    </row>
    <row r="25" spans="1:33" ht="12.75">
      <c r="A25" s="23" t="s">
        <v>8</v>
      </c>
      <c r="B25" s="23"/>
      <c r="C25" s="181" t="s">
        <v>25</v>
      </c>
      <c r="D25" s="28" t="e">
        <f>D23+D24</f>
        <v>#REF!</v>
      </c>
      <c r="E25" s="28" t="e">
        <f aca="true" t="shared" si="10" ref="E25:AG25">E23+E24</f>
        <v>#REF!</v>
      </c>
      <c r="F25" s="28" t="e">
        <f t="shared" si="10"/>
        <v>#REF!</v>
      </c>
      <c r="G25" s="28" t="e">
        <f t="shared" si="10"/>
        <v>#REF!</v>
      </c>
      <c r="H25" s="28" t="e">
        <f t="shared" si="10"/>
        <v>#REF!</v>
      </c>
      <c r="I25" s="28" t="e">
        <f t="shared" si="10"/>
        <v>#REF!</v>
      </c>
      <c r="J25" s="28">
        <f t="shared" si="10"/>
        <v>0</v>
      </c>
      <c r="K25" s="28" t="e">
        <f t="shared" si="10"/>
        <v>#REF!</v>
      </c>
      <c r="L25" s="28" t="e">
        <f t="shared" si="10"/>
        <v>#REF!</v>
      </c>
      <c r="M25" s="28" t="e">
        <f t="shared" si="10"/>
        <v>#REF!</v>
      </c>
      <c r="N25" s="28">
        <f t="shared" si="10"/>
        <v>0</v>
      </c>
      <c r="O25" s="28">
        <f t="shared" si="10"/>
        <v>0</v>
      </c>
      <c r="P25" s="28">
        <f t="shared" si="10"/>
        <v>0</v>
      </c>
      <c r="Q25" s="28">
        <f t="shared" si="10"/>
        <v>0</v>
      </c>
      <c r="R25" s="28">
        <f t="shared" si="10"/>
        <v>0</v>
      </c>
      <c r="S25" s="28">
        <f t="shared" si="10"/>
        <v>0</v>
      </c>
      <c r="T25" s="28" t="e">
        <f t="shared" si="10"/>
        <v>#REF!</v>
      </c>
      <c r="U25" s="28" t="e">
        <f t="shared" si="10"/>
        <v>#REF!</v>
      </c>
      <c r="V25" s="28" t="e">
        <f t="shared" si="10"/>
        <v>#REF!</v>
      </c>
      <c r="W25" s="28" t="e">
        <f t="shared" si="10"/>
        <v>#REF!</v>
      </c>
      <c r="X25" s="28" t="e">
        <f t="shared" si="10"/>
        <v>#REF!</v>
      </c>
      <c r="Y25" s="28" t="e">
        <f t="shared" si="10"/>
        <v>#REF!</v>
      </c>
      <c r="Z25" s="28" t="e">
        <f t="shared" si="10"/>
        <v>#REF!</v>
      </c>
      <c r="AA25" s="28" t="e">
        <f t="shared" si="10"/>
        <v>#REF!</v>
      </c>
      <c r="AB25" s="28" t="e">
        <f t="shared" si="10"/>
        <v>#REF!</v>
      </c>
      <c r="AC25" s="28" t="e">
        <f t="shared" si="10"/>
        <v>#REF!</v>
      </c>
      <c r="AD25" s="28" t="e">
        <f t="shared" si="10"/>
        <v>#REF!</v>
      </c>
      <c r="AE25" s="28" t="e">
        <f t="shared" si="10"/>
        <v>#REF!</v>
      </c>
      <c r="AF25" s="28" t="e">
        <f t="shared" si="10"/>
        <v>#REF!</v>
      </c>
      <c r="AG25" s="28" t="e">
        <f t="shared" si="10"/>
        <v>#REF!</v>
      </c>
    </row>
    <row r="26" spans="1:4" ht="12.75">
      <c r="A26" s="182"/>
      <c r="B26" s="182"/>
      <c r="C26" s="182"/>
      <c r="D26" s="183"/>
    </row>
  </sheetData>
  <sheetProtection/>
  <mergeCells count="9">
    <mergeCell ref="Y1:Z1"/>
    <mergeCell ref="AB1:AC1"/>
    <mergeCell ref="AF1:AG1"/>
    <mergeCell ref="E1:F1"/>
    <mergeCell ref="H1:I1"/>
    <mergeCell ref="L1:M1"/>
    <mergeCell ref="O1:P1"/>
    <mergeCell ref="R1:S1"/>
    <mergeCell ref="V1:W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0" r:id="rId1"/>
  <headerFooter alignWithMargins="0">
    <oddHeader>&amp;C&amp;"Times New Roman CE,Normál"&amp;P/&amp;N
Költségvetési szervek  bevétele&amp;R&amp;"Times New Roman CE,Normál"2.melléklet
a /2014.(..)önkormányzati rendelethez
(ezer Ft-ban)</oddHeader>
    <oddFooter>&amp;L&amp;"Arial,Normál"&amp;8&amp;D/&amp;T&amp;C&amp;"Arial,Normál"&amp;8&amp;Z&amp;F/&amp;A</oddFooter>
  </headerFooter>
  <colBreaks count="4" manualBreakCount="4">
    <brk id="9" max="37" man="1"/>
    <brk id="14" max="37" man="1"/>
    <brk id="21" max="37" man="1"/>
    <brk id="27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6"/>
  <sheetViews>
    <sheetView view="pageBreakPreview" zoomScale="80" zoomScaleSheetLayoutView="80" zoomScalePageLayoutView="0" workbookViewId="0" topLeftCell="A1">
      <pane xSplit="3" ySplit="6" topLeftCell="D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4.875" style="3" customWidth="1"/>
    <col min="2" max="2" width="4.875" style="3" hidden="1" customWidth="1"/>
    <col min="3" max="3" width="54.75390625" style="3" customWidth="1"/>
    <col min="4" max="5" width="15.125" style="3" customWidth="1"/>
    <col min="6" max="6" width="16.125" style="3" customWidth="1"/>
    <col min="7" max="7" width="13.375" style="3" customWidth="1"/>
    <col min="8" max="9" width="14.375" style="3" customWidth="1"/>
    <col min="10" max="10" width="15.875" style="3" customWidth="1"/>
    <col min="11" max="12" width="15.375" style="3" customWidth="1"/>
    <col min="13" max="13" width="16.375" style="3" customWidth="1"/>
    <col min="14" max="15" width="15.00390625" style="3" customWidth="1"/>
    <col min="16" max="16" width="15.375" style="3" customWidth="1"/>
    <col min="17" max="17" width="14.875" style="3" customWidth="1"/>
    <col min="18" max="18" width="15.125" style="3" customWidth="1"/>
    <col min="19" max="19" width="14.75390625" style="3" customWidth="1"/>
    <col min="20" max="20" width="19.125" style="3" bestFit="1" customWidth="1"/>
    <col min="21" max="21" width="16.00390625" style="3" customWidth="1"/>
    <col min="22" max="16384" width="9.125" style="3" customWidth="1"/>
  </cols>
  <sheetData>
    <row r="1" spans="1:21" ht="12.75">
      <c r="A1" s="84" t="s">
        <v>8</v>
      </c>
      <c r="B1" s="84"/>
      <c r="C1" s="20" t="s">
        <v>8</v>
      </c>
      <c r="D1" s="20" t="s">
        <v>2</v>
      </c>
      <c r="E1" s="20" t="s">
        <v>45</v>
      </c>
      <c r="F1" s="20" t="s">
        <v>46</v>
      </c>
      <c r="G1" s="380" t="s">
        <v>344</v>
      </c>
      <c r="H1" s="382"/>
      <c r="I1" s="239" t="s">
        <v>94</v>
      </c>
      <c r="J1" s="380" t="s">
        <v>345</v>
      </c>
      <c r="K1" s="382"/>
      <c r="L1" s="239" t="s">
        <v>97</v>
      </c>
      <c r="M1" s="380" t="s">
        <v>346</v>
      </c>
      <c r="N1" s="382"/>
      <c r="O1" s="80"/>
      <c r="P1" s="20" t="s">
        <v>50</v>
      </c>
      <c r="Q1" s="20" t="s">
        <v>47</v>
      </c>
      <c r="R1" s="20" t="s">
        <v>51</v>
      </c>
      <c r="S1" s="20" t="s">
        <v>196</v>
      </c>
      <c r="T1" s="380" t="s">
        <v>347</v>
      </c>
      <c r="U1" s="382"/>
    </row>
    <row r="2" spans="1:21" ht="12.75">
      <c r="A2" s="77" t="s">
        <v>11</v>
      </c>
      <c r="B2" s="77" t="s">
        <v>0</v>
      </c>
      <c r="C2" s="77" t="s">
        <v>42</v>
      </c>
      <c r="D2" s="14" t="s">
        <v>28</v>
      </c>
      <c r="E2" s="14" t="s">
        <v>192</v>
      </c>
      <c r="F2" s="14" t="s">
        <v>348</v>
      </c>
      <c r="G2" s="78" t="s">
        <v>349</v>
      </c>
      <c r="H2" s="78" t="s">
        <v>350</v>
      </c>
      <c r="I2" s="14" t="s">
        <v>351</v>
      </c>
      <c r="J2" s="78" t="s">
        <v>352</v>
      </c>
      <c r="K2" s="78" t="s">
        <v>353</v>
      </c>
      <c r="L2" s="14" t="s">
        <v>354</v>
      </c>
      <c r="M2" s="78" t="s">
        <v>355</v>
      </c>
      <c r="N2" s="78" t="s">
        <v>353</v>
      </c>
      <c r="O2" s="79" t="s">
        <v>102</v>
      </c>
      <c r="P2" s="14" t="s">
        <v>108</v>
      </c>
      <c r="Q2" s="14" t="s">
        <v>195</v>
      </c>
      <c r="R2" s="14" t="s">
        <v>356</v>
      </c>
      <c r="S2" s="14" t="s">
        <v>60</v>
      </c>
      <c r="T2" s="78" t="s">
        <v>26</v>
      </c>
      <c r="U2" s="78" t="s">
        <v>27</v>
      </c>
    </row>
    <row r="3" spans="1:21" ht="12.75">
      <c r="A3" s="77" t="s">
        <v>7</v>
      </c>
      <c r="B3" s="77" t="s">
        <v>1</v>
      </c>
      <c r="C3" s="77" t="s">
        <v>74</v>
      </c>
      <c r="D3" s="14" t="s">
        <v>3</v>
      </c>
      <c r="E3" s="14" t="s">
        <v>90</v>
      </c>
      <c r="F3" s="14" t="s">
        <v>85</v>
      </c>
      <c r="G3" s="20" t="s">
        <v>166</v>
      </c>
      <c r="H3" s="20" t="s">
        <v>357</v>
      </c>
      <c r="I3" s="14" t="s">
        <v>137</v>
      </c>
      <c r="J3" s="20" t="s">
        <v>166</v>
      </c>
      <c r="K3" s="20" t="s">
        <v>356</v>
      </c>
      <c r="L3" s="14" t="s">
        <v>358</v>
      </c>
      <c r="M3" s="20" t="s">
        <v>166</v>
      </c>
      <c r="N3" s="20" t="s">
        <v>356</v>
      </c>
      <c r="O3" s="14" t="s">
        <v>509</v>
      </c>
      <c r="P3" s="14" t="s">
        <v>359</v>
      </c>
      <c r="Q3" s="14" t="s">
        <v>85</v>
      </c>
      <c r="R3" s="14" t="s">
        <v>85</v>
      </c>
      <c r="S3" s="14" t="s">
        <v>360</v>
      </c>
      <c r="T3" s="20" t="s">
        <v>361</v>
      </c>
      <c r="U3" s="20" t="s">
        <v>362</v>
      </c>
    </row>
    <row r="4" spans="1:21" ht="13.5">
      <c r="A4" s="77" t="s">
        <v>8</v>
      </c>
      <c r="B4" s="77"/>
      <c r="C4" s="240" t="s">
        <v>75</v>
      </c>
      <c r="D4" s="14"/>
      <c r="E4" s="14" t="s">
        <v>91</v>
      </c>
      <c r="F4" s="14" t="s">
        <v>6</v>
      </c>
      <c r="G4" s="14" t="s">
        <v>259</v>
      </c>
      <c r="H4" s="14" t="s">
        <v>92</v>
      </c>
      <c r="I4" s="14" t="s">
        <v>113</v>
      </c>
      <c r="J4" s="14" t="s">
        <v>363</v>
      </c>
      <c r="K4" s="14" t="s">
        <v>363</v>
      </c>
      <c r="L4" s="14" t="s">
        <v>364</v>
      </c>
      <c r="M4" s="14" t="s">
        <v>201</v>
      </c>
      <c r="N4" s="14" t="s">
        <v>201</v>
      </c>
      <c r="O4" s="14" t="s">
        <v>198</v>
      </c>
      <c r="P4" s="14" t="s">
        <v>92</v>
      </c>
      <c r="Q4" s="14" t="s">
        <v>44</v>
      </c>
      <c r="R4" s="14" t="s">
        <v>44</v>
      </c>
      <c r="S4" s="14" t="s">
        <v>508</v>
      </c>
      <c r="T4" s="14" t="s">
        <v>365</v>
      </c>
      <c r="U4" s="14" t="s">
        <v>365</v>
      </c>
    </row>
    <row r="5" spans="1:21" ht="13.5">
      <c r="A5" s="77"/>
      <c r="B5" s="77"/>
      <c r="C5" s="174"/>
      <c r="D5" s="14"/>
      <c r="E5" s="14"/>
      <c r="F5" s="14"/>
      <c r="G5" s="14" t="s">
        <v>366</v>
      </c>
      <c r="H5" s="14" t="s">
        <v>367</v>
      </c>
      <c r="I5" s="14" t="s">
        <v>6</v>
      </c>
      <c r="J5" s="14" t="s">
        <v>85</v>
      </c>
      <c r="K5" s="14" t="s">
        <v>85</v>
      </c>
      <c r="L5" s="14" t="s">
        <v>6</v>
      </c>
      <c r="M5" s="14" t="s">
        <v>364</v>
      </c>
      <c r="N5" s="14" t="s">
        <v>364</v>
      </c>
      <c r="O5" s="14" t="s">
        <v>105</v>
      </c>
      <c r="P5" s="14" t="s">
        <v>105</v>
      </c>
      <c r="Q5" s="14"/>
      <c r="R5" s="14"/>
      <c r="S5" s="14"/>
      <c r="T5" s="14" t="s">
        <v>196</v>
      </c>
      <c r="U5" s="14" t="s">
        <v>196</v>
      </c>
    </row>
    <row r="6" spans="1:21" ht="12.75">
      <c r="A6" s="92"/>
      <c r="B6" s="92"/>
      <c r="C6" s="92"/>
      <c r="D6" s="20" t="s">
        <v>541</v>
      </c>
      <c r="E6" s="20" t="s">
        <v>541</v>
      </c>
      <c r="F6" s="20" t="s">
        <v>541</v>
      </c>
      <c r="G6" s="20" t="s">
        <v>541</v>
      </c>
      <c r="H6" s="20" t="s">
        <v>541</v>
      </c>
      <c r="I6" s="20" t="s">
        <v>541</v>
      </c>
      <c r="J6" s="20" t="s">
        <v>541</v>
      </c>
      <c r="K6" s="20" t="s">
        <v>541</v>
      </c>
      <c r="L6" s="20" t="s">
        <v>541</v>
      </c>
      <c r="M6" s="20" t="s">
        <v>541</v>
      </c>
      <c r="N6" s="20" t="s">
        <v>541</v>
      </c>
      <c r="O6" s="20" t="s">
        <v>541</v>
      </c>
      <c r="P6" s="20" t="s">
        <v>541</v>
      </c>
      <c r="Q6" s="20" t="s">
        <v>541</v>
      </c>
      <c r="R6" s="20" t="s">
        <v>541</v>
      </c>
      <c r="S6" s="20" t="s">
        <v>541</v>
      </c>
      <c r="T6" s="20" t="s">
        <v>541</v>
      </c>
      <c r="U6" s="20" t="s">
        <v>541</v>
      </c>
    </row>
    <row r="7" spans="1:21" ht="10.5" customHeight="1">
      <c r="A7" s="76" t="s">
        <v>2</v>
      </c>
      <c r="B7" s="76" t="s">
        <v>45</v>
      </c>
      <c r="C7" s="76" t="s">
        <v>46</v>
      </c>
      <c r="D7" s="76" t="s">
        <v>49</v>
      </c>
      <c r="E7" s="76" t="s">
        <v>50</v>
      </c>
      <c r="F7" s="76" t="s">
        <v>368</v>
      </c>
      <c r="G7" s="76" t="s">
        <v>51</v>
      </c>
      <c r="H7" s="76" t="s">
        <v>48</v>
      </c>
      <c r="I7" s="76" t="s">
        <v>369</v>
      </c>
      <c r="J7" s="76" t="s">
        <v>13</v>
      </c>
      <c r="K7" s="76" t="s">
        <v>14</v>
      </c>
      <c r="L7" s="76" t="s">
        <v>370</v>
      </c>
      <c r="M7" s="76" t="s">
        <v>16</v>
      </c>
      <c r="N7" s="76" t="s">
        <v>17</v>
      </c>
      <c r="O7" s="76" t="s">
        <v>18</v>
      </c>
      <c r="P7" s="76" t="s">
        <v>19</v>
      </c>
      <c r="Q7" s="76" t="s">
        <v>20</v>
      </c>
      <c r="R7" s="76" t="s">
        <v>21</v>
      </c>
      <c r="S7" s="76" t="s">
        <v>22</v>
      </c>
      <c r="T7" s="241" t="s">
        <v>510</v>
      </c>
      <c r="U7" s="241" t="s">
        <v>371</v>
      </c>
    </row>
    <row r="8" spans="1:21" s="13" customFormat="1" ht="12.75">
      <c r="A8" s="17" t="s">
        <v>32</v>
      </c>
      <c r="B8" s="17"/>
      <c r="C8" s="10" t="s">
        <v>12</v>
      </c>
      <c r="D8" s="17" t="e">
        <f>#REF!</f>
        <v>#REF!</v>
      </c>
      <c r="E8" s="17" t="e">
        <f>#REF!</f>
        <v>#REF!</v>
      </c>
      <c r="F8" s="17" t="e">
        <f>G8+H8</f>
        <v>#REF!</v>
      </c>
      <c r="G8" s="17" t="e">
        <f>#REF!</f>
        <v>#REF!</v>
      </c>
      <c r="H8" s="89" t="e">
        <f>#REF!</f>
        <v>#REF!</v>
      </c>
      <c r="I8" s="89" t="e">
        <f>J8+K8</f>
        <v>#REF!</v>
      </c>
      <c r="J8" s="17" t="e">
        <f>#REF!</f>
        <v>#REF!</v>
      </c>
      <c r="K8" s="17">
        <v>0</v>
      </c>
      <c r="L8" s="89">
        <f>M8+N8</f>
        <v>0</v>
      </c>
      <c r="M8" s="17">
        <v>0</v>
      </c>
      <c r="N8" s="17">
        <v>0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89" t="e">
        <f>D8+E8+F8+I8+L8+P8+Q8+R8+O8</f>
        <v>#REF!</v>
      </c>
      <c r="T8" s="89" t="e">
        <f>D8+E8+F8+J8+M8+P8+O8</f>
        <v>#REF!</v>
      </c>
      <c r="U8" s="89" t="e">
        <f>K8+N8+Q8+R8</f>
        <v>#REF!</v>
      </c>
    </row>
    <row r="9" spans="1:21" s="13" customFormat="1" ht="12.75" hidden="1">
      <c r="A9" s="17" t="s">
        <v>33</v>
      </c>
      <c r="B9" s="9"/>
      <c r="C9" s="272" t="s">
        <v>54</v>
      </c>
      <c r="D9" s="89" t="e">
        <f>#REF!</f>
        <v>#REF!</v>
      </c>
      <c r="E9" s="89" t="e">
        <f>#REF!</f>
        <v>#REF!</v>
      </c>
      <c r="F9" s="17" t="e">
        <f aca="true" t="shared" si="0" ref="F9:F22">G9+H9</f>
        <v>#REF!</v>
      </c>
      <c r="G9" s="89" t="e">
        <f>#REF!</f>
        <v>#REF!</v>
      </c>
      <c r="H9" s="89" t="e">
        <f>#REF!</f>
        <v>#REF!</v>
      </c>
      <c r="I9" s="89" t="e">
        <f>I10+I11+I12+I13+I14+I15+I16+I17+I18</f>
        <v>#REF!</v>
      </c>
      <c r="J9" s="89" t="e">
        <f>#REF!</f>
        <v>#REF!</v>
      </c>
      <c r="K9" s="89">
        <f aca="true" t="shared" si="1" ref="K9:U9">K10+K11+K12+K13+K14+K15+K16+K17+K18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 t="e">
        <f>#REF!</f>
        <v>#REF!</v>
      </c>
      <c r="P9" s="89" t="e">
        <f>#REF!</f>
        <v>#REF!</v>
      </c>
      <c r="Q9" s="89" t="e">
        <f>#REF!</f>
        <v>#REF!</v>
      </c>
      <c r="R9" s="89" t="e">
        <f>#REF!</f>
        <v>#REF!</v>
      </c>
      <c r="S9" s="89" t="e">
        <f aca="true" t="shared" si="2" ref="S9:S22">D9+E9+F9+I9+L9+P9+Q9+R9+O9</f>
        <v>#REF!</v>
      </c>
      <c r="T9" s="89" t="e">
        <f aca="true" t="shared" si="3" ref="T9:T22">D9+E9+F9+J9+M9+P9+O9</f>
        <v>#REF!</v>
      </c>
      <c r="U9" s="89" t="e">
        <f t="shared" si="1"/>
        <v>#REF!</v>
      </c>
    </row>
    <row r="10" spans="1:21" s="13" customFormat="1" ht="12.75">
      <c r="A10" s="17" t="s">
        <v>33</v>
      </c>
      <c r="B10" s="335" t="s">
        <v>32</v>
      </c>
      <c r="C10" s="10" t="s">
        <v>76</v>
      </c>
      <c r="D10" s="17" t="e">
        <f>#REF!</f>
        <v>#REF!</v>
      </c>
      <c r="E10" s="17" t="e">
        <f>#REF!</f>
        <v>#REF!</v>
      </c>
      <c r="F10" s="17" t="e">
        <f t="shared" si="0"/>
        <v>#REF!</v>
      </c>
      <c r="G10" s="17" t="e">
        <f>#REF!</f>
        <v>#REF!</v>
      </c>
      <c r="H10" s="89" t="e">
        <f>#REF!</f>
        <v>#REF!</v>
      </c>
      <c r="I10" s="89" t="e">
        <f>J10+K10</f>
        <v>#REF!</v>
      </c>
      <c r="J10" s="17" t="e">
        <f>#REF!</f>
        <v>#REF!</v>
      </c>
      <c r="K10" s="17">
        <v>0</v>
      </c>
      <c r="L10" s="89">
        <f>M10+N10</f>
        <v>0</v>
      </c>
      <c r="M10" s="17">
        <v>0</v>
      </c>
      <c r="N10" s="17">
        <v>0</v>
      </c>
      <c r="O10" s="17" t="e">
        <f>#REF!</f>
        <v>#REF!</v>
      </c>
      <c r="P10" s="17" t="e">
        <f>#REF!</f>
        <v>#REF!</v>
      </c>
      <c r="Q10" s="17" t="e">
        <f>#REF!</f>
        <v>#REF!</v>
      </c>
      <c r="R10" s="17" t="e">
        <f>#REF!</f>
        <v>#REF!</v>
      </c>
      <c r="S10" s="89" t="e">
        <f t="shared" si="2"/>
        <v>#REF!</v>
      </c>
      <c r="T10" s="89" t="e">
        <f t="shared" si="3"/>
        <v>#REF!</v>
      </c>
      <c r="U10" s="89" t="e">
        <f aca="true" t="shared" si="4" ref="U10:U22">K10+N10+Q10+R10</f>
        <v>#REF!</v>
      </c>
    </row>
    <row r="11" spans="1:21" s="13" customFormat="1" ht="12.75">
      <c r="A11" s="17" t="s">
        <v>35</v>
      </c>
      <c r="B11" s="17" t="s">
        <v>33</v>
      </c>
      <c r="C11" s="337" t="s">
        <v>77</v>
      </c>
      <c r="D11" s="17" t="e">
        <f>#REF!</f>
        <v>#REF!</v>
      </c>
      <c r="E11" s="17" t="e">
        <f>#REF!</f>
        <v>#REF!</v>
      </c>
      <c r="F11" s="17" t="e">
        <f t="shared" si="0"/>
        <v>#REF!</v>
      </c>
      <c r="G11" s="17" t="e">
        <f>#REF!</f>
        <v>#REF!</v>
      </c>
      <c r="H11" s="89" t="e">
        <f>#REF!</f>
        <v>#REF!</v>
      </c>
      <c r="I11" s="89" t="e">
        <f aca="true" t="shared" si="5" ref="I11:I22">J11+K11</f>
        <v>#REF!</v>
      </c>
      <c r="J11" s="17" t="e">
        <f>#REF!</f>
        <v>#REF!</v>
      </c>
      <c r="K11" s="17">
        <v>0</v>
      </c>
      <c r="L11" s="89">
        <f aca="true" t="shared" si="6" ref="L11:L22">M11+N11</f>
        <v>0</v>
      </c>
      <c r="M11" s="17">
        <v>0</v>
      </c>
      <c r="N11" s="17">
        <v>0</v>
      </c>
      <c r="O11" s="17" t="e">
        <f>#REF!</f>
        <v>#REF!</v>
      </c>
      <c r="P11" s="17" t="e">
        <f>#REF!</f>
        <v>#REF!</v>
      </c>
      <c r="Q11" s="17" t="e">
        <f>#REF!</f>
        <v>#REF!</v>
      </c>
      <c r="R11" s="17" t="e">
        <f>#REF!</f>
        <v>#REF!</v>
      </c>
      <c r="S11" s="89" t="e">
        <f t="shared" si="2"/>
        <v>#REF!</v>
      </c>
      <c r="T11" s="89" t="e">
        <f t="shared" si="3"/>
        <v>#REF!</v>
      </c>
      <c r="U11" s="89" t="e">
        <f t="shared" si="4"/>
        <v>#REF!</v>
      </c>
    </row>
    <row r="12" spans="1:21" s="13" customFormat="1" ht="12.75">
      <c r="A12" s="17" t="s">
        <v>36</v>
      </c>
      <c r="B12" s="17" t="s">
        <v>35</v>
      </c>
      <c r="C12" s="29" t="s">
        <v>78</v>
      </c>
      <c r="D12" s="17" t="e">
        <f>#REF!</f>
        <v>#REF!</v>
      </c>
      <c r="E12" s="17" t="e">
        <f>#REF!</f>
        <v>#REF!</v>
      </c>
      <c r="F12" s="17" t="e">
        <f t="shared" si="0"/>
        <v>#REF!</v>
      </c>
      <c r="G12" s="17" t="e">
        <f>#REF!</f>
        <v>#REF!</v>
      </c>
      <c r="H12" s="89" t="e">
        <f>#REF!</f>
        <v>#REF!</v>
      </c>
      <c r="I12" s="89" t="e">
        <f t="shared" si="5"/>
        <v>#REF!</v>
      </c>
      <c r="J12" s="17" t="e">
        <f>#REF!</f>
        <v>#REF!</v>
      </c>
      <c r="K12" s="17">
        <v>0</v>
      </c>
      <c r="L12" s="89">
        <f t="shared" si="6"/>
        <v>0</v>
      </c>
      <c r="M12" s="17">
        <v>0</v>
      </c>
      <c r="N12" s="17">
        <v>0</v>
      </c>
      <c r="O12" s="17" t="e">
        <f>#REF!</f>
        <v>#REF!</v>
      </c>
      <c r="P12" s="17" t="e">
        <f>#REF!</f>
        <v>#REF!</v>
      </c>
      <c r="Q12" s="17" t="e">
        <f>#REF!</f>
        <v>#REF!</v>
      </c>
      <c r="R12" s="17" t="e">
        <f>#REF!</f>
        <v>#REF!</v>
      </c>
      <c r="S12" s="89" t="e">
        <f t="shared" si="2"/>
        <v>#REF!</v>
      </c>
      <c r="T12" s="89" t="e">
        <f t="shared" si="3"/>
        <v>#REF!</v>
      </c>
      <c r="U12" s="89" t="e">
        <f t="shared" si="4"/>
        <v>#REF!</v>
      </c>
    </row>
    <row r="13" spans="1:21" s="13" customFormat="1" ht="12.75">
      <c r="A13" s="17" t="s">
        <v>34</v>
      </c>
      <c r="B13" s="17" t="s">
        <v>36</v>
      </c>
      <c r="C13" s="29" t="s">
        <v>213</v>
      </c>
      <c r="D13" s="17" t="e">
        <f>#REF!</f>
        <v>#REF!</v>
      </c>
      <c r="E13" s="17" t="e">
        <f>#REF!</f>
        <v>#REF!</v>
      </c>
      <c r="F13" s="17" t="e">
        <f t="shared" si="0"/>
        <v>#REF!</v>
      </c>
      <c r="G13" s="17" t="e">
        <f>#REF!</f>
        <v>#REF!</v>
      </c>
      <c r="H13" s="89" t="e">
        <f>#REF!</f>
        <v>#REF!</v>
      </c>
      <c r="I13" s="89" t="e">
        <f t="shared" si="5"/>
        <v>#REF!</v>
      </c>
      <c r="J13" s="17" t="e">
        <f>#REF!</f>
        <v>#REF!</v>
      </c>
      <c r="K13" s="17">
        <v>0</v>
      </c>
      <c r="L13" s="89">
        <f t="shared" si="6"/>
        <v>0</v>
      </c>
      <c r="M13" s="17">
        <v>0</v>
      </c>
      <c r="N13" s="17">
        <v>0</v>
      </c>
      <c r="O13" s="17" t="e">
        <f>#REF!</f>
        <v>#REF!</v>
      </c>
      <c r="P13" s="17" t="e">
        <f>#REF!</f>
        <v>#REF!</v>
      </c>
      <c r="Q13" s="17" t="e">
        <f>#REF!</f>
        <v>#REF!</v>
      </c>
      <c r="R13" s="17" t="e">
        <f>#REF!</f>
        <v>#REF!</v>
      </c>
      <c r="S13" s="89" t="e">
        <f t="shared" si="2"/>
        <v>#REF!</v>
      </c>
      <c r="T13" s="89" t="e">
        <f t="shared" si="3"/>
        <v>#REF!</v>
      </c>
      <c r="U13" s="89" t="e">
        <f t="shared" si="4"/>
        <v>#REF!</v>
      </c>
    </row>
    <row r="14" spans="1:21" s="13" customFormat="1" ht="12.75">
      <c r="A14" s="17" t="s">
        <v>40</v>
      </c>
      <c r="B14" s="17" t="s">
        <v>34</v>
      </c>
      <c r="C14" s="29" t="s">
        <v>79</v>
      </c>
      <c r="D14" s="17" t="e">
        <f>#REF!</f>
        <v>#REF!</v>
      </c>
      <c r="E14" s="17" t="e">
        <f>#REF!</f>
        <v>#REF!</v>
      </c>
      <c r="F14" s="17" t="e">
        <f t="shared" si="0"/>
        <v>#REF!</v>
      </c>
      <c r="G14" s="17" t="e">
        <f>#REF!</f>
        <v>#REF!</v>
      </c>
      <c r="H14" s="89" t="e">
        <f>#REF!</f>
        <v>#REF!</v>
      </c>
      <c r="I14" s="89" t="e">
        <f t="shared" si="5"/>
        <v>#REF!</v>
      </c>
      <c r="J14" s="17" t="e">
        <f>#REF!</f>
        <v>#REF!</v>
      </c>
      <c r="K14" s="17">
        <v>0</v>
      </c>
      <c r="L14" s="89">
        <f t="shared" si="6"/>
        <v>0</v>
      </c>
      <c r="M14" s="17">
        <v>0</v>
      </c>
      <c r="N14" s="17">
        <v>0</v>
      </c>
      <c r="O14" s="17" t="e">
        <f>#REF!</f>
        <v>#REF!</v>
      </c>
      <c r="P14" s="17" t="e">
        <f>#REF!</f>
        <v>#REF!</v>
      </c>
      <c r="Q14" s="17" t="e">
        <f>#REF!</f>
        <v>#REF!</v>
      </c>
      <c r="R14" s="17" t="e">
        <f>#REF!</f>
        <v>#REF!</v>
      </c>
      <c r="S14" s="89" t="e">
        <f t="shared" si="2"/>
        <v>#REF!</v>
      </c>
      <c r="T14" s="89" t="e">
        <f t="shared" si="3"/>
        <v>#REF!</v>
      </c>
      <c r="U14" s="89" t="e">
        <f t="shared" si="4"/>
        <v>#REF!</v>
      </c>
    </row>
    <row r="15" spans="1:21" s="13" customFormat="1" ht="12.75">
      <c r="A15" s="17" t="s">
        <v>37</v>
      </c>
      <c r="B15" s="17" t="s">
        <v>40</v>
      </c>
      <c r="C15" s="29" t="s">
        <v>80</v>
      </c>
      <c r="D15" s="17" t="e">
        <f>#REF!</f>
        <v>#REF!</v>
      </c>
      <c r="E15" s="17" t="e">
        <f>#REF!</f>
        <v>#REF!</v>
      </c>
      <c r="F15" s="17" t="e">
        <f t="shared" si="0"/>
        <v>#REF!</v>
      </c>
      <c r="G15" s="17" t="e">
        <f>#REF!</f>
        <v>#REF!</v>
      </c>
      <c r="H15" s="89" t="e">
        <f>#REF!</f>
        <v>#REF!</v>
      </c>
      <c r="I15" s="89" t="e">
        <f t="shared" si="5"/>
        <v>#REF!</v>
      </c>
      <c r="J15" s="17" t="e">
        <f>#REF!</f>
        <v>#REF!</v>
      </c>
      <c r="K15" s="17">
        <v>0</v>
      </c>
      <c r="L15" s="89">
        <f t="shared" si="6"/>
        <v>0</v>
      </c>
      <c r="M15" s="17">
        <v>0</v>
      </c>
      <c r="N15" s="17">
        <v>0</v>
      </c>
      <c r="O15" s="17" t="e">
        <f>#REF!</f>
        <v>#REF!</v>
      </c>
      <c r="P15" s="17" t="e">
        <f>#REF!</f>
        <v>#REF!</v>
      </c>
      <c r="Q15" s="17" t="e">
        <f>#REF!</f>
        <v>#REF!</v>
      </c>
      <c r="R15" s="17" t="e">
        <f>#REF!</f>
        <v>#REF!</v>
      </c>
      <c r="S15" s="89" t="e">
        <f t="shared" si="2"/>
        <v>#REF!</v>
      </c>
      <c r="T15" s="89" t="e">
        <f t="shared" si="3"/>
        <v>#REF!</v>
      </c>
      <c r="U15" s="89" t="e">
        <f t="shared" si="4"/>
        <v>#REF!</v>
      </c>
    </row>
    <row r="16" spans="1:21" s="13" customFormat="1" ht="12.75">
      <c r="A16" s="17" t="s">
        <v>38</v>
      </c>
      <c r="B16" s="17" t="s">
        <v>37</v>
      </c>
      <c r="C16" s="29" t="s">
        <v>62</v>
      </c>
      <c r="D16" s="17" t="e">
        <f>#REF!</f>
        <v>#REF!</v>
      </c>
      <c r="E16" s="17" t="e">
        <f>#REF!</f>
        <v>#REF!</v>
      </c>
      <c r="F16" s="17" t="e">
        <f t="shared" si="0"/>
        <v>#REF!</v>
      </c>
      <c r="G16" s="17" t="e">
        <f>#REF!</f>
        <v>#REF!</v>
      </c>
      <c r="H16" s="89" t="e">
        <f>#REF!</f>
        <v>#REF!</v>
      </c>
      <c r="I16" s="89" t="e">
        <f t="shared" si="5"/>
        <v>#REF!</v>
      </c>
      <c r="J16" s="17" t="e">
        <f>#REF!</f>
        <v>#REF!</v>
      </c>
      <c r="K16" s="17">
        <v>0</v>
      </c>
      <c r="L16" s="89">
        <f t="shared" si="6"/>
        <v>0</v>
      </c>
      <c r="M16" s="17">
        <v>0</v>
      </c>
      <c r="N16" s="17">
        <v>0</v>
      </c>
      <c r="O16" s="17" t="e">
        <f>#REF!</f>
        <v>#REF!</v>
      </c>
      <c r="P16" s="17" t="e">
        <f>#REF!</f>
        <v>#REF!</v>
      </c>
      <c r="Q16" s="17" t="e">
        <f>#REF!</f>
        <v>#REF!</v>
      </c>
      <c r="R16" s="17" t="e">
        <f>#REF!</f>
        <v>#REF!</v>
      </c>
      <c r="S16" s="89" t="e">
        <f t="shared" si="2"/>
        <v>#REF!</v>
      </c>
      <c r="T16" s="89" t="e">
        <f t="shared" si="3"/>
        <v>#REF!</v>
      </c>
      <c r="U16" s="89" t="e">
        <f t="shared" si="4"/>
        <v>#REF!</v>
      </c>
    </row>
    <row r="17" spans="1:21" s="13" customFormat="1" ht="12.75">
      <c r="A17" s="17" t="s">
        <v>39</v>
      </c>
      <c r="B17" s="17" t="s">
        <v>38</v>
      </c>
      <c r="C17" s="338" t="s">
        <v>226</v>
      </c>
      <c r="D17" s="17" t="e">
        <f>#REF!</f>
        <v>#REF!</v>
      </c>
      <c r="E17" s="17" t="e">
        <f>#REF!</f>
        <v>#REF!</v>
      </c>
      <c r="F17" s="17" t="e">
        <f t="shared" si="0"/>
        <v>#REF!</v>
      </c>
      <c r="G17" s="17" t="e">
        <f>#REF!</f>
        <v>#REF!</v>
      </c>
      <c r="H17" s="89" t="e">
        <f>#REF!</f>
        <v>#REF!</v>
      </c>
      <c r="I17" s="89" t="e">
        <f t="shared" si="5"/>
        <v>#REF!</v>
      </c>
      <c r="J17" s="17" t="e">
        <f>#REF!</f>
        <v>#REF!</v>
      </c>
      <c r="K17" s="17">
        <v>0</v>
      </c>
      <c r="L17" s="89">
        <f t="shared" si="6"/>
        <v>0</v>
      </c>
      <c r="M17" s="17">
        <v>0</v>
      </c>
      <c r="N17" s="17">
        <v>0</v>
      </c>
      <c r="O17" s="17" t="e">
        <f>#REF!</f>
        <v>#REF!</v>
      </c>
      <c r="P17" s="17" t="e">
        <f>#REF!</f>
        <v>#REF!</v>
      </c>
      <c r="Q17" s="17" t="e">
        <f>#REF!</f>
        <v>#REF!</v>
      </c>
      <c r="R17" s="17" t="e">
        <f>#REF!</f>
        <v>#REF!</v>
      </c>
      <c r="S17" s="89" t="e">
        <f t="shared" si="2"/>
        <v>#REF!</v>
      </c>
      <c r="T17" s="89" t="e">
        <f t="shared" si="3"/>
        <v>#REF!</v>
      </c>
      <c r="U17" s="89" t="e">
        <f t="shared" si="4"/>
        <v>#REF!</v>
      </c>
    </row>
    <row r="18" spans="1:21" s="13" customFormat="1" ht="12.75">
      <c r="A18" s="17" t="s">
        <v>13</v>
      </c>
      <c r="B18" s="17" t="s">
        <v>39</v>
      </c>
      <c r="C18" s="338" t="s">
        <v>256</v>
      </c>
      <c r="D18" s="17" t="e">
        <f>#REF!</f>
        <v>#REF!</v>
      </c>
      <c r="E18" s="17" t="e">
        <f>#REF!</f>
        <v>#REF!</v>
      </c>
      <c r="F18" s="17" t="e">
        <f t="shared" si="0"/>
        <v>#REF!</v>
      </c>
      <c r="G18" s="17" t="e">
        <f>#REF!</f>
        <v>#REF!</v>
      </c>
      <c r="H18" s="89" t="e">
        <f>#REF!</f>
        <v>#REF!</v>
      </c>
      <c r="I18" s="89" t="e">
        <f t="shared" si="5"/>
        <v>#REF!</v>
      </c>
      <c r="J18" s="17" t="e">
        <f>#REF!</f>
        <v>#REF!</v>
      </c>
      <c r="K18" s="17">
        <v>0</v>
      </c>
      <c r="L18" s="89">
        <f t="shared" si="6"/>
        <v>0</v>
      </c>
      <c r="M18" s="17">
        <v>0</v>
      </c>
      <c r="N18" s="17">
        <v>0</v>
      </c>
      <c r="O18" s="17" t="e">
        <f>#REF!</f>
        <v>#REF!</v>
      </c>
      <c r="P18" s="17" t="e">
        <f>#REF!</f>
        <v>#REF!</v>
      </c>
      <c r="Q18" s="17" t="e">
        <f>#REF!</f>
        <v>#REF!</v>
      </c>
      <c r="R18" s="17" t="e">
        <f>#REF!</f>
        <v>#REF!</v>
      </c>
      <c r="S18" s="89" t="e">
        <f t="shared" si="2"/>
        <v>#REF!</v>
      </c>
      <c r="T18" s="89" t="e">
        <f t="shared" si="3"/>
        <v>#REF!</v>
      </c>
      <c r="U18" s="89" t="e">
        <f t="shared" si="4"/>
        <v>#REF!</v>
      </c>
    </row>
    <row r="19" spans="1:21" s="13" customFormat="1" ht="12.75">
      <c r="A19" s="17" t="s">
        <v>14</v>
      </c>
      <c r="B19" s="9"/>
      <c r="C19" s="272" t="s">
        <v>190</v>
      </c>
      <c r="D19" s="17" t="e">
        <f>#REF!</f>
        <v>#REF!</v>
      </c>
      <c r="E19" s="17" t="e">
        <f>#REF!</f>
        <v>#REF!</v>
      </c>
      <c r="F19" s="17" t="e">
        <f t="shared" si="0"/>
        <v>#REF!</v>
      </c>
      <c r="G19" s="17" t="e">
        <f>#REF!</f>
        <v>#REF!</v>
      </c>
      <c r="H19" s="89" t="e">
        <f>#REF!</f>
        <v>#REF!</v>
      </c>
      <c r="I19" s="89" t="e">
        <f t="shared" si="5"/>
        <v>#REF!</v>
      </c>
      <c r="J19" s="17" t="e">
        <f>#REF!</f>
        <v>#REF!</v>
      </c>
      <c r="K19" s="17">
        <v>0</v>
      </c>
      <c r="L19" s="89">
        <f t="shared" si="6"/>
        <v>0</v>
      </c>
      <c r="M19" s="17">
        <v>0</v>
      </c>
      <c r="N19" s="17">
        <v>0</v>
      </c>
      <c r="O19" s="17" t="e">
        <f>#REF!</f>
        <v>#REF!</v>
      </c>
      <c r="P19" s="17" t="e">
        <f>#REF!</f>
        <v>#REF!</v>
      </c>
      <c r="Q19" s="17" t="e">
        <f>#REF!</f>
        <v>#REF!</v>
      </c>
      <c r="R19" s="17" t="e">
        <f>#REF!</f>
        <v>#REF!</v>
      </c>
      <c r="S19" s="89" t="e">
        <f t="shared" si="2"/>
        <v>#REF!</v>
      </c>
      <c r="T19" s="89" t="e">
        <f t="shared" si="3"/>
        <v>#REF!</v>
      </c>
      <c r="U19" s="89" t="e">
        <f t="shared" si="4"/>
        <v>#REF!</v>
      </c>
    </row>
    <row r="20" spans="1:21" s="13" customFormat="1" ht="12.75">
      <c r="A20" s="17" t="s">
        <v>15</v>
      </c>
      <c r="B20" s="9"/>
      <c r="C20" s="336" t="s">
        <v>422</v>
      </c>
      <c r="D20" s="17" t="e">
        <f>#REF!</f>
        <v>#REF!</v>
      </c>
      <c r="E20" s="17" t="e">
        <f>#REF!</f>
        <v>#REF!</v>
      </c>
      <c r="F20" s="17" t="e">
        <f t="shared" si="0"/>
        <v>#REF!</v>
      </c>
      <c r="G20" s="17" t="e">
        <f>#REF!</f>
        <v>#REF!</v>
      </c>
      <c r="H20" s="89" t="e">
        <f>#REF!</f>
        <v>#REF!</v>
      </c>
      <c r="I20" s="89" t="e">
        <f t="shared" si="5"/>
        <v>#REF!</v>
      </c>
      <c r="J20" s="17" t="e">
        <f>#REF!</f>
        <v>#REF!</v>
      </c>
      <c r="K20" s="17">
        <v>0</v>
      </c>
      <c r="L20" s="89">
        <f t="shared" si="6"/>
        <v>0</v>
      </c>
      <c r="M20" s="17">
        <v>0</v>
      </c>
      <c r="N20" s="17">
        <v>0</v>
      </c>
      <c r="O20" s="17" t="e">
        <f>#REF!</f>
        <v>#REF!</v>
      </c>
      <c r="P20" s="17" t="e">
        <f>#REF!</f>
        <v>#REF!</v>
      </c>
      <c r="Q20" s="17" t="e">
        <f>#REF!</f>
        <v>#REF!</v>
      </c>
      <c r="R20" s="17" t="e">
        <f>#REF!</f>
        <v>#REF!</v>
      </c>
      <c r="S20" s="89" t="e">
        <f t="shared" si="2"/>
        <v>#REF!</v>
      </c>
      <c r="T20" s="89" t="e">
        <f t="shared" si="3"/>
        <v>#REF!</v>
      </c>
      <c r="U20" s="89" t="e">
        <f t="shared" si="4"/>
        <v>#REF!</v>
      </c>
    </row>
    <row r="21" spans="1:21" s="13" customFormat="1" ht="12.75">
      <c r="A21" s="17" t="s">
        <v>16</v>
      </c>
      <c r="B21" s="17"/>
      <c r="C21" s="9" t="s">
        <v>425</v>
      </c>
      <c r="D21" s="17" t="e">
        <f>#REF!</f>
        <v>#REF!</v>
      </c>
      <c r="E21" s="17" t="e">
        <f>#REF!</f>
        <v>#REF!</v>
      </c>
      <c r="F21" s="17" t="e">
        <f t="shared" si="0"/>
        <v>#REF!</v>
      </c>
      <c r="G21" s="17" t="e">
        <f>#REF!</f>
        <v>#REF!</v>
      </c>
      <c r="H21" s="89" t="e">
        <f>#REF!</f>
        <v>#REF!</v>
      </c>
      <c r="I21" s="89" t="e">
        <f t="shared" si="5"/>
        <v>#REF!</v>
      </c>
      <c r="J21" s="17" t="e">
        <f>#REF!</f>
        <v>#REF!</v>
      </c>
      <c r="K21" s="17">
        <v>0</v>
      </c>
      <c r="L21" s="89">
        <f t="shared" si="6"/>
        <v>0</v>
      </c>
      <c r="M21" s="17">
        <v>0</v>
      </c>
      <c r="N21" s="17">
        <v>0</v>
      </c>
      <c r="O21" s="17" t="e">
        <f>#REF!</f>
        <v>#REF!</v>
      </c>
      <c r="P21" s="17" t="e">
        <f>#REF!</f>
        <v>#REF!</v>
      </c>
      <c r="Q21" s="17" t="e">
        <f>#REF!</f>
        <v>#REF!</v>
      </c>
      <c r="R21" s="17" t="e">
        <f>#REF!</f>
        <v>#REF!</v>
      </c>
      <c r="S21" s="89" t="e">
        <f t="shared" si="2"/>
        <v>#REF!</v>
      </c>
      <c r="T21" s="89" t="e">
        <f t="shared" si="3"/>
        <v>#REF!</v>
      </c>
      <c r="U21" s="89" t="e">
        <f t="shared" si="4"/>
        <v>#REF!</v>
      </c>
    </row>
    <row r="22" spans="1:21" s="13" customFormat="1" ht="12.75">
      <c r="A22" s="17" t="s">
        <v>17</v>
      </c>
      <c r="B22" s="17"/>
      <c r="C22" s="272" t="s">
        <v>426</v>
      </c>
      <c r="D22" s="17" t="e">
        <f>#REF!</f>
        <v>#REF!</v>
      </c>
      <c r="E22" s="17" t="e">
        <f>#REF!</f>
        <v>#REF!</v>
      </c>
      <c r="F22" s="17" t="e">
        <f t="shared" si="0"/>
        <v>#REF!</v>
      </c>
      <c r="G22" s="17" t="e">
        <f>#REF!</f>
        <v>#REF!</v>
      </c>
      <c r="H22" s="89" t="e">
        <f>#REF!</f>
        <v>#REF!</v>
      </c>
      <c r="I22" s="89" t="e">
        <f t="shared" si="5"/>
        <v>#REF!</v>
      </c>
      <c r="J22" s="17" t="e">
        <f>#REF!</f>
        <v>#REF!</v>
      </c>
      <c r="K22" s="17">
        <v>0</v>
      </c>
      <c r="L22" s="89">
        <f t="shared" si="6"/>
        <v>0</v>
      </c>
      <c r="M22" s="17">
        <v>0</v>
      </c>
      <c r="N22" s="17">
        <v>0</v>
      </c>
      <c r="O22" s="17" t="e">
        <f>#REF!</f>
        <v>#REF!</v>
      </c>
      <c r="P22" s="17" t="e">
        <f>#REF!</f>
        <v>#REF!</v>
      </c>
      <c r="Q22" s="17" t="e">
        <f>#REF!</f>
        <v>#REF!</v>
      </c>
      <c r="R22" s="17" t="e">
        <f>#REF!</f>
        <v>#REF!</v>
      </c>
      <c r="S22" s="89" t="e">
        <f t="shared" si="2"/>
        <v>#REF!</v>
      </c>
      <c r="T22" s="89" t="e">
        <f t="shared" si="3"/>
        <v>#REF!</v>
      </c>
      <c r="U22" s="89" t="e">
        <f t="shared" si="4"/>
        <v>#REF!</v>
      </c>
    </row>
    <row r="23" spans="1:21" ht="12.75">
      <c r="A23" s="23" t="s">
        <v>8</v>
      </c>
      <c r="B23" s="23"/>
      <c r="C23" s="177" t="s">
        <v>246</v>
      </c>
      <c r="D23" s="22" t="e">
        <f>D8+D9+D19+D20+D21+D22</f>
        <v>#REF!</v>
      </c>
      <c r="E23" s="22" t="e">
        <f aca="true" t="shared" si="7" ref="E23:U23">E8+E9+E19+E20+E21+E22</f>
        <v>#REF!</v>
      </c>
      <c r="F23" s="22" t="e">
        <f t="shared" si="7"/>
        <v>#REF!</v>
      </c>
      <c r="G23" s="22" t="e">
        <f t="shared" si="7"/>
        <v>#REF!</v>
      </c>
      <c r="H23" s="22" t="e">
        <f t="shared" si="7"/>
        <v>#REF!</v>
      </c>
      <c r="I23" s="22" t="e">
        <f t="shared" si="7"/>
        <v>#REF!</v>
      </c>
      <c r="J23" s="22" t="e">
        <f t="shared" si="7"/>
        <v>#REF!</v>
      </c>
      <c r="K23" s="22">
        <f t="shared" si="7"/>
        <v>0</v>
      </c>
      <c r="L23" s="22">
        <f t="shared" si="7"/>
        <v>0</v>
      </c>
      <c r="M23" s="22">
        <f t="shared" si="7"/>
        <v>0</v>
      </c>
      <c r="N23" s="22">
        <f t="shared" si="7"/>
        <v>0</v>
      </c>
      <c r="O23" s="22" t="e">
        <f t="shared" si="7"/>
        <v>#REF!</v>
      </c>
      <c r="P23" s="22" t="e">
        <f t="shared" si="7"/>
        <v>#REF!</v>
      </c>
      <c r="Q23" s="22" t="e">
        <f t="shared" si="7"/>
        <v>#REF!</v>
      </c>
      <c r="R23" s="22" t="e">
        <f t="shared" si="7"/>
        <v>#REF!</v>
      </c>
      <c r="S23" s="22" t="e">
        <f t="shared" si="7"/>
        <v>#REF!</v>
      </c>
      <c r="T23" s="22" t="e">
        <f t="shared" si="7"/>
        <v>#REF!</v>
      </c>
      <c r="U23" s="22" t="e">
        <f t="shared" si="7"/>
        <v>#REF!</v>
      </c>
    </row>
    <row r="24" spans="1:21" ht="12.75">
      <c r="A24" s="178" t="s">
        <v>8</v>
      </c>
      <c r="B24" s="178"/>
      <c r="C24" s="179" t="s">
        <v>271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</row>
    <row r="25" spans="1:21" ht="12.75">
      <c r="A25" s="23" t="s">
        <v>8</v>
      </c>
      <c r="B25" s="23"/>
      <c r="C25" s="181" t="s">
        <v>25</v>
      </c>
      <c r="D25" s="28" t="e">
        <f>D23+D24</f>
        <v>#REF!</v>
      </c>
      <c r="E25" s="28" t="e">
        <f aca="true" t="shared" si="8" ref="E25:U25">E23+E24</f>
        <v>#REF!</v>
      </c>
      <c r="F25" s="28" t="e">
        <f t="shared" si="8"/>
        <v>#REF!</v>
      </c>
      <c r="G25" s="28" t="e">
        <f t="shared" si="8"/>
        <v>#REF!</v>
      </c>
      <c r="H25" s="28" t="e">
        <f t="shared" si="8"/>
        <v>#REF!</v>
      </c>
      <c r="I25" s="28" t="e">
        <f t="shared" si="8"/>
        <v>#REF!</v>
      </c>
      <c r="J25" s="28" t="e">
        <f t="shared" si="8"/>
        <v>#REF!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8">
        <f t="shared" si="8"/>
        <v>0</v>
      </c>
      <c r="O25" s="28" t="e">
        <f t="shared" si="8"/>
        <v>#REF!</v>
      </c>
      <c r="P25" s="28" t="e">
        <f t="shared" si="8"/>
        <v>#REF!</v>
      </c>
      <c r="Q25" s="28" t="e">
        <f t="shared" si="8"/>
        <v>#REF!</v>
      </c>
      <c r="R25" s="28" t="e">
        <f t="shared" si="8"/>
        <v>#REF!</v>
      </c>
      <c r="S25" s="28" t="e">
        <f t="shared" si="8"/>
        <v>#REF!</v>
      </c>
      <c r="T25" s="28" t="e">
        <f t="shared" si="8"/>
        <v>#REF!</v>
      </c>
      <c r="U25" s="28" t="e">
        <f t="shared" si="8"/>
        <v>#REF!</v>
      </c>
    </row>
    <row r="26" spans="1:2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</sheetData>
  <sheetProtection/>
  <mergeCells count="4">
    <mergeCell ref="G1:H1"/>
    <mergeCell ref="J1:K1"/>
    <mergeCell ref="M1:N1"/>
    <mergeCell ref="T1:U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0" r:id="rId1"/>
  <headerFooter alignWithMargins="0">
    <oddHeader>&amp;C&amp;"Times New Roman CE,Normál"&amp;P/&amp;N
Költségvetési szervek  kiadása&amp;R&amp;"Times New Roman CE,Normál"3.melléklet
a /2014.(..)önkormányzati rendelethez
(ezer Ft-ban)</oddHeader>
    <oddFooter>&amp;L&amp;"Arial,Normál"&amp;8&amp;D/&amp;T/Kulcsár T&amp;"Times New Roman CE,Normál"
&amp;C&amp;"Arial,Normál"&amp;8&amp;Z&amp;F/&amp;A/Kulcsár T</oddFooter>
  </headerFooter>
  <colBreaks count="3" manualBreakCount="3">
    <brk id="9" max="24" man="1"/>
    <brk id="16" max="24" man="1"/>
    <brk id="21" max="4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1" zoomScaleNormal="68" zoomScaleSheetLayoutView="7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:F32"/>
    </sheetView>
  </sheetViews>
  <sheetFormatPr defaultColWidth="9.00390625" defaultRowHeight="12.75"/>
  <cols>
    <col min="1" max="1" width="4.875" style="0" customWidth="1"/>
    <col min="2" max="2" width="4.25390625" style="0" customWidth="1"/>
    <col min="3" max="3" width="45.375" style="0" customWidth="1"/>
    <col min="4" max="5" width="15.75390625" style="0" customWidth="1"/>
    <col min="6" max="6" width="15.75390625" style="238" customWidth="1"/>
    <col min="7" max="7" width="9.875" style="0" hidden="1" customWidth="1"/>
    <col min="8" max="8" width="9.625" style="0" hidden="1" customWidth="1"/>
  </cols>
  <sheetData>
    <row r="1" spans="1:8" ht="12.75">
      <c r="A1" s="20" t="s">
        <v>8</v>
      </c>
      <c r="B1" s="20"/>
      <c r="C1" s="20" t="s">
        <v>8</v>
      </c>
      <c r="D1" s="216"/>
      <c r="E1" s="216"/>
      <c r="F1" s="234"/>
      <c r="G1" s="217"/>
      <c r="H1" s="219"/>
    </row>
    <row r="2" spans="1:8" ht="12.75">
      <c r="A2" s="14" t="s">
        <v>11</v>
      </c>
      <c r="B2" s="14" t="s">
        <v>0</v>
      </c>
      <c r="C2" s="14" t="s">
        <v>42</v>
      </c>
      <c r="D2" s="220" t="s">
        <v>149</v>
      </c>
      <c r="E2" s="220" t="s">
        <v>391</v>
      </c>
      <c r="F2" s="220" t="s">
        <v>421</v>
      </c>
      <c r="G2" s="428" t="s">
        <v>332</v>
      </c>
      <c r="H2" s="429"/>
    </row>
    <row r="3" spans="1:8" ht="12.75">
      <c r="A3" s="14" t="s">
        <v>7</v>
      </c>
      <c r="B3" s="14" t="s">
        <v>1</v>
      </c>
      <c r="C3" s="173" t="s">
        <v>74</v>
      </c>
      <c r="D3" s="220" t="s">
        <v>178</v>
      </c>
      <c r="E3" s="220" t="s">
        <v>70</v>
      </c>
      <c r="F3" s="220" t="s">
        <v>70</v>
      </c>
      <c r="G3" s="223" t="s">
        <v>142</v>
      </c>
      <c r="H3" s="223" t="s">
        <v>336</v>
      </c>
    </row>
    <row r="4" spans="1:8" ht="13.5">
      <c r="A4" s="14" t="s">
        <v>8</v>
      </c>
      <c r="B4" s="14"/>
      <c r="C4" s="174" t="s">
        <v>75</v>
      </c>
      <c r="D4" s="224" t="s">
        <v>420</v>
      </c>
      <c r="E4" s="224"/>
      <c r="F4" s="235"/>
      <c r="G4" s="222" t="s">
        <v>9</v>
      </c>
      <c r="H4" s="222" t="s">
        <v>9</v>
      </c>
    </row>
    <row r="5" spans="1:8" ht="12.75">
      <c r="A5" s="21"/>
      <c r="B5" s="21"/>
      <c r="C5" s="21"/>
      <c r="D5" s="225"/>
      <c r="E5" s="225"/>
      <c r="F5" s="236"/>
      <c r="G5" s="35"/>
      <c r="H5" s="35"/>
    </row>
    <row r="6" spans="1:8" s="125" customFormat="1" ht="12.75">
      <c r="A6" s="18" t="s">
        <v>32</v>
      </c>
      <c r="B6" s="18"/>
      <c r="C6" s="228" t="s">
        <v>12</v>
      </c>
      <c r="D6" s="229"/>
      <c r="E6" s="229"/>
      <c r="F6" s="229"/>
      <c r="G6" s="271"/>
      <c r="H6" s="271"/>
    </row>
    <row r="7" spans="1:8" s="125" customFormat="1" ht="12.75">
      <c r="A7" s="18" t="s">
        <v>33</v>
      </c>
      <c r="B7" s="6"/>
      <c r="C7" s="11" t="s">
        <v>54</v>
      </c>
      <c r="D7" s="229"/>
      <c r="E7" s="229"/>
      <c r="F7" s="229"/>
      <c r="G7" s="271"/>
      <c r="H7" s="271"/>
    </row>
    <row r="8" spans="1:8" s="274" customFormat="1" ht="12.75">
      <c r="A8" s="7"/>
      <c r="B8" s="30" t="s">
        <v>32</v>
      </c>
      <c r="C8" s="8" t="s">
        <v>76</v>
      </c>
      <c r="D8" s="270"/>
      <c r="E8" s="270"/>
      <c r="F8" s="270"/>
      <c r="G8" s="273"/>
      <c r="H8" s="273"/>
    </row>
    <row r="9" spans="1:8" s="274" customFormat="1" ht="12.75">
      <c r="A9" s="7"/>
      <c r="B9" s="26" t="s">
        <v>33</v>
      </c>
      <c r="C9" s="8" t="s">
        <v>77</v>
      </c>
      <c r="D9" s="270"/>
      <c r="E9" s="270"/>
      <c r="F9" s="270"/>
      <c r="G9" s="270">
        <v>0</v>
      </c>
      <c r="H9" s="270">
        <v>0</v>
      </c>
    </row>
    <row r="10" spans="1:8" s="274" customFormat="1" ht="12.75">
      <c r="A10" s="7"/>
      <c r="B10" s="26" t="s">
        <v>35</v>
      </c>
      <c r="C10" s="12" t="s">
        <v>78</v>
      </c>
      <c r="D10" s="270"/>
      <c r="E10" s="270"/>
      <c r="F10" s="270"/>
      <c r="G10" s="273"/>
      <c r="H10" s="273"/>
    </row>
    <row r="11" spans="1:8" s="274" customFormat="1" ht="12.75">
      <c r="A11" s="7"/>
      <c r="B11" s="26" t="s">
        <v>36</v>
      </c>
      <c r="C11" s="12" t="s">
        <v>260</v>
      </c>
      <c r="D11" s="270"/>
      <c r="E11" s="270"/>
      <c r="F11" s="270"/>
      <c r="G11" s="273"/>
      <c r="H11" s="273"/>
    </row>
    <row r="12" spans="1:8" s="274" customFormat="1" ht="12.75">
      <c r="A12" s="7"/>
      <c r="B12" s="26" t="s">
        <v>34</v>
      </c>
      <c r="C12" s="12" t="s">
        <v>79</v>
      </c>
      <c r="D12" s="270"/>
      <c r="E12" s="270"/>
      <c r="F12" s="270"/>
      <c r="G12" s="273"/>
      <c r="H12" s="273"/>
    </row>
    <row r="13" spans="1:8" s="274" customFormat="1" ht="12.75">
      <c r="A13" s="7"/>
      <c r="B13" s="26" t="s">
        <v>40</v>
      </c>
      <c r="C13" s="12" t="s">
        <v>80</v>
      </c>
      <c r="D13" s="270"/>
      <c r="E13" s="270"/>
      <c r="F13" s="270"/>
      <c r="G13" s="273"/>
      <c r="H13" s="273"/>
    </row>
    <row r="14" spans="1:8" s="274" customFormat="1" ht="12.75">
      <c r="A14" s="7"/>
      <c r="B14" s="26" t="s">
        <v>37</v>
      </c>
      <c r="C14" s="12" t="s">
        <v>81</v>
      </c>
      <c r="D14" s="270"/>
      <c r="E14" s="270"/>
      <c r="F14" s="270"/>
      <c r="G14" s="273"/>
      <c r="H14" s="273"/>
    </row>
    <row r="15" spans="1:8" s="274" customFormat="1" ht="12.75">
      <c r="A15" s="7"/>
      <c r="B15" s="26" t="s">
        <v>38</v>
      </c>
      <c r="C15" s="12" t="s">
        <v>65</v>
      </c>
      <c r="D15" s="270"/>
      <c r="E15" s="270"/>
      <c r="F15" s="270"/>
      <c r="G15" s="273"/>
      <c r="H15" s="273"/>
    </row>
    <row r="16" spans="1:8" s="274" customFormat="1" ht="12.75">
      <c r="A16" s="7"/>
      <c r="B16" s="26" t="s">
        <v>39</v>
      </c>
      <c r="C16" s="12" t="s">
        <v>62</v>
      </c>
      <c r="D16" s="270"/>
      <c r="E16" s="270"/>
      <c r="F16" s="270"/>
      <c r="G16" s="273"/>
      <c r="H16" s="273"/>
    </row>
    <row r="17" spans="1:8" s="274" customFormat="1" ht="12.75">
      <c r="A17" s="7"/>
      <c r="B17" s="26" t="s">
        <v>13</v>
      </c>
      <c r="C17" s="7" t="s">
        <v>261</v>
      </c>
      <c r="D17" s="270"/>
      <c r="E17" s="270"/>
      <c r="F17" s="270"/>
      <c r="G17" s="273"/>
      <c r="H17" s="273"/>
    </row>
    <row r="18" spans="1:8" s="274" customFormat="1" ht="12.75">
      <c r="A18" s="7"/>
      <c r="B18" s="26" t="s">
        <v>14</v>
      </c>
      <c r="C18" s="7" t="s">
        <v>262</v>
      </c>
      <c r="D18" s="270"/>
      <c r="E18" s="270"/>
      <c r="F18" s="270"/>
      <c r="G18" s="273"/>
      <c r="H18" s="273"/>
    </row>
    <row r="19" spans="1:8" s="274" customFormat="1" ht="12.75">
      <c r="A19" s="7"/>
      <c r="B19" s="26" t="s">
        <v>15</v>
      </c>
      <c r="C19" s="7" t="s">
        <v>263</v>
      </c>
      <c r="D19" s="270"/>
      <c r="E19" s="270"/>
      <c r="F19" s="270"/>
      <c r="G19" s="273"/>
      <c r="H19" s="273"/>
    </row>
    <row r="20" spans="1:8" s="274" customFormat="1" ht="12.75">
      <c r="A20" s="7"/>
      <c r="B20" s="26" t="s">
        <v>16</v>
      </c>
      <c r="C20" s="7" t="s">
        <v>226</v>
      </c>
      <c r="D20" s="270"/>
      <c r="E20" s="270"/>
      <c r="F20" s="270"/>
      <c r="G20" s="273"/>
      <c r="H20" s="273"/>
    </row>
    <row r="21" spans="1:8" s="274" customFormat="1" ht="12.75">
      <c r="A21" s="7"/>
      <c r="B21" s="26" t="s">
        <v>17</v>
      </c>
      <c r="C21" s="7" t="s">
        <v>256</v>
      </c>
      <c r="D21" s="270"/>
      <c r="E21" s="270"/>
      <c r="F21" s="270"/>
      <c r="G21" s="273"/>
      <c r="H21" s="273"/>
    </row>
    <row r="22" spans="1:8" s="125" customFormat="1" ht="12.75">
      <c r="A22" s="18" t="s">
        <v>35</v>
      </c>
      <c r="B22" s="6"/>
      <c r="C22" s="6" t="s">
        <v>66</v>
      </c>
      <c r="D22" s="229"/>
      <c r="E22" s="229"/>
      <c r="F22" s="229"/>
      <c r="G22" s="271"/>
      <c r="H22" s="271"/>
    </row>
    <row r="23" spans="1:8" s="125" customFormat="1" ht="12.75">
      <c r="A23" s="18" t="s">
        <v>36</v>
      </c>
      <c r="B23" s="6"/>
      <c r="C23" s="11" t="s">
        <v>64</v>
      </c>
      <c r="D23" s="229"/>
      <c r="E23" s="229"/>
      <c r="F23" s="229"/>
      <c r="G23" s="271"/>
      <c r="H23" s="271"/>
    </row>
    <row r="24" spans="1:8" s="274" customFormat="1" ht="12.75">
      <c r="A24" s="26"/>
      <c r="B24" s="26" t="s">
        <v>32</v>
      </c>
      <c r="C24" s="12" t="s">
        <v>264</v>
      </c>
      <c r="D24" s="270"/>
      <c r="E24" s="270"/>
      <c r="F24" s="270"/>
      <c r="G24" s="273"/>
      <c r="H24" s="273"/>
    </row>
    <row r="25" spans="1:8" s="274" customFormat="1" ht="12.75">
      <c r="A25" s="26"/>
      <c r="B25" s="26" t="s">
        <v>33</v>
      </c>
      <c r="C25" s="12" t="s">
        <v>265</v>
      </c>
      <c r="D25" s="270"/>
      <c r="E25" s="270"/>
      <c r="F25" s="270"/>
      <c r="G25" s="273"/>
      <c r="H25" s="273"/>
    </row>
    <row r="26" spans="1:8" s="274" customFormat="1" ht="12.75">
      <c r="A26" s="26"/>
      <c r="B26" s="26" t="s">
        <v>35</v>
      </c>
      <c r="C26" s="12" t="s">
        <v>266</v>
      </c>
      <c r="D26" s="270"/>
      <c r="E26" s="270"/>
      <c r="F26" s="270"/>
      <c r="G26" s="273"/>
      <c r="H26" s="273"/>
    </row>
    <row r="27" spans="1:8" s="274" customFormat="1" ht="12.75">
      <c r="A27" s="26"/>
      <c r="B27" s="26" t="s">
        <v>36</v>
      </c>
      <c r="C27" s="12" t="s">
        <v>267</v>
      </c>
      <c r="D27" s="270"/>
      <c r="E27" s="270"/>
      <c r="F27" s="270"/>
      <c r="G27" s="273"/>
      <c r="H27" s="273"/>
    </row>
    <row r="28" spans="1:8" s="274" customFormat="1" ht="12.75">
      <c r="A28" s="26"/>
      <c r="B28" s="26" t="s">
        <v>34</v>
      </c>
      <c r="C28" s="12" t="s">
        <v>268</v>
      </c>
      <c r="D28" s="270"/>
      <c r="E28" s="270"/>
      <c r="F28" s="270"/>
      <c r="G28" s="273"/>
      <c r="H28" s="273"/>
    </row>
    <row r="29" spans="1:8" s="274" customFormat="1" ht="12.75">
      <c r="A29" s="26"/>
      <c r="B29" s="26" t="s">
        <v>40</v>
      </c>
      <c r="C29" s="12" t="s">
        <v>269</v>
      </c>
      <c r="D29" s="270"/>
      <c r="E29" s="270"/>
      <c r="F29" s="270"/>
      <c r="G29" s="273"/>
      <c r="H29" s="273"/>
    </row>
    <row r="30" spans="1:8" s="274" customFormat="1" ht="12.75">
      <c r="A30" s="26"/>
      <c r="B30" s="26" t="s">
        <v>37</v>
      </c>
      <c r="C30" s="12" t="s">
        <v>214</v>
      </c>
      <c r="D30" s="270"/>
      <c r="E30" s="270"/>
      <c r="F30" s="270"/>
      <c r="G30" s="273"/>
      <c r="H30" s="273"/>
    </row>
    <row r="31" spans="1:8" s="125" customFormat="1" ht="12.75">
      <c r="A31" s="18" t="s">
        <v>34</v>
      </c>
      <c r="B31" s="6"/>
      <c r="C31" s="11" t="s">
        <v>270</v>
      </c>
      <c r="D31" s="229"/>
      <c r="E31" s="229"/>
      <c r="F31" s="229"/>
      <c r="G31" s="271"/>
      <c r="H31" s="271"/>
    </row>
    <row r="32" spans="1:8" s="125" customFormat="1" ht="12.75">
      <c r="A32" s="18" t="s">
        <v>40</v>
      </c>
      <c r="B32" s="6"/>
      <c r="C32" s="11" t="s">
        <v>422</v>
      </c>
      <c r="D32" s="229"/>
      <c r="E32" s="229"/>
      <c r="F32" s="229"/>
      <c r="G32" s="271"/>
      <c r="H32" s="271"/>
    </row>
    <row r="33" spans="1:8" s="125" customFormat="1" ht="12.75">
      <c r="A33" s="23" t="s">
        <v>8</v>
      </c>
      <c r="B33" s="23"/>
      <c r="C33" s="177" t="s">
        <v>246</v>
      </c>
      <c r="D33" s="117">
        <f>D32+D31+D23+D22+D7+D6</f>
        <v>0</v>
      </c>
      <c r="E33" s="117">
        <f>E32+E31+E23+E22+E7+E6</f>
        <v>0</v>
      </c>
      <c r="F33" s="117">
        <f>F32+F31+F23+F22+F7+F6</f>
        <v>0</v>
      </c>
      <c r="G33" s="117">
        <v>0</v>
      </c>
      <c r="H33" s="117">
        <v>0</v>
      </c>
    </row>
  </sheetData>
  <sheetProtection/>
  <mergeCells count="1">
    <mergeCell ref="G2:H2"/>
  </mergeCells>
  <printOptions/>
  <pageMargins left="2.0866141732283467" right="0.7086614173228347" top="1.535433070866142" bottom="0.7480314960629921" header="0.31496062992125984" footer="0.31496062992125984"/>
  <pageSetup blackAndWhite="1" horizontalDpi="300" verticalDpi="300" orientation="landscape" paperSize="9" scale="80" r:id="rId1"/>
  <headerFooter>
    <oddHeader>&amp;C2013.évi Intézmény finanszítozás teljesítési adatainak kimutatása&amp;Rezer ft</oddHeader>
    <oddFooter>&amp;L&amp;D/&amp;T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D26"/>
  <sheetViews>
    <sheetView view="pageBreakPreview" zoomScale="80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8" sqref="C38"/>
    </sheetView>
  </sheetViews>
  <sheetFormatPr defaultColWidth="9.00390625" defaultRowHeight="12.75"/>
  <cols>
    <col min="1" max="1" width="4.875" style="3" customWidth="1"/>
    <col min="2" max="2" width="4.875" style="3" hidden="1" customWidth="1"/>
    <col min="3" max="3" width="54.75390625" style="3" customWidth="1"/>
    <col min="4" max="108" width="15.75390625" style="3" customWidth="1"/>
    <col min="109" max="16384" width="9.125" style="3" customWidth="1"/>
  </cols>
  <sheetData>
    <row r="1" spans="1:108" ht="12.75">
      <c r="A1" s="84" t="s">
        <v>8</v>
      </c>
      <c r="B1" s="84"/>
      <c r="C1" s="20" t="s">
        <v>8</v>
      </c>
      <c r="D1" s="191"/>
      <c r="E1" s="192"/>
      <c r="F1" s="192"/>
      <c r="G1" s="192"/>
      <c r="H1" s="193"/>
      <c r="I1" s="191"/>
      <c r="J1" s="192"/>
      <c r="K1" s="192"/>
      <c r="L1" s="192"/>
      <c r="M1" s="193"/>
      <c r="N1" s="191"/>
      <c r="O1" s="192"/>
      <c r="P1" s="192"/>
      <c r="Q1" s="192"/>
      <c r="R1" s="193"/>
      <c r="S1" s="194" t="s">
        <v>8</v>
      </c>
      <c r="T1" s="195"/>
      <c r="U1" s="195"/>
      <c r="V1" s="195"/>
      <c r="W1" s="196"/>
      <c r="X1" s="191"/>
      <c r="Y1" s="192"/>
      <c r="Z1" s="192"/>
      <c r="AA1" s="192"/>
      <c r="AB1" s="193"/>
      <c r="AC1" s="380"/>
      <c r="AD1" s="381"/>
      <c r="AE1" s="381"/>
      <c r="AF1" s="381"/>
      <c r="AG1" s="382"/>
      <c r="AH1" s="380"/>
      <c r="AI1" s="381"/>
      <c r="AJ1" s="381"/>
      <c r="AK1" s="381"/>
      <c r="AL1" s="382"/>
      <c r="AM1" s="380"/>
      <c r="AN1" s="381"/>
      <c r="AO1" s="381"/>
      <c r="AP1" s="381"/>
      <c r="AQ1" s="382"/>
      <c r="AR1" s="380"/>
      <c r="AS1" s="381"/>
      <c r="AT1" s="381"/>
      <c r="AU1" s="381"/>
      <c r="AV1" s="382"/>
      <c r="AW1" s="380"/>
      <c r="AX1" s="381"/>
      <c r="AY1" s="381"/>
      <c r="AZ1" s="381"/>
      <c r="BA1" s="382"/>
      <c r="BB1" s="380"/>
      <c r="BC1" s="381"/>
      <c r="BD1" s="381"/>
      <c r="BE1" s="381"/>
      <c r="BF1" s="382"/>
      <c r="BG1" s="380"/>
      <c r="BH1" s="381"/>
      <c r="BI1" s="381"/>
      <c r="BJ1" s="381"/>
      <c r="BK1" s="382"/>
      <c r="BL1" s="380"/>
      <c r="BM1" s="381"/>
      <c r="BN1" s="381"/>
      <c r="BO1" s="381"/>
      <c r="BP1" s="382"/>
      <c r="BQ1" s="191"/>
      <c r="BR1" s="192"/>
      <c r="BS1" s="192"/>
      <c r="BT1" s="192"/>
      <c r="BU1" s="193"/>
      <c r="BV1" s="380"/>
      <c r="BW1" s="381"/>
      <c r="BX1" s="381"/>
      <c r="BY1" s="381"/>
      <c r="BZ1" s="382"/>
      <c r="CA1" s="380"/>
      <c r="CB1" s="381"/>
      <c r="CC1" s="381"/>
      <c r="CD1" s="381"/>
      <c r="CE1" s="382"/>
      <c r="CF1" s="380"/>
      <c r="CG1" s="381"/>
      <c r="CH1" s="381"/>
      <c r="CI1" s="381"/>
      <c r="CJ1" s="382"/>
      <c r="CK1" s="380"/>
      <c r="CL1" s="381"/>
      <c r="CM1" s="381"/>
      <c r="CN1" s="381"/>
      <c r="CO1" s="382"/>
      <c r="CP1" s="380"/>
      <c r="CQ1" s="381"/>
      <c r="CR1" s="381"/>
      <c r="CS1" s="381"/>
      <c r="CT1" s="382"/>
      <c r="CU1" s="380"/>
      <c r="CV1" s="381"/>
      <c r="CW1" s="381"/>
      <c r="CX1" s="381"/>
      <c r="CY1" s="382"/>
      <c r="CZ1" s="380"/>
      <c r="DA1" s="381"/>
      <c r="DB1" s="381"/>
      <c r="DC1" s="381"/>
      <c r="DD1" s="382"/>
    </row>
    <row r="2" spans="1:108" ht="12.75">
      <c r="A2" s="77" t="s">
        <v>11</v>
      </c>
      <c r="B2" s="77" t="s">
        <v>0</v>
      </c>
      <c r="C2" s="14" t="s">
        <v>42</v>
      </c>
      <c r="D2" s="380" t="s">
        <v>26</v>
      </c>
      <c r="E2" s="381"/>
      <c r="F2" s="381"/>
      <c r="G2" s="381"/>
      <c r="H2" s="382"/>
      <c r="I2" s="380" t="s">
        <v>26</v>
      </c>
      <c r="J2" s="381"/>
      <c r="K2" s="381"/>
      <c r="L2" s="381"/>
      <c r="M2" s="382"/>
      <c r="N2" s="380" t="s">
        <v>26</v>
      </c>
      <c r="O2" s="381"/>
      <c r="P2" s="381"/>
      <c r="Q2" s="381"/>
      <c r="R2" s="382"/>
      <c r="S2" s="383" t="s">
        <v>26</v>
      </c>
      <c r="T2" s="381"/>
      <c r="U2" s="381"/>
      <c r="V2" s="381"/>
      <c r="W2" s="382"/>
      <c r="X2" s="380" t="s">
        <v>26</v>
      </c>
      <c r="Y2" s="381"/>
      <c r="Z2" s="381"/>
      <c r="AA2" s="381"/>
      <c r="AB2" s="382"/>
      <c r="AC2" s="380" t="s">
        <v>26</v>
      </c>
      <c r="AD2" s="381"/>
      <c r="AE2" s="381"/>
      <c r="AF2" s="381"/>
      <c r="AG2" s="382"/>
      <c r="AH2" s="380" t="s">
        <v>26</v>
      </c>
      <c r="AI2" s="381"/>
      <c r="AJ2" s="381"/>
      <c r="AK2" s="381"/>
      <c r="AL2" s="382"/>
      <c r="AM2" s="380" t="s">
        <v>26</v>
      </c>
      <c r="AN2" s="381"/>
      <c r="AO2" s="381"/>
      <c r="AP2" s="381"/>
      <c r="AQ2" s="382"/>
      <c r="AR2" s="380" t="s">
        <v>26</v>
      </c>
      <c r="AS2" s="381"/>
      <c r="AT2" s="381"/>
      <c r="AU2" s="381"/>
      <c r="AV2" s="382"/>
      <c r="AW2" s="380" t="s">
        <v>26</v>
      </c>
      <c r="AX2" s="381"/>
      <c r="AY2" s="381"/>
      <c r="AZ2" s="381"/>
      <c r="BA2" s="382"/>
      <c r="BB2" s="380" t="s">
        <v>27</v>
      </c>
      <c r="BC2" s="381"/>
      <c r="BD2" s="381"/>
      <c r="BE2" s="381"/>
      <c r="BF2" s="382"/>
      <c r="BG2" s="380" t="s">
        <v>27</v>
      </c>
      <c r="BH2" s="381"/>
      <c r="BI2" s="381"/>
      <c r="BJ2" s="381"/>
      <c r="BK2" s="382"/>
      <c r="BL2" s="380" t="s">
        <v>27</v>
      </c>
      <c r="BM2" s="381"/>
      <c r="BN2" s="381"/>
      <c r="BO2" s="381"/>
      <c r="BP2" s="382"/>
      <c r="BQ2" s="380" t="s">
        <v>27</v>
      </c>
      <c r="BR2" s="381"/>
      <c r="BS2" s="381"/>
      <c r="BT2" s="381"/>
      <c r="BU2" s="382"/>
      <c r="BV2" s="197" t="s">
        <v>27</v>
      </c>
      <c r="BW2" s="193"/>
      <c r="BX2" s="193"/>
      <c r="BY2" s="193"/>
      <c r="BZ2" s="193"/>
      <c r="CA2" s="197" t="s">
        <v>27</v>
      </c>
      <c r="CB2" s="193"/>
      <c r="CC2" s="193"/>
      <c r="CD2" s="193"/>
      <c r="CE2" s="193"/>
      <c r="CF2" s="197" t="s">
        <v>303</v>
      </c>
      <c r="CG2" s="193"/>
      <c r="CH2" s="193"/>
      <c r="CI2" s="193"/>
      <c r="CJ2" s="193"/>
      <c r="CK2" s="197" t="s">
        <v>27</v>
      </c>
      <c r="CL2" s="193"/>
      <c r="CM2" s="193"/>
      <c r="CN2" s="193"/>
      <c r="CO2" s="193"/>
      <c r="CP2" s="197" t="s">
        <v>122</v>
      </c>
      <c r="CQ2" s="193"/>
      <c r="CR2" s="193"/>
      <c r="CS2" s="193"/>
      <c r="CT2" s="193"/>
      <c r="CU2" s="197" t="s">
        <v>212</v>
      </c>
      <c r="CV2" s="193"/>
      <c r="CW2" s="193"/>
      <c r="CX2" s="193"/>
      <c r="CY2" s="193"/>
      <c r="CZ2" s="197" t="s">
        <v>212</v>
      </c>
      <c r="DA2" s="193"/>
      <c r="DB2" s="193"/>
      <c r="DC2" s="193"/>
      <c r="DD2" s="193"/>
    </row>
    <row r="3" spans="1:108" ht="12.75">
      <c r="A3" s="77" t="s">
        <v>7</v>
      </c>
      <c r="B3" s="77" t="s">
        <v>1</v>
      </c>
      <c r="C3" s="173" t="s">
        <v>74</v>
      </c>
      <c r="D3" s="191" t="s">
        <v>304</v>
      </c>
      <c r="E3" s="192"/>
      <c r="F3" s="192"/>
      <c r="G3" s="192"/>
      <c r="H3" s="193"/>
      <c r="I3" s="194" t="s">
        <v>207</v>
      </c>
      <c r="J3" s="192"/>
      <c r="K3" s="192"/>
      <c r="L3" s="192"/>
      <c r="M3" s="193"/>
      <c r="N3" s="380" t="s">
        <v>208</v>
      </c>
      <c r="O3" s="381"/>
      <c r="P3" s="381"/>
      <c r="Q3" s="381"/>
      <c r="R3" s="382"/>
      <c r="S3" s="380" t="s">
        <v>228</v>
      </c>
      <c r="T3" s="381"/>
      <c r="U3" s="381"/>
      <c r="V3" s="381"/>
      <c r="W3" s="382"/>
      <c r="X3" s="191" t="s">
        <v>229</v>
      </c>
      <c r="Y3" s="198"/>
      <c r="Z3" s="198"/>
      <c r="AA3" s="198"/>
      <c r="AB3" s="199"/>
      <c r="AC3" s="380" t="s">
        <v>305</v>
      </c>
      <c r="AD3" s="381"/>
      <c r="AE3" s="381"/>
      <c r="AF3" s="381"/>
      <c r="AG3" s="382"/>
      <c r="AH3" s="380" t="s">
        <v>306</v>
      </c>
      <c r="AI3" s="381"/>
      <c r="AJ3" s="381"/>
      <c r="AK3" s="381"/>
      <c r="AL3" s="382"/>
      <c r="AM3" s="380" t="s">
        <v>307</v>
      </c>
      <c r="AN3" s="381"/>
      <c r="AO3" s="381"/>
      <c r="AP3" s="381"/>
      <c r="AQ3" s="382"/>
      <c r="AR3" s="380" t="s">
        <v>209</v>
      </c>
      <c r="AS3" s="381"/>
      <c r="AT3" s="381"/>
      <c r="AU3" s="381"/>
      <c r="AV3" s="382"/>
      <c r="AW3" s="380" t="s">
        <v>308</v>
      </c>
      <c r="AX3" s="381"/>
      <c r="AY3" s="381"/>
      <c r="AZ3" s="381"/>
      <c r="BA3" s="382"/>
      <c r="BB3" s="380" t="s">
        <v>210</v>
      </c>
      <c r="BC3" s="381"/>
      <c r="BD3" s="381"/>
      <c r="BE3" s="381"/>
      <c r="BF3" s="382"/>
      <c r="BG3" s="380" t="s">
        <v>211</v>
      </c>
      <c r="BH3" s="381"/>
      <c r="BI3" s="381"/>
      <c r="BJ3" s="381"/>
      <c r="BK3" s="382"/>
      <c r="BL3" s="380" t="s">
        <v>309</v>
      </c>
      <c r="BM3" s="381"/>
      <c r="BN3" s="381"/>
      <c r="BO3" s="381"/>
      <c r="BP3" s="382"/>
      <c r="BQ3" s="380" t="s">
        <v>310</v>
      </c>
      <c r="BR3" s="381"/>
      <c r="BS3" s="381"/>
      <c r="BT3" s="381"/>
      <c r="BU3" s="382"/>
      <c r="BV3" s="380" t="s">
        <v>311</v>
      </c>
      <c r="BW3" s="381"/>
      <c r="BX3" s="381"/>
      <c r="BY3" s="381"/>
      <c r="BZ3" s="382"/>
      <c r="CA3" s="380" t="s">
        <v>312</v>
      </c>
      <c r="CB3" s="381"/>
      <c r="CC3" s="381"/>
      <c r="CD3" s="381"/>
      <c r="CE3" s="382"/>
      <c r="CF3" s="380" t="s">
        <v>313</v>
      </c>
      <c r="CG3" s="381"/>
      <c r="CH3" s="381"/>
      <c r="CI3" s="381"/>
      <c r="CJ3" s="382"/>
      <c r="CK3" s="380" t="s">
        <v>423</v>
      </c>
      <c r="CL3" s="381"/>
      <c r="CM3" s="381"/>
      <c r="CN3" s="381"/>
      <c r="CO3" s="382"/>
      <c r="CP3" s="380" t="s">
        <v>230</v>
      </c>
      <c r="CQ3" s="381"/>
      <c r="CR3" s="381"/>
      <c r="CS3" s="381"/>
      <c r="CT3" s="382"/>
      <c r="CU3" s="380" t="s">
        <v>314</v>
      </c>
      <c r="CV3" s="381"/>
      <c r="CW3" s="381"/>
      <c r="CX3" s="381"/>
      <c r="CY3" s="382"/>
      <c r="CZ3" s="380" t="s">
        <v>315</v>
      </c>
      <c r="DA3" s="381"/>
      <c r="DB3" s="381"/>
      <c r="DC3" s="381"/>
      <c r="DD3" s="382"/>
    </row>
    <row r="4" spans="1:108" ht="15">
      <c r="A4" s="77" t="s">
        <v>8</v>
      </c>
      <c r="B4" s="77"/>
      <c r="C4" s="174" t="s">
        <v>75</v>
      </c>
      <c r="D4" s="387" t="s">
        <v>542</v>
      </c>
      <c r="E4" s="388"/>
      <c r="F4" s="20" t="s">
        <v>536</v>
      </c>
      <c r="G4" s="389" t="s">
        <v>225</v>
      </c>
      <c r="H4" s="382"/>
      <c r="I4" s="387" t="s">
        <v>542</v>
      </c>
      <c r="J4" s="388"/>
      <c r="K4" s="20" t="s">
        <v>536</v>
      </c>
      <c r="L4" s="389" t="s">
        <v>225</v>
      </c>
      <c r="M4" s="382"/>
      <c r="N4" s="387" t="s">
        <v>542</v>
      </c>
      <c r="O4" s="388"/>
      <c r="P4" s="20" t="s">
        <v>536</v>
      </c>
      <c r="Q4" s="389" t="s">
        <v>225</v>
      </c>
      <c r="R4" s="382"/>
      <c r="S4" s="387" t="s">
        <v>542</v>
      </c>
      <c r="T4" s="388"/>
      <c r="U4" s="20" t="s">
        <v>536</v>
      </c>
      <c r="V4" s="389" t="s">
        <v>225</v>
      </c>
      <c r="W4" s="382"/>
      <c r="X4" s="387" t="s">
        <v>542</v>
      </c>
      <c r="Y4" s="388"/>
      <c r="Z4" s="20" t="s">
        <v>536</v>
      </c>
      <c r="AA4" s="389" t="s">
        <v>225</v>
      </c>
      <c r="AB4" s="382"/>
      <c r="AC4" s="387" t="s">
        <v>542</v>
      </c>
      <c r="AD4" s="388"/>
      <c r="AE4" s="20" t="s">
        <v>536</v>
      </c>
      <c r="AF4" s="389" t="s">
        <v>225</v>
      </c>
      <c r="AG4" s="382"/>
      <c r="AH4" s="387" t="s">
        <v>542</v>
      </c>
      <c r="AI4" s="388"/>
      <c r="AJ4" s="20" t="s">
        <v>536</v>
      </c>
      <c r="AK4" s="389" t="s">
        <v>225</v>
      </c>
      <c r="AL4" s="382"/>
      <c r="AM4" s="387" t="s">
        <v>542</v>
      </c>
      <c r="AN4" s="388"/>
      <c r="AO4" s="20" t="s">
        <v>536</v>
      </c>
      <c r="AP4" s="389" t="s">
        <v>225</v>
      </c>
      <c r="AQ4" s="382"/>
      <c r="AR4" s="387" t="s">
        <v>542</v>
      </c>
      <c r="AS4" s="388"/>
      <c r="AT4" s="20" t="s">
        <v>536</v>
      </c>
      <c r="AU4" s="389" t="s">
        <v>225</v>
      </c>
      <c r="AV4" s="382"/>
      <c r="AW4" s="387" t="s">
        <v>542</v>
      </c>
      <c r="AX4" s="388"/>
      <c r="AY4" s="20" t="s">
        <v>536</v>
      </c>
      <c r="AZ4" s="389" t="s">
        <v>225</v>
      </c>
      <c r="BA4" s="382"/>
      <c r="BB4" s="387" t="s">
        <v>542</v>
      </c>
      <c r="BC4" s="388"/>
      <c r="BD4" s="20" t="s">
        <v>536</v>
      </c>
      <c r="BE4" s="389" t="s">
        <v>225</v>
      </c>
      <c r="BF4" s="382"/>
      <c r="BG4" s="387" t="s">
        <v>542</v>
      </c>
      <c r="BH4" s="388"/>
      <c r="BI4" s="20" t="s">
        <v>536</v>
      </c>
      <c r="BJ4" s="389" t="s">
        <v>225</v>
      </c>
      <c r="BK4" s="382"/>
      <c r="BL4" s="387" t="s">
        <v>542</v>
      </c>
      <c r="BM4" s="388"/>
      <c r="BN4" s="20" t="s">
        <v>536</v>
      </c>
      <c r="BO4" s="389" t="s">
        <v>225</v>
      </c>
      <c r="BP4" s="382"/>
      <c r="BQ4" s="387" t="s">
        <v>542</v>
      </c>
      <c r="BR4" s="388"/>
      <c r="BS4" s="20" t="s">
        <v>536</v>
      </c>
      <c r="BT4" s="389" t="s">
        <v>225</v>
      </c>
      <c r="BU4" s="382"/>
      <c r="BV4" s="387" t="s">
        <v>542</v>
      </c>
      <c r="BW4" s="388"/>
      <c r="BX4" s="20" t="s">
        <v>536</v>
      </c>
      <c r="BY4" s="389" t="s">
        <v>225</v>
      </c>
      <c r="BZ4" s="382"/>
      <c r="CA4" s="387" t="s">
        <v>542</v>
      </c>
      <c r="CB4" s="388"/>
      <c r="CC4" s="20" t="s">
        <v>536</v>
      </c>
      <c r="CD4" s="389" t="s">
        <v>225</v>
      </c>
      <c r="CE4" s="382"/>
      <c r="CF4" s="387" t="s">
        <v>542</v>
      </c>
      <c r="CG4" s="388"/>
      <c r="CH4" s="20" t="s">
        <v>536</v>
      </c>
      <c r="CI4" s="389" t="s">
        <v>225</v>
      </c>
      <c r="CJ4" s="382"/>
      <c r="CK4" s="387" t="s">
        <v>542</v>
      </c>
      <c r="CL4" s="388"/>
      <c r="CM4" s="20" t="s">
        <v>536</v>
      </c>
      <c r="CN4" s="389" t="s">
        <v>225</v>
      </c>
      <c r="CO4" s="382"/>
      <c r="CP4" s="387" t="s">
        <v>542</v>
      </c>
      <c r="CQ4" s="388"/>
      <c r="CR4" s="20" t="s">
        <v>536</v>
      </c>
      <c r="CS4" s="389" t="s">
        <v>225</v>
      </c>
      <c r="CT4" s="382"/>
      <c r="CU4" s="387" t="s">
        <v>542</v>
      </c>
      <c r="CV4" s="388"/>
      <c r="CW4" s="20" t="s">
        <v>536</v>
      </c>
      <c r="CX4" s="389" t="s">
        <v>225</v>
      </c>
      <c r="CY4" s="382"/>
      <c r="CZ4" s="387" t="s">
        <v>542</v>
      </c>
      <c r="DA4" s="388"/>
      <c r="DB4" s="20" t="s">
        <v>536</v>
      </c>
      <c r="DC4" s="389" t="s">
        <v>225</v>
      </c>
      <c r="DD4" s="382"/>
    </row>
    <row r="5" spans="1:108" ht="13.5">
      <c r="A5" s="77"/>
      <c r="B5" s="77"/>
      <c r="C5" s="174"/>
      <c r="D5" s="169" t="s">
        <v>258</v>
      </c>
      <c r="E5" s="169" t="s">
        <v>53</v>
      </c>
      <c r="F5" s="85" t="s">
        <v>243</v>
      </c>
      <c r="G5" s="20" t="s">
        <v>53</v>
      </c>
      <c r="H5" s="20" t="s">
        <v>258</v>
      </c>
      <c r="I5" s="169" t="s">
        <v>258</v>
      </c>
      <c r="J5" s="169" t="s">
        <v>53</v>
      </c>
      <c r="K5" s="85" t="s">
        <v>243</v>
      </c>
      <c r="L5" s="20" t="s">
        <v>53</v>
      </c>
      <c r="M5" s="20" t="s">
        <v>258</v>
      </c>
      <c r="N5" s="169" t="s">
        <v>258</v>
      </c>
      <c r="O5" s="169" t="s">
        <v>53</v>
      </c>
      <c r="P5" s="85" t="s">
        <v>243</v>
      </c>
      <c r="Q5" s="20" t="s">
        <v>53</v>
      </c>
      <c r="R5" s="20" t="s">
        <v>258</v>
      </c>
      <c r="S5" s="169" t="s">
        <v>258</v>
      </c>
      <c r="T5" s="169" t="s">
        <v>53</v>
      </c>
      <c r="U5" s="85" t="s">
        <v>243</v>
      </c>
      <c r="V5" s="20" t="s">
        <v>53</v>
      </c>
      <c r="W5" s="20" t="s">
        <v>258</v>
      </c>
      <c r="X5" s="169" t="s">
        <v>258</v>
      </c>
      <c r="Y5" s="169" t="s">
        <v>53</v>
      </c>
      <c r="Z5" s="85" t="s">
        <v>243</v>
      </c>
      <c r="AA5" s="20" t="s">
        <v>53</v>
      </c>
      <c r="AB5" s="20" t="s">
        <v>258</v>
      </c>
      <c r="AC5" s="169" t="s">
        <v>258</v>
      </c>
      <c r="AD5" s="169" t="s">
        <v>53</v>
      </c>
      <c r="AE5" s="85" t="s">
        <v>243</v>
      </c>
      <c r="AF5" s="20" t="s">
        <v>53</v>
      </c>
      <c r="AG5" s="20" t="s">
        <v>258</v>
      </c>
      <c r="AH5" s="169" t="s">
        <v>258</v>
      </c>
      <c r="AI5" s="169" t="s">
        <v>53</v>
      </c>
      <c r="AJ5" s="85" t="s">
        <v>243</v>
      </c>
      <c r="AK5" s="20" t="s">
        <v>53</v>
      </c>
      <c r="AL5" s="20" t="s">
        <v>258</v>
      </c>
      <c r="AM5" s="169" t="s">
        <v>258</v>
      </c>
      <c r="AN5" s="169" t="s">
        <v>53</v>
      </c>
      <c r="AO5" s="85" t="s">
        <v>243</v>
      </c>
      <c r="AP5" s="20" t="s">
        <v>53</v>
      </c>
      <c r="AQ5" s="20" t="s">
        <v>258</v>
      </c>
      <c r="AR5" s="169" t="s">
        <v>258</v>
      </c>
      <c r="AS5" s="169" t="s">
        <v>53</v>
      </c>
      <c r="AT5" s="85" t="s">
        <v>243</v>
      </c>
      <c r="AU5" s="20" t="s">
        <v>53</v>
      </c>
      <c r="AV5" s="20" t="s">
        <v>258</v>
      </c>
      <c r="AW5" s="169" t="s">
        <v>258</v>
      </c>
      <c r="AX5" s="169" t="s">
        <v>53</v>
      </c>
      <c r="AY5" s="85" t="s">
        <v>243</v>
      </c>
      <c r="AZ5" s="20" t="s">
        <v>53</v>
      </c>
      <c r="BA5" s="20" t="s">
        <v>258</v>
      </c>
      <c r="BB5" s="169" t="s">
        <v>258</v>
      </c>
      <c r="BC5" s="169" t="s">
        <v>53</v>
      </c>
      <c r="BD5" s="85" t="s">
        <v>243</v>
      </c>
      <c r="BE5" s="20" t="s">
        <v>53</v>
      </c>
      <c r="BF5" s="20" t="s">
        <v>258</v>
      </c>
      <c r="BG5" s="169" t="s">
        <v>258</v>
      </c>
      <c r="BH5" s="169" t="s">
        <v>53</v>
      </c>
      <c r="BI5" s="85" t="s">
        <v>243</v>
      </c>
      <c r="BJ5" s="20" t="s">
        <v>53</v>
      </c>
      <c r="BK5" s="20" t="s">
        <v>258</v>
      </c>
      <c r="BL5" s="169" t="s">
        <v>258</v>
      </c>
      <c r="BM5" s="169" t="s">
        <v>53</v>
      </c>
      <c r="BN5" s="85" t="s">
        <v>243</v>
      </c>
      <c r="BO5" s="20" t="s">
        <v>53</v>
      </c>
      <c r="BP5" s="20" t="s">
        <v>258</v>
      </c>
      <c r="BQ5" s="169" t="s">
        <v>258</v>
      </c>
      <c r="BR5" s="169" t="s">
        <v>53</v>
      </c>
      <c r="BS5" s="85" t="s">
        <v>243</v>
      </c>
      <c r="BT5" s="20" t="s">
        <v>53</v>
      </c>
      <c r="BU5" s="20" t="s">
        <v>258</v>
      </c>
      <c r="BV5" s="169" t="s">
        <v>258</v>
      </c>
      <c r="BW5" s="169" t="s">
        <v>53</v>
      </c>
      <c r="BX5" s="85" t="s">
        <v>243</v>
      </c>
      <c r="BY5" s="20" t="s">
        <v>53</v>
      </c>
      <c r="BZ5" s="20" t="s">
        <v>258</v>
      </c>
      <c r="CA5" s="169" t="s">
        <v>258</v>
      </c>
      <c r="CB5" s="169" t="s">
        <v>53</v>
      </c>
      <c r="CC5" s="85" t="s">
        <v>243</v>
      </c>
      <c r="CD5" s="20" t="s">
        <v>53</v>
      </c>
      <c r="CE5" s="20" t="s">
        <v>258</v>
      </c>
      <c r="CF5" s="169" t="s">
        <v>258</v>
      </c>
      <c r="CG5" s="169" t="s">
        <v>53</v>
      </c>
      <c r="CH5" s="85" t="s">
        <v>243</v>
      </c>
      <c r="CI5" s="20" t="s">
        <v>53</v>
      </c>
      <c r="CJ5" s="20" t="s">
        <v>258</v>
      </c>
      <c r="CK5" s="169" t="s">
        <v>258</v>
      </c>
      <c r="CL5" s="169" t="s">
        <v>53</v>
      </c>
      <c r="CM5" s="85" t="s">
        <v>243</v>
      </c>
      <c r="CN5" s="20" t="s">
        <v>53</v>
      </c>
      <c r="CO5" s="20" t="s">
        <v>258</v>
      </c>
      <c r="CP5" s="169" t="s">
        <v>258</v>
      </c>
      <c r="CQ5" s="169" t="s">
        <v>53</v>
      </c>
      <c r="CR5" s="85" t="s">
        <v>243</v>
      </c>
      <c r="CS5" s="20" t="s">
        <v>53</v>
      </c>
      <c r="CT5" s="20" t="s">
        <v>258</v>
      </c>
      <c r="CU5" s="169" t="s">
        <v>258</v>
      </c>
      <c r="CV5" s="169" t="s">
        <v>53</v>
      </c>
      <c r="CW5" s="85" t="s">
        <v>243</v>
      </c>
      <c r="CX5" s="20" t="s">
        <v>53</v>
      </c>
      <c r="CY5" s="20" t="s">
        <v>258</v>
      </c>
      <c r="CZ5" s="169" t="s">
        <v>258</v>
      </c>
      <c r="DA5" s="169" t="s">
        <v>53</v>
      </c>
      <c r="DB5" s="85" t="s">
        <v>243</v>
      </c>
      <c r="DC5" s="20" t="s">
        <v>53</v>
      </c>
      <c r="DD5" s="20" t="s">
        <v>258</v>
      </c>
    </row>
    <row r="6" spans="1:108" ht="12.75">
      <c r="A6" s="200"/>
      <c r="B6" s="200"/>
      <c r="C6" s="21"/>
      <c r="D6" s="171" t="s">
        <v>41</v>
      </c>
      <c r="E6" s="171" t="s">
        <v>41</v>
      </c>
      <c r="F6" s="83"/>
      <c r="G6" s="21" t="s">
        <v>251</v>
      </c>
      <c r="H6" s="21" t="s">
        <v>251</v>
      </c>
      <c r="I6" s="171" t="s">
        <v>41</v>
      </c>
      <c r="J6" s="171" t="s">
        <v>41</v>
      </c>
      <c r="K6" s="83"/>
      <c r="L6" s="21" t="s">
        <v>251</v>
      </c>
      <c r="M6" s="21" t="s">
        <v>251</v>
      </c>
      <c r="N6" s="171" t="s">
        <v>41</v>
      </c>
      <c r="O6" s="171" t="s">
        <v>41</v>
      </c>
      <c r="P6" s="83"/>
      <c r="Q6" s="21" t="s">
        <v>251</v>
      </c>
      <c r="R6" s="21" t="s">
        <v>251</v>
      </c>
      <c r="S6" s="171" t="s">
        <v>41</v>
      </c>
      <c r="T6" s="171" t="s">
        <v>41</v>
      </c>
      <c r="U6" s="83"/>
      <c r="V6" s="21" t="s">
        <v>251</v>
      </c>
      <c r="W6" s="21" t="s">
        <v>251</v>
      </c>
      <c r="X6" s="171" t="s">
        <v>41</v>
      </c>
      <c r="Y6" s="171" t="s">
        <v>41</v>
      </c>
      <c r="Z6" s="83"/>
      <c r="AA6" s="21" t="s">
        <v>251</v>
      </c>
      <c r="AB6" s="21" t="s">
        <v>251</v>
      </c>
      <c r="AC6" s="171" t="s">
        <v>41</v>
      </c>
      <c r="AD6" s="171" t="s">
        <v>41</v>
      </c>
      <c r="AE6" s="83"/>
      <c r="AF6" s="21" t="s">
        <v>251</v>
      </c>
      <c r="AG6" s="21" t="s">
        <v>251</v>
      </c>
      <c r="AH6" s="171" t="s">
        <v>41</v>
      </c>
      <c r="AI6" s="171" t="s">
        <v>41</v>
      </c>
      <c r="AJ6" s="83"/>
      <c r="AK6" s="21" t="s">
        <v>251</v>
      </c>
      <c r="AL6" s="21" t="s">
        <v>251</v>
      </c>
      <c r="AM6" s="171" t="s">
        <v>41</v>
      </c>
      <c r="AN6" s="171" t="s">
        <v>41</v>
      </c>
      <c r="AO6" s="83"/>
      <c r="AP6" s="21" t="s">
        <v>251</v>
      </c>
      <c r="AQ6" s="21" t="s">
        <v>251</v>
      </c>
      <c r="AR6" s="171" t="s">
        <v>41</v>
      </c>
      <c r="AS6" s="171" t="s">
        <v>41</v>
      </c>
      <c r="AT6" s="83"/>
      <c r="AU6" s="21" t="s">
        <v>251</v>
      </c>
      <c r="AV6" s="21" t="s">
        <v>251</v>
      </c>
      <c r="AW6" s="171" t="s">
        <v>41</v>
      </c>
      <c r="AX6" s="171" t="s">
        <v>41</v>
      </c>
      <c r="AY6" s="83"/>
      <c r="AZ6" s="21" t="s">
        <v>251</v>
      </c>
      <c r="BA6" s="21" t="s">
        <v>251</v>
      </c>
      <c r="BB6" s="171" t="s">
        <v>41</v>
      </c>
      <c r="BC6" s="171" t="s">
        <v>41</v>
      </c>
      <c r="BD6" s="83"/>
      <c r="BE6" s="21" t="s">
        <v>251</v>
      </c>
      <c r="BF6" s="21" t="s">
        <v>251</v>
      </c>
      <c r="BG6" s="171" t="s">
        <v>41</v>
      </c>
      <c r="BH6" s="171" t="s">
        <v>41</v>
      </c>
      <c r="BI6" s="83"/>
      <c r="BJ6" s="21" t="s">
        <v>251</v>
      </c>
      <c r="BK6" s="21" t="s">
        <v>251</v>
      </c>
      <c r="BL6" s="171" t="s">
        <v>41</v>
      </c>
      <c r="BM6" s="171" t="s">
        <v>41</v>
      </c>
      <c r="BN6" s="83"/>
      <c r="BO6" s="21" t="s">
        <v>251</v>
      </c>
      <c r="BP6" s="21" t="s">
        <v>251</v>
      </c>
      <c r="BQ6" s="171" t="s">
        <v>41</v>
      </c>
      <c r="BR6" s="171" t="s">
        <v>41</v>
      </c>
      <c r="BS6" s="83"/>
      <c r="BT6" s="21" t="s">
        <v>251</v>
      </c>
      <c r="BU6" s="21" t="s">
        <v>251</v>
      </c>
      <c r="BV6" s="171" t="s">
        <v>41</v>
      </c>
      <c r="BW6" s="171" t="s">
        <v>41</v>
      </c>
      <c r="BX6" s="83"/>
      <c r="BY6" s="21" t="s">
        <v>251</v>
      </c>
      <c r="BZ6" s="21" t="s">
        <v>251</v>
      </c>
      <c r="CA6" s="171" t="s">
        <v>41</v>
      </c>
      <c r="CB6" s="171" t="s">
        <v>41</v>
      </c>
      <c r="CC6" s="83"/>
      <c r="CD6" s="21" t="s">
        <v>251</v>
      </c>
      <c r="CE6" s="21" t="s">
        <v>251</v>
      </c>
      <c r="CF6" s="171" t="s">
        <v>41</v>
      </c>
      <c r="CG6" s="171" t="s">
        <v>41</v>
      </c>
      <c r="CH6" s="83"/>
      <c r="CI6" s="21" t="s">
        <v>251</v>
      </c>
      <c r="CJ6" s="21" t="s">
        <v>251</v>
      </c>
      <c r="CK6" s="171" t="s">
        <v>41</v>
      </c>
      <c r="CL6" s="171" t="s">
        <v>41</v>
      </c>
      <c r="CM6" s="83"/>
      <c r="CN6" s="21" t="s">
        <v>251</v>
      </c>
      <c r="CO6" s="21" t="s">
        <v>251</v>
      </c>
      <c r="CP6" s="171" t="s">
        <v>41</v>
      </c>
      <c r="CQ6" s="171" t="s">
        <v>41</v>
      </c>
      <c r="CR6" s="83"/>
      <c r="CS6" s="21" t="s">
        <v>251</v>
      </c>
      <c r="CT6" s="21" t="s">
        <v>251</v>
      </c>
      <c r="CU6" s="171" t="s">
        <v>41</v>
      </c>
      <c r="CV6" s="171" t="s">
        <v>41</v>
      </c>
      <c r="CW6" s="83"/>
      <c r="CX6" s="21" t="s">
        <v>251</v>
      </c>
      <c r="CY6" s="21" t="s">
        <v>251</v>
      </c>
      <c r="CZ6" s="171" t="s">
        <v>41</v>
      </c>
      <c r="DA6" s="171" t="s">
        <v>41</v>
      </c>
      <c r="DB6" s="83"/>
      <c r="DC6" s="21" t="s">
        <v>251</v>
      </c>
      <c r="DD6" s="21" t="s">
        <v>251</v>
      </c>
    </row>
    <row r="7" spans="1:108" s="13" customFormat="1" ht="12.75">
      <c r="A7" s="17" t="s">
        <v>32</v>
      </c>
      <c r="B7" s="17"/>
      <c r="C7" s="10" t="s">
        <v>12</v>
      </c>
      <c r="D7" s="17" t="e">
        <f>#REF!</f>
        <v>#REF!</v>
      </c>
      <c r="E7" s="17">
        <f>'[2]3.sz.m-kv-i sz.kiadás-átszerv.'!E7</f>
        <v>239112</v>
      </c>
      <c r="F7" s="17" t="e">
        <f>#REF!</f>
        <v>#REF!</v>
      </c>
      <c r="G7" s="17" t="e">
        <f>F7-E7</f>
        <v>#REF!</v>
      </c>
      <c r="H7" s="17" t="e">
        <f>F7-D7</f>
        <v>#REF!</v>
      </c>
      <c r="I7" s="17" t="e">
        <f>#REF!</f>
        <v>#REF!</v>
      </c>
      <c r="J7" s="9">
        <f>'[2]3.sz.m-kv-i sz.kiadás-átszerv.'!J7</f>
        <v>42783</v>
      </c>
      <c r="K7" s="17" t="e">
        <f>#REF!</f>
        <v>#REF!</v>
      </c>
      <c r="L7" s="17" t="e">
        <f>K7-J7</f>
        <v>#REF!</v>
      </c>
      <c r="M7" s="17" t="e">
        <f>K7-I7</f>
        <v>#REF!</v>
      </c>
      <c r="N7" s="17" t="e">
        <f>#REF!</f>
        <v>#REF!</v>
      </c>
      <c r="O7" s="17">
        <f>'[2]3.sz.m-kv-i sz.kiadás-átszerv.'!O7</f>
        <v>836198</v>
      </c>
      <c r="P7" s="17" t="e">
        <f>#REF!</f>
        <v>#REF!</v>
      </c>
      <c r="Q7" s="17" t="e">
        <f>P7-O7</f>
        <v>#REF!</v>
      </c>
      <c r="R7" s="17" t="e">
        <f>P7-N7</f>
        <v>#REF!</v>
      </c>
      <c r="S7" s="17" t="e">
        <f>X7+AC7+AH7+AM7</f>
        <v>#REF!</v>
      </c>
      <c r="T7" s="17">
        <f>Y7+AD7+AI7+AN7</f>
        <v>0</v>
      </c>
      <c r="U7" s="17" t="e">
        <f>Z7+AE7+AJ7+AO7</f>
        <v>#REF!</v>
      </c>
      <c r="V7" s="17" t="e">
        <f>U7-T7</f>
        <v>#REF!</v>
      </c>
      <c r="W7" s="17" t="e">
        <f>U7-S7</f>
        <v>#REF!</v>
      </c>
      <c r="X7" s="89" t="e">
        <f>#REF!</f>
        <v>#REF!</v>
      </c>
      <c r="Y7" s="89">
        <f>'[2]3.sz.m-kv-i sz.kiadás-átszerv.'!Y7</f>
        <v>0</v>
      </c>
      <c r="Z7" s="89" t="e">
        <f>#REF!</f>
        <v>#REF!</v>
      </c>
      <c r="AA7" s="90" t="e">
        <f>Z7-Y7</f>
        <v>#REF!</v>
      </c>
      <c r="AB7" s="90" t="e">
        <f>Z7-X7</f>
        <v>#REF!</v>
      </c>
      <c r="AC7" s="17" t="e">
        <f>#REF!</f>
        <v>#REF!</v>
      </c>
      <c r="AD7" s="17">
        <f>'[2]3.sz.m-kv-i sz.kiadás-átszerv.'!AD7</f>
        <v>0</v>
      </c>
      <c r="AE7" s="17" t="e">
        <f>#REF!</f>
        <v>#REF!</v>
      </c>
      <c r="AF7" s="9" t="e">
        <f>AE7-AD7</f>
        <v>#REF!</v>
      </c>
      <c r="AG7" s="9" t="e">
        <f>AE7-AC7</f>
        <v>#REF!</v>
      </c>
      <c r="AH7" s="17" t="e">
        <f>#REF!</f>
        <v>#REF!</v>
      </c>
      <c r="AI7" s="17">
        <f>'[2]3.sz.m-kv-i sz.kiadás-átszerv.'!AI7</f>
        <v>0</v>
      </c>
      <c r="AJ7" s="17" t="e">
        <f>#REF!</f>
        <v>#REF!</v>
      </c>
      <c r="AK7" s="9">
        <v>0</v>
      </c>
      <c r="AL7" s="9">
        <v>0</v>
      </c>
      <c r="AM7" s="17" t="e">
        <f>#REF!</f>
        <v>#REF!</v>
      </c>
      <c r="AN7" s="17">
        <f>'[2]3.sz.m-kv-i sz.kiadás-átszerv.'!AN7</f>
        <v>0</v>
      </c>
      <c r="AO7" s="17" t="e">
        <f>#REF!</f>
        <v>#REF!</v>
      </c>
      <c r="AP7" s="9">
        <v>0</v>
      </c>
      <c r="AQ7" s="9">
        <v>0</v>
      </c>
      <c r="AR7" s="17" t="e">
        <f>#REF!</f>
        <v>#REF!</v>
      </c>
      <c r="AS7" s="17">
        <f>'[2]3.sz.m-kv-i sz.kiadás-átszerv.'!AS7</f>
        <v>0</v>
      </c>
      <c r="AT7" s="17" t="e">
        <f>#REF!</f>
        <v>#REF!</v>
      </c>
      <c r="AU7" s="9" t="e">
        <f>AT7-AS7</f>
        <v>#REF!</v>
      </c>
      <c r="AV7" s="9" t="e">
        <f>AT7-AR7</f>
        <v>#REF!</v>
      </c>
      <c r="AW7" s="17" t="e">
        <f>D7+I7+N7+S7+AR7</f>
        <v>#REF!</v>
      </c>
      <c r="AX7" s="17">
        <f>E7+J7+O7+T7+AS7</f>
        <v>1118093</v>
      </c>
      <c r="AY7" s="17" t="e">
        <f>F7+K7+P7+U7+AT7</f>
        <v>#REF!</v>
      </c>
      <c r="AZ7" s="17" t="e">
        <f>AY7-AX7</f>
        <v>#REF!</v>
      </c>
      <c r="BA7" s="17" t="e">
        <f>AY7-AW7</f>
        <v>#REF!</v>
      </c>
      <c r="BB7" s="17" t="e">
        <f>#REF!</f>
        <v>#REF!</v>
      </c>
      <c r="BC7" s="9">
        <f>'[2]3.sz.m-kv-i sz.kiadás-átszerv.'!BC7</f>
        <v>12036</v>
      </c>
      <c r="BD7" s="17" t="e">
        <f>#REF!</f>
        <v>#REF!</v>
      </c>
      <c r="BE7" s="17" t="e">
        <f>BD7-BC7</f>
        <v>#REF!</v>
      </c>
      <c r="BF7" s="17" t="e">
        <f>BD7-BB7</f>
        <v>#REF!</v>
      </c>
      <c r="BG7" s="17" t="e">
        <f>#REF!</f>
        <v>#REF!</v>
      </c>
      <c r="BH7" s="17">
        <f>'[2]3.sz.m-kv-i sz.kiadás-átszerv.'!BH7</f>
        <v>3833</v>
      </c>
      <c r="BI7" s="17" t="e">
        <f>#REF!</f>
        <v>#REF!</v>
      </c>
      <c r="BJ7" s="17" t="e">
        <f>BI7-BH7</f>
        <v>#REF!</v>
      </c>
      <c r="BK7" s="17" t="e">
        <f>BI7-BG7</f>
        <v>#REF!</v>
      </c>
      <c r="BL7" s="17">
        <f>BQ7+BV7+CA7</f>
        <v>0</v>
      </c>
      <c r="BM7" s="17">
        <f>BR7+BW7+CB7</f>
        <v>0</v>
      </c>
      <c r="BN7" s="17" t="e">
        <f>BS7+BX7+CC7</f>
        <v>#REF!</v>
      </c>
      <c r="BO7" s="17" t="e">
        <f>BN7-BM7</f>
        <v>#REF!</v>
      </c>
      <c r="BP7" s="17">
        <v>0</v>
      </c>
      <c r="BQ7" s="9">
        <v>0</v>
      </c>
      <c r="BR7" s="17">
        <f>'[2]3.sz.m-kv-i sz.kiadás-átszerv.'!BR7</f>
        <v>0</v>
      </c>
      <c r="BS7" s="17" t="e">
        <f>#REF!</f>
        <v>#REF!</v>
      </c>
      <c r="BT7" s="17" t="e">
        <f>BS7-BR7</f>
        <v>#REF!</v>
      </c>
      <c r="BU7" s="17">
        <v>0</v>
      </c>
      <c r="BV7" s="9">
        <v>0</v>
      </c>
      <c r="BW7" s="9">
        <v>0</v>
      </c>
      <c r="BX7" s="17" t="e">
        <f>#REF!</f>
        <v>#REF!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17" t="e">
        <f>BB7+BG7+BL7</f>
        <v>#REF!</v>
      </c>
      <c r="CG7" s="17">
        <f>BC7+BH7+BM7</f>
        <v>15869</v>
      </c>
      <c r="CH7" s="17" t="e">
        <f>BD7+BI7+BN7</f>
        <v>#REF!</v>
      </c>
      <c r="CI7" s="17" t="e">
        <f>BE7+BJ7+BO7</f>
        <v>#REF!</v>
      </c>
      <c r="CJ7" s="17" t="e">
        <f>BF7+BK7+BP7</f>
        <v>#REF!</v>
      </c>
      <c r="CK7" s="17" t="e">
        <f>#REF!</f>
        <v>#REF!</v>
      </c>
      <c r="CL7" s="17">
        <f>'[2]3.sz.m-kv-i sz.kiadás-átszerv.'!CL7</f>
        <v>0</v>
      </c>
      <c r="CM7" s="17" t="e">
        <f>#REF!</f>
        <v>#REF!</v>
      </c>
      <c r="CN7" s="17">
        <v>0</v>
      </c>
      <c r="CO7" s="17">
        <v>0</v>
      </c>
      <c r="CP7" s="17" t="e">
        <f>AW7+CF7+CK7</f>
        <v>#REF!</v>
      </c>
      <c r="CQ7" s="17">
        <f>AX7+CG7</f>
        <v>1133962</v>
      </c>
      <c r="CR7" s="17" t="e">
        <f>AY7+CH7+CM7</f>
        <v>#REF!</v>
      </c>
      <c r="CS7" s="17" t="e">
        <f>AZ7+CI7</f>
        <v>#REF!</v>
      </c>
      <c r="CT7" s="17" t="e">
        <f>BA7+CJ7</f>
        <v>#REF!</v>
      </c>
      <c r="CU7" s="17" t="e">
        <f>AW7+CK7</f>
        <v>#REF!</v>
      </c>
      <c r="CV7" s="17">
        <f>AX7</f>
        <v>1118093</v>
      </c>
      <c r="CW7" s="17" t="e">
        <f>AY7+CM7</f>
        <v>#REF!</v>
      </c>
      <c r="CX7" s="17" t="e">
        <f>AZ7</f>
        <v>#REF!</v>
      </c>
      <c r="CY7" s="17" t="e">
        <f>BA7</f>
        <v>#REF!</v>
      </c>
      <c r="CZ7" s="17" t="e">
        <f>CF7</f>
        <v>#REF!</v>
      </c>
      <c r="DA7" s="17">
        <f>CG7</f>
        <v>15869</v>
      </c>
      <c r="DB7" s="17" t="e">
        <f>CH7</f>
        <v>#REF!</v>
      </c>
      <c r="DC7" s="17" t="e">
        <f>CI7</f>
        <v>#REF!</v>
      </c>
      <c r="DD7" s="17" t="e">
        <f>CJ7</f>
        <v>#REF!</v>
      </c>
    </row>
    <row r="8" spans="1:108" s="13" customFormat="1" ht="12.75" hidden="1">
      <c r="A8" s="17" t="s">
        <v>33</v>
      </c>
      <c r="B8" s="9"/>
      <c r="C8" s="272" t="s">
        <v>54</v>
      </c>
      <c r="D8" s="17" t="e">
        <f>#REF!</f>
        <v>#REF!</v>
      </c>
      <c r="E8" s="17">
        <f>'[2]3.sz.m-kv-i sz.kiadás-átszerv.'!E8</f>
        <v>1187287</v>
      </c>
      <c r="F8" s="17" t="e">
        <f>F9+F10+F11+F12+F13+F14+F15+F16+#REF!</f>
        <v>#REF!</v>
      </c>
      <c r="G8" s="17" t="e">
        <f>G9+G10+G11+G12+G13+G14+G15+G16+#REF!</f>
        <v>#REF!</v>
      </c>
      <c r="H8" s="17" t="e">
        <f>H9+H10+H11+H12+H13+H14+H15+H16+#REF!</f>
        <v>#REF!</v>
      </c>
      <c r="I8" s="17" t="e">
        <f>#REF!</f>
        <v>#REF!</v>
      </c>
      <c r="J8" s="17">
        <f>'[2]3.sz.m-kv-i sz.kiadás-átszerv.'!J8</f>
        <v>310655</v>
      </c>
      <c r="K8" s="17" t="e">
        <f>K9+K10+K11+K12+K13+K14+K15+K16+#REF!</f>
        <v>#REF!</v>
      </c>
      <c r="L8" s="17" t="e">
        <f>L9+L10+L11+L12+L13+L14+L15+L16+#REF!</f>
        <v>#REF!</v>
      </c>
      <c r="M8" s="17" t="e">
        <f>M9+M10+M11+M12+M13+M14+M15+M16+#REF!</f>
        <v>#REF!</v>
      </c>
      <c r="N8" s="17" t="e">
        <f>#REF!</f>
        <v>#REF!</v>
      </c>
      <c r="O8" s="17">
        <f>'[2]3.sz.m-kv-i sz.kiadás-átszerv.'!O8</f>
        <v>1728994</v>
      </c>
      <c r="P8" s="17" t="e">
        <f>P9+P10+P11+P12+P13+P14+P15+P16+#REF!</f>
        <v>#REF!</v>
      </c>
      <c r="Q8" s="17" t="e">
        <f>Q9+Q10+Q11+Q12+Q13+Q14+Q15+Q16+#REF!</f>
        <v>#REF!</v>
      </c>
      <c r="R8" s="17" t="e">
        <f>R9+R10+R11+R12+R13+R14+R15+R16+#REF!</f>
        <v>#REF!</v>
      </c>
      <c r="S8" s="17" t="e">
        <f>S9+S10+S11+S12+S13+S14+S15+S16+#REF!</f>
        <v>#REF!</v>
      </c>
      <c r="T8" s="17" t="e">
        <f>T9+T10+T11+T12+T13+T14+T15+T16+#REF!</f>
        <v>#REF!</v>
      </c>
      <c r="U8" s="17" t="e">
        <f>U9+U10+U11+U12+U13+U14+U15+U16+#REF!</f>
        <v>#REF!</v>
      </c>
      <c r="V8" s="17" t="e">
        <f>V9+V10+V11+V12+V13+V14+V15+V16+#REF!</f>
        <v>#REF!</v>
      </c>
      <c r="W8" s="17" t="e">
        <f>W9+W10+W11+W12+W13+W14+W15+W16+#REF!</f>
        <v>#REF!</v>
      </c>
      <c r="X8" s="17" t="e">
        <f>#REF!</f>
        <v>#REF!</v>
      </c>
      <c r="Y8" s="17">
        <f>'[2]3.sz.m-kv-i sz.kiadás-átszerv.'!Y8</f>
        <v>0</v>
      </c>
      <c r="Z8" s="17" t="e">
        <f>Z9+Z10+Z11+Z12+Z13+Z14+Z15+Z16+#REF!</f>
        <v>#REF!</v>
      </c>
      <c r="AA8" s="17" t="e">
        <f>AA9+AA10+AA11+AA12+AA13+AA14+AA15+AA16+#REF!</f>
        <v>#REF!</v>
      </c>
      <c r="AB8" s="17" t="e">
        <f>AB9+AB10+AB11+AB12+AB13+AB14+AB15+AB16+#REF!</f>
        <v>#REF!</v>
      </c>
      <c r="AC8" s="17" t="e">
        <f>#REF!</f>
        <v>#REF!</v>
      </c>
      <c r="AD8" s="17">
        <f>'[2]3.sz.m-kv-i sz.kiadás-átszerv.'!AD8</f>
        <v>0</v>
      </c>
      <c r="AE8" s="17" t="e">
        <f>AE9+AE10+AE11+AE12+AE13+AE14+AE15+AE16+#REF!</f>
        <v>#REF!</v>
      </c>
      <c r="AF8" s="17" t="e">
        <f>AF9+AF10+AF11+AF12+AF13+AF14+AF15+AF16+#REF!</f>
        <v>#REF!</v>
      </c>
      <c r="AG8" s="17" t="e">
        <f>AG9+AG10+AG11+AG12+AG13+AG14+AG15+AG16+#REF!</f>
        <v>#REF!</v>
      </c>
      <c r="AH8" s="17" t="e">
        <f>#REF!</f>
        <v>#REF!</v>
      </c>
      <c r="AI8" s="17">
        <f>'[2]3.sz.m-kv-i sz.kiadás-átszerv.'!AI8</f>
        <v>0</v>
      </c>
      <c r="AJ8" s="17" t="e">
        <f>AJ9+AJ10+AJ11+AJ12+AJ13+AJ14+AJ15+AJ16+#REF!</f>
        <v>#REF!</v>
      </c>
      <c r="AK8" s="17" t="e">
        <f>AK9+AK10+AK11+AK12+AK13+AK14+AK15+AK16+#REF!</f>
        <v>#REF!</v>
      </c>
      <c r="AL8" s="17" t="e">
        <f>AL9+AL10+AL11+AL12+AL13+AL14+AL15+AL16+#REF!</f>
        <v>#REF!</v>
      </c>
      <c r="AM8" s="17" t="e">
        <f>#REF!</f>
        <v>#REF!</v>
      </c>
      <c r="AN8" s="17">
        <f>'[2]3.sz.m-kv-i sz.kiadás-átszerv.'!AN8</f>
        <v>5483</v>
      </c>
      <c r="AO8" s="17" t="e">
        <f>AO9+AO10+AO11+AO12+AO13+AO14+AO15+AO16+#REF!</f>
        <v>#REF!</v>
      </c>
      <c r="AP8" s="17" t="e">
        <f>AP9+AP10+AP11+AP12+AP13+AP14+AP15+AP16+#REF!</f>
        <v>#REF!</v>
      </c>
      <c r="AQ8" s="17" t="e">
        <f>AQ9+AQ10+AQ11+AQ12+AQ13+AQ14+AQ15+AQ16+#REF!</f>
        <v>#REF!</v>
      </c>
      <c r="AR8" s="17" t="e">
        <f>#REF!</f>
        <v>#REF!</v>
      </c>
      <c r="AS8" s="17">
        <f>'[2]3.sz.m-kv-i sz.kiadás-átszerv.'!AS8</f>
        <v>552</v>
      </c>
      <c r="AT8" s="17" t="e">
        <f>AT9+AT10+AT11+AT12+AT13+AT14+AT15+AT16+#REF!</f>
        <v>#REF!</v>
      </c>
      <c r="AU8" s="17" t="e">
        <f>AU9+AU10+AU11+AU12+AU13+AU14+AU15+AU16+#REF!</f>
        <v>#REF!</v>
      </c>
      <c r="AV8" s="17" t="e">
        <f>AV9+AV10+AV11+AV12+AV13+AV14+AV15+AV16+#REF!</f>
        <v>#REF!</v>
      </c>
      <c r="AW8" s="17" t="e">
        <f>AW9+AW10+AW11+AW12+AW13+AW14+AW15+AW16+#REF!</f>
        <v>#REF!</v>
      </c>
      <c r="AX8" s="17" t="e">
        <f>AX9+AX10+AX11+AX12+AX13+AX14+AX15+AX16+#REF!</f>
        <v>#REF!</v>
      </c>
      <c r="AY8" s="17" t="e">
        <f>AY9+AY10+AY11+AY12+AY13+AY14+AY15+AY16+#REF!</f>
        <v>#REF!</v>
      </c>
      <c r="AZ8" s="17" t="e">
        <f>AZ9+AZ10+AZ11+AZ12+AZ13+AZ14+AZ15+AZ16+#REF!</f>
        <v>#REF!</v>
      </c>
      <c r="BA8" s="17" t="e">
        <f>BA9+BA10+BA11+BA12+BA13+BA14+BA15+BA16+#REF!</f>
        <v>#REF!</v>
      </c>
      <c r="BB8" s="17" t="e">
        <f>#REF!</f>
        <v>#REF!</v>
      </c>
      <c r="BC8" s="17">
        <f>'[2]3.sz.m-kv-i sz.kiadás-átszerv.'!BC8</f>
        <v>36680</v>
      </c>
      <c r="BD8" s="17" t="e">
        <f>BD9+BD10+BD11+BD12+BD13+BD14+BD15+BD16+#REF!</f>
        <v>#REF!</v>
      </c>
      <c r="BE8" s="17" t="e">
        <f>BE9+BE10+BE11+BE12+BE13+BE14+BE15+BE16+#REF!</f>
        <v>#REF!</v>
      </c>
      <c r="BF8" s="17" t="e">
        <f>BF9+BF10+BF11+BF12+BF13+BF14+BF15+BF16+#REF!</f>
        <v>#REF!</v>
      </c>
      <c r="BG8" s="17" t="e">
        <f>#REF!</f>
        <v>#REF!</v>
      </c>
      <c r="BH8" s="17">
        <f>'[2]3.sz.m-kv-i sz.kiadás-átszerv.'!BH8</f>
        <v>28836</v>
      </c>
      <c r="BI8" s="17" t="e">
        <f>BI9+BI10+BI11+BI12+BI13+BI14+BI15+BI16+#REF!</f>
        <v>#REF!</v>
      </c>
      <c r="BJ8" s="17" t="e">
        <f>BJ9+BJ10+BJ11+BJ12+BJ13+BJ14+BJ15+BJ16+#REF!</f>
        <v>#REF!</v>
      </c>
      <c r="BK8" s="17" t="e">
        <f>BK9+BK10+BK11+BK12+BK13+BK14+BK15+BK16+#REF!</f>
        <v>#REF!</v>
      </c>
      <c r="BL8" s="17" t="e">
        <f>BL9+BL10+BL11+BL12+BL13+BL14+BL15+BL16+#REF!</f>
        <v>#REF!</v>
      </c>
      <c r="BM8" s="17" t="e">
        <f>BM9+BM10+BM11+BM12+BM13+BM14+BM15+BM16+#REF!</f>
        <v>#REF!</v>
      </c>
      <c r="BN8" s="17" t="e">
        <f>BN9+BN10+BN11+BN12+BN13+BN14+BN15+BN16+#REF!</f>
        <v>#REF!</v>
      </c>
      <c r="BO8" s="17" t="e">
        <f>BO9+BO10+BO11+BO12+BO13+BO14+BO15+BO16+#REF!</f>
        <v>#REF!</v>
      </c>
      <c r="BP8" s="17" t="e">
        <f>BP9+BP10+BP11+BP12+BP13+BP14+BP15+BP16+#REF!</f>
        <v>#REF!</v>
      </c>
      <c r="BQ8" s="17" t="e">
        <f>BQ9+BQ10+BQ11+BQ12+BQ13+BQ14+BQ15+BQ16+#REF!</f>
        <v>#REF!</v>
      </c>
      <c r="BR8" s="17">
        <f>'[2]3.sz.m-kv-i sz.kiadás-átszerv.'!BR8</f>
        <v>0</v>
      </c>
      <c r="BS8" s="17" t="e">
        <f>BS9+BS10+BS11+BS12+BS13+BS14+BS15+BS16+#REF!</f>
        <v>#REF!</v>
      </c>
      <c r="BT8" s="17" t="e">
        <f>BT9+BT10+BT11+BT12+BT13+BT14+BT15+BT16+#REF!</f>
        <v>#REF!</v>
      </c>
      <c r="BU8" s="17" t="e">
        <f>BU9+BU10+BU11+BU12+BU13+BU14+BU15+BU16+#REF!</f>
        <v>#REF!</v>
      </c>
      <c r="BV8" s="17" t="e">
        <f>BV9+BV10+BV11+BV12+BV13+BV14+BV15+BV16+#REF!</f>
        <v>#REF!</v>
      </c>
      <c r="BW8" s="17" t="e">
        <f>BW9+BW10+BW11+BW12+BW13+BW14+BW15+BW16+#REF!</f>
        <v>#REF!</v>
      </c>
      <c r="BX8" s="17" t="e">
        <f>BX9+BX10+BX11+BX12+BX13+BX14+BX15+BX16+#REF!</f>
        <v>#REF!</v>
      </c>
      <c r="BY8" s="17" t="e">
        <f>BY9+BY10+BY11+BY12+BY13+BY14+BY15+BY16+#REF!</f>
        <v>#REF!</v>
      </c>
      <c r="BZ8" s="17" t="e">
        <f>BZ9+BZ10+BZ11+BZ12+BZ13+BZ14+BZ15+BZ16+#REF!</f>
        <v>#REF!</v>
      </c>
      <c r="CA8" s="17" t="e">
        <f>CA9+CA10+CA11+CA12+CA13+CA14+CA15+CA16+#REF!</f>
        <v>#REF!</v>
      </c>
      <c r="CB8" s="17" t="e">
        <f>CB9+CB10+CB11+CB12+CB13+CB14+CB15+CB16+#REF!</f>
        <v>#REF!</v>
      </c>
      <c r="CC8" s="17" t="e">
        <f>CC9+CC10+CC11+CC12+CC13+CC14+CC15+CC16+#REF!</f>
        <v>#REF!</v>
      </c>
      <c r="CD8" s="17" t="e">
        <f>CD9+CD10+CD11+CD12+CD13+CD14+CD15+CD16+#REF!</f>
        <v>#REF!</v>
      </c>
      <c r="CE8" s="17" t="e">
        <f>CE9+CE10+CE11+CE12+CE13+CE14+CE15+CE16+#REF!</f>
        <v>#REF!</v>
      </c>
      <c r="CF8" s="17" t="e">
        <f>CF9+CF10+CF11+CF12+CF13+CF14+CF15+CF16+#REF!</f>
        <v>#REF!</v>
      </c>
      <c r="CG8" s="17" t="e">
        <f>CG9+CG10+CG11+CG12+CG13+CG14+CG15+CG16+#REF!</f>
        <v>#REF!</v>
      </c>
      <c r="CH8" s="17" t="e">
        <f>CH9+CH10+CH11+CH12+CH13+CH14+CH15+CH16+#REF!</f>
        <v>#REF!</v>
      </c>
      <c r="CI8" s="17" t="e">
        <f>CI9+CI10+CI11+CI12+CI13+CI14+CI15+CI16+#REF!</f>
        <v>#REF!</v>
      </c>
      <c r="CJ8" s="17" t="e">
        <f>CJ9+CJ10+CJ11+CJ12+CJ13+CJ14+CJ15+CJ16+#REF!</f>
        <v>#REF!</v>
      </c>
      <c r="CK8" s="17" t="e">
        <f>#REF!</f>
        <v>#REF!</v>
      </c>
      <c r="CL8" s="17">
        <f>'[2]3.sz.m-kv-i sz.kiadás-átszerv.'!CL8</f>
        <v>-0.39999999999417923</v>
      </c>
      <c r="CM8" s="17" t="e">
        <f>CM9+CM10+CM11+CM12+CM13+CM14+CM15+CM16+#REF!</f>
        <v>#REF!</v>
      </c>
      <c r="CN8" s="17" t="e">
        <f>CN9+CN10+CN11+CN12+CN13+CN14+CN15+CN16+#REF!</f>
        <v>#REF!</v>
      </c>
      <c r="CO8" s="17" t="e">
        <f>CO9+CO10+CO11+CO12+CO13+CO14+CO15+CO16+#REF!</f>
        <v>#REF!</v>
      </c>
      <c r="CP8" s="17" t="e">
        <f>CP9+CP10+CP11+CP12+CP13+CP14+CP15+CP16+#REF!</f>
        <v>#REF!</v>
      </c>
      <c r="CQ8" s="17" t="e">
        <f>CQ9+CQ10+CQ11+CQ12+CQ13+CQ14+CQ15+CQ16+#REF!</f>
        <v>#REF!</v>
      </c>
      <c r="CR8" s="17" t="e">
        <f>CR9+CR10+CR11+CR12+CR13+CR14+CR15+CR16+#REF!</f>
        <v>#REF!</v>
      </c>
      <c r="CS8" s="17" t="e">
        <f>CS9+CS10+CS11+CS12+CS13+CS14+CS15+CS16+#REF!</f>
        <v>#REF!</v>
      </c>
      <c r="CT8" s="17" t="e">
        <f>CT9+CT10+CT11+CT12+CT13+CT14+CT15+CT16+#REF!</f>
        <v>#REF!</v>
      </c>
      <c r="CU8" s="17" t="e">
        <f>CU9+CU10+CU11+CU12+CU13+CU14+CU15+CU16+#REF!</f>
        <v>#REF!</v>
      </c>
      <c r="CV8" s="17" t="e">
        <f>CV9+CV10+CV11+CV12+CV13+CV14+CV15+CV16+#REF!</f>
        <v>#REF!</v>
      </c>
      <c r="CW8" s="17" t="e">
        <f>CW9+CW10+CW11+CW12+CW13+CW14+CW15+CW16+#REF!</f>
        <v>#REF!</v>
      </c>
      <c r="CX8" s="17" t="e">
        <f>CX9+CX10+CX11+CX12+CX13+CX14+CX15+CX16+#REF!</f>
        <v>#REF!</v>
      </c>
      <c r="CY8" s="17" t="e">
        <f>CY9+CY10+CY11+CY12+CY13+CY14+CY15+CY16+#REF!</f>
        <v>#REF!</v>
      </c>
      <c r="CZ8" s="17" t="e">
        <f>CZ9+CZ10+CZ11+CZ12+CZ13+CZ14+CZ15+CZ16+#REF!</f>
        <v>#REF!</v>
      </c>
      <c r="DA8" s="17" t="e">
        <f>DA9+DA10+DA11+DA12+DA13+DA14+DA15+DA16+#REF!</f>
        <v>#REF!</v>
      </c>
      <c r="DB8" s="17" t="e">
        <f>DB9+DB10+DB11+DB12+DB13+DB14+DB15+DB16+#REF!</f>
        <v>#REF!</v>
      </c>
      <c r="DC8" s="17" t="e">
        <f>DC9+DC10+DC11+DC12+DC13+DC14+DC15+DC16+#REF!</f>
        <v>#REF!</v>
      </c>
      <c r="DD8" s="17" t="e">
        <f>DD9+DD10+DD11+DD12+DD13+DD14+DD15+DD16+#REF!</f>
        <v>#REF!</v>
      </c>
    </row>
    <row r="9" spans="1:108" s="13" customFormat="1" ht="12.75">
      <c r="A9" s="17" t="s">
        <v>33</v>
      </c>
      <c r="B9" s="335" t="s">
        <v>32</v>
      </c>
      <c r="C9" s="10" t="s">
        <v>76</v>
      </c>
      <c r="D9" s="17" t="e">
        <f>#REF!</f>
        <v>#REF!</v>
      </c>
      <c r="E9" s="17">
        <f>'[2]3.sz.m-kv-i sz.kiadás-átszerv.'!E9</f>
        <v>104612</v>
      </c>
      <c r="F9" s="17" t="e">
        <f>#REF!</f>
        <v>#REF!</v>
      </c>
      <c r="G9" s="17" t="e">
        <f aca="true" t="shared" si="0" ref="G9:G20">F9-E9</f>
        <v>#REF!</v>
      </c>
      <c r="H9" s="17" t="e">
        <f aca="true" t="shared" si="1" ref="H9:H20">F9-D9</f>
        <v>#REF!</v>
      </c>
      <c r="I9" s="17" t="e">
        <f>#REF!</f>
        <v>#REF!</v>
      </c>
      <c r="J9" s="17">
        <f>'[2]3.sz.m-kv-i sz.kiadás-átszerv.'!J9</f>
        <v>28014</v>
      </c>
      <c r="K9" s="17" t="e">
        <f>#REF!</f>
        <v>#REF!</v>
      </c>
      <c r="L9" s="17" t="e">
        <f aca="true" t="shared" si="2" ref="L9:L20">K9-J9</f>
        <v>#REF!</v>
      </c>
      <c r="M9" s="17" t="e">
        <f aca="true" t="shared" si="3" ref="M9:M20">K9-I9</f>
        <v>#REF!</v>
      </c>
      <c r="N9" s="17" t="e">
        <f>#REF!</f>
        <v>#REF!</v>
      </c>
      <c r="O9" s="17">
        <f>'[2]3.sz.m-kv-i sz.kiadás-átszerv.'!O9</f>
        <v>23668</v>
      </c>
      <c r="P9" s="17" t="e">
        <f>#REF!</f>
        <v>#REF!</v>
      </c>
      <c r="Q9" s="17" t="e">
        <f aca="true" t="shared" si="4" ref="Q9:Q20">P9-O9</f>
        <v>#REF!</v>
      </c>
      <c r="R9" s="17" t="e">
        <f aca="true" t="shared" si="5" ref="R9:R20">P9-N9</f>
        <v>#REF!</v>
      </c>
      <c r="S9" s="17" t="e">
        <f aca="true" t="shared" si="6" ref="S9:U20">X9+AC9+AH9+AM9</f>
        <v>#REF!</v>
      </c>
      <c r="T9" s="17">
        <f t="shared" si="6"/>
        <v>0</v>
      </c>
      <c r="U9" s="17" t="e">
        <f t="shared" si="6"/>
        <v>#REF!</v>
      </c>
      <c r="V9" s="17" t="e">
        <f aca="true" t="shared" si="7" ref="V9:V20">U9-T9</f>
        <v>#REF!</v>
      </c>
      <c r="W9" s="17" t="e">
        <f aca="true" t="shared" si="8" ref="W9:W20">U9-S9</f>
        <v>#REF!</v>
      </c>
      <c r="X9" s="89" t="e">
        <f>#REF!</f>
        <v>#REF!</v>
      </c>
      <c r="Y9" s="89">
        <f>'[2]3.sz.m-kv-i sz.kiadás-átszerv.'!Y9</f>
        <v>0</v>
      </c>
      <c r="Z9" s="89" t="e">
        <f>#REF!</f>
        <v>#REF!</v>
      </c>
      <c r="AA9" s="90" t="e">
        <f aca="true" t="shared" si="9" ref="AA9:AA20">Z9-Y9</f>
        <v>#REF!</v>
      </c>
      <c r="AB9" s="90" t="e">
        <f aca="true" t="shared" si="10" ref="AB9:AB20">Z9-X9</f>
        <v>#REF!</v>
      </c>
      <c r="AC9" s="17" t="e">
        <f>#REF!</f>
        <v>#REF!</v>
      </c>
      <c r="AD9" s="17">
        <f>'[2]3.sz.m-kv-i sz.kiadás-átszerv.'!AD9</f>
        <v>0</v>
      </c>
      <c r="AE9" s="17" t="e">
        <f>#REF!</f>
        <v>#REF!</v>
      </c>
      <c r="AF9" s="9" t="e">
        <f aca="true" t="shared" si="11" ref="AF9:AF20">AE9-AD9</f>
        <v>#REF!</v>
      </c>
      <c r="AG9" s="9" t="e">
        <f aca="true" t="shared" si="12" ref="AG9:AG20">AE9-AC9</f>
        <v>#REF!</v>
      </c>
      <c r="AH9" s="17" t="e">
        <f>#REF!</f>
        <v>#REF!</v>
      </c>
      <c r="AI9" s="17">
        <f>'[2]3.sz.m-kv-i sz.kiadás-átszerv.'!AI9</f>
        <v>0</v>
      </c>
      <c r="AJ9" s="17" t="e">
        <f>#REF!</f>
        <v>#REF!</v>
      </c>
      <c r="AK9" s="9">
        <v>0</v>
      </c>
      <c r="AL9" s="9">
        <v>0</v>
      </c>
      <c r="AM9" s="17" t="e">
        <f>#REF!</f>
        <v>#REF!</v>
      </c>
      <c r="AN9" s="17">
        <f>'[2]3.sz.m-kv-i sz.kiadás-átszerv.'!AN9</f>
        <v>0</v>
      </c>
      <c r="AO9" s="17" t="e">
        <f>#REF!</f>
        <v>#REF!</v>
      </c>
      <c r="AP9" s="9">
        <v>0</v>
      </c>
      <c r="AQ9" s="9">
        <v>0</v>
      </c>
      <c r="AR9" s="17" t="e">
        <f>#REF!</f>
        <v>#REF!</v>
      </c>
      <c r="AS9" s="17">
        <f>'[2]3.sz.m-kv-i sz.kiadás-átszerv.'!AS9</f>
        <v>0</v>
      </c>
      <c r="AT9" s="17" t="e">
        <f>#REF!</f>
        <v>#REF!</v>
      </c>
      <c r="AU9" s="9" t="e">
        <f aca="true" t="shared" si="13" ref="AU9:AU20">AT9-AS9</f>
        <v>#REF!</v>
      </c>
      <c r="AV9" s="9" t="e">
        <f aca="true" t="shared" si="14" ref="AV9:AV20">AT9-AR9</f>
        <v>#REF!</v>
      </c>
      <c r="AW9" s="17" t="e">
        <f aca="true" t="shared" si="15" ref="AW9:AY20">D9+I9+N9+S9+AR9</f>
        <v>#REF!</v>
      </c>
      <c r="AX9" s="17">
        <f t="shared" si="15"/>
        <v>156294</v>
      </c>
      <c r="AY9" s="17" t="e">
        <f t="shared" si="15"/>
        <v>#REF!</v>
      </c>
      <c r="AZ9" s="17" t="e">
        <f aca="true" t="shared" si="16" ref="AZ9:AZ20">AY9-AX9</f>
        <v>#REF!</v>
      </c>
      <c r="BA9" s="17" t="e">
        <f aca="true" t="shared" si="17" ref="BA9:BA20">AY9-AW9</f>
        <v>#REF!</v>
      </c>
      <c r="BB9" s="17" t="e">
        <f>#REF!</f>
        <v>#REF!</v>
      </c>
      <c r="BC9" s="17">
        <f>'[2]3.sz.m-kv-i sz.kiadás-átszerv.'!BC9</f>
        <v>0</v>
      </c>
      <c r="BD9" s="17" t="e">
        <f>#REF!</f>
        <v>#REF!</v>
      </c>
      <c r="BE9" s="17" t="e">
        <f aca="true" t="shared" si="18" ref="BE9:BE20">BD9-BC9</f>
        <v>#REF!</v>
      </c>
      <c r="BF9" s="17" t="e">
        <f aca="true" t="shared" si="19" ref="BF9:BF20">BD9-BB9</f>
        <v>#REF!</v>
      </c>
      <c r="BG9" s="17" t="e">
        <f>#REF!</f>
        <v>#REF!</v>
      </c>
      <c r="BH9" s="17">
        <f>'[2]3.sz.m-kv-i sz.kiadás-átszerv.'!BH9</f>
        <v>0</v>
      </c>
      <c r="BI9" s="17" t="e">
        <f>#REF!</f>
        <v>#REF!</v>
      </c>
      <c r="BJ9" s="17" t="e">
        <f aca="true" t="shared" si="20" ref="BJ9:BJ20">BI9-BH9</f>
        <v>#REF!</v>
      </c>
      <c r="BK9" s="17" t="e">
        <f aca="true" t="shared" si="21" ref="BK9:BK20">BI9-BG9</f>
        <v>#REF!</v>
      </c>
      <c r="BL9" s="17">
        <f aca="true" t="shared" si="22" ref="BL9:BN20">BQ9+BV9+CA9</f>
        <v>0</v>
      </c>
      <c r="BM9" s="17">
        <f t="shared" si="22"/>
        <v>0</v>
      </c>
      <c r="BN9" s="17" t="e">
        <f t="shared" si="22"/>
        <v>#REF!</v>
      </c>
      <c r="BO9" s="17" t="e">
        <f aca="true" t="shared" si="23" ref="BO9:BO20">BN9-BM9</f>
        <v>#REF!</v>
      </c>
      <c r="BP9" s="17">
        <v>0</v>
      </c>
      <c r="BQ9" s="9">
        <v>0</v>
      </c>
      <c r="BR9" s="17">
        <f>'[2]3.sz.m-kv-i sz.kiadás-átszerv.'!BR9</f>
        <v>0</v>
      </c>
      <c r="BS9" s="17" t="e">
        <f>#REF!</f>
        <v>#REF!</v>
      </c>
      <c r="BT9" s="17" t="e">
        <f aca="true" t="shared" si="24" ref="BT9:BT20">BS9-BR9</f>
        <v>#REF!</v>
      </c>
      <c r="BU9" s="17">
        <v>0</v>
      </c>
      <c r="BV9" s="9">
        <v>0</v>
      </c>
      <c r="BW9" s="9">
        <v>0</v>
      </c>
      <c r="BX9" s="17" t="e">
        <f>#REF!</f>
        <v>#REF!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17" t="e">
        <f aca="true" t="shared" si="25" ref="CF9:CJ20">BB9+BG9+BL9</f>
        <v>#REF!</v>
      </c>
      <c r="CG9" s="17">
        <f t="shared" si="25"/>
        <v>0</v>
      </c>
      <c r="CH9" s="17" t="e">
        <f t="shared" si="25"/>
        <v>#REF!</v>
      </c>
      <c r="CI9" s="17" t="e">
        <f t="shared" si="25"/>
        <v>#REF!</v>
      </c>
      <c r="CJ9" s="17" t="e">
        <f t="shared" si="25"/>
        <v>#REF!</v>
      </c>
      <c r="CK9" s="17" t="e">
        <f>#REF!</f>
        <v>#REF!</v>
      </c>
      <c r="CL9" s="17">
        <f>'[2]3.sz.m-kv-i sz.kiadás-átszerv.'!CL9</f>
        <v>0</v>
      </c>
      <c r="CM9" s="17" t="e">
        <f>#REF!</f>
        <v>#REF!</v>
      </c>
      <c r="CN9" s="17">
        <v>0</v>
      </c>
      <c r="CO9" s="17">
        <v>0</v>
      </c>
      <c r="CP9" s="17" t="e">
        <f aca="true" t="shared" si="26" ref="CP9:CP20">AW9+CF9+CK9</f>
        <v>#REF!</v>
      </c>
      <c r="CQ9" s="17">
        <f aca="true" t="shared" si="27" ref="CQ9:CQ20">AX9+CG9</f>
        <v>156294</v>
      </c>
      <c r="CR9" s="17" t="e">
        <f aca="true" t="shared" si="28" ref="CR9:CR20">AY9+CH9+CM9</f>
        <v>#REF!</v>
      </c>
      <c r="CS9" s="17" t="e">
        <f aca="true" t="shared" si="29" ref="CS9:CT20">AZ9+CI9</f>
        <v>#REF!</v>
      </c>
      <c r="CT9" s="17" t="e">
        <f t="shared" si="29"/>
        <v>#REF!</v>
      </c>
      <c r="CU9" s="17" t="e">
        <f aca="true" t="shared" si="30" ref="CU9:CU20">AW9+CK9</f>
        <v>#REF!</v>
      </c>
      <c r="CV9" s="17">
        <f aca="true" t="shared" si="31" ref="CV9:CV20">AX9</f>
        <v>156294</v>
      </c>
      <c r="CW9" s="17" t="e">
        <f aca="true" t="shared" si="32" ref="CW9:CW20">AY9+CM9</f>
        <v>#REF!</v>
      </c>
      <c r="CX9" s="17" t="e">
        <f aca="true" t="shared" si="33" ref="CX9:CY20">AZ9</f>
        <v>#REF!</v>
      </c>
      <c r="CY9" s="17" t="e">
        <f t="shared" si="33"/>
        <v>#REF!</v>
      </c>
      <c r="CZ9" s="17" t="e">
        <f aca="true" t="shared" si="34" ref="CZ9:DD20">CF9</f>
        <v>#REF!</v>
      </c>
      <c r="DA9" s="17">
        <f t="shared" si="34"/>
        <v>0</v>
      </c>
      <c r="DB9" s="17" t="e">
        <f t="shared" si="34"/>
        <v>#REF!</v>
      </c>
      <c r="DC9" s="17" t="e">
        <f t="shared" si="34"/>
        <v>#REF!</v>
      </c>
      <c r="DD9" s="17" t="e">
        <f t="shared" si="34"/>
        <v>#REF!</v>
      </c>
    </row>
    <row r="10" spans="1:108" s="13" customFormat="1" ht="12.75">
      <c r="A10" s="17" t="s">
        <v>35</v>
      </c>
      <c r="B10" s="17" t="s">
        <v>33</v>
      </c>
      <c r="C10" s="10" t="s">
        <v>77</v>
      </c>
      <c r="D10" s="17" t="e">
        <f>#REF!</f>
        <v>#REF!</v>
      </c>
      <c r="E10" s="17">
        <f>'[2]3.sz.m-kv-i sz.kiadás-átszerv.'!E10</f>
        <v>91618</v>
      </c>
      <c r="F10" s="17" t="e">
        <f>#REF!</f>
        <v>#REF!</v>
      </c>
      <c r="G10" s="17" t="e">
        <f t="shared" si="0"/>
        <v>#REF!</v>
      </c>
      <c r="H10" s="17" t="e">
        <f t="shared" si="1"/>
        <v>#REF!</v>
      </c>
      <c r="I10" s="17" t="e">
        <f>#REF!</f>
        <v>#REF!</v>
      </c>
      <c r="J10" s="17">
        <f>'[2]3.sz.m-kv-i sz.kiadás-átszerv.'!J10</f>
        <v>24568</v>
      </c>
      <c r="K10" s="17" t="e">
        <f>#REF!</f>
        <v>#REF!</v>
      </c>
      <c r="L10" s="17" t="e">
        <f t="shared" si="2"/>
        <v>#REF!</v>
      </c>
      <c r="M10" s="17" t="e">
        <f t="shared" si="3"/>
        <v>#REF!</v>
      </c>
      <c r="N10" s="17" t="e">
        <f>#REF!</f>
        <v>#REF!</v>
      </c>
      <c r="O10" s="17">
        <f>'[2]3.sz.m-kv-i sz.kiadás-átszerv.'!O10</f>
        <v>19669</v>
      </c>
      <c r="P10" s="17" t="e">
        <f>#REF!</f>
        <v>#REF!</v>
      </c>
      <c r="Q10" s="17" t="e">
        <f t="shared" si="4"/>
        <v>#REF!</v>
      </c>
      <c r="R10" s="17" t="e">
        <f t="shared" si="5"/>
        <v>#REF!</v>
      </c>
      <c r="S10" s="17" t="e">
        <f t="shared" si="6"/>
        <v>#REF!</v>
      </c>
      <c r="T10" s="17">
        <f t="shared" si="6"/>
        <v>18</v>
      </c>
      <c r="U10" s="17" t="e">
        <f t="shared" si="6"/>
        <v>#REF!</v>
      </c>
      <c r="V10" s="17" t="e">
        <f t="shared" si="7"/>
        <v>#REF!</v>
      </c>
      <c r="W10" s="17" t="e">
        <f t="shared" si="8"/>
        <v>#REF!</v>
      </c>
      <c r="X10" s="89" t="e">
        <f>#REF!</f>
        <v>#REF!</v>
      </c>
      <c r="Y10" s="89">
        <f>'[2]3.sz.m-kv-i sz.kiadás-átszerv.'!Y10</f>
        <v>0</v>
      </c>
      <c r="Z10" s="89" t="e">
        <f>#REF!</f>
        <v>#REF!</v>
      </c>
      <c r="AA10" s="90" t="e">
        <f t="shared" si="9"/>
        <v>#REF!</v>
      </c>
      <c r="AB10" s="90" t="e">
        <f t="shared" si="10"/>
        <v>#REF!</v>
      </c>
      <c r="AC10" s="17" t="e">
        <f>#REF!</f>
        <v>#REF!</v>
      </c>
      <c r="AD10" s="17">
        <f>'[2]3.sz.m-kv-i sz.kiadás-átszerv.'!AD10</f>
        <v>0</v>
      </c>
      <c r="AE10" s="17" t="e">
        <f>#REF!</f>
        <v>#REF!</v>
      </c>
      <c r="AF10" s="9" t="e">
        <f t="shared" si="11"/>
        <v>#REF!</v>
      </c>
      <c r="AG10" s="9" t="e">
        <f t="shared" si="12"/>
        <v>#REF!</v>
      </c>
      <c r="AH10" s="17" t="e">
        <f>#REF!</f>
        <v>#REF!</v>
      </c>
      <c r="AI10" s="17">
        <f>'[2]3.sz.m-kv-i sz.kiadás-átszerv.'!AI10</f>
        <v>0</v>
      </c>
      <c r="AJ10" s="17" t="e">
        <f>#REF!</f>
        <v>#REF!</v>
      </c>
      <c r="AK10" s="9">
        <v>0</v>
      </c>
      <c r="AL10" s="9">
        <v>0</v>
      </c>
      <c r="AM10" s="17" t="e">
        <f>#REF!</f>
        <v>#REF!</v>
      </c>
      <c r="AN10" s="17">
        <f>'[2]3.sz.m-kv-i sz.kiadás-átszerv.'!AN10</f>
        <v>18</v>
      </c>
      <c r="AO10" s="17" t="e">
        <f>#REF!</f>
        <v>#REF!</v>
      </c>
      <c r="AP10" s="9">
        <v>0</v>
      </c>
      <c r="AQ10" s="9">
        <v>0</v>
      </c>
      <c r="AR10" s="17" t="e">
        <f>#REF!</f>
        <v>#REF!</v>
      </c>
      <c r="AS10" s="17">
        <f>'[2]3.sz.m-kv-i sz.kiadás-átszerv.'!AS10</f>
        <v>0</v>
      </c>
      <c r="AT10" s="17" t="e">
        <f>#REF!</f>
        <v>#REF!</v>
      </c>
      <c r="AU10" s="9" t="e">
        <f t="shared" si="13"/>
        <v>#REF!</v>
      </c>
      <c r="AV10" s="9" t="e">
        <f t="shared" si="14"/>
        <v>#REF!</v>
      </c>
      <c r="AW10" s="17" t="e">
        <f t="shared" si="15"/>
        <v>#REF!</v>
      </c>
      <c r="AX10" s="17">
        <f t="shared" si="15"/>
        <v>135873</v>
      </c>
      <c r="AY10" s="17" t="e">
        <f t="shared" si="15"/>
        <v>#REF!</v>
      </c>
      <c r="AZ10" s="17" t="e">
        <f t="shared" si="16"/>
        <v>#REF!</v>
      </c>
      <c r="BA10" s="17" t="e">
        <f t="shared" si="17"/>
        <v>#REF!</v>
      </c>
      <c r="BB10" s="17" t="e">
        <f>#REF!</f>
        <v>#REF!</v>
      </c>
      <c r="BC10" s="17">
        <f>'[2]3.sz.m-kv-i sz.kiadás-átszerv.'!BC10</f>
        <v>37</v>
      </c>
      <c r="BD10" s="17" t="e">
        <f>#REF!</f>
        <v>#REF!</v>
      </c>
      <c r="BE10" s="17" t="e">
        <f t="shared" si="18"/>
        <v>#REF!</v>
      </c>
      <c r="BF10" s="17" t="e">
        <f t="shared" si="19"/>
        <v>#REF!</v>
      </c>
      <c r="BG10" s="17" t="e">
        <f>#REF!</f>
        <v>#REF!</v>
      </c>
      <c r="BH10" s="17">
        <f>'[2]3.sz.m-kv-i sz.kiadás-átszerv.'!BH10</f>
        <v>0</v>
      </c>
      <c r="BI10" s="17" t="e">
        <f>#REF!</f>
        <v>#REF!</v>
      </c>
      <c r="BJ10" s="17" t="e">
        <f t="shared" si="20"/>
        <v>#REF!</v>
      </c>
      <c r="BK10" s="17" t="e">
        <f t="shared" si="21"/>
        <v>#REF!</v>
      </c>
      <c r="BL10" s="17">
        <f t="shared" si="22"/>
        <v>0</v>
      </c>
      <c r="BM10" s="17">
        <f t="shared" si="22"/>
        <v>0</v>
      </c>
      <c r="BN10" s="17" t="e">
        <f t="shared" si="22"/>
        <v>#REF!</v>
      </c>
      <c r="BO10" s="17" t="e">
        <f t="shared" si="23"/>
        <v>#REF!</v>
      </c>
      <c r="BP10" s="17">
        <v>0</v>
      </c>
      <c r="BQ10" s="9">
        <v>0</v>
      </c>
      <c r="BR10" s="17">
        <f>'[2]3.sz.m-kv-i sz.kiadás-átszerv.'!BR10</f>
        <v>0</v>
      </c>
      <c r="BS10" s="17" t="e">
        <f>#REF!</f>
        <v>#REF!</v>
      </c>
      <c r="BT10" s="17" t="e">
        <f t="shared" si="24"/>
        <v>#REF!</v>
      </c>
      <c r="BU10" s="17">
        <v>0</v>
      </c>
      <c r="BV10" s="9">
        <v>0</v>
      </c>
      <c r="BW10" s="9">
        <v>0</v>
      </c>
      <c r="BX10" s="17" t="e">
        <f>#REF!</f>
        <v>#REF!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17" t="e">
        <f t="shared" si="25"/>
        <v>#REF!</v>
      </c>
      <c r="CG10" s="17">
        <f t="shared" si="25"/>
        <v>37</v>
      </c>
      <c r="CH10" s="17" t="e">
        <f t="shared" si="25"/>
        <v>#REF!</v>
      </c>
      <c r="CI10" s="17" t="e">
        <f t="shared" si="25"/>
        <v>#REF!</v>
      </c>
      <c r="CJ10" s="17" t="e">
        <f t="shared" si="25"/>
        <v>#REF!</v>
      </c>
      <c r="CK10" s="17" t="e">
        <f>#REF!</f>
        <v>#REF!</v>
      </c>
      <c r="CL10" s="17">
        <f>'[2]3.sz.m-kv-i sz.kiadás-átszerv.'!CL10</f>
        <v>0</v>
      </c>
      <c r="CM10" s="17" t="e">
        <f>#REF!</f>
        <v>#REF!</v>
      </c>
      <c r="CN10" s="17">
        <v>0</v>
      </c>
      <c r="CO10" s="17">
        <v>0</v>
      </c>
      <c r="CP10" s="17" t="e">
        <f t="shared" si="26"/>
        <v>#REF!</v>
      </c>
      <c r="CQ10" s="17">
        <f t="shared" si="27"/>
        <v>135910</v>
      </c>
      <c r="CR10" s="17" t="e">
        <f t="shared" si="28"/>
        <v>#REF!</v>
      </c>
      <c r="CS10" s="17" t="e">
        <f t="shared" si="29"/>
        <v>#REF!</v>
      </c>
      <c r="CT10" s="17" t="e">
        <f t="shared" si="29"/>
        <v>#REF!</v>
      </c>
      <c r="CU10" s="17" t="e">
        <f t="shared" si="30"/>
        <v>#REF!</v>
      </c>
      <c r="CV10" s="17">
        <f t="shared" si="31"/>
        <v>135873</v>
      </c>
      <c r="CW10" s="17" t="e">
        <f t="shared" si="32"/>
        <v>#REF!</v>
      </c>
      <c r="CX10" s="17" t="e">
        <f t="shared" si="33"/>
        <v>#REF!</v>
      </c>
      <c r="CY10" s="17" t="e">
        <f t="shared" si="33"/>
        <v>#REF!</v>
      </c>
      <c r="CZ10" s="17" t="e">
        <f t="shared" si="34"/>
        <v>#REF!</v>
      </c>
      <c r="DA10" s="17">
        <f t="shared" si="34"/>
        <v>37</v>
      </c>
      <c r="DB10" s="17" t="e">
        <f t="shared" si="34"/>
        <v>#REF!</v>
      </c>
      <c r="DC10" s="17" t="e">
        <f t="shared" si="34"/>
        <v>#REF!</v>
      </c>
      <c r="DD10" s="17" t="e">
        <f t="shared" si="34"/>
        <v>#REF!</v>
      </c>
    </row>
    <row r="11" spans="1:108" s="13" customFormat="1" ht="12.75">
      <c r="A11" s="17" t="s">
        <v>36</v>
      </c>
      <c r="B11" s="17" t="s">
        <v>35</v>
      </c>
      <c r="C11" s="10" t="s">
        <v>78</v>
      </c>
      <c r="D11" s="17" t="e">
        <f>#REF!</f>
        <v>#REF!</v>
      </c>
      <c r="E11" s="17">
        <f>'[2]3.sz.m-kv-i sz.kiadás-átszerv.'!E11</f>
        <v>129181</v>
      </c>
      <c r="F11" s="17" t="e">
        <f>#REF!</f>
        <v>#REF!</v>
      </c>
      <c r="G11" s="17" t="e">
        <f t="shared" si="0"/>
        <v>#REF!</v>
      </c>
      <c r="H11" s="17" t="e">
        <f t="shared" si="1"/>
        <v>#REF!</v>
      </c>
      <c r="I11" s="17" t="e">
        <f>#REF!</f>
        <v>#REF!</v>
      </c>
      <c r="J11" s="17">
        <f>'[2]3.sz.m-kv-i sz.kiadás-átszerv.'!J11</f>
        <v>34248</v>
      </c>
      <c r="K11" s="17" t="e">
        <f>#REF!</f>
        <v>#REF!</v>
      </c>
      <c r="L11" s="17" t="e">
        <f t="shared" si="2"/>
        <v>#REF!</v>
      </c>
      <c r="M11" s="17" t="e">
        <f t="shared" si="3"/>
        <v>#REF!</v>
      </c>
      <c r="N11" s="17" t="e">
        <f>#REF!</f>
        <v>#REF!</v>
      </c>
      <c r="O11" s="17">
        <f>'[2]3.sz.m-kv-i sz.kiadás-átszerv.'!O11</f>
        <v>30717</v>
      </c>
      <c r="P11" s="17" t="e">
        <f>#REF!</f>
        <v>#REF!</v>
      </c>
      <c r="Q11" s="17" t="e">
        <f t="shared" si="4"/>
        <v>#REF!</v>
      </c>
      <c r="R11" s="17" t="e">
        <f t="shared" si="5"/>
        <v>#REF!</v>
      </c>
      <c r="S11" s="17" t="e">
        <f t="shared" si="6"/>
        <v>#REF!</v>
      </c>
      <c r="T11" s="17">
        <f t="shared" si="6"/>
        <v>0</v>
      </c>
      <c r="U11" s="17" t="e">
        <f t="shared" si="6"/>
        <v>#REF!</v>
      </c>
      <c r="V11" s="17" t="e">
        <f t="shared" si="7"/>
        <v>#REF!</v>
      </c>
      <c r="W11" s="17" t="e">
        <f t="shared" si="8"/>
        <v>#REF!</v>
      </c>
      <c r="X11" s="89" t="e">
        <f>#REF!</f>
        <v>#REF!</v>
      </c>
      <c r="Y11" s="89">
        <f>'[2]3.sz.m-kv-i sz.kiadás-átszerv.'!Y11</f>
        <v>0</v>
      </c>
      <c r="Z11" s="89" t="e">
        <f>#REF!</f>
        <v>#REF!</v>
      </c>
      <c r="AA11" s="90" t="e">
        <f t="shared" si="9"/>
        <v>#REF!</v>
      </c>
      <c r="AB11" s="90" t="e">
        <f t="shared" si="10"/>
        <v>#REF!</v>
      </c>
      <c r="AC11" s="17" t="e">
        <f>#REF!</f>
        <v>#REF!</v>
      </c>
      <c r="AD11" s="17">
        <f>'[2]3.sz.m-kv-i sz.kiadás-átszerv.'!AD11</f>
        <v>0</v>
      </c>
      <c r="AE11" s="17" t="e">
        <f>#REF!</f>
        <v>#REF!</v>
      </c>
      <c r="AF11" s="9" t="e">
        <f t="shared" si="11"/>
        <v>#REF!</v>
      </c>
      <c r="AG11" s="9" t="e">
        <f t="shared" si="12"/>
        <v>#REF!</v>
      </c>
      <c r="AH11" s="17" t="e">
        <f>#REF!</f>
        <v>#REF!</v>
      </c>
      <c r="AI11" s="17">
        <f>'[2]3.sz.m-kv-i sz.kiadás-átszerv.'!AI11</f>
        <v>0</v>
      </c>
      <c r="AJ11" s="17" t="e">
        <f>#REF!</f>
        <v>#REF!</v>
      </c>
      <c r="AK11" s="9">
        <v>0</v>
      </c>
      <c r="AL11" s="9">
        <v>0</v>
      </c>
      <c r="AM11" s="17" t="e">
        <f>#REF!</f>
        <v>#REF!</v>
      </c>
      <c r="AN11" s="17">
        <f>'[2]3.sz.m-kv-i sz.kiadás-átszerv.'!AN11</f>
        <v>0</v>
      </c>
      <c r="AO11" s="17" t="e">
        <f>#REF!</f>
        <v>#REF!</v>
      </c>
      <c r="AP11" s="9">
        <v>0</v>
      </c>
      <c r="AQ11" s="9">
        <v>0</v>
      </c>
      <c r="AR11" s="17" t="e">
        <f>#REF!</f>
        <v>#REF!</v>
      </c>
      <c r="AS11" s="17">
        <f>'[2]3.sz.m-kv-i sz.kiadás-átszerv.'!AS11</f>
        <v>0</v>
      </c>
      <c r="AT11" s="17" t="e">
        <f>#REF!</f>
        <v>#REF!</v>
      </c>
      <c r="AU11" s="9" t="e">
        <f t="shared" si="13"/>
        <v>#REF!</v>
      </c>
      <c r="AV11" s="9" t="e">
        <f t="shared" si="14"/>
        <v>#REF!</v>
      </c>
      <c r="AW11" s="17" t="e">
        <f t="shared" si="15"/>
        <v>#REF!</v>
      </c>
      <c r="AX11" s="17">
        <f t="shared" si="15"/>
        <v>194146</v>
      </c>
      <c r="AY11" s="17" t="e">
        <f t="shared" si="15"/>
        <v>#REF!</v>
      </c>
      <c r="AZ11" s="17" t="e">
        <f t="shared" si="16"/>
        <v>#REF!</v>
      </c>
      <c r="BA11" s="17" t="e">
        <f t="shared" si="17"/>
        <v>#REF!</v>
      </c>
      <c r="BB11" s="17" t="e">
        <f>#REF!</f>
        <v>#REF!</v>
      </c>
      <c r="BC11" s="17">
        <f>'[2]3.sz.m-kv-i sz.kiadás-átszerv.'!BC11</f>
        <v>0</v>
      </c>
      <c r="BD11" s="17" t="e">
        <f>#REF!</f>
        <v>#REF!</v>
      </c>
      <c r="BE11" s="17" t="e">
        <f t="shared" si="18"/>
        <v>#REF!</v>
      </c>
      <c r="BF11" s="17" t="e">
        <f t="shared" si="19"/>
        <v>#REF!</v>
      </c>
      <c r="BG11" s="17" t="e">
        <f>#REF!</f>
        <v>#REF!</v>
      </c>
      <c r="BH11" s="17">
        <f>'[2]3.sz.m-kv-i sz.kiadás-átszerv.'!BH11</f>
        <v>0</v>
      </c>
      <c r="BI11" s="17" t="e">
        <f>#REF!</f>
        <v>#REF!</v>
      </c>
      <c r="BJ11" s="17" t="e">
        <f t="shared" si="20"/>
        <v>#REF!</v>
      </c>
      <c r="BK11" s="17" t="e">
        <f t="shared" si="21"/>
        <v>#REF!</v>
      </c>
      <c r="BL11" s="17">
        <f t="shared" si="22"/>
        <v>0</v>
      </c>
      <c r="BM11" s="17">
        <f t="shared" si="22"/>
        <v>0</v>
      </c>
      <c r="BN11" s="17" t="e">
        <f t="shared" si="22"/>
        <v>#REF!</v>
      </c>
      <c r="BO11" s="17" t="e">
        <f t="shared" si="23"/>
        <v>#REF!</v>
      </c>
      <c r="BP11" s="17">
        <v>0</v>
      </c>
      <c r="BQ11" s="9">
        <v>0</v>
      </c>
      <c r="BR11" s="17">
        <f>'[2]3.sz.m-kv-i sz.kiadás-átszerv.'!BR11</f>
        <v>0</v>
      </c>
      <c r="BS11" s="17" t="e">
        <f>#REF!</f>
        <v>#REF!</v>
      </c>
      <c r="BT11" s="17" t="e">
        <f t="shared" si="24"/>
        <v>#REF!</v>
      </c>
      <c r="BU11" s="17">
        <v>0</v>
      </c>
      <c r="BV11" s="9">
        <v>0</v>
      </c>
      <c r="BW11" s="9">
        <v>0</v>
      </c>
      <c r="BX11" s="17" t="e">
        <f>#REF!</f>
        <v>#REF!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17" t="e">
        <f t="shared" si="25"/>
        <v>#REF!</v>
      </c>
      <c r="CG11" s="17">
        <f t="shared" si="25"/>
        <v>0</v>
      </c>
      <c r="CH11" s="17" t="e">
        <f t="shared" si="25"/>
        <v>#REF!</v>
      </c>
      <c r="CI11" s="17" t="e">
        <f t="shared" si="25"/>
        <v>#REF!</v>
      </c>
      <c r="CJ11" s="17" t="e">
        <f t="shared" si="25"/>
        <v>#REF!</v>
      </c>
      <c r="CK11" s="17" t="e">
        <f>#REF!</f>
        <v>#REF!</v>
      </c>
      <c r="CL11" s="17">
        <f>'[2]3.sz.m-kv-i sz.kiadás-átszerv.'!CL11</f>
        <v>0</v>
      </c>
      <c r="CM11" s="17" t="e">
        <f>#REF!</f>
        <v>#REF!</v>
      </c>
      <c r="CN11" s="17">
        <v>0</v>
      </c>
      <c r="CO11" s="17">
        <v>0</v>
      </c>
      <c r="CP11" s="17" t="e">
        <f t="shared" si="26"/>
        <v>#REF!</v>
      </c>
      <c r="CQ11" s="17">
        <f t="shared" si="27"/>
        <v>194146</v>
      </c>
      <c r="CR11" s="17" t="e">
        <f t="shared" si="28"/>
        <v>#REF!</v>
      </c>
      <c r="CS11" s="17" t="e">
        <f t="shared" si="29"/>
        <v>#REF!</v>
      </c>
      <c r="CT11" s="17" t="e">
        <f t="shared" si="29"/>
        <v>#REF!</v>
      </c>
      <c r="CU11" s="17" t="e">
        <f t="shared" si="30"/>
        <v>#REF!</v>
      </c>
      <c r="CV11" s="17">
        <f t="shared" si="31"/>
        <v>194146</v>
      </c>
      <c r="CW11" s="17" t="e">
        <f t="shared" si="32"/>
        <v>#REF!</v>
      </c>
      <c r="CX11" s="17" t="e">
        <f t="shared" si="33"/>
        <v>#REF!</v>
      </c>
      <c r="CY11" s="17" t="e">
        <f t="shared" si="33"/>
        <v>#REF!</v>
      </c>
      <c r="CZ11" s="17" t="e">
        <f t="shared" si="34"/>
        <v>#REF!</v>
      </c>
      <c r="DA11" s="17">
        <f t="shared" si="34"/>
        <v>0</v>
      </c>
      <c r="DB11" s="17" t="e">
        <f t="shared" si="34"/>
        <v>#REF!</v>
      </c>
      <c r="DC11" s="17" t="e">
        <f t="shared" si="34"/>
        <v>#REF!</v>
      </c>
      <c r="DD11" s="17" t="e">
        <f t="shared" si="34"/>
        <v>#REF!</v>
      </c>
    </row>
    <row r="12" spans="1:108" s="13" customFormat="1" ht="12.75">
      <c r="A12" s="17" t="s">
        <v>34</v>
      </c>
      <c r="B12" s="17" t="s">
        <v>36</v>
      </c>
      <c r="C12" s="10" t="s">
        <v>213</v>
      </c>
      <c r="D12" s="17" t="e">
        <f>#REF!</f>
        <v>#REF!</v>
      </c>
      <c r="E12" s="17">
        <f>'[2]3.sz.m-kv-i sz.kiadás-átszerv.'!E12</f>
        <v>123768</v>
      </c>
      <c r="F12" s="17" t="e">
        <f>#REF!</f>
        <v>#REF!</v>
      </c>
      <c r="G12" s="17" t="e">
        <f t="shared" si="0"/>
        <v>#REF!</v>
      </c>
      <c r="H12" s="17" t="e">
        <f t="shared" si="1"/>
        <v>#REF!</v>
      </c>
      <c r="I12" s="17" t="e">
        <f>#REF!</f>
        <v>#REF!</v>
      </c>
      <c r="J12" s="17">
        <f>'[2]3.sz.m-kv-i sz.kiadás-átszerv.'!J12</f>
        <v>32561</v>
      </c>
      <c r="K12" s="17" t="e">
        <f>#REF!</f>
        <v>#REF!</v>
      </c>
      <c r="L12" s="17" t="e">
        <f t="shared" si="2"/>
        <v>#REF!</v>
      </c>
      <c r="M12" s="17" t="e">
        <f t="shared" si="3"/>
        <v>#REF!</v>
      </c>
      <c r="N12" s="17" t="e">
        <f>#REF!</f>
        <v>#REF!</v>
      </c>
      <c r="O12" s="17">
        <f>'[2]3.sz.m-kv-i sz.kiadás-átszerv.'!O12</f>
        <v>23639</v>
      </c>
      <c r="P12" s="17" t="e">
        <f>#REF!</f>
        <v>#REF!</v>
      </c>
      <c r="Q12" s="17" t="e">
        <f t="shared" si="4"/>
        <v>#REF!</v>
      </c>
      <c r="R12" s="17" t="e">
        <f t="shared" si="5"/>
        <v>#REF!</v>
      </c>
      <c r="S12" s="17" t="e">
        <f t="shared" si="6"/>
        <v>#REF!</v>
      </c>
      <c r="T12" s="17">
        <f t="shared" si="6"/>
        <v>291</v>
      </c>
      <c r="U12" s="17" t="e">
        <f t="shared" si="6"/>
        <v>#REF!</v>
      </c>
      <c r="V12" s="17" t="e">
        <f t="shared" si="7"/>
        <v>#REF!</v>
      </c>
      <c r="W12" s="17" t="e">
        <f t="shared" si="8"/>
        <v>#REF!</v>
      </c>
      <c r="X12" s="89" t="e">
        <f>#REF!</f>
        <v>#REF!</v>
      </c>
      <c r="Y12" s="89">
        <f>'[2]3.sz.m-kv-i sz.kiadás-átszerv.'!Y12</f>
        <v>0</v>
      </c>
      <c r="Z12" s="89" t="e">
        <f>#REF!</f>
        <v>#REF!</v>
      </c>
      <c r="AA12" s="90" t="e">
        <f t="shared" si="9"/>
        <v>#REF!</v>
      </c>
      <c r="AB12" s="90" t="e">
        <f t="shared" si="10"/>
        <v>#REF!</v>
      </c>
      <c r="AC12" s="17" t="e">
        <f>#REF!</f>
        <v>#REF!</v>
      </c>
      <c r="AD12" s="17">
        <f>'[2]3.sz.m-kv-i sz.kiadás-átszerv.'!AD12</f>
        <v>0</v>
      </c>
      <c r="AE12" s="17" t="e">
        <f>#REF!</f>
        <v>#REF!</v>
      </c>
      <c r="AF12" s="9" t="e">
        <f t="shared" si="11"/>
        <v>#REF!</v>
      </c>
      <c r="AG12" s="9" t="e">
        <f t="shared" si="12"/>
        <v>#REF!</v>
      </c>
      <c r="AH12" s="17" t="e">
        <f>#REF!</f>
        <v>#REF!</v>
      </c>
      <c r="AI12" s="17">
        <f>'[2]3.sz.m-kv-i sz.kiadás-átszerv.'!AI12</f>
        <v>0</v>
      </c>
      <c r="AJ12" s="17" t="e">
        <f>#REF!</f>
        <v>#REF!</v>
      </c>
      <c r="AK12" s="9">
        <v>0</v>
      </c>
      <c r="AL12" s="9">
        <v>0</v>
      </c>
      <c r="AM12" s="17" t="e">
        <f>#REF!</f>
        <v>#REF!</v>
      </c>
      <c r="AN12" s="17">
        <f>'[2]3.sz.m-kv-i sz.kiadás-átszerv.'!AN12</f>
        <v>291</v>
      </c>
      <c r="AO12" s="17" t="e">
        <f>#REF!</f>
        <v>#REF!</v>
      </c>
      <c r="AP12" s="9">
        <v>0</v>
      </c>
      <c r="AQ12" s="9">
        <v>0</v>
      </c>
      <c r="AR12" s="17" t="e">
        <f>#REF!</f>
        <v>#REF!</v>
      </c>
      <c r="AS12" s="17">
        <f>'[2]3.sz.m-kv-i sz.kiadás-átszerv.'!AS12</f>
        <v>0</v>
      </c>
      <c r="AT12" s="17" t="e">
        <f>#REF!</f>
        <v>#REF!</v>
      </c>
      <c r="AU12" s="9" t="e">
        <f t="shared" si="13"/>
        <v>#REF!</v>
      </c>
      <c r="AV12" s="9" t="e">
        <f t="shared" si="14"/>
        <v>#REF!</v>
      </c>
      <c r="AW12" s="17" t="e">
        <f t="shared" si="15"/>
        <v>#REF!</v>
      </c>
      <c r="AX12" s="17">
        <f t="shared" si="15"/>
        <v>180259</v>
      </c>
      <c r="AY12" s="17" t="e">
        <f t="shared" si="15"/>
        <v>#REF!</v>
      </c>
      <c r="AZ12" s="17" t="e">
        <f t="shared" si="16"/>
        <v>#REF!</v>
      </c>
      <c r="BA12" s="17" t="e">
        <f t="shared" si="17"/>
        <v>#REF!</v>
      </c>
      <c r="BB12" s="17" t="e">
        <f>#REF!</f>
        <v>#REF!</v>
      </c>
      <c r="BC12" s="17">
        <f>'[2]3.sz.m-kv-i sz.kiadás-átszerv.'!BC12</f>
        <v>68</v>
      </c>
      <c r="BD12" s="17" t="e">
        <f>#REF!</f>
        <v>#REF!</v>
      </c>
      <c r="BE12" s="17" t="e">
        <f t="shared" si="18"/>
        <v>#REF!</v>
      </c>
      <c r="BF12" s="17" t="e">
        <f t="shared" si="19"/>
        <v>#REF!</v>
      </c>
      <c r="BG12" s="17" t="e">
        <f>#REF!</f>
        <v>#REF!</v>
      </c>
      <c r="BH12" s="17">
        <f>'[2]3.sz.m-kv-i sz.kiadás-átszerv.'!BH12</f>
        <v>932</v>
      </c>
      <c r="BI12" s="17" t="e">
        <f>#REF!</f>
        <v>#REF!</v>
      </c>
      <c r="BJ12" s="17" t="e">
        <f t="shared" si="20"/>
        <v>#REF!</v>
      </c>
      <c r="BK12" s="17" t="e">
        <f t="shared" si="21"/>
        <v>#REF!</v>
      </c>
      <c r="BL12" s="17">
        <f t="shared" si="22"/>
        <v>0</v>
      </c>
      <c r="BM12" s="17">
        <f t="shared" si="22"/>
        <v>0</v>
      </c>
      <c r="BN12" s="17" t="e">
        <f t="shared" si="22"/>
        <v>#REF!</v>
      </c>
      <c r="BO12" s="17" t="e">
        <f t="shared" si="23"/>
        <v>#REF!</v>
      </c>
      <c r="BP12" s="17">
        <v>0</v>
      </c>
      <c r="BQ12" s="9">
        <v>0</v>
      </c>
      <c r="BR12" s="17">
        <f>'[2]3.sz.m-kv-i sz.kiadás-átszerv.'!BR12</f>
        <v>0</v>
      </c>
      <c r="BS12" s="17" t="e">
        <f>#REF!</f>
        <v>#REF!</v>
      </c>
      <c r="BT12" s="17" t="e">
        <f t="shared" si="24"/>
        <v>#REF!</v>
      </c>
      <c r="BU12" s="17">
        <v>0</v>
      </c>
      <c r="BV12" s="9">
        <v>0</v>
      </c>
      <c r="BW12" s="9">
        <v>0</v>
      </c>
      <c r="BX12" s="17" t="e">
        <f>#REF!</f>
        <v>#REF!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17" t="e">
        <f t="shared" si="25"/>
        <v>#REF!</v>
      </c>
      <c r="CG12" s="17">
        <f t="shared" si="25"/>
        <v>1000</v>
      </c>
      <c r="CH12" s="17" t="e">
        <f t="shared" si="25"/>
        <v>#REF!</v>
      </c>
      <c r="CI12" s="17" t="e">
        <f t="shared" si="25"/>
        <v>#REF!</v>
      </c>
      <c r="CJ12" s="17" t="e">
        <f t="shared" si="25"/>
        <v>#REF!</v>
      </c>
      <c r="CK12" s="17" t="e">
        <f>#REF!</f>
        <v>#REF!</v>
      </c>
      <c r="CL12" s="17">
        <f>'[2]3.sz.m-kv-i sz.kiadás-átszerv.'!CL12</f>
        <v>0</v>
      </c>
      <c r="CM12" s="17" t="e">
        <f>#REF!</f>
        <v>#REF!</v>
      </c>
      <c r="CN12" s="17">
        <v>0</v>
      </c>
      <c r="CO12" s="17">
        <v>0</v>
      </c>
      <c r="CP12" s="17" t="e">
        <f t="shared" si="26"/>
        <v>#REF!</v>
      </c>
      <c r="CQ12" s="17">
        <f t="shared" si="27"/>
        <v>181259</v>
      </c>
      <c r="CR12" s="17" t="e">
        <f t="shared" si="28"/>
        <v>#REF!</v>
      </c>
      <c r="CS12" s="17" t="e">
        <f t="shared" si="29"/>
        <v>#REF!</v>
      </c>
      <c r="CT12" s="17" t="e">
        <f t="shared" si="29"/>
        <v>#REF!</v>
      </c>
      <c r="CU12" s="17" t="e">
        <f t="shared" si="30"/>
        <v>#REF!</v>
      </c>
      <c r="CV12" s="17">
        <f t="shared" si="31"/>
        <v>180259</v>
      </c>
      <c r="CW12" s="17" t="e">
        <f t="shared" si="32"/>
        <v>#REF!</v>
      </c>
      <c r="CX12" s="17" t="e">
        <f t="shared" si="33"/>
        <v>#REF!</v>
      </c>
      <c r="CY12" s="17" t="e">
        <f t="shared" si="33"/>
        <v>#REF!</v>
      </c>
      <c r="CZ12" s="17" t="e">
        <f t="shared" si="34"/>
        <v>#REF!</v>
      </c>
      <c r="DA12" s="17">
        <f t="shared" si="34"/>
        <v>1000</v>
      </c>
      <c r="DB12" s="17" t="e">
        <f t="shared" si="34"/>
        <v>#REF!</v>
      </c>
      <c r="DC12" s="17" t="e">
        <f t="shared" si="34"/>
        <v>#REF!</v>
      </c>
      <c r="DD12" s="17" t="e">
        <f t="shared" si="34"/>
        <v>#REF!</v>
      </c>
    </row>
    <row r="13" spans="1:108" s="13" customFormat="1" ht="12.75">
      <c r="A13" s="17" t="s">
        <v>40</v>
      </c>
      <c r="B13" s="17" t="s">
        <v>34</v>
      </c>
      <c r="C13" s="10" t="s">
        <v>79</v>
      </c>
      <c r="D13" s="17" t="e">
        <f>#REF!</f>
        <v>#REF!</v>
      </c>
      <c r="E13" s="17">
        <f>'[2]3.sz.m-kv-i sz.kiadás-átszerv.'!E13</f>
        <v>101494</v>
      </c>
      <c r="F13" s="17" t="e">
        <f>#REF!</f>
        <v>#REF!</v>
      </c>
      <c r="G13" s="17" t="e">
        <f t="shared" si="0"/>
        <v>#REF!</v>
      </c>
      <c r="H13" s="17" t="e">
        <f t="shared" si="1"/>
        <v>#REF!</v>
      </c>
      <c r="I13" s="17" t="e">
        <f>#REF!</f>
        <v>#REF!</v>
      </c>
      <c r="J13" s="17">
        <f>'[2]3.sz.m-kv-i sz.kiadás-átszerv.'!J13</f>
        <v>27004</v>
      </c>
      <c r="K13" s="17" t="e">
        <f>#REF!</f>
        <v>#REF!</v>
      </c>
      <c r="L13" s="17" t="e">
        <f t="shared" si="2"/>
        <v>#REF!</v>
      </c>
      <c r="M13" s="17" t="e">
        <f t="shared" si="3"/>
        <v>#REF!</v>
      </c>
      <c r="N13" s="17" t="e">
        <f>#REF!</f>
        <v>#REF!</v>
      </c>
      <c r="O13" s="17">
        <f>'[2]3.sz.m-kv-i sz.kiadás-átszerv.'!O13</f>
        <v>16225</v>
      </c>
      <c r="P13" s="17" t="e">
        <f>#REF!</f>
        <v>#REF!</v>
      </c>
      <c r="Q13" s="17" t="e">
        <f t="shared" si="4"/>
        <v>#REF!</v>
      </c>
      <c r="R13" s="17" t="e">
        <f t="shared" si="5"/>
        <v>#REF!</v>
      </c>
      <c r="S13" s="17" t="e">
        <f t="shared" si="6"/>
        <v>#REF!</v>
      </c>
      <c r="T13" s="17">
        <f t="shared" si="6"/>
        <v>1100</v>
      </c>
      <c r="U13" s="17" t="e">
        <f t="shared" si="6"/>
        <v>#REF!</v>
      </c>
      <c r="V13" s="17" t="e">
        <f t="shared" si="7"/>
        <v>#REF!</v>
      </c>
      <c r="W13" s="17" t="e">
        <f t="shared" si="8"/>
        <v>#REF!</v>
      </c>
      <c r="X13" s="89" t="e">
        <f>#REF!</f>
        <v>#REF!</v>
      </c>
      <c r="Y13" s="89">
        <f>'[2]3.sz.m-kv-i sz.kiadás-átszerv.'!Y13</f>
        <v>0</v>
      </c>
      <c r="Z13" s="89" t="e">
        <f>#REF!</f>
        <v>#REF!</v>
      </c>
      <c r="AA13" s="90" t="e">
        <f t="shared" si="9"/>
        <v>#REF!</v>
      </c>
      <c r="AB13" s="90" t="e">
        <f t="shared" si="10"/>
        <v>#REF!</v>
      </c>
      <c r="AC13" s="17" t="e">
        <f>#REF!</f>
        <v>#REF!</v>
      </c>
      <c r="AD13" s="17">
        <f>'[2]3.sz.m-kv-i sz.kiadás-átszerv.'!AD13</f>
        <v>0</v>
      </c>
      <c r="AE13" s="17" t="e">
        <f>#REF!</f>
        <v>#REF!</v>
      </c>
      <c r="AF13" s="9" t="e">
        <f t="shared" si="11"/>
        <v>#REF!</v>
      </c>
      <c r="AG13" s="9" t="e">
        <f t="shared" si="12"/>
        <v>#REF!</v>
      </c>
      <c r="AH13" s="17" t="e">
        <f>#REF!</f>
        <v>#REF!</v>
      </c>
      <c r="AI13" s="17">
        <f>'[2]3.sz.m-kv-i sz.kiadás-átszerv.'!AI13</f>
        <v>0</v>
      </c>
      <c r="AJ13" s="17" t="e">
        <f>#REF!</f>
        <v>#REF!</v>
      </c>
      <c r="AK13" s="9">
        <v>0</v>
      </c>
      <c r="AL13" s="9">
        <v>0</v>
      </c>
      <c r="AM13" s="17" t="e">
        <f>#REF!</f>
        <v>#REF!</v>
      </c>
      <c r="AN13" s="17">
        <f>'[2]3.sz.m-kv-i sz.kiadás-átszerv.'!AN13</f>
        <v>1100</v>
      </c>
      <c r="AO13" s="17" t="e">
        <f>#REF!</f>
        <v>#REF!</v>
      </c>
      <c r="AP13" s="9">
        <v>0</v>
      </c>
      <c r="AQ13" s="9">
        <v>0</v>
      </c>
      <c r="AR13" s="17" t="e">
        <f>#REF!</f>
        <v>#REF!</v>
      </c>
      <c r="AS13" s="17">
        <f>'[2]3.sz.m-kv-i sz.kiadás-átszerv.'!AS13</f>
        <v>0</v>
      </c>
      <c r="AT13" s="17" t="e">
        <f>#REF!</f>
        <v>#REF!</v>
      </c>
      <c r="AU13" s="9" t="e">
        <f t="shared" si="13"/>
        <v>#REF!</v>
      </c>
      <c r="AV13" s="9" t="e">
        <f t="shared" si="14"/>
        <v>#REF!</v>
      </c>
      <c r="AW13" s="17" t="e">
        <f t="shared" si="15"/>
        <v>#REF!</v>
      </c>
      <c r="AX13" s="17">
        <f t="shared" si="15"/>
        <v>145823</v>
      </c>
      <c r="AY13" s="17" t="e">
        <f t="shared" si="15"/>
        <v>#REF!</v>
      </c>
      <c r="AZ13" s="17" t="e">
        <f t="shared" si="16"/>
        <v>#REF!</v>
      </c>
      <c r="BA13" s="17" t="e">
        <f t="shared" si="17"/>
        <v>#REF!</v>
      </c>
      <c r="BB13" s="17" t="e">
        <f>#REF!</f>
        <v>#REF!</v>
      </c>
      <c r="BC13" s="17">
        <f>'[2]3.sz.m-kv-i sz.kiadás-átszerv.'!BC13</f>
        <v>0</v>
      </c>
      <c r="BD13" s="17" t="e">
        <f>#REF!</f>
        <v>#REF!</v>
      </c>
      <c r="BE13" s="17" t="e">
        <f t="shared" si="18"/>
        <v>#REF!</v>
      </c>
      <c r="BF13" s="17" t="e">
        <f t="shared" si="19"/>
        <v>#REF!</v>
      </c>
      <c r="BG13" s="17" t="e">
        <f>#REF!</f>
        <v>#REF!</v>
      </c>
      <c r="BH13" s="17">
        <f>'[2]3.sz.m-kv-i sz.kiadás-átszerv.'!BH13</f>
        <v>0</v>
      </c>
      <c r="BI13" s="17" t="e">
        <f>#REF!</f>
        <v>#REF!</v>
      </c>
      <c r="BJ13" s="17" t="e">
        <f t="shared" si="20"/>
        <v>#REF!</v>
      </c>
      <c r="BK13" s="17" t="e">
        <f t="shared" si="21"/>
        <v>#REF!</v>
      </c>
      <c r="BL13" s="17">
        <f t="shared" si="22"/>
        <v>0</v>
      </c>
      <c r="BM13" s="17">
        <f t="shared" si="22"/>
        <v>0</v>
      </c>
      <c r="BN13" s="17" t="e">
        <f t="shared" si="22"/>
        <v>#REF!</v>
      </c>
      <c r="BO13" s="17" t="e">
        <f t="shared" si="23"/>
        <v>#REF!</v>
      </c>
      <c r="BP13" s="17">
        <v>0</v>
      </c>
      <c r="BQ13" s="9">
        <v>0</v>
      </c>
      <c r="BR13" s="17">
        <f>'[2]3.sz.m-kv-i sz.kiadás-átszerv.'!BR13</f>
        <v>0</v>
      </c>
      <c r="BS13" s="17" t="e">
        <f>#REF!</f>
        <v>#REF!</v>
      </c>
      <c r="BT13" s="17" t="e">
        <f t="shared" si="24"/>
        <v>#REF!</v>
      </c>
      <c r="BU13" s="17">
        <v>0</v>
      </c>
      <c r="BV13" s="9">
        <v>0</v>
      </c>
      <c r="BW13" s="9">
        <v>0</v>
      </c>
      <c r="BX13" s="17" t="e">
        <f>#REF!</f>
        <v>#REF!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17" t="e">
        <f t="shared" si="25"/>
        <v>#REF!</v>
      </c>
      <c r="CG13" s="17">
        <f t="shared" si="25"/>
        <v>0</v>
      </c>
      <c r="CH13" s="17" t="e">
        <f t="shared" si="25"/>
        <v>#REF!</v>
      </c>
      <c r="CI13" s="17" t="e">
        <f t="shared" si="25"/>
        <v>#REF!</v>
      </c>
      <c r="CJ13" s="17" t="e">
        <f t="shared" si="25"/>
        <v>#REF!</v>
      </c>
      <c r="CK13" s="17" t="e">
        <f>#REF!</f>
        <v>#REF!</v>
      </c>
      <c r="CL13" s="17">
        <f>'[2]3.sz.m-kv-i sz.kiadás-átszerv.'!CL13</f>
        <v>0</v>
      </c>
      <c r="CM13" s="17" t="e">
        <f>#REF!</f>
        <v>#REF!</v>
      </c>
      <c r="CN13" s="17">
        <v>0</v>
      </c>
      <c r="CO13" s="17">
        <v>0</v>
      </c>
      <c r="CP13" s="17" t="e">
        <f t="shared" si="26"/>
        <v>#REF!</v>
      </c>
      <c r="CQ13" s="17">
        <f t="shared" si="27"/>
        <v>145823</v>
      </c>
      <c r="CR13" s="17" t="e">
        <f t="shared" si="28"/>
        <v>#REF!</v>
      </c>
      <c r="CS13" s="17" t="e">
        <f t="shared" si="29"/>
        <v>#REF!</v>
      </c>
      <c r="CT13" s="17" t="e">
        <f t="shared" si="29"/>
        <v>#REF!</v>
      </c>
      <c r="CU13" s="17" t="e">
        <f t="shared" si="30"/>
        <v>#REF!</v>
      </c>
      <c r="CV13" s="17">
        <f t="shared" si="31"/>
        <v>145823</v>
      </c>
      <c r="CW13" s="17" t="e">
        <f t="shared" si="32"/>
        <v>#REF!</v>
      </c>
      <c r="CX13" s="17" t="e">
        <f t="shared" si="33"/>
        <v>#REF!</v>
      </c>
      <c r="CY13" s="17" t="e">
        <f t="shared" si="33"/>
        <v>#REF!</v>
      </c>
      <c r="CZ13" s="17" t="e">
        <f t="shared" si="34"/>
        <v>#REF!</v>
      </c>
      <c r="DA13" s="17">
        <f t="shared" si="34"/>
        <v>0</v>
      </c>
      <c r="DB13" s="17" t="e">
        <f t="shared" si="34"/>
        <v>#REF!</v>
      </c>
      <c r="DC13" s="17" t="e">
        <f t="shared" si="34"/>
        <v>#REF!</v>
      </c>
      <c r="DD13" s="17" t="e">
        <f t="shared" si="34"/>
        <v>#REF!</v>
      </c>
    </row>
    <row r="14" spans="1:108" s="13" customFormat="1" ht="12.75">
      <c r="A14" s="17" t="s">
        <v>37</v>
      </c>
      <c r="B14" s="17" t="s">
        <v>40</v>
      </c>
      <c r="C14" s="10" t="s">
        <v>80</v>
      </c>
      <c r="D14" s="17" t="e">
        <f>#REF!</f>
        <v>#REF!</v>
      </c>
      <c r="E14" s="17">
        <f>'[2]3.sz.m-kv-i sz.kiadás-átszerv.'!E14</f>
        <v>114109</v>
      </c>
      <c r="F14" s="17" t="e">
        <f>#REF!</f>
        <v>#REF!</v>
      </c>
      <c r="G14" s="17" t="e">
        <f t="shared" si="0"/>
        <v>#REF!</v>
      </c>
      <c r="H14" s="17" t="e">
        <f t="shared" si="1"/>
        <v>#REF!</v>
      </c>
      <c r="I14" s="17" t="e">
        <f>#REF!</f>
        <v>#REF!</v>
      </c>
      <c r="J14" s="17">
        <f>'[2]3.sz.m-kv-i sz.kiadás-átszerv.'!J14</f>
        <v>30467</v>
      </c>
      <c r="K14" s="17" t="e">
        <f>#REF!</f>
        <v>#REF!</v>
      </c>
      <c r="L14" s="17" t="e">
        <f t="shared" si="2"/>
        <v>#REF!</v>
      </c>
      <c r="M14" s="17" t="e">
        <f t="shared" si="3"/>
        <v>#REF!</v>
      </c>
      <c r="N14" s="17" t="e">
        <f>#REF!</f>
        <v>#REF!</v>
      </c>
      <c r="O14" s="17">
        <f>'[2]3.sz.m-kv-i sz.kiadás-átszerv.'!O14</f>
        <v>22653</v>
      </c>
      <c r="P14" s="17" t="e">
        <f>#REF!</f>
        <v>#REF!</v>
      </c>
      <c r="Q14" s="17" t="e">
        <f t="shared" si="4"/>
        <v>#REF!</v>
      </c>
      <c r="R14" s="17" t="e">
        <f t="shared" si="5"/>
        <v>#REF!</v>
      </c>
      <c r="S14" s="17" t="e">
        <f t="shared" si="6"/>
        <v>#REF!</v>
      </c>
      <c r="T14" s="17">
        <f t="shared" si="6"/>
        <v>237</v>
      </c>
      <c r="U14" s="17" t="e">
        <f t="shared" si="6"/>
        <v>#REF!</v>
      </c>
      <c r="V14" s="17" t="e">
        <f t="shared" si="7"/>
        <v>#REF!</v>
      </c>
      <c r="W14" s="17" t="e">
        <f t="shared" si="8"/>
        <v>#REF!</v>
      </c>
      <c r="X14" s="89" t="e">
        <f>#REF!</f>
        <v>#REF!</v>
      </c>
      <c r="Y14" s="89">
        <f>'[2]3.sz.m-kv-i sz.kiadás-átszerv.'!Y14</f>
        <v>0</v>
      </c>
      <c r="Z14" s="89" t="e">
        <f>#REF!</f>
        <v>#REF!</v>
      </c>
      <c r="AA14" s="90" t="e">
        <f t="shared" si="9"/>
        <v>#REF!</v>
      </c>
      <c r="AB14" s="90" t="e">
        <f t="shared" si="10"/>
        <v>#REF!</v>
      </c>
      <c r="AC14" s="17" t="e">
        <f>#REF!</f>
        <v>#REF!</v>
      </c>
      <c r="AD14" s="17">
        <f>'[2]3.sz.m-kv-i sz.kiadás-átszerv.'!AD14</f>
        <v>0</v>
      </c>
      <c r="AE14" s="17" t="e">
        <f>#REF!</f>
        <v>#REF!</v>
      </c>
      <c r="AF14" s="9" t="e">
        <f t="shared" si="11"/>
        <v>#REF!</v>
      </c>
      <c r="AG14" s="9" t="e">
        <f t="shared" si="12"/>
        <v>#REF!</v>
      </c>
      <c r="AH14" s="17" t="e">
        <f>#REF!</f>
        <v>#REF!</v>
      </c>
      <c r="AI14" s="17">
        <f>'[2]3.sz.m-kv-i sz.kiadás-átszerv.'!AI14</f>
        <v>0</v>
      </c>
      <c r="AJ14" s="17" t="e">
        <f>#REF!</f>
        <v>#REF!</v>
      </c>
      <c r="AK14" s="9">
        <v>0</v>
      </c>
      <c r="AL14" s="9">
        <v>0</v>
      </c>
      <c r="AM14" s="17" t="e">
        <f>#REF!</f>
        <v>#REF!</v>
      </c>
      <c r="AN14" s="17">
        <f>'[2]3.sz.m-kv-i sz.kiadás-átszerv.'!AN14</f>
        <v>237</v>
      </c>
      <c r="AO14" s="17" t="e">
        <f>#REF!</f>
        <v>#REF!</v>
      </c>
      <c r="AP14" s="9">
        <v>0</v>
      </c>
      <c r="AQ14" s="9">
        <v>0</v>
      </c>
      <c r="AR14" s="17" t="e">
        <f>#REF!</f>
        <v>#REF!</v>
      </c>
      <c r="AS14" s="17">
        <f>'[2]3.sz.m-kv-i sz.kiadás-átszerv.'!AS14</f>
        <v>0</v>
      </c>
      <c r="AT14" s="17" t="e">
        <f>#REF!</f>
        <v>#REF!</v>
      </c>
      <c r="AU14" s="9" t="e">
        <f t="shared" si="13"/>
        <v>#REF!</v>
      </c>
      <c r="AV14" s="9" t="e">
        <f t="shared" si="14"/>
        <v>#REF!</v>
      </c>
      <c r="AW14" s="17" t="e">
        <f t="shared" si="15"/>
        <v>#REF!</v>
      </c>
      <c r="AX14" s="17">
        <f t="shared" si="15"/>
        <v>167466</v>
      </c>
      <c r="AY14" s="17" t="e">
        <f t="shared" si="15"/>
        <v>#REF!</v>
      </c>
      <c r="AZ14" s="17" t="e">
        <f t="shared" si="16"/>
        <v>#REF!</v>
      </c>
      <c r="BA14" s="17" t="e">
        <f t="shared" si="17"/>
        <v>#REF!</v>
      </c>
      <c r="BB14" s="17" t="e">
        <f>#REF!</f>
        <v>#REF!</v>
      </c>
      <c r="BC14" s="17">
        <f>'[2]3.sz.m-kv-i sz.kiadás-átszerv.'!BC14</f>
        <v>0</v>
      </c>
      <c r="BD14" s="17" t="e">
        <f>#REF!</f>
        <v>#REF!</v>
      </c>
      <c r="BE14" s="17" t="e">
        <f t="shared" si="18"/>
        <v>#REF!</v>
      </c>
      <c r="BF14" s="17" t="e">
        <f t="shared" si="19"/>
        <v>#REF!</v>
      </c>
      <c r="BG14" s="17" t="e">
        <f>#REF!</f>
        <v>#REF!</v>
      </c>
      <c r="BH14" s="17">
        <f>'[2]3.sz.m-kv-i sz.kiadás-átszerv.'!BH14</f>
        <v>0</v>
      </c>
      <c r="BI14" s="17" t="e">
        <f>#REF!</f>
        <v>#REF!</v>
      </c>
      <c r="BJ14" s="17" t="e">
        <f t="shared" si="20"/>
        <v>#REF!</v>
      </c>
      <c r="BK14" s="17" t="e">
        <f t="shared" si="21"/>
        <v>#REF!</v>
      </c>
      <c r="BL14" s="17">
        <f t="shared" si="22"/>
        <v>0</v>
      </c>
      <c r="BM14" s="17">
        <f t="shared" si="22"/>
        <v>0</v>
      </c>
      <c r="BN14" s="17" t="e">
        <f t="shared" si="22"/>
        <v>#REF!</v>
      </c>
      <c r="BO14" s="17" t="e">
        <f t="shared" si="23"/>
        <v>#REF!</v>
      </c>
      <c r="BP14" s="17">
        <v>0</v>
      </c>
      <c r="BQ14" s="9">
        <v>0</v>
      </c>
      <c r="BR14" s="17">
        <f>'[2]3.sz.m-kv-i sz.kiadás-átszerv.'!BR14</f>
        <v>0</v>
      </c>
      <c r="BS14" s="17" t="e">
        <f>#REF!</f>
        <v>#REF!</v>
      </c>
      <c r="BT14" s="17" t="e">
        <f t="shared" si="24"/>
        <v>#REF!</v>
      </c>
      <c r="BU14" s="17">
        <v>0</v>
      </c>
      <c r="BV14" s="9">
        <v>0</v>
      </c>
      <c r="BW14" s="9">
        <v>0</v>
      </c>
      <c r="BX14" s="17" t="e">
        <f>#REF!</f>
        <v>#REF!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17" t="e">
        <f t="shared" si="25"/>
        <v>#REF!</v>
      </c>
      <c r="CG14" s="17">
        <f t="shared" si="25"/>
        <v>0</v>
      </c>
      <c r="CH14" s="17" t="e">
        <f t="shared" si="25"/>
        <v>#REF!</v>
      </c>
      <c r="CI14" s="17" t="e">
        <f t="shared" si="25"/>
        <v>#REF!</v>
      </c>
      <c r="CJ14" s="17" t="e">
        <f t="shared" si="25"/>
        <v>#REF!</v>
      </c>
      <c r="CK14" s="17" t="e">
        <f>#REF!</f>
        <v>#REF!</v>
      </c>
      <c r="CL14" s="17">
        <f>'[2]3.sz.m-kv-i sz.kiadás-átszerv.'!CL14</f>
        <v>0</v>
      </c>
      <c r="CM14" s="17" t="e">
        <f>#REF!</f>
        <v>#REF!</v>
      </c>
      <c r="CN14" s="17">
        <v>0</v>
      </c>
      <c r="CO14" s="17">
        <v>0</v>
      </c>
      <c r="CP14" s="17" t="e">
        <f t="shared" si="26"/>
        <v>#REF!</v>
      </c>
      <c r="CQ14" s="17">
        <f t="shared" si="27"/>
        <v>167466</v>
      </c>
      <c r="CR14" s="17" t="e">
        <f t="shared" si="28"/>
        <v>#REF!</v>
      </c>
      <c r="CS14" s="17" t="e">
        <f t="shared" si="29"/>
        <v>#REF!</v>
      </c>
      <c r="CT14" s="17" t="e">
        <f t="shared" si="29"/>
        <v>#REF!</v>
      </c>
      <c r="CU14" s="17" t="e">
        <f t="shared" si="30"/>
        <v>#REF!</v>
      </c>
      <c r="CV14" s="17">
        <f t="shared" si="31"/>
        <v>167466</v>
      </c>
      <c r="CW14" s="17" t="e">
        <f t="shared" si="32"/>
        <v>#REF!</v>
      </c>
      <c r="CX14" s="17" t="e">
        <f t="shared" si="33"/>
        <v>#REF!</v>
      </c>
      <c r="CY14" s="17" t="e">
        <f t="shared" si="33"/>
        <v>#REF!</v>
      </c>
      <c r="CZ14" s="17" t="e">
        <f t="shared" si="34"/>
        <v>#REF!</v>
      </c>
      <c r="DA14" s="17">
        <f t="shared" si="34"/>
        <v>0</v>
      </c>
      <c r="DB14" s="17" t="e">
        <f t="shared" si="34"/>
        <v>#REF!</v>
      </c>
      <c r="DC14" s="17" t="e">
        <f t="shared" si="34"/>
        <v>#REF!</v>
      </c>
      <c r="DD14" s="17" t="e">
        <f t="shared" si="34"/>
        <v>#REF!</v>
      </c>
    </row>
    <row r="15" spans="1:108" s="13" customFormat="1" ht="12.75">
      <c r="A15" s="17" t="s">
        <v>38</v>
      </c>
      <c r="B15" s="17" t="s">
        <v>37</v>
      </c>
      <c r="C15" s="10" t="s">
        <v>62</v>
      </c>
      <c r="D15" s="17" t="e">
        <f>#REF!</f>
        <v>#REF!</v>
      </c>
      <c r="E15" s="17">
        <f>'[2]3.sz.m-kv-i sz.kiadás-átszerv.'!E15</f>
        <v>454139</v>
      </c>
      <c r="F15" s="17" t="e">
        <f>#REF!</f>
        <v>#REF!</v>
      </c>
      <c r="G15" s="17" t="e">
        <f t="shared" si="0"/>
        <v>#REF!</v>
      </c>
      <c r="H15" s="17" t="e">
        <f t="shared" si="1"/>
        <v>#REF!</v>
      </c>
      <c r="I15" s="17" t="e">
        <f>#REF!</f>
        <v>#REF!</v>
      </c>
      <c r="J15" s="17">
        <f>'[2]3.sz.m-kv-i sz.kiadás-átszerv.'!J15</f>
        <v>115859</v>
      </c>
      <c r="K15" s="17" t="e">
        <f>#REF!</f>
        <v>#REF!</v>
      </c>
      <c r="L15" s="17" t="e">
        <f t="shared" si="2"/>
        <v>#REF!</v>
      </c>
      <c r="M15" s="17" t="e">
        <f t="shared" si="3"/>
        <v>#REF!</v>
      </c>
      <c r="N15" s="17" t="e">
        <f>#REF!</f>
        <v>#REF!</v>
      </c>
      <c r="O15" s="17">
        <f>'[2]3.sz.m-kv-i sz.kiadás-átszerv.'!O15</f>
        <v>1483917</v>
      </c>
      <c r="P15" s="17" t="e">
        <f>#REF!</f>
        <v>#REF!</v>
      </c>
      <c r="Q15" s="17" t="e">
        <f t="shared" si="4"/>
        <v>#REF!</v>
      </c>
      <c r="R15" s="17" t="e">
        <f t="shared" si="5"/>
        <v>#REF!</v>
      </c>
      <c r="S15" s="17" t="e">
        <f t="shared" si="6"/>
        <v>#REF!</v>
      </c>
      <c r="T15" s="17">
        <f t="shared" si="6"/>
        <v>3837</v>
      </c>
      <c r="U15" s="17" t="e">
        <f t="shared" si="6"/>
        <v>#REF!</v>
      </c>
      <c r="V15" s="17" t="e">
        <f t="shared" si="7"/>
        <v>#REF!</v>
      </c>
      <c r="W15" s="17" t="e">
        <f t="shared" si="8"/>
        <v>#REF!</v>
      </c>
      <c r="X15" s="89" t="e">
        <f>#REF!</f>
        <v>#REF!</v>
      </c>
      <c r="Y15" s="89">
        <f>'[2]3.sz.m-kv-i sz.kiadás-átszerv.'!Y15</f>
        <v>0</v>
      </c>
      <c r="Z15" s="89" t="e">
        <f>#REF!</f>
        <v>#REF!</v>
      </c>
      <c r="AA15" s="90" t="e">
        <f t="shared" si="9"/>
        <v>#REF!</v>
      </c>
      <c r="AB15" s="90" t="e">
        <f t="shared" si="10"/>
        <v>#REF!</v>
      </c>
      <c r="AC15" s="17" t="e">
        <f>#REF!</f>
        <v>#REF!</v>
      </c>
      <c r="AD15" s="17">
        <f>'[2]3.sz.m-kv-i sz.kiadás-átszerv.'!AD15</f>
        <v>0</v>
      </c>
      <c r="AE15" s="17" t="e">
        <f>#REF!</f>
        <v>#REF!</v>
      </c>
      <c r="AF15" s="9" t="e">
        <f t="shared" si="11"/>
        <v>#REF!</v>
      </c>
      <c r="AG15" s="9" t="e">
        <f t="shared" si="12"/>
        <v>#REF!</v>
      </c>
      <c r="AH15" s="17" t="e">
        <f>#REF!</f>
        <v>#REF!</v>
      </c>
      <c r="AI15" s="17">
        <f>'[2]3.sz.m-kv-i sz.kiadás-átszerv.'!AI15</f>
        <v>0</v>
      </c>
      <c r="AJ15" s="17" t="e">
        <f>#REF!</f>
        <v>#REF!</v>
      </c>
      <c r="AK15" s="9">
        <v>0</v>
      </c>
      <c r="AL15" s="9">
        <v>0</v>
      </c>
      <c r="AM15" s="17" t="e">
        <f>#REF!</f>
        <v>#REF!</v>
      </c>
      <c r="AN15" s="17">
        <f>'[2]3.sz.m-kv-i sz.kiadás-átszerv.'!AN15</f>
        <v>3837</v>
      </c>
      <c r="AO15" s="17" t="e">
        <f>#REF!</f>
        <v>#REF!</v>
      </c>
      <c r="AP15" s="9">
        <v>0</v>
      </c>
      <c r="AQ15" s="9">
        <v>0</v>
      </c>
      <c r="AR15" s="17" t="e">
        <f>#REF!</f>
        <v>#REF!</v>
      </c>
      <c r="AS15" s="17">
        <f>'[2]3.sz.m-kv-i sz.kiadás-átszerv.'!AS15</f>
        <v>552</v>
      </c>
      <c r="AT15" s="17" t="e">
        <f>#REF!</f>
        <v>#REF!</v>
      </c>
      <c r="AU15" s="9" t="e">
        <f t="shared" si="13"/>
        <v>#REF!</v>
      </c>
      <c r="AV15" s="9" t="e">
        <f t="shared" si="14"/>
        <v>#REF!</v>
      </c>
      <c r="AW15" s="17" t="e">
        <f t="shared" si="15"/>
        <v>#REF!</v>
      </c>
      <c r="AX15" s="17">
        <f t="shared" si="15"/>
        <v>2058304</v>
      </c>
      <c r="AY15" s="17" t="e">
        <f t="shared" si="15"/>
        <v>#REF!</v>
      </c>
      <c r="AZ15" s="17" t="e">
        <f t="shared" si="16"/>
        <v>#REF!</v>
      </c>
      <c r="BA15" s="17" t="e">
        <f t="shared" si="17"/>
        <v>#REF!</v>
      </c>
      <c r="BB15" s="17" t="e">
        <f>#REF!</f>
        <v>#REF!</v>
      </c>
      <c r="BC15" s="17">
        <f>'[2]3.sz.m-kv-i sz.kiadás-átszerv.'!BC15</f>
        <v>19226</v>
      </c>
      <c r="BD15" s="17" t="e">
        <f>#REF!</f>
        <v>#REF!</v>
      </c>
      <c r="BE15" s="17" t="e">
        <f t="shared" si="18"/>
        <v>#REF!</v>
      </c>
      <c r="BF15" s="17" t="e">
        <f t="shared" si="19"/>
        <v>#REF!</v>
      </c>
      <c r="BG15" s="17" t="e">
        <f>#REF!</f>
        <v>#REF!</v>
      </c>
      <c r="BH15" s="17">
        <f>'[2]3.sz.m-kv-i sz.kiadás-átszerv.'!BH15</f>
        <v>16067</v>
      </c>
      <c r="BI15" s="17" t="e">
        <f>#REF!</f>
        <v>#REF!</v>
      </c>
      <c r="BJ15" s="17" t="e">
        <f t="shared" si="20"/>
        <v>#REF!</v>
      </c>
      <c r="BK15" s="17" t="e">
        <f t="shared" si="21"/>
        <v>#REF!</v>
      </c>
      <c r="BL15" s="17">
        <f t="shared" si="22"/>
        <v>0</v>
      </c>
      <c r="BM15" s="17">
        <f t="shared" si="22"/>
        <v>0</v>
      </c>
      <c r="BN15" s="17" t="e">
        <f t="shared" si="22"/>
        <v>#REF!</v>
      </c>
      <c r="BO15" s="17" t="e">
        <f t="shared" si="23"/>
        <v>#REF!</v>
      </c>
      <c r="BP15" s="17">
        <v>0</v>
      </c>
      <c r="BQ15" s="9">
        <v>0</v>
      </c>
      <c r="BR15" s="17">
        <f>'[2]3.sz.m-kv-i sz.kiadás-átszerv.'!BR15</f>
        <v>0</v>
      </c>
      <c r="BS15" s="17" t="e">
        <f>#REF!</f>
        <v>#REF!</v>
      </c>
      <c r="BT15" s="17" t="e">
        <f t="shared" si="24"/>
        <v>#REF!</v>
      </c>
      <c r="BU15" s="17">
        <v>0</v>
      </c>
      <c r="BV15" s="9">
        <v>0</v>
      </c>
      <c r="BW15" s="9">
        <v>0</v>
      </c>
      <c r="BX15" s="17" t="e">
        <f>#REF!</f>
        <v>#REF!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17" t="e">
        <f t="shared" si="25"/>
        <v>#REF!</v>
      </c>
      <c r="CG15" s="17">
        <f t="shared" si="25"/>
        <v>35293</v>
      </c>
      <c r="CH15" s="17" t="e">
        <f t="shared" si="25"/>
        <v>#REF!</v>
      </c>
      <c r="CI15" s="17" t="e">
        <f t="shared" si="25"/>
        <v>#REF!</v>
      </c>
      <c r="CJ15" s="17" t="e">
        <f t="shared" si="25"/>
        <v>#REF!</v>
      </c>
      <c r="CK15" s="17" t="e">
        <f>#REF!</f>
        <v>#REF!</v>
      </c>
      <c r="CL15" s="17">
        <f>'[2]3.sz.m-kv-i sz.kiadás-átszerv.'!CL15</f>
        <v>-0.39999999999417923</v>
      </c>
      <c r="CM15" s="17" t="e">
        <f>#REF!</f>
        <v>#REF!</v>
      </c>
      <c r="CN15" s="17">
        <v>0</v>
      </c>
      <c r="CO15" s="17">
        <v>0</v>
      </c>
      <c r="CP15" s="17" t="e">
        <f t="shared" si="26"/>
        <v>#REF!</v>
      </c>
      <c r="CQ15" s="17">
        <f t="shared" si="27"/>
        <v>2093597</v>
      </c>
      <c r="CR15" s="17" t="e">
        <f t="shared" si="28"/>
        <v>#REF!</v>
      </c>
      <c r="CS15" s="17" t="e">
        <f t="shared" si="29"/>
        <v>#REF!</v>
      </c>
      <c r="CT15" s="17" t="e">
        <f t="shared" si="29"/>
        <v>#REF!</v>
      </c>
      <c r="CU15" s="17" t="e">
        <f t="shared" si="30"/>
        <v>#REF!</v>
      </c>
      <c r="CV15" s="17">
        <f t="shared" si="31"/>
        <v>2058304</v>
      </c>
      <c r="CW15" s="17" t="e">
        <f t="shared" si="32"/>
        <v>#REF!</v>
      </c>
      <c r="CX15" s="17" t="e">
        <f t="shared" si="33"/>
        <v>#REF!</v>
      </c>
      <c r="CY15" s="17" t="e">
        <f t="shared" si="33"/>
        <v>#REF!</v>
      </c>
      <c r="CZ15" s="17" t="e">
        <f t="shared" si="34"/>
        <v>#REF!</v>
      </c>
      <c r="DA15" s="17">
        <f t="shared" si="34"/>
        <v>35293</v>
      </c>
      <c r="DB15" s="17" t="e">
        <f t="shared" si="34"/>
        <v>#REF!</v>
      </c>
      <c r="DC15" s="17" t="e">
        <f t="shared" si="34"/>
        <v>#REF!</v>
      </c>
      <c r="DD15" s="17" t="e">
        <f t="shared" si="34"/>
        <v>#REF!</v>
      </c>
    </row>
    <row r="16" spans="1:108" s="13" customFormat="1" ht="12.75">
      <c r="A16" s="17" t="s">
        <v>39</v>
      </c>
      <c r="B16" s="17" t="s">
        <v>38</v>
      </c>
      <c r="C16" s="10" t="s">
        <v>226</v>
      </c>
      <c r="D16" s="17" t="e">
        <f>#REF!</f>
        <v>#REF!</v>
      </c>
      <c r="E16" s="17">
        <f>'[2]3.sz.m-kv-i sz.kiadás-átszerv.'!E16</f>
        <v>68366</v>
      </c>
      <c r="F16" s="17" t="e">
        <f>#REF!</f>
        <v>#REF!</v>
      </c>
      <c r="G16" s="17" t="e">
        <f t="shared" si="0"/>
        <v>#REF!</v>
      </c>
      <c r="H16" s="17" t="e">
        <f t="shared" si="1"/>
        <v>#REF!</v>
      </c>
      <c r="I16" s="17" t="e">
        <f>#REF!</f>
        <v>#REF!</v>
      </c>
      <c r="J16" s="17">
        <f>'[2]3.sz.m-kv-i sz.kiadás-átszerv.'!J16</f>
        <v>17934</v>
      </c>
      <c r="K16" s="17" t="e">
        <f>#REF!</f>
        <v>#REF!</v>
      </c>
      <c r="L16" s="17" t="e">
        <f t="shared" si="2"/>
        <v>#REF!</v>
      </c>
      <c r="M16" s="17" t="e">
        <f t="shared" si="3"/>
        <v>#REF!</v>
      </c>
      <c r="N16" s="17" t="e">
        <f>#REF!</f>
        <v>#REF!</v>
      </c>
      <c r="O16" s="17">
        <f>'[2]3.sz.m-kv-i sz.kiadás-átszerv.'!O16</f>
        <v>108506</v>
      </c>
      <c r="P16" s="17" t="e">
        <f>#REF!</f>
        <v>#REF!</v>
      </c>
      <c r="Q16" s="17" t="e">
        <f t="shared" si="4"/>
        <v>#REF!</v>
      </c>
      <c r="R16" s="17" t="e">
        <f t="shared" si="5"/>
        <v>#REF!</v>
      </c>
      <c r="S16" s="17" t="e">
        <f t="shared" si="6"/>
        <v>#REF!</v>
      </c>
      <c r="T16" s="17">
        <f t="shared" si="6"/>
        <v>0</v>
      </c>
      <c r="U16" s="17" t="e">
        <f t="shared" si="6"/>
        <v>#REF!</v>
      </c>
      <c r="V16" s="17" t="e">
        <f t="shared" si="7"/>
        <v>#REF!</v>
      </c>
      <c r="W16" s="17" t="e">
        <f t="shared" si="8"/>
        <v>#REF!</v>
      </c>
      <c r="X16" s="89" t="e">
        <f>#REF!</f>
        <v>#REF!</v>
      </c>
      <c r="Y16" s="89">
        <f>'[2]3.sz.m-kv-i sz.kiadás-átszerv.'!Y16</f>
        <v>0</v>
      </c>
      <c r="Z16" s="89" t="e">
        <f>#REF!</f>
        <v>#REF!</v>
      </c>
      <c r="AA16" s="90" t="e">
        <f t="shared" si="9"/>
        <v>#REF!</v>
      </c>
      <c r="AB16" s="90" t="e">
        <f t="shared" si="10"/>
        <v>#REF!</v>
      </c>
      <c r="AC16" s="17" t="e">
        <f>#REF!</f>
        <v>#REF!</v>
      </c>
      <c r="AD16" s="17">
        <f>'[2]3.sz.m-kv-i sz.kiadás-átszerv.'!AD16</f>
        <v>0</v>
      </c>
      <c r="AE16" s="17" t="e">
        <f>#REF!</f>
        <v>#REF!</v>
      </c>
      <c r="AF16" s="9" t="e">
        <f t="shared" si="11"/>
        <v>#REF!</v>
      </c>
      <c r="AG16" s="9" t="e">
        <f t="shared" si="12"/>
        <v>#REF!</v>
      </c>
      <c r="AH16" s="17" t="e">
        <f>#REF!</f>
        <v>#REF!</v>
      </c>
      <c r="AI16" s="17">
        <f>'[2]3.sz.m-kv-i sz.kiadás-átszerv.'!AI16</f>
        <v>0</v>
      </c>
      <c r="AJ16" s="17" t="e">
        <f>#REF!</f>
        <v>#REF!</v>
      </c>
      <c r="AK16" s="9">
        <v>0</v>
      </c>
      <c r="AL16" s="9">
        <v>0</v>
      </c>
      <c r="AM16" s="17" t="e">
        <f>#REF!</f>
        <v>#REF!</v>
      </c>
      <c r="AN16" s="17">
        <f>'[2]3.sz.m-kv-i sz.kiadás-átszerv.'!AN16</f>
        <v>0</v>
      </c>
      <c r="AO16" s="17" t="e">
        <f>#REF!</f>
        <v>#REF!</v>
      </c>
      <c r="AP16" s="9">
        <v>0</v>
      </c>
      <c r="AQ16" s="9">
        <v>0</v>
      </c>
      <c r="AR16" s="17" t="e">
        <f>#REF!</f>
        <v>#REF!</v>
      </c>
      <c r="AS16" s="17">
        <f>'[2]3.sz.m-kv-i sz.kiadás-átszerv.'!AS16</f>
        <v>0</v>
      </c>
      <c r="AT16" s="17" t="e">
        <f>#REF!</f>
        <v>#REF!</v>
      </c>
      <c r="AU16" s="9" t="e">
        <f t="shared" si="13"/>
        <v>#REF!</v>
      </c>
      <c r="AV16" s="9" t="e">
        <f t="shared" si="14"/>
        <v>#REF!</v>
      </c>
      <c r="AW16" s="17" t="e">
        <f t="shared" si="15"/>
        <v>#REF!</v>
      </c>
      <c r="AX16" s="17">
        <f t="shared" si="15"/>
        <v>194806</v>
      </c>
      <c r="AY16" s="17" t="e">
        <f t="shared" si="15"/>
        <v>#REF!</v>
      </c>
      <c r="AZ16" s="17" t="e">
        <f t="shared" si="16"/>
        <v>#REF!</v>
      </c>
      <c r="BA16" s="17" t="e">
        <f t="shared" si="17"/>
        <v>#REF!</v>
      </c>
      <c r="BB16" s="17" t="e">
        <f>#REF!</f>
        <v>#REF!</v>
      </c>
      <c r="BC16" s="17">
        <f>'[2]3.sz.m-kv-i sz.kiadás-átszerv.'!BC16</f>
        <v>17349</v>
      </c>
      <c r="BD16" s="17" t="e">
        <f>#REF!</f>
        <v>#REF!</v>
      </c>
      <c r="BE16" s="17" t="e">
        <f t="shared" si="18"/>
        <v>#REF!</v>
      </c>
      <c r="BF16" s="17" t="e">
        <f t="shared" si="19"/>
        <v>#REF!</v>
      </c>
      <c r="BG16" s="17" t="e">
        <f>#REF!</f>
        <v>#REF!</v>
      </c>
      <c r="BH16" s="17">
        <f>'[2]3.sz.m-kv-i sz.kiadás-átszerv.'!BH16</f>
        <v>11837</v>
      </c>
      <c r="BI16" s="17" t="e">
        <f>#REF!</f>
        <v>#REF!</v>
      </c>
      <c r="BJ16" s="17" t="e">
        <f t="shared" si="20"/>
        <v>#REF!</v>
      </c>
      <c r="BK16" s="17" t="e">
        <f t="shared" si="21"/>
        <v>#REF!</v>
      </c>
      <c r="BL16" s="17">
        <f t="shared" si="22"/>
        <v>0</v>
      </c>
      <c r="BM16" s="17">
        <f t="shared" si="22"/>
        <v>0</v>
      </c>
      <c r="BN16" s="17" t="e">
        <f t="shared" si="22"/>
        <v>#REF!</v>
      </c>
      <c r="BO16" s="17" t="e">
        <f t="shared" si="23"/>
        <v>#REF!</v>
      </c>
      <c r="BP16" s="17">
        <v>0</v>
      </c>
      <c r="BQ16" s="9">
        <v>0</v>
      </c>
      <c r="BR16" s="17">
        <f>'[2]3.sz.m-kv-i sz.kiadás-átszerv.'!BR16</f>
        <v>0</v>
      </c>
      <c r="BS16" s="17" t="e">
        <f>#REF!</f>
        <v>#REF!</v>
      </c>
      <c r="BT16" s="17" t="e">
        <f t="shared" si="24"/>
        <v>#REF!</v>
      </c>
      <c r="BU16" s="17">
        <v>0</v>
      </c>
      <c r="BV16" s="9">
        <v>0</v>
      </c>
      <c r="BW16" s="9">
        <v>0</v>
      </c>
      <c r="BX16" s="17" t="e">
        <f>#REF!</f>
        <v>#REF!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17" t="e">
        <f t="shared" si="25"/>
        <v>#REF!</v>
      </c>
      <c r="CG16" s="17">
        <f t="shared" si="25"/>
        <v>29186</v>
      </c>
      <c r="CH16" s="17" t="e">
        <f t="shared" si="25"/>
        <v>#REF!</v>
      </c>
      <c r="CI16" s="17" t="e">
        <f t="shared" si="25"/>
        <v>#REF!</v>
      </c>
      <c r="CJ16" s="17" t="e">
        <f t="shared" si="25"/>
        <v>#REF!</v>
      </c>
      <c r="CK16" s="17" t="e">
        <f>#REF!</f>
        <v>#REF!</v>
      </c>
      <c r="CL16" s="17">
        <f>'[2]3.sz.m-kv-i sz.kiadás-átszerv.'!CL16</f>
        <v>0</v>
      </c>
      <c r="CM16" s="17" t="e">
        <f>#REF!</f>
        <v>#REF!</v>
      </c>
      <c r="CN16" s="17">
        <v>0</v>
      </c>
      <c r="CO16" s="17">
        <v>0</v>
      </c>
      <c r="CP16" s="17" t="e">
        <f t="shared" si="26"/>
        <v>#REF!</v>
      </c>
      <c r="CQ16" s="17">
        <f t="shared" si="27"/>
        <v>223992</v>
      </c>
      <c r="CR16" s="17" t="e">
        <f t="shared" si="28"/>
        <v>#REF!</v>
      </c>
      <c r="CS16" s="17" t="e">
        <f t="shared" si="29"/>
        <v>#REF!</v>
      </c>
      <c r="CT16" s="17" t="e">
        <f t="shared" si="29"/>
        <v>#REF!</v>
      </c>
      <c r="CU16" s="17" t="e">
        <f t="shared" si="30"/>
        <v>#REF!</v>
      </c>
      <c r="CV16" s="17">
        <f t="shared" si="31"/>
        <v>194806</v>
      </c>
      <c r="CW16" s="17" t="e">
        <f t="shared" si="32"/>
        <v>#REF!</v>
      </c>
      <c r="CX16" s="17" t="e">
        <f t="shared" si="33"/>
        <v>#REF!</v>
      </c>
      <c r="CY16" s="17" t="e">
        <f t="shared" si="33"/>
        <v>#REF!</v>
      </c>
      <c r="CZ16" s="17" t="e">
        <f t="shared" si="34"/>
        <v>#REF!</v>
      </c>
      <c r="DA16" s="17">
        <f t="shared" si="34"/>
        <v>29186</v>
      </c>
      <c r="DB16" s="17" t="e">
        <f t="shared" si="34"/>
        <v>#REF!</v>
      </c>
      <c r="DC16" s="17" t="e">
        <f t="shared" si="34"/>
        <v>#REF!</v>
      </c>
      <c r="DD16" s="17" t="e">
        <f t="shared" si="34"/>
        <v>#REF!</v>
      </c>
    </row>
    <row r="17" spans="1:108" s="13" customFormat="1" ht="12.75">
      <c r="A17" s="17" t="s">
        <v>13</v>
      </c>
      <c r="B17" s="9"/>
      <c r="C17" s="272" t="s">
        <v>190</v>
      </c>
      <c r="D17" s="17" t="e">
        <f>#REF!</f>
        <v>#REF!</v>
      </c>
      <c r="E17" s="17">
        <f>'[2]3.sz.m-kv-i sz.kiadás-átszerv.'!E18</f>
        <v>85603</v>
      </c>
      <c r="F17" s="17" t="e">
        <f>#REF!</f>
        <v>#REF!</v>
      </c>
      <c r="G17" s="17" t="e">
        <f t="shared" si="0"/>
        <v>#REF!</v>
      </c>
      <c r="H17" s="17" t="e">
        <f t="shared" si="1"/>
        <v>#REF!</v>
      </c>
      <c r="I17" s="17" t="e">
        <f>#REF!</f>
        <v>#REF!</v>
      </c>
      <c r="J17" s="17">
        <f>'[2]3.sz.m-kv-i sz.kiadás-átszerv.'!J18</f>
        <v>22871</v>
      </c>
      <c r="K17" s="17" t="e">
        <f>#REF!</f>
        <v>#REF!</v>
      </c>
      <c r="L17" s="17" t="e">
        <f t="shared" si="2"/>
        <v>#REF!</v>
      </c>
      <c r="M17" s="17" t="e">
        <f t="shared" si="3"/>
        <v>#REF!</v>
      </c>
      <c r="N17" s="17" t="e">
        <f>#REF!</f>
        <v>#REF!</v>
      </c>
      <c r="O17" s="17">
        <f>'[2]3.sz.m-kv-i sz.kiadás-átszerv.'!O18</f>
        <v>161739</v>
      </c>
      <c r="P17" s="17" t="e">
        <f>#REF!</f>
        <v>#REF!</v>
      </c>
      <c r="Q17" s="17" t="e">
        <f t="shared" si="4"/>
        <v>#REF!</v>
      </c>
      <c r="R17" s="17" t="e">
        <f t="shared" si="5"/>
        <v>#REF!</v>
      </c>
      <c r="S17" s="17" t="e">
        <f t="shared" si="6"/>
        <v>#REF!</v>
      </c>
      <c r="T17" s="17">
        <f t="shared" si="6"/>
        <v>1309</v>
      </c>
      <c r="U17" s="17" t="e">
        <f t="shared" si="6"/>
        <v>#REF!</v>
      </c>
      <c r="V17" s="17" t="e">
        <f t="shared" si="7"/>
        <v>#REF!</v>
      </c>
      <c r="W17" s="17" t="e">
        <f t="shared" si="8"/>
        <v>#REF!</v>
      </c>
      <c r="X17" s="89" t="e">
        <f>#REF!</f>
        <v>#REF!</v>
      </c>
      <c r="Y17" s="89">
        <f>'[2]3.sz.m-kv-i sz.kiadás-átszerv.'!Y18</f>
        <v>1309</v>
      </c>
      <c r="Z17" s="89" t="e">
        <f>#REF!</f>
        <v>#REF!</v>
      </c>
      <c r="AA17" s="90" t="e">
        <f t="shared" si="9"/>
        <v>#REF!</v>
      </c>
      <c r="AB17" s="90" t="e">
        <f t="shared" si="10"/>
        <v>#REF!</v>
      </c>
      <c r="AC17" s="17" t="e">
        <f>#REF!</f>
        <v>#REF!</v>
      </c>
      <c r="AD17" s="17">
        <f>'[2]3.sz.m-kv-i sz.kiadás-átszerv.'!AD18</f>
        <v>0</v>
      </c>
      <c r="AE17" s="17" t="e">
        <f>#REF!</f>
        <v>#REF!</v>
      </c>
      <c r="AF17" s="9" t="e">
        <f t="shared" si="11"/>
        <v>#REF!</v>
      </c>
      <c r="AG17" s="9" t="e">
        <f t="shared" si="12"/>
        <v>#REF!</v>
      </c>
      <c r="AH17" s="17" t="e">
        <f>#REF!</f>
        <v>#REF!</v>
      </c>
      <c r="AI17" s="17">
        <f>'[2]3.sz.m-kv-i sz.kiadás-átszerv.'!AI18</f>
        <v>0</v>
      </c>
      <c r="AJ17" s="17" t="e">
        <f>#REF!</f>
        <v>#REF!</v>
      </c>
      <c r="AK17" s="9">
        <v>0</v>
      </c>
      <c r="AL17" s="9">
        <v>0</v>
      </c>
      <c r="AM17" s="17" t="e">
        <f>#REF!</f>
        <v>#REF!</v>
      </c>
      <c r="AN17" s="17">
        <f>'[2]3.sz.m-kv-i sz.kiadás-átszerv.'!AN18</f>
        <v>0</v>
      </c>
      <c r="AO17" s="17" t="e">
        <f>#REF!</f>
        <v>#REF!</v>
      </c>
      <c r="AP17" s="9">
        <v>0</v>
      </c>
      <c r="AQ17" s="9">
        <v>0</v>
      </c>
      <c r="AR17" s="17" t="e">
        <f>#REF!</f>
        <v>#REF!</v>
      </c>
      <c r="AS17" s="17">
        <f>'[2]3.sz.m-kv-i sz.kiadás-átszerv.'!AS18</f>
        <v>0</v>
      </c>
      <c r="AT17" s="17" t="e">
        <f>#REF!</f>
        <v>#REF!</v>
      </c>
      <c r="AU17" s="9" t="e">
        <f t="shared" si="13"/>
        <v>#REF!</v>
      </c>
      <c r="AV17" s="9" t="e">
        <f t="shared" si="14"/>
        <v>#REF!</v>
      </c>
      <c r="AW17" s="17" t="e">
        <f t="shared" si="15"/>
        <v>#REF!</v>
      </c>
      <c r="AX17" s="17">
        <f t="shared" si="15"/>
        <v>271522</v>
      </c>
      <c r="AY17" s="17" t="e">
        <f t="shared" si="15"/>
        <v>#REF!</v>
      </c>
      <c r="AZ17" s="17" t="e">
        <f t="shared" si="16"/>
        <v>#REF!</v>
      </c>
      <c r="BA17" s="17" t="e">
        <f t="shared" si="17"/>
        <v>#REF!</v>
      </c>
      <c r="BB17" s="17" t="e">
        <f>#REF!</f>
        <v>#REF!</v>
      </c>
      <c r="BC17" s="17">
        <f>'[2]3.sz.m-kv-i sz.kiadás-átszerv.'!BC18</f>
        <v>21493</v>
      </c>
      <c r="BD17" s="17" t="e">
        <f>#REF!</f>
        <v>#REF!</v>
      </c>
      <c r="BE17" s="17" t="e">
        <f t="shared" si="18"/>
        <v>#REF!</v>
      </c>
      <c r="BF17" s="17" t="e">
        <f t="shared" si="19"/>
        <v>#REF!</v>
      </c>
      <c r="BG17" s="17" t="e">
        <f>#REF!</f>
        <v>#REF!</v>
      </c>
      <c r="BH17" s="17">
        <f>'[2]3.sz.m-kv-i sz.kiadás-átszerv.'!BH18</f>
        <v>445</v>
      </c>
      <c r="BI17" s="17" t="e">
        <f>#REF!</f>
        <v>#REF!</v>
      </c>
      <c r="BJ17" s="17" t="e">
        <f t="shared" si="20"/>
        <v>#REF!</v>
      </c>
      <c r="BK17" s="17" t="e">
        <f t="shared" si="21"/>
        <v>#REF!</v>
      </c>
      <c r="BL17" s="17">
        <f t="shared" si="22"/>
        <v>0</v>
      </c>
      <c r="BM17" s="17">
        <f t="shared" si="22"/>
        <v>0</v>
      </c>
      <c r="BN17" s="17" t="e">
        <f t="shared" si="22"/>
        <v>#REF!</v>
      </c>
      <c r="BO17" s="17" t="e">
        <f t="shared" si="23"/>
        <v>#REF!</v>
      </c>
      <c r="BP17" s="17">
        <v>0</v>
      </c>
      <c r="BQ17" s="9">
        <v>0</v>
      </c>
      <c r="BR17" s="17">
        <f>'[2]3.sz.m-kv-i sz.kiadás-átszerv.'!BR18</f>
        <v>0</v>
      </c>
      <c r="BS17" s="17" t="e">
        <f>#REF!</f>
        <v>#REF!</v>
      </c>
      <c r="BT17" s="17" t="e">
        <f t="shared" si="24"/>
        <v>#REF!</v>
      </c>
      <c r="BU17" s="17">
        <v>0</v>
      </c>
      <c r="BV17" s="9">
        <v>0</v>
      </c>
      <c r="BW17" s="9">
        <v>0</v>
      </c>
      <c r="BX17" s="17" t="e">
        <f>#REF!</f>
        <v>#REF!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17" t="e">
        <f t="shared" si="25"/>
        <v>#REF!</v>
      </c>
      <c r="CG17" s="17">
        <f t="shared" si="25"/>
        <v>21938</v>
      </c>
      <c r="CH17" s="17" t="e">
        <f t="shared" si="25"/>
        <v>#REF!</v>
      </c>
      <c r="CI17" s="17" t="e">
        <f t="shared" si="25"/>
        <v>#REF!</v>
      </c>
      <c r="CJ17" s="17" t="e">
        <f t="shared" si="25"/>
        <v>#REF!</v>
      </c>
      <c r="CK17" s="17" t="e">
        <f>#REF!</f>
        <v>#REF!</v>
      </c>
      <c r="CL17" s="17">
        <f>'[2]3.sz.m-kv-i sz.kiadás-átszerv.'!CL18</f>
        <v>0</v>
      </c>
      <c r="CM17" s="17" t="e">
        <f>#REF!</f>
        <v>#REF!</v>
      </c>
      <c r="CN17" s="17">
        <v>0</v>
      </c>
      <c r="CO17" s="17">
        <v>0</v>
      </c>
      <c r="CP17" s="17" t="e">
        <f t="shared" si="26"/>
        <v>#REF!</v>
      </c>
      <c r="CQ17" s="17">
        <f t="shared" si="27"/>
        <v>293460</v>
      </c>
      <c r="CR17" s="17" t="e">
        <f t="shared" si="28"/>
        <v>#REF!</v>
      </c>
      <c r="CS17" s="17" t="e">
        <f t="shared" si="29"/>
        <v>#REF!</v>
      </c>
      <c r="CT17" s="17" t="e">
        <f t="shared" si="29"/>
        <v>#REF!</v>
      </c>
      <c r="CU17" s="17" t="e">
        <f t="shared" si="30"/>
        <v>#REF!</v>
      </c>
      <c r="CV17" s="17">
        <f t="shared" si="31"/>
        <v>271522</v>
      </c>
      <c r="CW17" s="17" t="e">
        <f t="shared" si="32"/>
        <v>#REF!</v>
      </c>
      <c r="CX17" s="17" t="e">
        <f t="shared" si="33"/>
        <v>#REF!</v>
      </c>
      <c r="CY17" s="17" t="e">
        <f t="shared" si="33"/>
        <v>#REF!</v>
      </c>
      <c r="CZ17" s="17" t="e">
        <f t="shared" si="34"/>
        <v>#REF!</v>
      </c>
      <c r="DA17" s="17">
        <f t="shared" si="34"/>
        <v>21938</v>
      </c>
      <c r="DB17" s="17" t="e">
        <f t="shared" si="34"/>
        <v>#REF!</v>
      </c>
      <c r="DC17" s="17" t="e">
        <f t="shared" si="34"/>
        <v>#REF!</v>
      </c>
      <c r="DD17" s="17" t="e">
        <f t="shared" si="34"/>
        <v>#REF!</v>
      </c>
    </row>
    <row r="18" spans="1:108" s="13" customFormat="1" ht="12.75">
      <c r="A18" s="17" t="s">
        <v>14</v>
      </c>
      <c r="B18" s="9"/>
      <c r="C18" s="336" t="s">
        <v>422</v>
      </c>
      <c r="D18" s="17" t="e">
        <f>#REF!</f>
        <v>#REF!</v>
      </c>
      <c r="E18" s="17">
        <f>'[2]3.sz.m-kv-i sz.kiadás-átszerv.'!E19</f>
        <v>707164</v>
      </c>
      <c r="F18" s="17" t="e">
        <f>#REF!</f>
        <v>#REF!</v>
      </c>
      <c r="G18" s="17" t="e">
        <f t="shared" si="0"/>
        <v>#REF!</v>
      </c>
      <c r="H18" s="17" t="e">
        <f t="shared" si="1"/>
        <v>#REF!</v>
      </c>
      <c r="I18" s="17" t="e">
        <f>#REF!</f>
        <v>#REF!</v>
      </c>
      <c r="J18" s="17">
        <f>'[2]3.sz.m-kv-i sz.kiadás-átszerv.'!J19</f>
        <v>187784</v>
      </c>
      <c r="K18" s="17" t="e">
        <f>#REF!</f>
        <v>#REF!</v>
      </c>
      <c r="L18" s="17" t="e">
        <f t="shared" si="2"/>
        <v>#REF!</v>
      </c>
      <c r="M18" s="17" t="e">
        <f t="shared" si="3"/>
        <v>#REF!</v>
      </c>
      <c r="N18" s="17" t="e">
        <f>#REF!</f>
        <v>#REF!</v>
      </c>
      <c r="O18" s="17">
        <f>'[2]3.sz.m-kv-i sz.kiadás-átszerv.'!O19</f>
        <v>199699</v>
      </c>
      <c r="P18" s="17" t="e">
        <f>#REF!</f>
        <v>#REF!</v>
      </c>
      <c r="Q18" s="17" t="e">
        <f t="shared" si="4"/>
        <v>#REF!</v>
      </c>
      <c r="R18" s="17" t="e">
        <f t="shared" si="5"/>
        <v>#REF!</v>
      </c>
      <c r="S18" s="17" t="e">
        <f t="shared" si="6"/>
        <v>#REF!</v>
      </c>
      <c r="T18" s="17">
        <f t="shared" si="6"/>
        <v>794044</v>
      </c>
      <c r="U18" s="17" t="e">
        <f t="shared" si="6"/>
        <v>#REF!</v>
      </c>
      <c r="V18" s="17" t="e">
        <f t="shared" si="7"/>
        <v>#REF!</v>
      </c>
      <c r="W18" s="17" t="e">
        <f t="shared" si="8"/>
        <v>#REF!</v>
      </c>
      <c r="X18" s="89" t="e">
        <f>#REF!</f>
        <v>#REF!</v>
      </c>
      <c r="Y18" s="89">
        <f>'[2]3.sz.m-kv-i sz.kiadás-átszerv.'!Y19</f>
        <v>0</v>
      </c>
      <c r="Z18" s="89" t="e">
        <f>#REF!</f>
        <v>#REF!</v>
      </c>
      <c r="AA18" s="90" t="e">
        <f t="shared" si="9"/>
        <v>#REF!</v>
      </c>
      <c r="AB18" s="90" t="e">
        <f t="shared" si="10"/>
        <v>#REF!</v>
      </c>
      <c r="AC18" s="17" t="e">
        <f>#REF!</f>
        <v>#REF!</v>
      </c>
      <c r="AD18" s="17">
        <f>'[2]3.sz.m-kv-i sz.kiadás-átszerv.'!AD19</f>
        <v>0</v>
      </c>
      <c r="AE18" s="17" t="e">
        <f>#REF!</f>
        <v>#REF!</v>
      </c>
      <c r="AF18" s="9" t="e">
        <f t="shared" si="11"/>
        <v>#REF!</v>
      </c>
      <c r="AG18" s="9" t="e">
        <f t="shared" si="12"/>
        <v>#REF!</v>
      </c>
      <c r="AH18" s="17" t="e">
        <f>#REF!</f>
        <v>#REF!</v>
      </c>
      <c r="AI18" s="17">
        <f>'[2]3.sz.m-kv-i sz.kiadás-átszerv.'!AI19</f>
        <v>790134</v>
      </c>
      <c r="AJ18" s="17" t="e">
        <f>#REF!</f>
        <v>#REF!</v>
      </c>
      <c r="AK18" s="9">
        <v>0</v>
      </c>
      <c r="AL18" s="9">
        <v>0</v>
      </c>
      <c r="AM18" s="17" t="e">
        <f>#REF!</f>
        <v>#REF!</v>
      </c>
      <c r="AN18" s="17">
        <f>'[2]3.sz.m-kv-i sz.kiadás-átszerv.'!AN19</f>
        <v>3910</v>
      </c>
      <c r="AO18" s="17" t="e">
        <f>#REF!</f>
        <v>#REF!</v>
      </c>
      <c r="AP18" s="9">
        <v>0</v>
      </c>
      <c r="AQ18" s="9">
        <v>0</v>
      </c>
      <c r="AR18" s="17" t="e">
        <f>#REF!</f>
        <v>#REF!</v>
      </c>
      <c r="AS18" s="17">
        <f>'[2]3.sz.m-kv-i sz.kiadás-átszerv.'!AS19</f>
        <v>0</v>
      </c>
      <c r="AT18" s="17" t="e">
        <f>#REF!</f>
        <v>#REF!</v>
      </c>
      <c r="AU18" s="9" t="e">
        <f t="shared" si="13"/>
        <v>#REF!</v>
      </c>
      <c r="AV18" s="9" t="e">
        <f t="shared" si="14"/>
        <v>#REF!</v>
      </c>
      <c r="AW18" s="17" t="e">
        <f t="shared" si="15"/>
        <v>#REF!</v>
      </c>
      <c r="AX18" s="17">
        <f t="shared" si="15"/>
        <v>1888691</v>
      </c>
      <c r="AY18" s="17" t="e">
        <f t="shared" si="15"/>
        <v>#REF!</v>
      </c>
      <c r="AZ18" s="17" t="e">
        <f t="shared" si="16"/>
        <v>#REF!</v>
      </c>
      <c r="BA18" s="17" t="e">
        <f t="shared" si="17"/>
        <v>#REF!</v>
      </c>
      <c r="BB18" s="17" t="e">
        <f>#REF!</f>
        <v>#REF!</v>
      </c>
      <c r="BC18" s="17">
        <f>'[2]3.sz.m-kv-i sz.kiadás-átszerv.'!BC19</f>
        <v>9365</v>
      </c>
      <c r="BD18" s="17" t="e">
        <f>#REF!</f>
        <v>#REF!</v>
      </c>
      <c r="BE18" s="17" t="e">
        <f t="shared" si="18"/>
        <v>#REF!</v>
      </c>
      <c r="BF18" s="17" t="e">
        <f t="shared" si="19"/>
        <v>#REF!</v>
      </c>
      <c r="BG18" s="17" t="e">
        <f>#REF!</f>
        <v>#REF!</v>
      </c>
      <c r="BH18" s="17">
        <f>'[2]3.sz.m-kv-i sz.kiadás-átszerv.'!BH19</f>
        <v>4031</v>
      </c>
      <c r="BI18" s="17" t="e">
        <f>#REF!</f>
        <v>#REF!</v>
      </c>
      <c r="BJ18" s="17" t="e">
        <f t="shared" si="20"/>
        <v>#REF!</v>
      </c>
      <c r="BK18" s="17" t="e">
        <f t="shared" si="21"/>
        <v>#REF!</v>
      </c>
      <c r="BL18" s="17">
        <f t="shared" si="22"/>
        <v>0</v>
      </c>
      <c r="BM18" s="17">
        <f t="shared" si="22"/>
        <v>0</v>
      </c>
      <c r="BN18" s="17" t="e">
        <f t="shared" si="22"/>
        <v>#REF!</v>
      </c>
      <c r="BO18" s="17" t="e">
        <f t="shared" si="23"/>
        <v>#REF!</v>
      </c>
      <c r="BP18" s="17">
        <v>0</v>
      </c>
      <c r="BQ18" s="9">
        <v>0</v>
      </c>
      <c r="BR18" s="17">
        <f>'[2]3.sz.m-kv-i sz.kiadás-átszerv.'!BR19</f>
        <v>0</v>
      </c>
      <c r="BS18" s="17" t="e">
        <f>#REF!</f>
        <v>#REF!</v>
      </c>
      <c r="BT18" s="17" t="e">
        <f t="shared" si="24"/>
        <v>#REF!</v>
      </c>
      <c r="BU18" s="17">
        <v>0</v>
      </c>
      <c r="BV18" s="9">
        <v>0</v>
      </c>
      <c r="BW18" s="9">
        <v>0</v>
      </c>
      <c r="BX18" s="17" t="e">
        <f>#REF!</f>
        <v>#REF!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17" t="e">
        <f t="shared" si="25"/>
        <v>#REF!</v>
      </c>
      <c r="CG18" s="17">
        <f t="shared" si="25"/>
        <v>13396</v>
      </c>
      <c r="CH18" s="17" t="e">
        <f t="shared" si="25"/>
        <v>#REF!</v>
      </c>
      <c r="CI18" s="17" t="e">
        <f t="shared" si="25"/>
        <v>#REF!</v>
      </c>
      <c r="CJ18" s="17" t="e">
        <f t="shared" si="25"/>
        <v>#REF!</v>
      </c>
      <c r="CK18" s="17" t="e">
        <f>#REF!</f>
        <v>#REF!</v>
      </c>
      <c r="CL18" s="17">
        <f>'[2]3.sz.m-kv-i sz.kiadás-átszerv.'!CL19</f>
        <v>0</v>
      </c>
      <c r="CM18" s="17" t="e">
        <f>#REF!</f>
        <v>#REF!</v>
      </c>
      <c r="CN18" s="17">
        <v>0</v>
      </c>
      <c r="CO18" s="17">
        <v>0</v>
      </c>
      <c r="CP18" s="17" t="e">
        <f t="shared" si="26"/>
        <v>#REF!</v>
      </c>
      <c r="CQ18" s="17">
        <f t="shared" si="27"/>
        <v>1902087</v>
      </c>
      <c r="CR18" s="17" t="e">
        <f t="shared" si="28"/>
        <v>#REF!</v>
      </c>
      <c r="CS18" s="17" t="e">
        <f t="shared" si="29"/>
        <v>#REF!</v>
      </c>
      <c r="CT18" s="17" t="e">
        <f t="shared" si="29"/>
        <v>#REF!</v>
      </c>
      <c r="CU18" s="17" t="e">
        <f t="shared" si="30"/>
        <v>#REF!</v>
      </c>
      <c r="CV18" s="17">
        <f t="shared" si="31"/>
        <v>1888691</v>
      </c>
      <c r="CW18" s="17" t="e">
        <f t="shared" si="32"/>
        <v>#REF!</v>
      </c>
      <c r="CX18" s="17" t="e">
        <f t="shared" si="33"/>
        <v>#REF!</v>
      </c>
      <c r="CY18" s="17" t="e">
        <f t="shared" si="33"/>
        <v>#REF!</v>
      </c>
      <c r="CZ18" s="17" t="e">
        <f t="shared" si="34"/>
        <v>#REF!</v>
      </c>
      <c r="DA18" s="17">
        <f t="shared" si="34"/>
        <v>13396</v>
      </c>
      <c r="DB18" s="17" t="e">
        <f t="shared" si="34"/>
        <v>#REF!</v>
      </c>
      <c r="DC18" s="17" t="e">
        <f t="shared" si="34"/>
        <v>#REF!</v>
      </c>
      <c r="DD18" s="17" t="e">
        <f t="shared" si="34"/>
        <v>#REF!</v>
      </c>
    </row>
    <row r="19" spans="1:108" s="13" customFormat="1" ht="12.75">
      <c r="A19" s="17" t="s">
        <v>15</v>
      </c>
      <c r="B19" s="17"/>
      <c r="C19" s="9" t="s">
        <v>425</v>
      </c>
      <c r="D19" s="17" t="e">
        <f>#REF!</f>
        <v>#REF!</v>
      </c>
      <c r="E19" s="17">
        <f>'[2]3.sz.m-kv-i sz.kiadás-átszerv.'!E20</f>
        <v>103308</v>
      </c>
      <c r="F19" s="17" t="e">
        <f>#REF!</f>
        <v>#REF!</v>
      </c>
      <c r="G19" s="17" t="e">
        <f t="shared" si="0"/>
        <v>#REF!</v>
      </c>
      <c r="H19" s="17" t="e">
        <f t="shared" si="1"/>
        <v>#REF!</v>
      </c>
      <c r="I19" s="17" t="e">
        <f>#REF!</f>
        <v>#REF!</v>
      </c>
      <c r="J19" s="17">
        <f>'[2]3.sz.m-kv-i sz.kiadás-átszerv.'!J20</f>
        <v>26683</v>
      </c>
      <c r="K19" s="17" t="e">
        <f>#REF!</f>
        <v>#REF!</v>
      </c>
      <c r="L19" s="17" t="e">
        <f t="shared" si="2"/>
        <v>#REF!</v>
      </c>
      <c r="M19" s="17" t="e">
        <f t="shared" si="3"/>
        <v>#REF!</v>
      </c>
      <c r="N19" s="17" t="e">
        <f>#REF!</f>
        <v>#REF!</v>
      </c>
      <c r="O19" s="17">
        <f>'[2]3.sz.m-kv-i sz.kiadás-átszerv.'!O20</f>
        <v>90070</v>
      </c>
      <c r="P19" s="17" t="e">
        <f>#REF!</f>
        <v>#REF!</v>
      </c>
      <c r="Q19" s="17" t="e">
        <f t="shared" si="4"/>
        <v>#REF!</v>
      </c>
      <c r="R19" s="17" t="e">
        <f t="shared" si="5"/>
        <v>#REF!</v>
      </c>
      <c r="S19" s="17" t="e">
        <f t="shared" si="6"/>
        <v>#REF!</v>
      </c>
      <c r="T19" s="17">
        <f t="shared" si="6"/>
        <v>22262</v>
      </c>
      <c r="U19" s="17" t="e">
        <f t="shared" si="6"/>
        <v>#REF!</v>
      </c>
      <c r="V19" s="17" t="e">
        <f t="shared" si="7"/>
        <v>#REF!</v>
      </c>
      <c r="W19" s="17" t="e">
        <f t="shared" si="8"/>
        <v>#REF!</v>
      </c>
      <c r="X19" s="89" t="e">
        <f>#REF!</f>
        <v>#REF!</v>
      </c>
      <c r="Y19" s="89">
        <f>'[2]3.sz.m-kv-i sz.kiadás-átszerv.'!Y20</f>
        <v>21604</v>
      </c>
      <c r="Z19" s="89" t="e">
        <f>#REF!</f>
        <v>#REF!</v>
      </c>
      <c r="AA19" s="90" t="e">
        <f t="shared" si="9"/>
        <v>#REF!</v>
      </c>
      <c r="AB19" s="90" t="e">
        <f t="shared" si="10"/>
        <v>#REF!</v>
      </c>
      <c r="AC19" s="17" t="e">
        <f>#REF!</f>
        <v>#REF!</v>
      </c>
      <c r="AD19" s="17">
        <f>'[2]3.sz.m-kv-i sz.kiadás-átszerv.'!AD20</f>
        <v>658</v>
      </c>
      <c r="AE19" s="17" t="e">
        <f>#REF!</f>
        <v>#REF!</v>
      </c>
      <c r="AF19" s="9" t="e">
        <f t="shared" si="11"/>
        <v>#REF!</v>
      </c>
      <c r="AG19" s="9" t="e">
        <f t="shared" si="12"/>
        <v>#REF!</v>
      </c>
      <c r="AH19" s="17" t="e">
        <f>#REF!</f>
        <v>#REF!</v>
      </c>
      <c r="AI19" s="17">
        <f>'[2]3.sz.m-kv-i sz.kiadás-átszerv.'!AI20</f>
        <v>0</v>
      </c>
      <c r="AJ19" s="17" t="e">
        <f>#REF!</f>
        <v>#REF!</v>
      </c>
      <c r="AK19" s="9">
        <v>0</v>
      </c>
      <c r="AL19" s="9">
        <v>0</v>
      </c>
      <c r="AM19" s="17" t="e">
        <f>#REF!</f>
        <v>#REF!</v>
      </c>
      <c r="AN19" s="17">
        <f>'[2]3.sz.m-kv-i sz.kiadás-átszerv.'!AN20</f>
        <v>0</v>
      </c>
      <c r="AO19" s="17" t="e">
        <f>#REF!</f>
        <v>#REF!</v>
      </c>
      <c r="AP19" s="9">
        <v>0</v>
      </c>
      <c r="AQ19" s="9">
        <v>0</v>
      </c>
      <c r="AR19" s="17" t="e">
        <f>#REF!</f>
        <v>#REF!</v>
      </c>
      <c r="AS19" s="17">
        <f>'[2]3.sz.m-kv-i sz.kiadás-átszerv.'!AS20</f>
        <v>0</v>
      </c>
      <c r="AT19" s="17" t="e">
        <f>#REF!</f>
        <v>#REF!</v>
      </c>
      <c r="AU19" s="9" t="e">
        <f t="shared" si="13"/>
        <v>#REF!</v>
      </c>
      <c r="AV19" s="9" t="e">
        <f t="shared" si="14"/>
        <v>#REF!</v>
      </c>
      <c r="AW19" s="17" t="e">
        <f t="shared" si="15"/>
        <v>#REF!</v>
      </c>
      <c r="AX19" s="17">
        <f t="shared" si="15"/>
        <v>242323</v>
      </c>
      <c r="AY19" s="17" t="e">
        <f t="shared" si="15"/>
        <v>#REF!</v>
      </c>
      <c r="AZ19" s="17" t="e">
        <f t="shared" si="16"/>
        <v>#REF!</v>
      </c>
      <c r="BA19" s="17" t="e">
        <f t="shared" si="17"/>
        <v>#REF!</v>
      </c>
      <c r="BB19" s="17" t="e">
        <f>#REF!</f>
        <v>#REF!</v>
      </c>
      <c r="BC19" s="17">
        <f>'[2]3.sz.m-kv-i sz.kiadás-átszerv.'!BC20</f>
        <v>77507</v>
      </c>
      <c r="BD19" s="17" t="e">
        <f>#REF!</f>
        <v>#REF!</v>
      </c>
      <c r="BE19" s="17" t="e">
        <f t="shared" si="18"/>
        <v>#REF!</v>
      </c>
      <c r="BF19" s="17" t="e">
        <f t="shared" si="19"/>
        <v>#REF!</v>
      </c>
      <c r="BG19" s="17" t="e">
        <f>#REF!</f>
        <v>#REF!</v>
      </c>
      <c r="BH19" s="17">
        <f>'[2]3.sz.m-kv-i sz.kiadás-átszerv.'!BH20</f>
        <v>0</v>
      </c>
      <c r="BI19" s="17" t="e">
        <f>#REF!</f>
        <v>#REF!</v>
      </c>
      <c r="BJ19" s="17" t="e">
        <f t="shared" si="20"/>
        <v>#REF!</v>
      </c>
      <c r="BK19" s="17" t="e">
        <f t="shared" si="21"/>
        <v>#REF!</v>
      </c>
      <c r="BL19" s="17">
        <f t="shared" si="22"/>
        <v>0</v>
      </c>
      <c r="BM19" s="17">
        <f t="shared" si="22"/>
        <v>0</v>
      </c>
      <c r="BN19" s="17" t="e">
        <f t="shared" si="22"/>
        <v>#REF!</v>
      </c>
      <c r="BO19" s="17" t="e">
        <f t="shared" si="23"/>
        <v>#REF!</v>
      </c>
      <c r="BP19" s="17">
        <v>0</v>
      </c>
      <c r="BQ19" s="9">
        <v>0</v>
      </c>
      <c r="BR19" s="17">
        <f>'[2]3.sz.m-kv-i sz.kiadás-átszerv.'!BR20</f>
        <v>0</v>
      </c>
      <c r="BS19" s="17" t="e">
        <f>#REF!</f>
        <v>#REF!</v>
      </c>
      <c r="BT19" s="17" t="e">
        <f t="shared" si="24"/>
        <v>#REF!</v>
      </c>
      <c r="BU19" s="17">
        <v>0</v>
      </c>
      <c r="BV19" s="9">
        <v>0</v>
      </c>
      <c r="BW19" s="9">
        <v>0</v>
      </c>
      <c r="BX19" s="17" t="e">
        <f>#REF!</f>
        <v>#REF!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17" t="e">
        <f t="shared" si="25"/>
        <v>#REF!</v>
      </c>
      <c r="CG19" s="17">
        <f t="shared" si="25"/>
        <v>77507</v>
      </c>
      <c r="CH19" s="17" t="e">
        <f t="shared" si="25"/>
        <v>#REF!</v>
      </c>
      <c r="CI19" s="17" t="e">
        <f t="shared" si="25"/>
        <v>#REF!</v>
      </c>
      <c r="CJ19" s="17" t="e">
        <f t="shared" si="25"/>
        <v>#REF!</v>
      </c>
      <c r="CK19" s="17" t="e">
        <f>#REF!</f>
        <v>#REF!</v>
      </c>
      <c r="CL19" s="17">
        <f>'[2]3.sz.m-kv-i sz.kiadás-átszerv.'!CL20</f>
        <v>0</v>
      </c>
      <c r="CM19" s="17" t="e">
        <f>#REF!</f>
        <v>#REF!</v>
      </c>
      <c r="CN19" s="17">
        <v>0</v>
      </c>
      <c r="CO19" s="17">
        <v>0</v>
      </c>
      <c r="CP19" s="17" t="e">
        <f t="shared" si="26"/>
        <v>#REF!</v>
      </c>
      <c r="CQ19" s="17">
        <f t="shared" si="27"/>
        <v>319830</v>
      </c>
      <c r="CR19" s="17" t="e">
        <f t="shared" si="28"/>
        <v>#REF!</v>
      </c>
      <c r="CS19" s="17" t="e">
        <f t="shared" si="29"/>
        <v>#REF!</v>
      </c>
      <c r="CT19" s="17" t="e">
        <f t="shared" si="29"/>
        <v>#REF!</v>
      </c>
      <c r="CU19" s="17" t="e">
        <f t="shared" si="30"/>
        <v>#REF!</v>
      </c>
      <c r="CV19" s="17">
        <f t="shared" si="31"/>
        <v>242323</v>
      </c>
      <c r="CW19" s="17" t="e">
        <f t="shared" si="32"/>
        <v>#REF!</v>
      </c>
      <c r="CX19" s="17" t="e">
        <f t="shared" si="33"/>
        <v>#REF!</v>
      </c>
      <c r="CY19" s="17" t="e">
        <f t="shared" si="33"/>
        <v>#REF!</v>
      </c>
      <c r="CZ19" s="17" t="e">
        <f t="shared" si="34"/>
        <v>#REF!</v>
      </c>
      <c r="DA19" s="17">
        <f t="shared" si="34"/>
        <v>77507</v>
      </c>
      <c r="DB19" s="17" t="e">
        <f t="shared" si="34"/>
        <v>#REF!</v>
      </c>
      <c r="DC19" s="17" t="e">
        <f t="shared" si="34"/>
        <v>#REF!</v>
      </c>
      <c r="DD19" s="17" t="e">
        <f t="shared" si="34"/>
        <v>#REF!</v>
      </c>
    </row>
    <row r="20" spans="1:108" s="13" customFormat="1" ht="12.75">
      <c r="A20" s="17" t="s">
        <v>16</v>
      </c>
      <c r="B20" s="17"/>
      <c r="C20" s="272" t="s">
        <v>426</v>
      </c>
      <c r="D20" s="17" t="e">
        <f>#REF!</f>
        <v>#REF!</v>
      </c>
      <c r="E20" s="17">
        <f>'[2]3.sz.m-kv-i sz.kiadás-átszerv.'!E21</f>
        <v>117124</v>
      </c>
      <c r="F20" s="17" t="e">
        <f>#REF!</f>
        <v>#REF!</v>
      </c>
      <c r="G20" s="17" t="e">
        <f t="shared" si="0"/>
        <v>#REF!</v>
      </c>
      <c r="H20" s="17" t="e">
        <f t="shared" si="1"/>
        <v>#REF!</v>
      </c>
      <c r="I20" s="17" t="e">
        <f>#REF!</f>
        <v>#REF!</v>
      </c>
      <c r="J20" s="17">
        <f>'[2]3.sz.m-kv-i sz.kiadás-átszerv.'!J21</f>
        <v>30467</v>
      </c>
      <c r="K20" s="17" t="e">
        <f>#REF!</f>
        <v>#REF!</v>
      </c>
      <c r="L20" s="17" t="e">
        <f t="shared" si="2"/>
        <v>#REF!</v>
      </c>
      <c r="M20" s="17" t="e">
        <f t="shared" si="3"/>
        <v>#REF!</v>
      </c>
      <c r="N20" s="17" t="e">
        <f>#REF!</f>
        <v>#REF!</v>
      </c>
      <c r="O20" s="17">
        <f>'[2]3.sz.m-kv-i sz.kiadás-átszerv.'!O21</f>
        <v>127718</v>
      </c>
      <c r="P20" s="17" t="e">
        <f>#REF!</f>
        <v>#REF!</v>
      </c>
      <c r="Q20" s="17" t="e">
        <f t="shared" si="4"/>
        <v>#REF!</v>
      </c>
      <c r="R20" s="17" t="e">
        <f t="shared" si="5"/>
        <v>#REF!</v>
      </c>
      <c r="S20" s="17" t="e">
        <f t="shared" si="6"/>
        <v>#REF!</v>
      </c>
      <c r="T20" s="17">
        <f t="shared" si="6"/>
        <v>35064</v>
      </c>
      <c r="U20" s="17" t="e">
        <f t="shared" si="6"/>
        <v>#REF!</v>
      </c>
      <c r="V20" s="17" t="e">
        <f t="shared" si="7"/>
        <v>#REF!</v>
      </c>
      <c r="W20" s="17" t="e">
        <f t="shared" si="8"/>
        <v>#REF!</v>
      </c>
      <c r="X20" s="89" t="e">
        <f>#REF!</f>
        <v>#REF!</v>
      </c>
      <c r="Y20" s="89">
        <f>'[2]3.sz.m-kv-i sz.kiadás-átszerv.'!Y21</f>
        <v>35064</v>
      </c>
      <c r="Z20" s="89" t="e">
        <f>#REF!</f>
        <v>#REF!</v>
      </c>
      <c r="AA20" s="90" t="e">
        <f t="shared" si="9"/>
        <v>#REF!</v>
      </c>
      <c r="AB20" s="90" t="e">
        <f t="shared" si="10"/>
        <v>#REF!</v>
      </c>
      <c r="AC20" s="17" t="e">
        <f>#REF!</f>
        <v>#REF!</v>
      </c>
      <c r="AD20" s="17">
        <f>'[2]3.sz.m-kv-i sz.kiadás-átszerv.'!AD21</f>
        <v>0</v>
      </c>
      <c r="AE20" s="17" t="e">
        <f>#REF!</f>
        <v>#REF!</v>
      </c>
      <c r="AF20" s="9" t="e">
        <f t="shared" si="11"/>
        <v>#REF!</v>
      </c>
      <c r="AG20" s="9" t="e">
        <f t="shared" si="12"/>
        <v>#REF!</v>
      </c>
      <c r="AH20" s="17" t="e">
        <f>#REF!</f>
        <v>#REF!</v>
      </c>
      <c r="AI20" s="17">
        <f>'[2]3.sz.m-kv-i sz.kiadás-átszerv.'!AI21</f>
        <v>0</v>
      </c>
      <c r="AJ20" s="17" t="e">
        <f>#REF!</f>
        <v>#REF!</v>
      </c>
      <c r="AK20" s="9">
        <v>0</v>
      </c>
      <c r="AL20" s="9">
        <v>0</v>
      </c>
      <c r="AM20" s="17" t="e">
        <f>#REF!</f>
        <v>#REF!</v>
      </c>
      <c r="AN20" s="17">
        <f>'[2]3.sz.m-kv-i sz.kiadás-átszerv.'!AN21</f>
        <v>0</v>
      </c>
      <c r="AO20" s="17" t="e">
        <f>#REF!</f>
        <v>#REF!</v>
      </c>
      <c r="AP20" s="9">
        <v>0</v>
      </c>
      <c r="AQ20" s="9">
        <v>0</v>
      </c>
      <c r="AR20" s="17" t="e">
        <f>#REF!</f>
        <v>#REF!</v>
      </c>
      <c r="AS20" s="17">
        <f>'[2]3.sz.m-kv-i sz.kiadás-átszerv.'!AS21</f>
        <v>0</v>
      </c>
      <c r="AT20" s="17" t="e">
        <f>#REF!</f>
        <v>#REF!</v>
      </c>
      <c r="AU20" s="9" t="e">
        <f t="shared" si="13"/>
        <v>#REF!</v>
      </c>
      <c r="AV20" s="9" t="e">
        <f t="shared" si="14"/>
        <v>#REF!</v>
      </c>
      <c r="AW20" s="17" t="e">
        <f t="shared" si="15"/>
        <v>#REF!</v>
      </c>
      <c r="AX20" s="17">
        <f t="shared" si="15"/>
        <v>310373</v>
      </c>
      <c r="AY20" s="17" t="e">
        <f t="shared" si="15"/>
        <v>#REF!</v>
      </c>
      <c r="AZ20" s="17" t="e">
        <f t="shared" si="16"/>
        <v>#REF!</v>
      </c>
      <c r="BA20" s="17" t="e">
        <f t="shared" si="17"/>
        <v>#REF!</v>
      </c>
      <c r="BB20" s="17" t="e">
        <f>#REF!</f>
        <v>#REF!</v>
      </c>
      <c r="BC20" s="17">
        <f>'[2]3.sz.m-kv-i sz.kiadás-átszerv.'!BC21</f>
        <v>7816</v>
      </c>
      <c r="BD20" s="17" t="e">
        <f>#REF!</f>
        <v>#REF!</v>
      </c>
      <c r="BE20" s="17" t="e">
        <f t="shared" si="18"/>
        <v>#REF!</v>
      </c>
      <c r="BF20" s="17" t="e">
        <f t="shared" si="19"/>
        <v>#REF!</v>
      </c>
      <c r="BG20" s="17" t="e">
        <f>#REF!</f>
        <v>#REF!</v>
      </c>
      <c r="BH20" s="17">
        <f>'[2]3.sz.m-kv-i sz.kiadás-átszerv.'!BH21</f>
        <v>0</v>
      </c>
      <c r="BI20" s="17" t="e">
        <f>#REF!</f>
        <v>#REF!</v>
      </c>
      <c r="BJ20" s="17" t="e">
        <f t="shared" si="20"/>
        <v>#REF!</v>
      </c>
      <c r="BK20" s="17" t="e">
        <f t="shared" si="21"/>
        <v>#REF!</v>
      </c>
      <c r="BL20" s="17">
        <f t="shared" si="22"/>
        <v>0</v>
      </c>
      <c r="BM20" s="17">
        <f t="shared" si="22"/>
        <v>0</v>
      </c>
      <c r="BN20" s="17" t="e">
        <f t="shared" si="22"/>
        <v>#REF!</v>
      </c>
      <c r="BO20" s="17" t="e">
        <f t="shared" si="23"/>
        <v>#REF!</v>
      </c>
      <c r="BP20" s="17">
        <v>0</v>
      </c>
      <c r="BQ20" s="9">
        <v>0</v>
      </c>
      <c r="BR20" s="17">
        <f>'[2]3.sz.m-kv-i sz.kiadás-átszerv.'!BR21</f>
        <v>0</v>
      </c>
      <c r="BS20" s="17" t="e">
        <f>#REF!</f>
        <v>#REF!</v>
      </c>
      <c r="BT20" s="17" t="e">
        <f t="shared" si="24"/>
        <v>#REF!</v>
      </c>
      <c r="BU20" s="17">
        <v>0</v>
      </c>
      <c r="BV20" s="9">
        <v>0</v>
      </c>
      <c r="BW20" s="9">
        <v>0</v>
      </c>
      <c r="BX20" s="17" t="e">
        <f>#REF!</f>
        <v>#REF!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17" t="e">
        <f t="shared" si="25"/>
        <v>#REF!</v>
      </c>
      <c r="CG20" s="17">
        <f t="shared" si="25"/>
        <v>7816</v>
      </c>
      <c r="CH20" s="17" t="e">
        <f t="shared" si="25"/>
        <v>#REF!</v>
      </c>
      <c r="CI20" s="17" t="e">
        <f t="shared" si="25"/>
        <v>#REF!</v>
      </c>
      <c r="CJ20" s="17" t="e">
        <f t="shared" si="25"/>
        <v>#REF!</v>
      </c>
      <c r="CK20" s="17" t="e">
        <f>#REF!</f>
        <v>#REF!</v>
      </c>
      <c r="CL20" s="17">
        <f>'[2]3.sz.m-kv-i sz.kiadás-átszerv.'!CL21</f>
        <v>0</v>
      </c>
      <c r="CM20" s="17" t="e">
        <f>#REF!</f>
        <v>#REF!</v>
      </c>
      <c r="CN20" s="17">
        <v>0</v>
      </c>
      <c r="CO20" s="17">
        <v>0</v>
      </c>
      <c r="CP20" s="17" t="e">
        <f t="shared" si="26"/>
        <v>#REF!</v>
      </c>
      <c r="CQ20" s="17">
        <f t="shared" si="27"/>
        <v>318189</v>
      </c>
      <c r="CR20" s="17" t="e">
        <f t="shared" si="28"/>
        <v>#REF!</v>
      </c>
      <c r="CS20" s="17" t="e">
        <f t="shared" si="29"/>
        <v>#REF!</v>
      </c>
      <c r="CT20" s="17" t="e">
        <f t="shared" si="29"/>
        <v>#REF!</v>
      </c>
      <c r="CU20" s="17" t="e">
        <f t="shared" si="30"/>
        <v>#REF!</v>
      </c>
      <c r="CV20" s="17">
        <f t="shared" si="31"/>
        <v>310373</v>
      </c>
      <c r="CW20" s="17" t="e">
        <f t="shared" si="32"/>
        <v>#REF!</v>
      </c>
      <c r="CX20" s="17" t="e">
        <f t="shared" si="33"/>
        <v>#REF!</v>
      </c>
      <c r="CY20" s="17" t="e">
        <f t="shared" si="33"/>
        <v>#REF!</v>
      </c>
      <c r="CZ20" s="17" t="e">
        <f t="shared" si="34"/>
        <v>#REF!</v>
      </c>
      <c r="DA20" s="17">
        <f t="shared" si="34"/>
        <v>7816</v>
      </c>
      <c r="DB20" s="17" t="e">
        <f t="shared" si="34"/>
        <v>#REF!</v>
      </c>
      <c r="DC20" s="17" t="e">
        <f t="shared" si="34"/>
        <v>#REF!</v>
      </c>
      <c r="DD20" s="17" t="e">
        <f t="shared" si="34"/>
        <v>#REF!</v>
      </c>
    </row>
    <row r="21" spans="1:108" ht="12.75">
      <c r="A21" s="23" t="s">
        <v>8</v>
      </c>
      <c r="B21" s="23"/>
      <c r="C21" s="177" t="s">
        <v>246</v>
      </c>
      <c r="D21" s="22" t="e">
        <f>D7+D9+D10+D11+D12+D13+D14+D15+D16+D17+D18+D19+D20</f>
        <v>#REF!</v>
      </c>
      <c r="E21" s="22">
        <f aca="true" t="shared" si="35" ref="E21:BP21">E7+E9+E10+E11+E12+E13+E14+E15+E16+E17+E18+E19+E20</f>
        <v>2439598</v>
      </c>
      <c r="F21" s="22" t="e">
        <f t="shared" si="35"/>
        <v>#REF!</v>
      </c>
      <c r="G21" s="22" t="e">
        <f t="shared" si="35"/>
        <v>#REF!</v>
      </c>
      <c r="H21" s="22" t="e">
        <f t="shared" si="35"/>
        <v>#REF!</v>
      </c>
      <c r="I21" s="22" t="e">
        <f t="shared" si="35"/>
        <v>#REF!</v>
      </c>
      <c r="J21" s="22">
        <f t="shared" si="35"/>
        <v>621243</v>
      </c>
      <c r="K21" s="22" t="e">
        <f t="shared" si="35"/>
        <v>#REF!</v>
      </c>
      <c r="L21" s="22" t="e">
        <f t="shared" si="35"/>
        <v>#REF!</v>
      </c>
      <c r="M21" s="22" t="e">
        <f t="shared" si="35"/>
        <v>#REF!</v>
      </c>
      <c r="N21" s="22" t="e">
        <f t="shared" si="35"/>
        <v>#REF!</v>
      </c>
      <c r="O21" s="22">
        <f t="shared" si="35"/>
        <v>3144418</v>
      </c>
      <c r="P21" s="22" t="e">
        <f t="shared" si="35"/>
        <v>#REF!</v>
      </c>
      <c r="Q21" s="22" t="e">
        <f t="shared" si="35"/>
        <v>#REF!</v>
      </c>
      <c r="R21" s="22" t="e">
        <f t="shared" si="35"/>
        <v>#REF!</v>
      </c>
      <c r="S21" s="22" t="e">
        <f t="shared" si="35"/>
        <v>#REF!</v>
      </c>
      <c r="T21" s="22">
        <f t="shared" si="35"/>
        <v>858162</v>
      </c>
      <c r="U21" s="22" t="e">
        <f t="shared" si="35"/>
        <v>#REF!</v>
      </c>
      <c r="V21" s="22" t="e">
        <f t="shared" si="35"/>
        <v>#REF!</v>
      </c>
      <c r="W21" s="22" t="e">
        <f t="shared" si="35"/>
        <v>#REF!</v>
      </c>
      <c r="X21" s="22" t="e">
        <f t="shared" si="35"/>
        <v>#REF!</v>
      </c>
      <c r="Y21" s="22">
        <f t="shared" si="35"/>
        <v>57977</v>
      </c>
      <c r="Z21" s="22" t="e">
        <f t="shared" si="35"/>
        <v>#REF!</v>
      </c>
      <c r="AA21" s="22" t="e">
        <f t="shared" si="35"/>
        <v>#REF!</v>
      </c>
      <c r="AB21" s="22" t="e">
        <f t="shared" si="35"/>
        <v>#REF!</v>
      </c>
      <c r="AC21" s="22" t="e">
        <f t="shared" si="35"/>
        <v>#REF!</v>
      </c>
      <c r="AD21" s="22">
        <f t="shared" si="35"/>
        <v>658</v>
      </c>
      <c r="AE21" s="22" t="e">
        <f t="shared" si="35"/>
        <v>#REF!</v>
      </c>
      <c r="AF21" s="22" t="e">
        <f t="shared" si="35"/>
        <v>#REF!</v>
      </c>
      <c r="AG21" s="22" t="e">
        <f t="shared" si="35"/>
        <v>#REF!</v>
      </c>
      <c r="AH21" s="22" t="e">
        <f t="shared" si="35"/>
        <v>#REF!</v>
      </c>
      <c r="AI21" s="22">
        <f t="shared" si="35"/>
        <v>790134</v>
      </c>
      <c r="AJ21" s="22" t="e">
        <f t="shared" si="35"/>
        <v>#REF!</v>
      </c>
      <c r="AK21" s="22">
        <f t="shared" si="35"/>
        <v>0</v>
      </c>
      <c r="AL21" s="22">
        <f t="shared" si="35"/>
        <v>0</v>
      </c>
      <c r="AM21" s="22" t="e">
        <f t="shared" si="35"/>
        <v>#REF!</v>
      </c>
      <c r="AN21" s="22">
        <f t="shared" si="35"/>
        <v>9393</v>
      </c>
      <c r="AO21" s="22" t="e">
        <f t="shared" si="35"/>
        <v>#REF!</v>
      </c>
      <c r="AP21" s="22">
        <f t="shared" si="35"/>
        <v>0</v>
      </c>
      <c r="AQ21" s="22">
        <f t="shared" si="35"/>
        <v>0</v>
      </c>
      <c r="AR21" s="22" t="e">
        <f t="shared" si="35"/>
        <v>#REF!</v>
      </c>
      <c r="AS21" s="22">
        <f t="shared" si="35"/>
        <v>552</v>
      </c>
      <c r="AT21" s="22" t="e">
        <f t="shared" si="35"/>
        <v>#REF!</v>
      </c>
      <c r="AU21" s="22" t="e">
        <f t="shared" si="35"/>
        <v>#REF!</v>
      </c>
      <c r="AV21" s="22" t="e">
        <f t="shared" si="35"/>
        <v>#REF!</v>
      </c>
      <c r="AW21" s="22" t="e">
        <f t="shared" si="35"/>
        <v>#REF!</v>
      </c>
      <c r="AX21" s="22">
        <f t="shared" si="35"/>
        <v>7063973</v>
      </c>
      <c r="AY21" s="22" t="e">
        <f t="shared" si="35"/>
        <v>#REF!</v>
      </c>
      <c r="AZ21" s="22" t="e">
        <f t="shared" si="35"/>
        <v>#REF!</v>
      </c>
      <c r="BA21" s="22" t="e">
        <f t="shared" si="35"/>
        <v>#REF!</v>
      </c>
      <c r="BB21" s="22" t="e">
        <f t="shared" si="35"/>
        <v>#REF!</v>
      </c>
      <c r="BC21" s="22">
        <f t="shared" si="35"/>
        <v>164897</v>
      </c>
      <c r="BD21" s="22" t="e">
        <f t="shared" si="35"/>
        <v>#REF!</v>
      </c>
      <c r="BE21" s="22" t="e">
        <f t="shared" si="35"/>
        <v>#REF!</v>
      </c>
      <c r="BF21" s="22" t="e">
        <f t="shared" si="35"/>
        <v>#REF!</v>
      </c>
      <c r="BG21" s="22" t="e">
        <f t="shared" si="35"/>
        <v>#REF!</v>
      </c>
      <c r="BH21" s="22">
        <f t="shared" si="35"/>
        <v>37145</v>
      </c>
      <c r="BI21" s="22" t="e">
        <f t="shared" si="35"/>
        <v>#REF!</v>
      </c>
      <c r="BJ21" s="22" t="e">
        <f t="shared" si="35"/>
        <v>#REF!</v>
      </c>
      <c r="BK21" s="22" t="e">
        <f t="shared" si="35"/>
        <v>#REF!</v>
      </c>
      <c r="BL21" s="22">
        <f t="shared" si="35"/>
        <v>0</v>
      </c>
      <c r="BM21" s="22">
        <f t="shared" si="35"/>
        <v>0</v>
      </c>
      <c r="BN21" s="22" t="e">
        <f t="shared" si="35"/>
        <v>#REF!</v>
      </c>
      <c r="BO21" s="22" t="e">
        <f t="shared" si="35"/>
        <v>#REF!</v>
      </c>
      <c r="BP21" s="22">
        <f t="shared" si="35"/>
        <v>0</v>
      </c>
      <c r="BQ21" s="22">
        <f aca="true" t="shared" si="36" ref="BQ21:DD21">BQ7+BQ9+BQ10+BQ11+BQ12+BQ13+BQ14+BQ15+BQ16+BQ17+BQ18+BQ19+BQ20</f>
        <v>0</v>
      </c>
      <c r="BR21" s="22">
        <f t="shared" si="36"/>
        <v>0</v>
      </c>
      <c r="BS21" s="22" t="e">
        <f t="shared" si="36"/>
        <v>#REF!</v>
      </c>
      <c r="BT21" s="22" t="e">
        <f t="shared" si="36"/>
        <v>#REF!</v>
      </c>
      <c r="BU21" s="22">
        <f t="shared" si="36"/>
        <v>0</v>
      </c>
      <c r="BV21" s="22">
        <f t="shared" si="36"/>
        <v>0</v>
      </c>
      <c r="BW21" s="22">
        <f t="shared" si="36"/>
        <v>0</v>
      </c>
      <c r="BX21" s="22" t="e">
        <f t="shared" si="36"/>
        <v>#REF!</v>
      </c>
      <c r="BY21" s="22">
        <f t="shared" si="36"/>
        <v>0</v>
      </c>
      <c r="BZ21" s="22">
        <f t="shared" si="36"/>
        <v>0</v>
      </c>
      <c r="CA21" s="22">
        <f t="shared" si="36"/>
        <v>0</v>
      </c>
      <c r="CB21" s="22">
        <f t="shared" si="36"/>
        <v>0</v>
      </c>
      <c r="CC21" s="22">
        <f t="shared" si="36"/>
        <v>0</v>
      </c>
      <c r="CD21" s="22">
        <f t="shared" si="36"/>
        <v>0</v>
      </c>
      <c r="CE21" s="22">
        <f t="shared" si="36"/>
        <v>0</v>
      </c>
      <c r="CF21" s="22" t="e">
        <f t="shared" si="36"/>
        <v>#REF!</v>
      </c>
      <c r="CG21" s="22">
        <f t="shared" si="36"/>
        <v>202042</v>
      </c>
      <c r="CH21" s="22" t="e">
        <f t="shared" si="36"/>
        <v>#REF!</v>
      </c>
      <c r="CI21" s="22" t="e">
        <f t="shared" si="36"/>
        <v>#REF!</v>
      </c>
      <c r="CJ21" s="22" t="e">
        <f t="shared" si="36"/>
        <v>#REF!</v>
      </c>
      <c r="CK21" s="22" t="e">
        <f t="shared" si="36"/>
        <v>#REF!</v>
      </c>
      <c r="CL21" s="22">
        <f t="shared" si="36"/>
        <v>-0.39999999999417923</v>
      </c>
      <c r="CM21" s="22" t="e">
        <f t="shared" si="36"/>
        <v>#REF!</v>
      </c>
      <c r="CN21" s="22">
        <f t="shared" si="36"/>
        <v>0</v>
      </c>
      <c r="CO21" s="22">
        <f t="shared" si="36"/>
        <v>0</v>
      </c>
      <c r="CP21" s="22" t="e">
        <f t="shared" si="36"/>
        <v>#REF!</v>
      </c>
      <c r="CQ21" s="22">
        <f t="shared" si="36"/>
        <v>7266015</v>
      </c>
      <c r="CR21" s="22" t="e">
        <f t="shared" si="36"/>
        <v>#REF!</v>
      </c>
      <c r="CS21" s="22" t="e">
        <f t="shared" si="36"/>
        <v>#REF!</v>
      </c>
      <c r="CT21" s="22" t="e">
        <f t="shared" si="36"/>
        <v>#REF!</v>
      </c>
      <c r="CU21" s="22" t="e">
        <f t="shared" si="36"/>
        <v>#REF!</v>
      </c>
      <c r="CV21" s="22">
        <f t="shared" si="36"/>
        <v>7063973</v>
      </c>
      <c r="CW21" s="22" t="e">
        <f t="shared" si="36"/>
        <v>#REF!</v>
      </c>
      <c r="CX21" s="22" t="e">
        <f t="shared" si="36"/>
        <v>#REF!</v>
      </c>
      <c r="CY21" s="22" t="e">
        <f t="shared" si="36"/>
        <v>#REF!</v>
      </c>
      <c r="CZ21" s="22" t="e">
        <f t="shared" si="36"/>
        <v>#REF!</v>
      </c>
      <c r="DA21" s="22">
        <f t="shared" si="36"/>
        <v>202042</v>
      </c>
      <c r="DB21" s="22" t="e">
        <f t="shared" si="36"/>
        <v>#REF!</v>
      </c>
      <c r="DC21" s="22" t="e">
        <f t="shared" si="36"/>
        <v>#REF!</v>
      </c>
      <c r="DD21" s="22" t="e">
        <f t="shared" si="36"/>
        <v>#REF!</v>
      </c>
    </row>
    <row r="22" spans="1:108" ht="12.75">
      <c r="A22" s="201" t="s">
        <v>8</v>
      </c>
      <c r="B22" s="201"/>
      <c r="C22" s="202" t="s">
        <v>271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</row>
    <row r="23" spans="1:108" ht="12.75">
      <c r="A23" s="23" t="s">
        <v>8</v>
      </c>
      <c r="B23" s="23"/>
      <c r="C23" s="181" t="s">
        <v>25</v>
      </c>
      <c r="D23" s="28" t="e">
        <f>D21</f>
        <v>#REF!</v>
      </c>
      <c r="E23" s="28">
        <f aca="true" t="shared" si="37" ref="E23:BP23">E21</f>
        <v>2439598</v>
      </c>
      <c r="F23" s="28" t="e">
        <f t="shared" si="37"/>
        <v>#REF!</v>
      </c>
      <c r="G23" s="28" t="e">
        <f t="shared" si="37"/>
        <v>#REF!</v>
      </c>
      <c r="H23" s="28" t="e">
        <f t="shared" si="37"/>
        <v>#REF!</v>
      </c>
      <c r="I23" s="28" t="e">
        <f t="shared" si="37"/>
        <v>#REF!</v>
      </c>
      <c r="J23" s="28">
        <f t="shared" si="37"/>
        <v>621243</v>
      </c>
      <c r="K23" s="28" t="e">
        <f t="shared" si="37"/>
        <v>#REF!</v>
      </c>
      <c r="L23" s="28" t="e">
        <f t="shared" si="37"/>
        <v>#REF!</v>
      </c>
      <c r="M23" s="28" t="e">
        <f t="shared" si="37"/>
        <v>#REF!</v>
      </c>
      <c r="N23" s="28" t="e">
        <f t="shared" si="37"/>
        <v>#REF!</v>
      </c>
      <c r="O23" s="28">
        <f t="shared" si="37"/>
        <v>3144418</v>
      </c>
      <c r="P23" s="28" t="e">
        <f t="shared" si="37"/>
        <v>#REF!</v>
      </c>
      <c r="Q23" s="28" t="e">
        <f t="shared" si="37"/>
        <v>#REF!</v>
      </c>
      <c r="R23" s="28" t="e">
        <f t="shared" si="37"/>
        <v>#REF!</v>
      </c>
      <c r="S23" s="28" t="e">
        <f t="shared" si="37"/>
        <v>#REF!</v>
      </c>
      <c r="T23" s="28">
        <f t="shared" si="37"/>
        <v>858162</v>
      </c>
      <c r="U23" s="28" t="e">
        <f t="shared" si="37"/>
        <v>#REF!</v>
      </c>
      <c r="V23" s="28" t="e">
        <f t="shared" si="37"/>
        <v>#REF!</v>
      </c>
      <c r="W23" s="28" t="e">
        <f t="shared" si="37"/>
        <v>#REF!</v>
      </c>
      <c r="X23" s="28" t="e">
        <f t="shared" si="37"/>
        <v>#REF!</v>
      </c>
      <c r="Y23" s="28">
        <f t="shared" si="37"/>
        <v>57977</v>
      </c>
      <c r="Z23" s="28" t="e">
        <f t="shared" si="37"/>
        <v>#REF!</v>
      </c>
      <c r="AA23" s="28" t="e">
        <f t="shared" si="37"/>
        <v>#REF!</v>
      </c>
      <c r="AB23" s="28" t="e">
        <f t="shared" si="37"/>
        <v>#REF!</v>
      </c>
      <c r="AC23" s="28" t="e">
        <f t="shared" si="37"/>
        <v>#REF!</v>
      </c>
      <c r="AD23" s="28">
        <f t="shared" si="37"/>
        <v>658</v>
      </c>
      <c r="AE23" s="28" t="e">
        <f t="shared" si="37"/>
        <v>#REF!</v>
      </c>
      <c r="AF23" s="28" t="e">
        <f t="shared" si="37"/>
        <v>#REF!</v>
      </c>
      <c r="AG23" s="28" t="e">
        <f t="shared" si="37"/>
        <v>#REF!</v>
      </c>
      <c r="AH23" s="28" t="e">
        <f t="shared" si="37"/>
        <v>#REF!</v>
      </c>
      <c r="AI23" s="28">
        <f t="shared" si="37"/>
        <v>790134</v>
      </c>
      <c r="AJ23" s="28" t="e">
        <f t="shared" si="37"/>
        <v>#REF!</v>
      </c>
      <c r="AK23" s="28">
        <f t="shared" si="37"/>
        <v>0</v>
      </c>
      <c r="AL23" s="28">
        <f t="shared" si="37"/>
        <v>0</v>
      </c>
      <c r="AM23" s="28" t="e">
        <f t="shared" si="37"/>
        <v>#REF!</v>
      </c>
      <c r="AN23" s="28">
        <f t="shared" si="37"/>
        <v>9393</v>
      </c>
      <c r="AO23" s="28" t="e">
        <f t="shared" si="37"/>
        <v>#REF!</v>
      </c>
      <c r="AP23" s="28">
        <f t="shared" si="37"/>
        <v>0</v>
      </c>
      <c r="AQ23" s="28">
        <f t="shared" si="37"/>
        <v>0</v>
      </c>
      <c r="AR23" s="28" t="e">
        <f t="shared" si="37"/>
        <v>#REF!</v>
      </c>
      <c r="AS23" s="28">
        <f t="shared" si="37"/>
        <v>552</v>
      </c>
      <c r="AT23" s="28" t="e">
        <f t="shared" si="37"/>
        <v>#REF!</v>
      </c>
      <c r="AU23" s="28" t="e">
        <f t="shared" si="37"/>
        <v>#REF!</v>
      </c>
      <c r="AV23" s="28" t="e">
        <f t="shared" si="37"/>
        <v>#REF!</v>
      </c>
      <c r="AW23" s="28" t="e">
        <f t="shared" si="37"/>
        <v>#REF!</v>
      </c>
      <c r="AX23" s="28">
        <f t="shared" si="37"/>
        <v>7063973</v>
      </c>
      <c r="AY23" s="28" t="e">
        <f t="shared" si="37"/>
        <v>#REF!</v>
      </c>
      <c r="AZ23" s="28" t="e">
        <f t="shared" si="37"/>
        <v>#REF!</v>
      </c>
      <c r="BA23" s="28" t="e">
        <f t="shared" si="37"/>
        <v>#REF!</v>
      </c>
      <c r="BB23" s="28" t="e">
        <f t="shared" si="37"/>
        <v>#REF!</v>
      </c>
      <c r="BC23" s="28">
        <f t="shared" si="37"/>
        <v>164897</v>
      </c>
      <c r="BD23" s="28" t="e">
        <f t="shared" si="37"/>
        <v>#REF!</v>
      </c>
      <c r="BE23" s="28" t="e">
        <f t="shared" si="37"/>
        <v>#REF!</v>
      </c>
      <c r="BF23" s="28" t="e">
        <f t="shared" si="37"/>
        <v>#REF!</v>
      </c>
      <c r="BG23" s="28" t="e">
        <f t="shared" si="37"/>
        <v>#REF!</v>
      </c>
      <c r="BH23" s="28">
        <f t="shared" si="37"/>
        <v>37145</v>
      </c>
      <c r="BI23" s="28" t="e">
        <f t="shared" si="37"/>
        <v>#REF!</v>
      </c>
      <c r="BJ23" s="28" t="e">
        <f t="shared" si="37"/>
        <v>#REF!</v>
      </c>
      <c r="BK23" s="28" t="e">
        <f t="shared" si="37"/>
        <v>#REF!</v>
      </c>
      <c r="BL23" s="28">
        <f t="shared" si="37"/>
        <v>0</v>
      </c>
      <c r="BM23" s="28">
        <f t="shared" si="37"/>
        <v>0</v>
      </c>
      <c r="BN23" s="28" t="e">
        <f t="shared" si="37"/>
        <v>#REF!</v>
      </c>
      <c r="BO23" s="28" t="e">
        <f t="shared" si="37"/>
        <v>#REF!</v>
      </c>
      <c r="BP23" s="28">
        <f t="shared" si="37"/>
        <v>0</v>
      </c>
      <c r="BQ23" s="28">
        <f aca="true" t="shared" si="38" ref="BQ23:DD23">BQ21</f>
        <v>0</v>
      </c>
      <c r="BR23" s="28">
        <f t="shared" si="38"/>
        <v>0</v>
      </c>
      <c r="BS23" s="28" t="e">
        <f t="shared" si="38"/>
        <v>#REF!</v>
      </c>
      <c r="BT23" s="28" t="e">
        <f t="shared" si="38"/>
        <v>#REF!</v>
      </c>
      <c r="BU23" s="28">
        <f t="shared" si="38"/>
        <v>0</v>
      </c>
      <c r="BV23" s="28">
        <f t="shared" si="38"/>
        <v>0</v>
      </c>
      <c r="BW23" s="28">
        <f t="shared" si="38"/>
        <v>0</v>
      </c>
      <c r="BX23" s="28" t="e">
        <f t="shared" si="38"/>
        <v>#REF!</v>
      </c>
      <c r="BY23" s="28">
        <f t="shared" si="38"/>
        <v>0</v>
      </c>
      <c r="BZ23" s="28">
        <f t="shared" si="38"/>
        <v>0</v>
      </c>
      <c r="CA23" s="28">
        <f t="shared" si="38"/>
        <v>0</v>
      </c>
      <c r="CB23" s="28">
        <f t="shared" si="38"/>
        <v>0</v>
      </c>
      <c r="CC23" s="28">
        <f t="shared" si="38"/>
        <v>0</v>
      </c>
      <c r="CD23" s="28">
        <f t="shared" si="38"/>
        <v>0</v>
      </c>
      <c r="CE23" s="28">
        <f t="shared" si="38"/>
        <v>0</v>
      </c>
      <c r="CF23" s="28" t="e">
        <f t="shared" si="38"/>
        <v>#REF!</v>
      </c>
      <c r="CG23" s="28">
        <f t="shared" si="38"/>
        <v>202042</v>
      </c>
      <c r="CH23" s="28" t="e">
        <f t="shared" si="38"/>
        <v>#REF!</v>
      </c>
      <c r="CI23" s="28" t="e">
        <f t="shared" si="38"/>
        <v>#REF!</v>
      </c>
      <c r="CJ23" s="28" t="e">
        <f t="shared" si="38"/>
        <v>#REF!</v>
      </c>
      <c r="CK23" s="28" t="e">
        <f t="shared" si="38"/>
        <v>#REF!</v>
      </c>
      <c r="CL23" s="28">
        <f t="shared" si="38"/>
        <v>-0.39999999999417923</v>
      </c>
      <c r="CM23" s="28" t="e">
        <f t="shared" si="38"/>
        <v>#REF!</v>
      </c>
      <c r="CN23" s="28">
        <f t="shared" si="38"/>
        <v>0</v>
      </c>
      <c r="CO23" s="28">
        <f t="shared" si="38"/>
        <v>0</v>
      </c>
      <c r="CP23" s="28" t="e">
        <f t="shared" si="38"/>
        <v>#REF!</v>
      </c>
      <c r="CQ23" s="28">
        <f t="shared" si="38"/>
        <v>7266015</v>
      </c>
      <c r="CR23" s="28" t="e">
        <f t="shared" si="38"/>
        <v>#REF!</v>
      </c>
      <c r="CS23" s="28" t="e">
        <f t="shared" si="38"/>
        <v>#REF!</v>
      </c>
      <c r="CT23" s="28" t="e">
        <f t="shared" si="38"/>
        <v>#REF!</v>
      </c>
      <c r="CU23" s="28" t="e">
        <f t="shared" si="38"/>
        <v>#REF!</v>
      </c>
      <c r="CV23" s="28">
        <f t="shared" si="38"/>
        <v>7063973</v>
      </c>
      <c r="CW23" s="28" t="e">
        <f t="shared" si="38"/>
        <v>#REF!</v>
      </c>
      <c r="CX23" s="28" t="e">
        <f t="shared" si="38"/>
        <v>#REF!</v>
      </c>
      <c r="CY23" s="28" t="e">
        <f t="shared" si="38"/>
        <v>#REF!</v>
      </c>
      <c r="CZ23" s="28" t="e">
        <f t="shared" si="38"/>
        <v>#REF!</v>
      </c>
      <c r="DA23" s="28">
        <f t="shared" si="38"/>
        <v>202042</v>
      </c>
      <c r="DB23" s="28" t="e">
        <f t="shared" si="38"/>
        <v>#REF!</v>
      </c>
      <c r="DC23" s="28" t="e">
        <f t="shared" si="38"/>
        <v>#REF!</v>
      </c>
      <c r="DD23" s="28" t="e">
        <f t="shared" si="38"/>
        <v>#REF!</v>
      </c>
    </row>
    <row r="24" spans="1:108" ht="12.75">
      <c r="A24" s="204"/>
      <c r="B24" s="204"/>
      <c r="C24" s="20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ht="12.7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</sheetData>
  <sheetProtection/>
  <mergeCells count="89">
    <mergeCell ref="AC1:AG1"/>
    <mergeCell ref="AH1:AL1"/>
    <mergeCell ref="AM1:AQ1"/>
    <mergeCell ref="AR1:AV1"/>
    <mergeCell ref="AW1:BA1"/>
    <mergeCell ref="BB1:BF1"/>
    <mergeCell ref="BG1:BK1"/>
    <mergeCell ref="BL1:BP1"/>
    <mergeCell ref="BV1:BZ1"/>
    <mergeCell ref="CA1:CE1"/>
    <mergeCell ref="CF1:CJ1"/>
    <mergeCell ref="CK1:CO1"/>
    <mergeCell ref="CP1:CT1"/>
    <mergeCell ref="CU1:CY1"/>
    <mergeCell ref="CZ1:DD1"/>
    <mergeCell ref="D2:H2"/>
    <mergeCell ref="I2:M2"/>
    <mergeCell ref="N2:R2"/>
    <mergeCell ref="S2:W2"/>
    <mergeCell ref="X2:AB2"/>
    <mergeCell ref="AC2:AG2"/>
    <mergeCell ref="AH2:AL2"/>
    <mergeCell ref="AM2:AQ2"/>
    <mergeCell ref="AR2:AV2"/>
    <mergeCell ref="AW2:BA2"/>
    <mergeCell ref="BB2:BF2"/>
    <mergeCell ref="BG2:BK2"/>
    <mergeCell ref="BL2:BP2"/>
    <mergeCell ref="BQ2:BU2"/>
    <mergeCell ref="N3:R3"/>
    <mergeCell ref="S3:W3"/>
    <mergeCell ref="AC3:AG3"/>
    <mergeCell ref="AH3:AL3"/>
    <mergeCell ref="AM3:AQ3"/>
    <mergeCell ref="AR3:AV3"/>
    <mergeCell ref="AW3:BA3"/>
    <mergeCell ref="BB3:BF3"/>
    <mergeCell ref="BG3:BK3"/>
    <mergeCell ref="BL3:BP3"/>
    <mergeCell ref="BQ3:BU3"/>
    <mergeCell ref="BV3:BZ3"/>
    <mergeCell ref="CA3:CE3"/>
    <mergeCell ref="CF3:CJ3"/>
    <mergeCell ref="CK3:CO3"/>
    <mergeCell ref="CP3:CT3"/>
    <mergeCell ref="CU3:CY3"/>
    <mergeCell ref="CZ3:DD3"/>
    <mergeCell ref="D4:E4"/>
    <mergeCell ref="G4:H4"/>
    <mergeCell ref="I4:J4"/>
    <mergeCell ref="L4:M4"/>
    <mergeCell ref="N4:O4"/>
    <mergeCell ref="Q4:R4"/>
    <mergeCell ref="S4:T4"/>
    <mergeCell ref="V4:W4"/>
    <mergeCell ref="X4:Y4"/>
    <mergeCell ref="AA4:AB4"/>
    <mergeCell ref="AC4:AD4"/>
    <mergeCell ref="AF4:AG4"/>
    <mergeCell ref="AH4:AI4"/>
    <mergeCell ref="AK4:AL4"/>
    <mergeCell ref="AM4:AN4"/>
    <mergeCell ref="AP4:AQ4"/>
    <mergeCell ref="AR4:AS4"/>
    <mergeCell ref="AU4:AV4"/>
    <mergeCell ref="AW4:AX4"/>
    <mergeCell ref="AZ4:BA4"/>
    <mergeCell ref="BB4:BC4"/>
    <mergeCell ref="BE4:BF4"/>
    <mergeCell ref="BG4:BH4"/>
    <mergeCell ref="BJ4:BK4"/>
    <mergeCell ref="BL4:BM4"/>
    <mergeCell ref="CP4:CQ4"/>
    <mergeCell ref="BO4:BP4"/>
    <mergeCell ref="BQ4:BR4"/>
    <mergeCell ref="BT4:BU4"/>
    <mergeCell ref="BV4:BW4"/>
    <mergeCell ref="BY4:BZ4"/>
    <mergeCell ref="CA4:CB4"/>
    <mergeCell ref="CS4:CT4"/>
    <mergeCell ref="CU4:CV4"/>
    <mergeCell ref="CX4:CY4"/>
    <mergeCell ref="CZ4:DA4"/>
    <mergeCell ref="DC4:DD4"/>
    <mergeCell ref="CD4:CE4"/>
    <mergeCell ref="CF4:CG4"/>
    <mergeCell ref="CI4:CJ4"/>
    <mergeCell ref="CK4:CL4"/>
    <mergeCell ref="CN4:CO4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8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0" manualBreakCount="20">
    <brk id="8" max="36" man="1"/>
    <brk id="13" max="36" man="1"/>
    <brk id="18" max="36" man="1"/>
    <brk id="23" max="36" man="1"/>
    <brk id="28" max="36" man="1"/>
    <brk id="33" max="36" man="1"/>
    <brk id="38" max="36" man="1"/>
    <brk id="43" max="36" man="1"/>
    <brk id="48" max="36" man="1"/>
    <brk id="53" max="36" man="1"/>
    <brk id="58" max="36" man="1"/>
    <brk id="63" max="36" man="1"/>
    <brk id="68" max="36" man="1"/>
    <brk id="73" max="36" man="1"/>
    <brk id="78" max="36" man="1"/>
    <brk id="83" max="36" man="1"/>
    <brk id="88" max="23" man="1"/>
    <brk id="93" max="23" man="1"/>
    <brk id="98" max="23" man="1"/>
    <brk id="103" max="2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M28"/>
  <sheetViews>
    <sheetView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4.125" style="268" customWidth="1"/>
    <col min="2" max="2" width="4.875" style="268" hidden="1" customWidth="1"/>
    <col min="3" max="3" width="57.375" style="268" customWidth="1"/>
    <col min="4" max="143" width="15.75390625" style="268" customWidth="1"/>
    <col min="144" max="16384" width="9.125" style="268" customWidth="1"/>
  </cols>
  <sheetData>
    <row r="1" spans="1:143" ht="12.75">
      <c r="A1" s="20" t="s">
        <v>8</v>
      </c>
      <c r="B1" s="20"/>
      <c r="C1" s="20" t="s">
        <v>8</v>
      </c>
      <c r="D1" s="380" t="s">
        <v>257</v>
      </c>
      <c r="E1" s="381"/>
      <c r="F1" s="381"/>
      <c r="G1" s="381"/>
      <c r="H1" s="382"/>
      <c r="I1" s="380"/>
      <c r="J1" s="381"/>
      <c r="K1" s="381"/>
      <c r="L1" s="381"/>
      <c r="M1" s="382"/>
      <c r="N1" s="135"/>
      <c r="O1" s="172"/>
      <c r="P1" s="172"/>
      <c r="Q1" s="172"/>
      <c r="R1" s="66"/>
      <c r="S1" s="172"/>
      <c r="T1" s="172"/>
      <c r="U1" s="172"/>
      <c r="V1" s="172"/>
      <c r="W1" s="172"/>
      <c r="X1" s="380" t="s">
        <v>257</v>
      </c>
      <c r="Y1" s="381"/>
      <c r="Z1" s="381"/>
      <c r="AA1" s="381"/>
      <c r="AB1" s="382"/>
      <c r="AC1" s="380"/>
      <c r="AD1" s="381"/>
      <c r="AE1" s="381"/>
      <c r="AF1" s="381"/>
      <c r="AG1" s="382"/>
      <c r="AH1" s="380"/>
      <c r="AI1" s="381"/>
      <c r="AJ1" s="381"/>
      <c r="AK1" s="381"/>
      <c r="AL1" s="382"/>
      <c r="AM1" s="380"/>
      <c r="AN1" s="381"/>
      <c r="AO1" s="381"/>
      <c r="AP1" s="381"/>
      <c r="AQ1" s="382"/>
      <c r="AR1" s="135"/>
      <c r="AS1" s="172"/>
      <c r="AT1" s="172"/>
      <c r="AU1" s="172"/>
      <c r="AV1" s="66"/>
      <c r="AW1" s="135"/>
      <c r="AX1" s="172"/>
      <c r="AY1" s="172"/>
      <c r="AZ1" s="172"/>
      <c r="BA1" s="66"/>
      <c r="BB1" s="135"/>
      <c r="BC1" s="172"/>
      <c r="BD1" s="172"/>
      <c r="BE1" s="172"/>
      <c r="BF1" s="66"/>
      <c r="BG1" s="135"/>
      <c r="BH1" s="172"/>
      <c r="BI1" s="172"/>
      <c r="BJ1" s="172"/>
      <c r="BK1" s="66"/>
      <c r="BL1" s="135"/>
      <c r="BM1" s="172"/>
      <c r="BN1" s="172"/>
      <c r="BO1" s="172"/>
      <c r="BP1" s="66"/>
      <c r="BQ1" s="135"/>
      <c r="BR1" s="172"/>
      <c r="BS1" s="172"/>
      <c r="BT1" s="172"/>
      <c r="BU1" s="66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35"/>
      <c r="CL1" s="172"/>
      <c r="CM1" s="172"/>
      <c r="CN1" s="172"/>
      <c r="CO1" s="66"/>
      <c r="CP1" s="135"/>
      <c r="CQ1" s="172"/>
      <c r="CR1" s="172"/>
      <c r="CS1" s="172"/>
      <c r="CT1" s="66"/>
      <c r="CU1" s="135"/>
      <c r="CV1" s="172"/>
      <c r="CW1" s="172"/>
      <c r="CX1" s="172"/>
      <c r="CY1" s="66"/>
      <c r="CZ1" s="135"/>
      <c r="DA1" s="172"/>
      <c r="DB1" s="172"/>
      <c r="DC1" s="172"/>
      <c r="DD1" s="66"/>
      <c r="DE1" s="135"/>
      <c r="DF1" s="172"/>
      <c r="DG1" s="172"/>
      <c r="DH1" s="172"/>
      <c r="DI1" s="66"/>
      <c r="DJ1" s="135"/>
      <c r="DK1" s="172"/>
      <c r="DL1" s="172"/>
      <c r="DM1" s="172"/>
      <c r="DN1" s="66"/>
      <c r="DO1" s="135"/>
      <c r="DP1" s="172"/>
      <c r="DQ1" s="172"/>
      <c r="DR1" s="172"/>
      <c r="DS1" s="66"/>
      <c r="DT1" s="135"/>
      <c r="DU1" s="172"/>
      <c r="DV1" s="172"/>
      <c r="DW1" s="172"/>
      <c r="DX1" s="66"/>
      <c r="DY1" s="135"/>
      <c r="DZ1" s="172"/>
      <c r="EA1" s="172"/>
      <c r="EB1" s="172"/>
      <c r="EC1" s="66"/>
      <c r="ED1" s="135"/>
      <c r="EE1" s="172"/>
      <c r="EF1" s="172"/>
      <c r="EG1" s="172"/>
      <c r="EH1" s="66"/>
      <c r="EI1" s="135"/>
      <c r="EJ1" s="172"/>
      <c r="EK1" s="172"/>
      <c r="EL1" s="172"/>
      <c r="EM1" s="66"/>
    </row>
    <row r="2" spans="1:143" ht="12.75">
      <c r="A2" s="14" t="s">
        <v>11</v>
      </c>
      <c r="B2" s="14" t="s">
        <v>0</v>
      </c>
      <c r="C2" s="14" t="s">
        <v>42</v>
      </c>
      <c r="D2" s="380" t="s">
        <v>272</v>
      </c>
      <c r="E2" s="381"/>
      <c r="F2" s="381"/>
      <c r="G2" s="381"/>
      <c r="H2" s="382"/>
      <c r="I2" s="380" t="s">
        <v>26</v>
      </c>
      <c r="J2" s="381"/>
      <c r="K2" s="381"/>
      <c r="L2" s="381"/>
      <c r="M2" s="382"/>
      <c r="N2" s="380" t="s">
        <v>26</v>
      </c>
      <c r="O2" s="381"/>
      <c r="P2" s="381"/>
      <c r="Q2" s="381"/>
      <c r="R2" s="382"/>
      <c r="S2" s="380" t="s">
        <v>26</v>
      </c>
      <c r="T2" s="381"/>
      <c r="U2" s="381"/>
      <c r="V2" s="381"/>
      <c r="W2" s="382"/>
      <c r="X2" s="380" t="s">
        <v>26</v>
      </c>
      <c r="Y2" s="381"/>
      <c r="Z2" s="381"/>
      <c r="AA2" s="381"/>
      <c r="AB2" s="382"/>
      <c r="AC2" s="380" t="s">
        <v>26</v>
      </c>
      <c r="AD2" s="381"/>
      <c r="AE2" s="381"/>
      <c r="AF2" s="381"/>
      <c r="AG2" s="382"/>
      <c r="AH2" s="380" t="s">
        <v>26</v>
      </c>
      <c r="AI2" s="381"/>
      <c r="AJ2" s="381"/>
      <c r="AK2" s="381"/>
      <c r="AL2" s="382"/>
      <c r="AM2" s="380" t="s">
        <v>26</v>
      </c>
      <c r="AN2" s="381"/>
      <c r="AO2" s="381"/>
      <c r="AP2" s="381"/>
      <c r="AQ2" s="382"/>
      <c r="AR2" s="384" t="s">
        <v>26</v>
      </c>
      <c r="AS2" s="385"/>
      <c r="AT2" s="385"/>
      <c r="AU2" s="385"/>
      <c r="AV2" s="386"/>
      <c r="AW2" s="384" t="s">
        <v>26</v>
      </c>
      <c r="AX2" s="385"/>
      <c r="AY2" s="385"/>
      <c r="AZ2" s="385"/>
      <c r="BA2" s="386"/>
      <c r="BB2" s="384" t="s">
        <v>27</v>
      </c>
      <c r="BC2" s="385"/>
      <c r="BD2" s="385"/>
      <c r="BE2" s="385"/>
      <c r="BF2" s="386"/>
      <c r="BG2" s="384" t="s">
        <v>27</v>
      </c>
      <c r="BH2" s="385"/>
      <c r="BI2" s="385"/>
      <c r="BJ2" s="385"/>
      <c r="BK2" s="386"/>
      <c r="BL2" s="380" t="s">
        <v>27</v>
      </c>
      <c r="BM2" s="381"/>
      <c r="BN2" s="381"/>
      <c r="BO2" s="381"/>
      <c r="BP2" s="382"/>
      <c r="BQ2" s="380" t="s">
        <v>27</v>
      </c>
      <c r="BR2" s="381"/>
      <c r="BS2" s="381"/>
      <c r="BT2" s="381"/>
      <c r="BU2" s="382"/>
      <c r="BV2" s="380" t="s">
        <v>27</v>
      </c>
      <c r="BW2" s="381"/>
      <c r="BX2" s="381"/>
      <c r="BY2" s="381"/>
      <c r="BZ2" s="382"/>
      <c r="CA2" s="380" t="s">
        <v>280</v>
      </c>
      <c r="CB2" s="381"/>
      <c r="CC2" s="381"/>
      <c r="CD2" s="381"/>
      <c r="CE2" s="382"/>
      <c r="CF2" s="380" t="s">
        <v>27</v>
      </c>
      <c r="CG2" s="381"/>
      <c r="CH2" s="381"/>
      <c r="CI2" s="381"/>
      <c r="CJ2" s="382"/>
      <c r="CK2" s="380" t="s">
        <v>27</v>
      </c>
      <c r="CL2" s="381"/>
      <c r="CM2" s="381"/>
      <c r="CN2" s="381"/>
      <c r="CO2" s="382"/>
      <c r="CP2" s="384" t="s">
        <v>31</v>
      </c>
      <c r="CQ2" s="385"/>
      <c r="CR2" s="385"/>
      <c r="CS2" s="385"/>
      <c r="CT2" s="386"/>
      <c r="CU2" s="384" t="s">
        <v>31</v>
      </c>
      <c r="CV2" s="385"/>
      <c r="CW2" s="385"/>
      <c r="CX2" s="385"/>
      <c r="CY2" s="386"/>
      <c r="CZ2" s="380" t="s">
        <v>284</v>
      </c>
      <c r="DA2" s="381"/>
      <c r="DB2" s="381"/>
      <c r="DC2" s="381"/>
      <c r="DD2" s="382"/>
      <c r="DE2" s="384"/>
      <c r="DF2" s="385"/>
      <c r="DG2" s="385"/>
      <c r="DH2" s="385"/>
      <c r="DI2" s="386"/>
      <c r="DJ2" s="384" t="s">
        <v>234</v>
      </c>
      <c r="DK2" s="385"/>
      <c r="DL2" s="385"/>
      <c r="DM2" s="385"/>
      <c r="DN2" s="386"/>
      <c r="DO2" s="384" t="s">
        <v>286</v>
      </c>
      <c r="DP2" s="385"/>
      <c r="DQ2" s="385"/>
      <c r="DR2" s="385"/>
      <c r="DS2" s="386"/>
      <c r="DT2" s="384" t="s">
        <v>286</v>
      </c>
      <c r="DU2" s="385"/>
      <c r="DV2" s="385"/>
      <c r="DW2" s="385"/>
      <c r="DX2" s="386"/>
      <c r="DY2" s="380" t="s">
        <v>286</v>
      </c>
      <c r="DZ2" s="381"/>
      <c r="EA2" s="381"/>
      <c r="EB2" s="381"/>
      <c r="EC2" s="382"/>
      <c r="ED2" s="380"/>
      <c r="EE2" s="381"/>
      <c r="EF2" s="381"/>
      <c r="EG2" s="381"/>
      <c r="EH2" s="382"/>
      <c r="EI2" s="380"/>
      <c r="EJ2" s="381"/>
      <c r="EK2" s="381"/>
      <c r="EL2" s="381"/>
      <c r="EM2" s="382"/>
    </row>
    <row r="3" spans="1:143" ht="12.75">
      <c r="A3" s="14" t="s">
        <v>7</v>
      </c>
      <c r="B3" s="14" t="s">
        <v>1</v>
      </c>
      <c r="C3" s="173" t="s">
        <v>74</v>
      </c>
      <c r="D3" s="380" t="s">
        <v>273</v>
      </c>
      <c r="E3" s="381"/>
      <c r="F3" s="381"/>
      <c r="G3" s="381"/>
      <c r="H3" s="382"/>
      <c r="I3" s="380" t="s">
        <v>274</v>
      </c>
      <c r="J3" s="381"/>
      <c r="K3" s="381"/>
      <c r="L3" s="381"/>
      <c r="M3" s="382"/>
      <c r="N3" s="380" t="s">
        <v>275</v>
      </c>
      <c r="O3" s="381"/>
      <c r="P3" s="381"/>
      <c r="Q3" s="381"/>
      <c r="R3" s="382"/>
      <c r="S3" s="380" t="s">
        <v>276</v>
      </c>
      <c r="T3" s="381"/>
      <c r="U3" s="381"/>
      <c r="V3" s="381"/>
      <c r="W3" s="382"/>
      <c r="X3" s="380" t="s">
        <v>511</v>
      </c>
      <c r="Y3" s="381"/>
      <c r="Z3" s="381"/>
      <c r="AA3" s="381"/>
      <c r="AB3" s="382"/>
      <c r="AC3" s="380" t="s">
        <v>512</v>
      </c>
      <c r="AD3" s="381"/>
      <c r="AE3" s="381"/>
      <c r="AF3" s="381"/>
      <c r="AG3" s="382"/>
      <c r="AH3" s="380" t="s">
        <v>513</v>
      </c>
      <c r="AI3" s="381"/>
      <c r="AJ3" s="381"/>
      <c r="AK3" s="381"/>
      <c r="AL3" s="382"/>
      <c r="AM3" s="380" t="s">
        <v>277</v>
      </c>
      <c r="AN3" s="381"/>
      <c r="AO3" s="381"/>
      <c r="AP3" s="381"/>
      <c r="AQ3" s="382"/>
      <c r="AR3" s="380" t="s">
        <v>278</v>
      </c>
      <c r="AS3" s="381"/>
      <c r="AT3" s="381"/>
      <c r="AU3" s="381"/>
      <c r="AV3" s="382"/>
      <c r="AW3" s="380" t="s">
        <v>279</v>
      </c>
      <c r="AX3" s="381"/>
      <c r="AY3" s="381"/>
      <c r="AZ3" s="381"/>
      <c r="BA3" s="382"/>
      <c r="BB3" s="380" t="s">
        <v>205</v>
      </c>
      <c r="BC3" s="381"/>
      <c r="BD3" s="381"/>
      <c r="BE3" s="381"/>
      <c r="BF3" s="382"/>
      <c r="BG3" s="380" t="s">
        <v>231</v>
      </c>
      <c r="BH3" s="381"/>
      <c r="BI3" s="381"/>
      <c r="BJ3" s="381"/>
      <c r="BK3" s="382"/>
      <c r="BL3" s="380" t="s">
        <v>514</v>
      </c>
      <c r="BM3" s="381"/>
      <c r="BN3" s="381"/>
      <c r="BO3" s="381"/>
      <c r="BP3" s="382"/>
      <c r="BQ3" s="380" t="s">
        <v>515</v>
      </c>
      <c r="BR3" s="381"/>
      <c r="BS3" s="381"/>
      <c r="BT3" s="381"/>
      <c r="BU3" s="382"/>
      <c r="BV3" s="380" t="s">
        <v>516</v>
      </c>
      <c r="BW3" s="381"/>
      <c r="BX3" s="381"/>
      <c r="BY3" s="381"/>
      <c r="BZ3" s="382"/>
      <c r="CA3" s="380" t="s">
        <v>232</v>
      </c>
      <c r="CB3" s="381"/>
      <c r="CC3" s="381"/>
      <c r="CD3" s="381"/>
      <c r="CE3" s="382"/>
      <c r="CF3" s="380" t="s">
        <v>281</v>
      </c>
      <c r="CG3" s="381"/>
      <c r="CH3" s="381"/>
      <c r="CI3" s="381"/>
      <c r="CJ3" s="382"/>
      <c r="CK3" s="380" t="s">
        <v>282</v>
      </c>
      <c r="CL3" s="381"/>
      <c r="CM3" s="381"/>
      <c r="CN3" s="381"/>
      <c r="CO3" s="382"/>
      <c r="CP3" s="380" t="s">
        <v>233</v>
      </c>
      <c r="CQ3" s="381"/>
      <c r="CR3" s="381"/>
      <c r="CS3" s="381"/>
      <c r="CT3" s="382"/>
      <c r="CU3" s="380" t="s">
        <v>283</v>
      </c>
      <c r="CV3" s="381"/>
      <c r="CW3" s="381"/>
      <c r="CX3" s="381"/>
      <c r="CY3" s="382"/>
      <c r="CZ3" s="384"/>
      <c r="DA3" s="385"/>
      <c r="DB3" s="385"/>
      <c r="DC3" s="385"/>
      <c r="DD3" s="386"/>
      <c r="DE3" s="380" t="s">
        <v>285</v>
      </c>
      <c r="DF3" s="381"/>
      <c r="DG3" s="381"/>
      <c r="DH3" s="381"/>
      <c r="DI3" s="382"/>
      <c r="DJ3" s="380" t="s">
        <v>206</v>
      </c>
      <c r="DK3" s="381"/>
      <c r="DL3" s="381"/>
      <c r="DM3" s="381"/>
      <c r="DN3" s="382"/>
      <c r="DO3" s="380" t="s">
        <v>287</v>
      </c>
      <c r="DP3" s="381"/>
      <c r="DQ3" s="381"/>
      <c r="DR3" s="381"/>
      <c r="DS3" s="382"/>
      <c r="DT3" s="380" t="s">
        <v>291</v>
      </c>
      <c r="DU3" s="381"/>
      <c r="DV3" s="381"/>
      <c r="DW3" s="381"/>
      <c r="DX3" s="382"/>
      <c r="DY3" s="380" t="s">
        <v>288</v>
      </c>
      <c r="DZ3" s="381"/>
      <c r="EA3" s="381"/>
      <c r="EB3" s="381"/>
      <c r="EC3" s="382"/>
      <c r="ED3" s="380" t="s">
        <v>289</v>
      </c>
      <c r="EE3" s="381"/>
      <c r="EF3" s="381"/>
      <c r="EG3" s="381"/>
      <c r="EH3" s="382"/>
      <c r="EI3" s="380" t="s">
        <v>290</v>
      </c>
      <c r="EJ3" s="381"/>
      <c r="EK3" s="381"/>
      <c r="EL3" s="381"/>
      <c r="EM3" s="382"/>
    </row>
    <row r="4" spans="1:143" ht="15">
      <c r="A4" s="14" t="s">
        <v>8</v>
      </c>
      <c r="B4" s="14"/>
      <c r="C4" s="174" t="s">
        <v>75</v>
      </c>
      <c r="D4" s="387" t="s">
        <v>542</v>
      </c>
      <c r="E4" s="388"/>
      <c r="F4" s="20" t="s">
        <v>536</v>
      </c>
      <c r="G4" s="389" t="s">
        <v>225</v>
      </c>
      <c r="H4" s="382"/>
      <c r="I4" s="387" t="s">
        <v>542</v>
      </c>
      <c r="J4" s="388"/>
      <c r="K4" s="20" t="s">
        <v>536</v>
      </c>
      <c r="L4" s="389" t="s">
        <v>225</v>
      </c>
      <c r="M4" s="382"/>
      <c r="N4" s="387" t="s">
        <v>542</v>
      </c>
      <c r="O4" s="388"/>
      <c r="P4" s="20" t="s">
        <v>536</v>
      </c>
      <c r="Q4" s="389" t="s">
        <v>225</v>
      </c>
      <c r="R4" s="382"/>
      <c r="S4" s="387" t="s">
        <v>542</v>
      </c>
      <c r="T4" s="388"/>
      <c r="U4" s="20" t="s">
        <v>536</v>
      </c>
      <c r="V4" s="389" t="s">
        <v>225</v>
      </c>
      <c r="W4" s="382"/>
      <c r="X4" s="387" t="s">
        <v>542</v>
      </c>
      <c r="Y4" s="388"/>
      <c r="Z4" s="20" t="s">
        <v>536</v>
      </c>
      <c r="AA4" s="389" t="s">
        <v>225</v>
      </c>
      <c r="AB4" s="382"/>
      <c r="AC4" s="387" t="s">
        <v>542</v>
      </c>
      <c r="AD4" s="388"/>
      <c r="AE4" s="20" t="s">
        <v>536</v>
      </c>
      <c r="AF4" s="389" t="s">
        <v>225</v>
      </c>
      <c r="AG4" s="382"/>
      <c r="AH4" s="387" t="s">
        <v>542</v>
      </c>
      <c r="AI4" s="388"/>
      <c r="AJ4" s="20" t="s">
        <v>536</v>
      </c>
      <c r="AK4" s="389" t="s">
        <v>225</v>
      </c>
      <c r="AL4" s="382"/>
      <c r="AM4" s="387" t="s">
        <v>542</v>
      </c>
      <c r="AN4" s="388"/>
      <c r="AO4" s="20" t="s">
        <v>536</v>
      </c>
      <c r="AP4" s="389" t="s">
        <v>225</v>
      </c>
      <c r="AQ4" s="382"/>
      <c r="AR4" s="387" t="s">
        <v>542</v>
      </c>
      <c r="AS4" s="388"/>
      <c r="AT4" s="20" t="s">
        <v>536</v>
      </c>
      <c r="AU4" s="389" t="s">
        <v>225</v>
      </c>
      <c r="AV4" s="382"/>
      <c r="AW4" s="387" t="s">
        <v>542</v>
      </c>
      <c r="AX4" s="388"/>
      <c r="AY4" s="20" t="s">
        <v>536</v>
      </c>
      <c r="AZ4" s="389" t="s">
        <v>225</v>
      </c>
      <c r="BA4" s="382"/>
      <c r="BB4" s="387" t="s">
        <v>542</v>
      </c>
      <c r="BC4" s="388"/>
      <c r="BD4" s="20" t="s">
        <v>536</v>
      </c>
      <c r="BE4" s="389" t="s">
        <v>225</v>
      </c>
      <c r="BF4" s="382"/>
      <c r="BG4" s="387" t="s">
        <v>542</v>
      </c>
      <c r="BH4" s="388"/>
      <c r="BI4" s="20" t="s">
        <v>536</v>
      </c>
      <c r="BJ4" s="389" t="s">
        <v>225</v>
      </c>
      <c r="BK4" s="382"/>
      <c r="BL4" s="387" t="s">
        <v>542</v>
      </c>
      <c r="BM4" s="388"/>
      <c r="BN4" s="20" t="s">
        <v>536</v>
      </c>
      <c r="BO4" s="389" t="s">
        <v>225</v>
      </c>
      <c r="BP4" s="382"/>
      <c r="BQ4" s="387" t="s">
        <v>542</v>
      </c>
      <c r="BR4" s="388"/>
      <c r="BS4" s="20" t="s">
        <v>536</v>
      </c>
      <c r="BT4" s="389" t="s">
        <v>225</v>
      </c>
      <c r="BU4" s="382"/>
      <c r="BV4" s="387" t="s">
        <v>542</v>
      </c>
      <c r="BW4" s="388"/>
      <c r="BX4" s="20" t="s">
        <v>536</v>
      </c>
      <c r="BY4" s="389" t="s">
        <v>225</v>
      </c>
      <c r="BZ4" s="382"/>
      <c r="CA4" s="387" t="s">
        <v>542</v>
      </c>
      <c r="CB4" s="388"/>
      <c r="CC4" s="20" t="s">
        <v>536</v>
      </c>
      <c r="CD4" s="389" t="s">
        <v>225</v>
      </c>
      <c r="CE4" s="382"/>
      <c r="CF4" s="387" t="s">
        <v>542</v>
      </c>
      <c r="CG4" s="388"/>
      <c r="CH4" s="20" t="s">
        <v>536</v>
      </c>
      <c r="CI4" s="389" t="s">
        <v>225</v>
      </c>
      <c r="CJ4" s="382"/>
      <c r="CK4" s="387" t="s">
        <v>542</v>
      </c>
      <c r="CL4" s="388"/>
      <c r="CM4" s="20" t="s">
        <v>536</v>
      </c>
      <c r="CN4" s="389" t="s">
        <v>225</v>
      </c>
      <c r="CO4" s="382"/>
      <c r="CP4" s="387" t="s">
        <v>542</v>
      </c>
      <c r="CQ4" s="388"/>
      <c r="CR4" s="20" t="s">
        <v>536</v>
      </c>
      <c r="CS4" s="389" t="s">
        <v>225</v>
      </c>
      <c r="CT4" s="382"/>
      <c r="CU4" s="387" t="s">
        <v>542</v>
      </c>
      <c r="CV4" s="388"/>
      <c r="CW4" s="20" t="s">
        <v>536</v>
      </c>
      <c r="CX4" s="389" t="s">
        <v>225</v>
      </c>
      <c r="CY4" s="382"/>
      <c r="CZ4" s="387" t="s">
        <v>542</v>
      </c>
      <c r="DA4" s="388"/>
      <c r="DB4" s="20" t="s">
        <v>536</v>
      </c>
      <c r="DC4" s="389" t="s">
        <v>225</v>
      </c>
      <c r="DD4" s="382"/>
      <c r="DE4" s="387" t="s">
        <v>542</v>
      </c>
      <c r="DF4" s="388"/>
      <c r="DG4" s="20" t="s">
        <v>536</v>
      </c>
      <c r="DH4" s="389" t="s">
        <v>225</v>
      </c>
      <c r="DI4" s="382"/>
      <c r="DJ4" s="387" t="s">
        <v>542</v>
      </c>
      <c r="DK4" s="388"/>
      <c r="DL4" s="20" t="s">
        <v>536</v>
      </c>
      <c r="DM4" s="389" t="s">
        <v>225</v>
      </c>
      <c r="DN4" s="382"/>
      <c r="DO4" s="387" t="s">
        <v>542</v>
      </c>
      <c r="DP4" s="388"/>
      <c r="DQ4" s="20" t="s">
        <v>536</v>
      </c>
      <c r="DR4" s="389" t="s">
        <v>225</v>
      </c>
      <c r="DS4" s="382"/>
      <c r="DT4" s="387" t="s">
        <v>542</v>
      </c>
      <c r="DU4" s="388"/>
      <c r="DV4" s="20" t="s">
        <v>536</v>
      </c>
      <c r="DW4" s="389" t="s">
        <v>225</v>
      </c>
      <c r="DX4" s="382"/>
      <c r="DY4" s="387" t="s">
        <v>542</v>
      </c>
      <c r="DZ4" s="388"/>
      <c r="EA4" s="20" t="s">
        <v>536</v>
      </c>
      <c r="EB4" s="380" t="s">
        <v>225</v>
      </c>
      <c r="EC4" s="382"/>
      <c r="ED4" s="387" t="s">
        <v>542</v>
      </c>
      <c r="EE4" s="388"/>
      <c r="EF4" s="20" t="s">
        <v>536</v>
      </c>
      <c r="EG4" s="380" t="s">
        <v>225</v>
      </c>
      <c r="EH4" s="382"/>
      <c r="EI4" s="387" t="s">
        <v>542</v>
      </c>
      <c r="EJ4" s="388"/>
      <c r="EK4" s="20" t="s">
        <v>536</v>
      </c>
      <c r="EL4" s="389" t="s">
        <v>225</v>
      </c>
      <c r="EM4" s="382"/>
    </row>
    <row r="5" spans="1:143" ht="13.5">
      <c r="A5" s="14"/>
      <c r="B5" s="14"/>
      <c r="C5" s="174"/>
      <c r="D5" s="169" t="s">
        <v>258</v>
      </c>
      <c r="E5" s="169" t="s">
        <v>53</v>
      </c>
      <c r="F5" s="85" t="s">
        <v>243</v>
      </c>
      <c r="G5" s="20" t="s">
        <v>53</v>
      </c>
      <c r="H5" s="20" t="s">
        <v>258</v>
      </c>
      <c r="I5" s="169" t="s">
        <v>258</v>
      </c>
      <c r="J5" s="169" t="s">
        <v>53</v>
      </c>
      <c r="K5" s="85" t="s">
        <v>243</v>
      </c>
      <c r="L5" s="20" t="s">
        <v>53</v>
      </c>
      <c r="M5" s="20" t="s">
        <v>258</v>
      </c>
      <c r="N5" s="169" t="s">
        <v>258</v>
      </c>
      <c r="O5" s="169" t="s">
        <v>53</v>
      </c>
      <c r="P5" s="85" t="s">
        <v>243</v>
      </c>
      <c r="Q5" s="20" t="s">
        <v>53</v>
      </c>
      <c r="R5" s="20" t="s">
        <v>258</v>
      </c>
      <c r="S5" s="169" t="s">
        <v>258</v>
      </c>
      <c r="T5" s="169" t="s">
        <v>53</v>
      </c>
      <c r="U5" s="85" t="s">
        <v>243</v>
      </c>
      <c r="V5" s="20" t="s">
        <v>53</v>
      </c>
      <c r="W5" s="20" t="s">
        <v>258</v>
      </c>
      <c r="X5" s="169" t="s">
        <v>258</v>
      </c>
      <c r="Y5" s="169" t="s">
        <v>53</v>
      </c>
      <c r="Z5" s="85" t="s">
        <v>243</v>
      </c>
      <c r="AA5" s="20" t="s">
        <v>53</v>
      </c>
      <c r="AB5" s="20" t="s">
        <v>258</v>
      </c>
      <c r="AC5" s="169" t="s">
        <v>258</v>
      </c>
      <c r="AD5" s="169" t="s">
        <v>53</v>
      </c>
      <c r="AE5" s="85" t="s">
        <v>243</v>
      </c>
      <c r="AF5" s="20" t="s">
        <v>53</v>
      </c>
      <c r="AG5" s="20" t="s">
        <v>258</v>
      </c>
      <c r="AH5" s="169" t="s">
        <v>258</v>
      </c>
      <c r="AI5" s="169" t="s">
        <v>53</v>
      </c>
      <c r="AJ5" s="85" t="s">
        <v>243</v>
      </c>
      <c r="AK5" s="20" t="s">
        <v>53</v>
      </c>
      <c r="AL5" s="20" t="s">
        <v>258</v>
      </c>
      <c r="AM5" s="169" t="s">
        <v>258</v>
      </c>
      <c r="AN5" s="169" t="s">
        <v>53</v>
      </c>
      <c r="AO5" s="85" t="s">
        <v>243</v>
      </c>
      <c r="AP5" s="20" t="s">
        <v>53</v>
      </c>
      <c r="AQ5" s="20" t="s">
        <v>258</v>
      </c>
      <c r="AR5" s="169" t="s">
        <v>258</v>
      </c>
      <c r="AS5" s="169" t="s">
        <v>53</v>
      </c>
      <c r="AT5" s="85" t="s">
        <v>243</v>
      </c>
      <c r="AU5" s="20" t="s">
        <v>53</v>
      </c>
      <c r="AV5" s="20" t="s">
        <v>258</v>
      </c>
      <c r="AW5" s="169" t="s">
        <v>258</v>
      </c>
      <c r="AX5" s="169" t="s">
        <v>53</v>
      </c>
      <c r="AY5" s="85" t="s">
        <v>243</v>
      </c>
      <c r="AZ5" s="20" t="s">
        <v>53</v>
      </c>
      <c r="BA5" s="20" t="s">
        <v>258</v>
      </c>
      <c r="BB5" s="169" t="s">
        <v>258</v>
      </c>
      <c r="BC5" s="169" t="s">
        <v>53</v>
      </c>
      <c r="BD5" s="85" t="s">
        <v>243</v>
      </c>
      <c r="BE5" s="20" t="s">
        <v>53</v>
      </c>
      <c r="BF5" s="20" t="s">
        <v>258</v>
      </c>
      <c r="BG5" s="169" t="s">
        <v>258</v>
      </c>
      <c r="BH5" s="169" t="s">
        <v>53</v>
      </c>
      <c r="BI5" s="85" t="s">
        <v>243</v>
      </c>
      <c r="BJ5" s="20" t="s">
        <v>53</v>
      </c>
      <c r="BK5" s="20" t="s">
        <v>258</v>
      </c>
      <c r="BL5" s="169" t="s">
        <v>258</v>
      </c>
      <c r="BM5" s="169" t="s">
        <v>53</v>
      </c>
      <c r="BN5" s="85" t="s">
        <v>243</v>
      </c>
      <c r="BO5" s="20" t="s">
        <v>53</v>
      </c>
      <c r="BP5" s="20" t="s">
        <v>258</v>
      </c>
      <c r="BQ5" s="169" t="s">
        <v>258</v>
      </c>
      <c r="BR5" s="169" t="s">
        <v>53</v>
      </c>
      <c r="BS5" s="85" t="s">
        <v>243</v>
      </c>
      <c r="BT5" s="20" t="s">
        <v>53</v>
      </c>
      <c r="BU5" s="20" t="s">
        <v>258</v>
      </c>
      <c r="BV5" s="169" t="s">
        <v>258</v>
      </c>
      <c r="BW5" s="169" t="s">
        <v>53</v>
      </c>
      <c r="BX5" s="85" t="s">
        <v>243</v>
      </c>
      <c r="BY5" s="20" t="s">
        <v>53</v>
      </c>
      <c r="BZ5" s="20" t="s">
        <v>258</v>
      </c>
      <c r="CA5" s="169" t="s">
        <v>258</v>
      </c>
      <c r="CB5" s="169" t="s">
        <v>53</v>
      </c>
      <c r="CC5" s="85" t="s">
        <v>243</v>
      </c>
      <c r="CD5" s="20" t="s">
        <v>53</v>
      </c>
      <c r="CE5" s="20" t="s">
        <v>258</v>
      </c>
      <c r="CF5" s="169" t="s">
        <v>258</v>
      </c>
      <c r="CG5" s="169" t="s">
        <v>53</v>
      </c>
      <c r="CH5" s="85" t="s">
        <v>243</v>
      </c>
      <c r="CI5" s="20" t="s">
        <v>53</v>
      </c>
      <c r="CJ5" s="20" t="s">
        <v>258</v>
      </c>
      <c r="CK5" s="169" t="s">
        <v>258</v>
      </c>
      <c r="CL5" s="169" t="s">
        <v>53</v>
      </c>
      <c r="CM5" s="85" t="s">
        <v>243</v>
      </c>
      <c r="CN5" s="20" t="s">
        <v>53</v>
      </c>
      <c r="CO5" s="20" t="s">
        <v>258</v>
      </c>
      <c r="CP5" s="169" t="s">
        <v>258</v>
      </c>
      <c r="CQ5" s="169" t="s">
        <v>53</v>
      </c>
      <c r="CR5" s="85" t="s">
        <v>243</v>
      </c>
      <c r="CS5" s="20" t="s">
        <v>53</v>
      </c>
      <c r="CT5" s="20" t="s">
        <v>258</v>
      </c>
      <c r="CU5" s="169" t="s">
        <v>258</v>
      </c>
      <c r="CV5" s="169" t="s">
        <v>53</v>
      </c>
      <c r="CW5" s="85" t="s">
        <v>243</v>
      </c>
      <c r="CX5" s="20" t="s">
        <v>53</v>
      </c>
      <c r="CY5" s="20" t="s">
        <v>258</v>
      </c>
      <c r="CZ5" s="169" t="s">
        <v>258</v>
      </c>
      <c r="DA5" s="169" t="s">
        <v>53</v>
      </c>
      <c r="DB5" s="85" t="s">
        <v>243</v>
      </c>
      <c r="DC5" s="20" t="s">
        <v>53</v>
      </c>
      <c r="DD5" s="20" t="s">
        <v>258</v>
      </c>
      <c r="DE5" s="169" t="s">
        <v>258</v>
      </c>
      <c r="DF5" s="169" t="s">
        <v>53</v>
      </c>
      <c r="DG5" s="85" t="s">
        <v>243</v>
      </c>
      <c r="DH5" s="20" t="s">
        <v>53</v>
      </c>
      <c r="DI5" s="20" t="s">
        <v>258</v>
      </c>
      <c r="DJ5" s="169" t="s">
        <v>258</v>
      </c>
      <c r="DK5" s="169" t="s">
        <v>53</v>
      </c>
      <c r="DL5" s="85" t="s">
        <v>243</v>
      </c>
      <c r="DM5" s="20" t="s">
        <v>53</v>
      </c>
      <c r="DN5" s="20" t="s">
        <v>258</v>
      </c>
      <c r="DO5" s="169" t="s">
        <v>258</v>
      </c>
      <c r="DP5" s="169" t="s">
        <v>53</v>
      </c>
      <c r="DQ5" s="85" t="s">
        <v>243</v>
      </c>
      <c r="DR5" s="20" t="s">
        <v>53</v>
      </c>
      <c r="DS5" s="20" t="s">
        <v>258</v>
      </c>
      <c r="DT5" s="169" t="s">
        <v>258</v>
      </c>
      <c r="DU5" s="169" t="s">
        <v>53</v>
      </c>
      <c r="DV5" s="85" t="s">
        <v>243</v>
      </c>
      <c r="DW5" s="20" t="s">
        <v>53</v>
      </c>
      <c r="DX5" s="20" t="s">
        <v>258</v>
      </c>
      <c r="DY5" s="169" t="s">
        <v>258</v>
      </c>
      <c r="DZ5" s="169" t="s">
        <v>53</v>
      </c>
      <c r="EA5" s="85" t="s">
        <v>243</v>
      </c>
      <c r="EB5" s="20" t="s">
        <v>53</v>
      </c>
      <c r="EC5" s="20" t="s">
        <v>258</v>
      </c>
      <c r="ED5" s="169" t="s">
        <v>258</v>
      </c>
      <c r="EE5" s="169" t="s">
        <v>53</v>
      </c>
      <c r="EF5" s="85" t="s">
        <v>243</v>
      </c>
      <c r="EG5" s="20" t="s">
        <v>53</v>
      </c>
      <c r="EH5" s="20" t="s">
        <v>258</v>
      </c>
      <c r="EI5" s="169" t="s">
        <v>258</v>
      </c>
      <c r="EJ5" s="169" t="s">
        <v>53</v>
      </c>
      <c r="EK5" s="85" t="s">
        <v>243</v>
      </c>
      <c r="EL5" s="20" t="s">
        <v>53</v>
      </c>
      <c r="EM5" s="20" t="s">
        <v>258</v>
      </c>
    </row>
    <row r="6" spans="1:143" ht="12.75">
      <c r="A6" s="175"/>
      <c r="B6" s="21"/>
      <c r="C6" s="21"/>
      <c r="D6" s="171" t="s">
        <v>41</v>
      </c>
      <c r="E6" s="171" t="s">
        <v>41</v>
      </c>
      <c r="F6" s="83"/>
      <c r="G6" s="21" t="s">
        <v>251</v>
      </c>
      <c r="H6" s="21" t="s">
        <v>251</v>
      </c>
      <c r="I6" s="171" t="s">
        <v>41</v>
      </c>
      <c r="J6" s="171" t="s">
        <v>41</v>
      </c>
      <c r="K6" s="83"/>
      <c r="L6" s="21" t="s">
        <v>251</v>
      </c>
      <c r="M6" s="21" t="s">
        <v>251</v>
      </c>
      <c r="N6" s="171" t="s">
        <v>41</v>
      </c>
      <c r="O6" s="171" t="s">
        <v>41</v>
      </c>
      <c r="P6" s="83"/>
      <c r="Q6" s="21" t="s">
        <v>251</v>
      </c>
      <c r="R6" s="21" t="s">
        <v>251</v>
      </c>
      <c r="S6" s="171" t="s">
        <v>41</v>
      </c>
      <c r="T6" s="171" t="s">
        <v>41</v>
      </c>
      <c r="U6" s="83"/>
      <c r="V6" s="21" t="s">
        <v>251</v>
      </c>
      <c r="W6" s="21" t="s">
        <v>251</v>
      </c>
      <c r="X6" s="171" t="s">
        <v>41</v>
      </c>
      <c r="Y6" s="171" t="s">
        <v>41</v>
      </c>
      <c r="Z6" s="83"/>
      <c r="AA6" s="21" t="s">
        <v>251</v>
      </c>
      <c r="AB6" s="21" t="s">
        <v>251</v>
      </c>
      <c r="AC6" s="171" t="s">
        <v>41</v>
      </c>
      <c r="AD6" s="171" t="s">
        <v>41</v>
      </c>
      <c r="AE6" s="83"/>
      <c r="AF6" s="21" t="s">
        <v>251</v>
      </c>
      <c r="AG6" s="21" t="s">
        <v>251</v>
      </c>
      <c r="AH6" s="171" t="s">
        <v>41</v>
      </c>
      <c r="AI6" s="171" t="s">
        <v>41</v>
      </c>
      <c r="AJ6" s="83"/>
      <c r="AK6" s="21" t="s">
        <v>251</v>
      </c>
      <c r="AL6" s="21" t="s">
        <v>251</v>
      </c>
      <c r="AM6" s="171" t="s">
        <v>41</v>
      </c>
      <c r="AN6" s="171" t="s">
        <v>41</v>
      </c>
      <c r="AO6" s="83"/>
      <c r="AP6" s="21" t="s">
        <v>251</v>
      </c>
      <c r="AQ6" s="21" t="s">
        <v>251</v>
      </c>
      <c r="AR6" s="171" t="s">
        <v>41</v>
      </c>
      <c r="AS6" s="171" t="s">
        <v>41</v>
      </c>
      <c r="AT6" s="83"/>
      <c r="AU6" s="21" t="s">
        <v>251</v>
      </c>
      <c r="AV6" s="21" t="s">
        <v>251</v>
      </c>
      <c r="AW6" s="171" t="s">
        <v>41</v>
      </c>
      <c r="AX6" s="171" t="s">
        <v>41</v>
      </c>
      <c r="AY6" s="83"/>
      <c r="AZ6" s="21" t="s">
        <v>251</v>
      </c>
      <c r="BA6" s="21" t="s">
        <v>251</v>
      </c>
      <c r="BB6" s="171" t="s">
        <v>41</v>
      </c>
      <c r="BC6" s="171" t="s">
        <v>41</v>
      </c>
      <c r="BD6" s="83"/>
      <c r="BE6" s="21" t="s">
        <v>251</v>
      </c>
      <c r="BF6" s="21" t="s">
        <v>251</v>
      </c>
      <c r="BG6" s="171" t="s">
        <v>41</v>
      </c>
      <c r="BH6" s="171" t="s">
        <v>41</v>
      </c>
      <c r="BI6" s="83"/>
      <c r="BJ6" s="21" t="s">
        <v>251</v>
      </c>
      <c r="BK6" s="21" t="s">
        <v>251</v>
      </c>
      <c r="BL6" s="171" t="s">
        <v>41</v>
      </c>
      <c r="BM6" s="171" t="s">
        <v>41</v>
      </c>
      <c r="BN6" s="83"/>
      <c r="BO6" s="21" t="s">
        <v>251</v>
      </c>
      <c r="BP6" s="21" t="s">
        <v>251</v>
      </c>
      <c r="BQ6" s="171" t="s">
        <v>41</v>
      </c>
      <c r="BR6" s="171" t="s">
        <v>41</v>
      </c>
      <c r="BS6" s="83"/>
      <c r="BT6" s="21" t="s">
        <v>251</v>
      </c>
      <c r="BU6" s="21" t="s">
        <v>251</v>
      </c>
      <c r="BV6" s="171" t="s">
        <v>41</v>
      </c>
      <c r="BW6" s="171" t="s">
        <v>41</v>
      </c>
      <c r="BX6" s="83"/>
      <c r="BY6" s="21" t="s">
        <v>251</v>
      </c>
      <c r="BZ6" s="21" t="s">
        <v>251</v>
      </c>
      <c r="CA6" s="171" t="s">
        <v>41</v>
      </c>
      <c r="CB6" s="171" t="s">
        <v>41</v>
      </c>
      <c r="CC6" s="83"/>
      <c r="CD6" s="21" t="s">
        <v>251</v>
      </c>
      <c r="CE6" s="21" t="s">
        <v>251</v>
      </c>
      <c r="CF6" s="171" t="s">
        <v>41</v>
      </c>
      <c r="CG6" s="171" t="s">
        <v>41</v>
      </c>
      <c r="CH6" s="83"/>
      <c r="CI6" s="21" t="s">
        <v>251</v>
      </c>
      <c r="CJ6" s="21" t="s">
        <v>251</v>
      </c>
      <c r="CK6" s="171" t="s">
        <v>41</v>
      </c>
      <c r="CL6" s="171" t="s">
        <v>41</v>
      </c>
      <c r="CM6" s="83"/>
      <c r="CN6" s="21" t="s">
        <v>251</v>
      </c>
      <c r="CO6" s="21" t="s">
        <v>251</v>
      </c>
      <c r="CP6" s="171" t="s">
        <v>41</v>
      </c>
      <c r="CQ6" s="171" t="s">
        <v>41</v>
      </c>
      <c r="CR6" s="83"/>
      <c r="CS6" s="21" t="s">
        <v>251</v>
      </c>
      <c r="CT6" s="21" t="s">
        <v>251</v>
      </c>
      <c r="CU6" s="171" t="s">
        <v>41</v>
      </c>
      <c r="CV6" s="171" t="s">
        <v>41</v>
      </c>
      <c r="CW6" s="83"/>
      <c r="CX6" s="21" t="s">
        <v>251</v>
      </c>
      <c r="CY6" s="21" t="s">
        <v>251</v>
      </c>
      <c r="CZ6" s="171" t="s">
        <v>41</v>
      </c>
      <c r="DA6" s="171" t="s">
        <v>41</v>
      </c>
      <c r="DB6" s="83"/>
      <c r="DC6" s="21" t="s">
        <v>251</v>
      </c>
      <c r="DD6" s="21" t="s">
        <v>251</v>
      </c>
      <c r="DE6" s="171" t="s">
        <v>41</v>
      </c>
      <c r="DF6" s="171" t="s">
        <v>41</v>
      </c>
      <c r="DG6" s="83"/>
      <c r="DH6" s="21" t="s">
        <v>251</v>
      </c>
      <c r="DI6" s="21" t="s">
        <v>251</v>
      </c>
      <c r="DJ6" s="171" t="s">
        <v>41</v>
      </c>
      <c r="DK6" s="171" t="s">
        <v>41</v>
      </c>
      <c r="DL6" s="83"/>
      <c r="DM6" s="21" t="s">
        <v>251</v>
      </c>
      <c r="DN6" s="21" t="s">
        <v>251</v>
      </c>
      <c r="DO6" s="171" t="s">
        <v>41</v>
      </c>
      <c r="DP6" s="171" t="s">
        <v>41</v>
      </c>
      <c r="DQ6" s="83"/>
      <c r="DR6" s="21" t="s">
        <v>251</v>
      </c>
      <c r="DS6" s="21" t="s">
        <v>251</v>
      </c>
      <c r="DT6" s="171" t="s">
        <v>41</v>
      </c>
      <c r="DU6" s="171" t="s">
        <v>41</v>
      </c>
      <c r="DV6" s="83"/>
      <c r="DW6" s="21" t="s">
        <v>251</v>
      </c>
      <c r="DX6" s="21" t="s">
        <v>251</v>
      </c>
      <c r="DY6" s="171" t="s">
        <v>41</v>
      </c>
      <c r="DZ6" s="171" t="s">
        <v>41</v>
      </c>
      <c r="EA6" s="83"/>
      <c r="EB6" s="21" t="s">
        <v>251</v>
      </c>
      <c r="EC6" s="21" t="s">
        <v>251</v>
      </c>
      <c r="ED6" s="171" t="s">
        <v>41</v>
      </c>
      <c r="EE6" s="171" t="s">
        <v>41</v>
      </c>
      <c r="EF6" s="83"/>
      <c r="EG6" s="21" t="s">
        <v>251</v>
      </c>
      <c r="EH6" s="21" t="s">
        <v>251</v>
      </c>
      <c r="EI6" s="171" t="s">
        <v>41</v>
      </c>
      <c r="EJ6" s="171" t="s">
        <v>41</v>
      </c>
      <c r="EK6" s="83"/>
      <c r="EL6" s="21" t="s">
        <v>251</v>
      </c>
      <c r="EM6" s="21" t="s">
        <v>251</v>
      </c>
    </row>
    <row r="7" spans="1:143" ht="12.75">
      <c r="A7" s="18" t="s">
        <v>32</v>
      </c>
      <c r="B7" s="18"/>
      <c r="C7" s="228" t="s">
        <v>12</v>
      </c>
      <c r="D7" s="18" t="e">
        <f>#REF!</f>
        <v>#REF!</v>
      </c>
      <c r="E7" s="6">
        <f>'[2]2.sz.m-bev.-átszerv'!E7</f>
        <v>228124</v>
      </c>
      <c r="F7" s="18" t="e">
        <f>#REF!</f>
        <v>#REF!</v>
      </c>
      <c r="G7" s="18" t="e">
        <f>F7-E7</f>
        <v>#REF!</v>
      </c>
      <c r="H7" s="18" t="e">
        <f>F7-D7</f>
        <v>#REF!</v>
      </c>
      <c r="I7" s="6" t="e">
        <f>#REF!</f>
        <v>#REF!</v>
      </c>
      <c r="J7" s="18">
        <f>'[2]2.sz.m-bev.-átszerv'!J7</f>
        <v>0</v>
      </c>
      <c r="K7" s="18" t="e">
        <f>#REF!</f>
        <v>#REF!</v>
      </c>
      <c r="L7" s="18" t="e">
        <f>K7-J7</f>
        <v>#REF!</v>
      </c>
      <c r="M7" s="18" t="e">
        <f>K7-I7</f>
        <v>#REF!</v>
      </c>
      <c r="N7" s="18" t="e">
        <f>D7-I7</f>
        <v>#REF!</v>
      </c>
      <c r="O7" s="18">
        <f>E7-J7</f>
        <v>228124</v>
      </c>
      <c r="P7" s="18" t="e">
        <f>F7-K7</f>
        <v>#REF!</v>
      </c>
      <c r="Q7" s="18" t="e">
        <f>G7-L7</f>
        <v>#REF!</v>
      </c>
      <c r="R7" s="18" t="e">
        <f>H7-M7</f>
        <v>#REF!</v>
      </c>
      <c r="S7" s="18" t="e">
        <f>X7+AM7+AR7</f>
        <v>#REF!</v>
      </c>
      <c r="T7" s="18">
        <f>Y7+AN7+AS7</f>
        <v>193037</v>
      </c>
      <c r="U7" s="18" t="e">
        <f>Z7+AO7+AT7</f>
        <v>#REF!</v>
      </c>
      <c r="V7" s="18" t="e">
        <f>AA7+AP7+AU7</f>
        <v>#REF!</v>
      </c>
      <c r="W7" s="18" t="e">
        <f>AB7+AQ7+AV7</f>
        <v>#REF!</v>
      </c>
      <c r="X7" s="18" t="e">
        <f>AC7+AH7</f>
        <v>#REF!</v>
      </c>
      <c r="Y7" s="18">
        <f>AD7+AI7</f>
        <v>193037</v>
      </c>
      <c r="Z7" s="18" t="e">
        <f>AE7+AJ7</f>
        <v>#REF!</v>
      </c>
      <c r="AA7" s="18" t="e">
        <f>AF7+AK7</f>
        <v>#REF!</v>
      </c>
      <c r="AB7" s="18" t="e">
        <f>AG7+AL7</f>
        <v>#REF!</v>
      </c>
      <c r="AC7" s="6" t="e">
        <f>#REF!</f>
        <v>#REF!</v>
      </c>
      <c r="AD7" s="18">
        <f>'[2]2.sz.m-bev.-átszerv'!AD7</f>
        <v>0</v>
      </c>
      <c r="AE7" s="18" t="e">
        <f>#REF!</f>
        <v>#REF!</v>
      </c>
      <c r="AF7" s="18" t="e">
        <f>AE7-AD7</f>
        <v>#REF!</v>
      </c>
      <c r="AG7" s="18" t="e">
        <f>AE7-AC7</f>
        <v>#REF!</v>
      </c>
      <c r="AH7" s="6" t="e">
        <f>#REF!</f>
        <v>#REF!</v>
      </c>
      <c r="AI7" s="18">
        <f>'[2]2.sz.m-bev.-átszerv'!AI7</f>
        <v>193037</v>
      </c>
      <c r="AJ7" s="18" t="e">
        <f>#REF!</f>
        <v>#REF!</v>
      </c>
      <c r="AK7" s="18" t="e">
        <f>AJ7-AI7</f>
        <v>#REF!</v>
      </c>
      <c r="AL7" s="18" t="e">
        <f>AJ7-AH7</f>
        <v>#REF!</v>
      </c>
      <c r="AM7" s="6">
        <v>0</v>
      </c>
      <c r="AN7" s="18">
        <f>'[2]2.sz.m-bev.-átszerv'!AN7</f>
        <v>0</v>
      </c>
      <c r="AO7" s="6">
        <v>0</v>
      </c>
      <c r="AP7" s="18">
        <f>AO7-AN7</f>
        <v>0</v>
      </c>
      <c r="AQ7" s="6">
        <v>0</v>
      </c>
      <c r="AR7" s="18" t="e">
        <f>#REF!</f>
        <v>#REF!</v>
      </c>
      <c r="AS7" s="18">
        <f>'[2]2.sz.m-bev.-átszerv'!AS7</f>
        <v>0</v>
      </c>
      <c r="AT7" s="6">
        <v>0</v>
      </c>
      <c r="AU7" s="18">
        <f>AT7-AS7</f>
        <v>0</v>
      </c>
      <c r="AV7" s="6">
        <v>0</v>
      </c>
      <c r="AW7" s="18" t="e">
        <f>S7+D7</f>
        <v>#REF!</v>
      </c>
      <c r="AX7" s="18">
        <f>T7+E7</f>
        <v>421161</v>
      </c>
      <c r="AY7" s="18" t="e">
        <f>U7+F7</f>
        <v>#REF!</v>
      </c>
      <c r="AZ7" s="18" t="e">
        <f>V7+G7</f>
        <v>#REF!</v>
      </c>
      <c r="BA7" s="18" t="e">
        <f>W7+H7</f>
        <v>#REF!</v>
      </c>
      <c r="BB7" s="6" t="e">
        <f>#REF!</f>
        <v>#REF!</v>
      </c>
      <c r="BC7" s="18">
        <f>'[2]2.sz.m-bev.-átszerv'!BC7</f>
        <v>161</v>
      </c>
      <c r="BD7" s="18" t="e">
        <f>#REF!</f>
        <v>#REF!</v>
      </c>
      <c r="BE7" s="18" t="e">
        <f>BD7-BC7</f>
        <v>#REF!</v>
      </c>
      <c r="BF7" s="6">
        <v>0</v>
      </c>
      <c r="BG7" s="18">
        <f>BL7+CA7+CF7</f>
        <v>0</v>
      </c>
      <c r="BH7" s="18">
        <f>BM7+CB7+CG7</f>
        <v>0</v>
      </c>
      <c r="BI7" s="18">
        <f>BN7+CC7+CH7</f>
        <v>0</v>
      </c>
      <c r="BJ7" s="18">
        <f>BO7+CD7+CI7</f>
        <v>0</v>
      </c>
      <c r="BK7" s="18">
        <f>BP7+CE7+CJ7</f>
        <v>0</v>
      </c>
      <c r="BL7" s="18">
        <f>BQ7+BV7</f>
        <v>0</v>
      </c>
      <c r="BM7" s="18">
        <f>BR7+BW7</f>
        <v>0</v>
      </c>
      <c r="BN7" s="18">
        <f>BS7+BX7</f>
        <v>0</v>
      </c>
      <c r="BO7" s="18">
        <f>BT7+BY7</f>
        <v>0</v>
      </c>
      <c r="BP7" s="18">
        <f>BU7+BZ7</f>
        <v>0</v>
      </c>
      <c r="BQ7" s="6">
        <v>0</v>
      </c>
      <c r="BR7" s="18">
        <f>'[2]2.sz.m-bev.-átszerv'!BR7</f>
        <v>0</v>
      </c>
      <c r="BS7" s="6">
        <v>0</v>
      </c>
      <c r="BT7" s="18">
        <f>BS7-BR7</f>
        <v>0</v>
      </c>
      <c r="BU7" s="6">
        <v>0</v>
      </c>
      <c r="BV7" s="6">
        <v>0</v>
      </c>
      <c r="BW7" s="18">
        <f>'[2]2.sz.m-bev.-átszerv'!BW7</f>
        <v>0</v>
      </c>
      <c r="BX7" s="6">
        <v>0</v>
      </c>
      <c r="BY7" s="18">
        <f>BX7-BW7</f>
        <v>0</v>
      </c>
      <c r="BZ7" s="6">
        <v>0</v>
      </c>
      <c r="CA7" s="6">
        <v>0</v>
      </c>
      <c r="CB7" s="18">
        <f>'[2]2.sz.m-bev.-átszerv'!CB7</f>
        <v>0</v>
      </c>
      <c r="CC7" s="6">
        <v>0</v>
      </c>
      <c r="CD7" s="18">
        <f>CC7-CB7</f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18">
        <f>BH7+BC7</f>
        <v>161</v>
      </c>
      <c r="CM7" s="6">
        <v>0</v>
      </c>
      <c r="CN7" s="18">
        <f>CM7-CL7</f>
        <v>-161</v>
      </c>
      <c r="CO7" s="6">
        <v>0</v>
      </c>
      <c r="CP7" s="18" t="e">
        <f aca="true" t="shared" si="0" ref="CP7:CT19">CU7+CZ7</f>
        <v>#REF!</v>
      </c>
      <c r="CQ7" s="18">
        <f>CV7+DA7</f>
        <v>695785</v>
      </c>
      <c r="CR7" s="18" t="e">
        <f>CW7+DB7</f>
        <v>#REF!</v>
      </c>
      <c r="CS7" s="18" t="e">
        <f>CX7+DC7</f>
        <v>#REF!</v>
      </c>
      <c r="CT7" s="18" t="e">
        <f>CY7+DD7</f>
        <v>#REF!</v>
      </c>
      <c r="CU7" s="6" t="e">
        <f>#REF!</f>
        <v>#REF!</v>
      </c>
      <c r="CV7" s="18">
        <f>'[2]2.sz.m-bev.-átszerv'!CV7</f>
        <v>680077</v>
      </c>
      <c r="CW7" s="18" t="e">
        <f>#REF!</f>
        <v>#REF!</v>
      </c>
      <c r="CX7" s="18" t="e">
        <f>CW7-CV7</f>
        <v>#REF!</v>
      </c>
      <c r="CY7" s="18" t="e">
        <f>CW7-CU7</f>
        <v>#REF!</v>
      </c>
      <c r="CZ7" s="18" t="e">
        <f>#REF!</f>
        <v>#REF!</v>
      </c>
      <c r="DA7" s="18">
        <f>'[2]2.sz.m-bev.-átszerv'!DA7</f>
        <v>15708</v>
      </c>
      <c r="DB7" s="18" t="e">
        <f>#REF!</f>
        <v>#REF!</v>
      </c>
      <c r="DC7" s="18" t="e">
        <f>DB7-DA7</f>
        <v>#REF!</v>
      </c>
      <c r="DD7" s="18" t="e">
        <f>DB7-CZ7</f>
        <v>#REF!</v>
      </c>
      <c r="DE7" s="18" t="e">
        <f>CP7+CK7+AW7</f>
        <v>#REF!</v>
      </c>
      <c r="DF7" s="18">
        <f>CQ7+CL7+AX7</f>
        <v>1117107</v>
      </c>
      <c r="DG7" s="18" t="e">
        <f>CR7+CM7+AY7</f>
        <v>#REF!</v>
      </c>
      <c r="DH7" s="18" t="e">
        <f>CS7+CN7+AZ7</f>
        <v>#REF!</v>
      </c>
      <c r="DI7" s="18" t="e">
        <f>CT7+CO7+BA7</f>
        <v>#REF!</v>
      </c>
      <c r="DJ7" s="18" t="e">
        <f>#REF!</f>
        <v>#REF!</v>
      </c>
      <c r="DK7" s="18">
        <f>'[2]2.sz.m-bev.-átszerv'!DK7</f>
        <v>16855</v>
      </c>
      <c r="DL7" s="18" t="e">
        <f>#REF!</f>
        <v>#REF!</v>
      </c>
      <c r="DM7" s="18" t="e">
        <f>DR7+DW7</f>
        <v>#REF!</v>
      </c>
      <c r="DN7" s="18">
        <f>DS7+DX7</f>
        <v>0</v>
      </c>
      <c r="DO7" s="18" t="e">
        <f>#REF!</f>
        <v>#REF!</v>
      </c>
      <c r="DP7" s="18">
        <f>'[2]2.sz.m-bev.-átszerv'!DP7</f>
        <v>16855</v>
      </c>
      <c r="DQ7" s="18" t="e">
        <f>#REF!</f>
        <v>#REF!</v>
      </c>
      <c r="DR7" s="18" t="e">
        <f aca="true" t="shared" si="1" ref="DR7:DR19">DQ7-DP7</f>
        <v>#REF!</v>
      </c>
      <c r="DS7" s="18">
        <v>0</v>
      </c>
      <c r="DT7" s="18" t="e">
        <f>#REF!</f>
        <v>#REF!</v>
      </c>
      <c r="DU7" s="18">
        <f>'[2]2.sz.m-bev.-átszerv'!DU7</f>
        <v>0</v>
      </c>
      <c r="DV7" s="18" t="e">
        <f>#REF!</f>
        <v>#REF!</v>
      </c>
      <c r="DW7" s="18" t="e">
        <f>DV7-DU7</f>
        <v>#REF!</v>
      </c>
      <c r="DX7" s="18">
        <v>0</v>
      </c>
      <c r="DY7" s="18" t="e">
        <f>DE7+DJ7</f>
        <v>#REF!</v>
      </c>
      <c r="DZ7" s="18">
        <f>DF7+DK7</f>
        <v>1133962</v>
      </c>
      <c r="EA7" s="18" t="e">
        <f>DG7+DL7</f>
        <v>#REF!</v>
      </c>
      <c r="EB7" s="18" t="e">
        <f>DH7+DM7</f>
        <v>#REF!</v>
      </c>
      <c r="EC7" s="18" t="e">
        <f>DI7+DN7</f>
        <v>#REF!</v>
      </c>
      <c r="ED7" s="18" t="e">
        <f>DO7+CU7+AW7</f>
        <v>#REF!</v>
      </c>
      <c r="EE7" s="18">
        <f>DP7+CV7+AX7</f>
        <v>1118093</v>
      </c>
      <c r="EF7" s="18" t="e">
        <f>DQ7+CW7+AY7</f>
        <v>#REF!</v>
      </c>
      <c r="EG7" s="18" t="e">
        <f>DR7+CX7+AZ7</f>
        <v>#REF!</v>
      </c>
      <c r="EH7" s="18" t="e">
        <f>DS7+CY7+BA7</f>
        <v>#REF!</v>
      </c>
      <c r="EI7" s="18" t="e">
        <f>DT7+CZ7+CK7</f>
        <v>#REF!</v>
      </c>
      <c r="EJ7" s="18">
        <f>DU7+DA7+CL7</f>
        <v>15869</v>
      </c>
      <c r="EK7" s="18" t="e">
        <f>DV7+DB7+CM7</f>
        <v>#REF!</v>
      </c>
      <c r="EL7" s="18" t="e">
        <f>DW7+DC7+CN7</f>
        <v>#REF!</v>
      </c>
      <c r="EM7" s="18" t="e">
        <f>DX7+DD7+CO7</f>
        <v>#REF!</v>
      </c>
    </row>
    <row r="8" spans="1:143" ht="12.75">
      <c r="A8" s="18" t="s">
        <v>33</v>
      </c>
      <c r="B8" s="342" t="s">
        <v>32</v>
      </c>
      <c r="C8" s="228" t="s">
        <v>76</v>
      </c>
      <c r="D8" s="18" t="e">
        <f>#REF!</f>
        <v>#REF!</v>
      </c>
      <c r="E8" s="18">
        <f>'[2]2.sz.m-bev.-átszerv'!E9</f>
        <v>2081</v>
      </c>
      <c r="F8" s="18" t="e">
        <f>#REF!</f>
        <v>#REF!</v>
      </c>
      <c r="G8" s="18" t="e">
        <f aca="true" t="shared" si="2" ref="G8:G19">F8-E8</f>
        <v>#REF!</v>
      </c>
      <c r="H8" s="18" t="e">
        <f aca="true" t="shared" si="3" ref="H8:H19">F8-D8</f>
        <v>#REF!</v>
      </c>
      <c r="I8" s="18" t="e">
        <f>#REF!</f>
        <v>#REF!</v>
      </c>
      <c r="J8" s="18">
        <f>'[2]2.sz.m-bev.-átszerv'!J9</f>
        <v>0</v>
      </c>
      <c r="K8" s="18" t="e">
        <f>#REF!</f>
        <v>#REF!</v>
      </c>
      <c r="L8" s="18" t="e">
        <f aca="true" t="shared" si="4" ref="L8:L19">K8-J8</f>
        <v>#REF!</v>
      </c>
      <c r="M8" s="18" t="e">
        <f aca="true" t="shared" si="5" ref="M8:M19">K8-I8</f>
        <v>#REF!</v>
      </c>
      <c r="N8" s="18" t="e">
        <f aca="true" t="shared" si="6" ref="N8:R19">D8-I8</f>
        <v>#REF!</v>
      </c>
      <c r="O8" s="18">
        <f t="shared" si="6"/>
        <v>2081</v>
      </c>
      <c r="P8" s="18" t="e">
        <f t="shared" si="6"/>
        <v>#REF!</v>
      </c>
      <c r="Q8" s="18" t="e">
        <f t="shared" si="6"/>
        <v>#REF!</v>
      </c>
      <c r="R8" s="18" t="e">
        <f t="shared" si="6"/>
        <v>#REF!</v>
      </c>
      <c r="S8" s="18" t="e">
        <f aca="true" t="shared" si="7" ref="S8:W19">X8+AM8+AR8</f>
        <v>#REF!</v>
      </c>
      <c r="T8" s="18">
        <f t="shared" si="7"/>
        <v>391</v>
      </c>
      <c r="U8" s="18" t="e">
        <f t="shared" si="7"/>
        <v>#REF!</v>
      </c>
      <c r="V8" s="18" t="e">
        <f t="shared" si="7"/>
        <v>#REF!</v>
      </c>
      <c r="W8" s="18" t="e">
        <f t="shared" si="7"/>
        <v>#REF!</v>
      </c>
      <c r="X8" s="18" t="e">
        <f aca="true" t="shared" si="8" ref="X8:AB19">AC8+AH8</f>
        <v>#REF!</v>
      </c>
      <c r="Y8" s="18">
        <f t="shared" si="8"/>
        <v>391</v>
      </c>
      <c r="Z8" s="18" t="e">
        <f t="shared" si="8"/>
        <v>#REF!</v>
      </c>
      <c r="AA8" s="18" t="e">
        <f t="shared" si="8"/>
        <v>#REF!</v>
      </c>
      <c r="AB8" s="18" t="e">
        <f t="shared" si="8"/>
        <v>#REF!</v>
      </c>
      <c r="AC8" s="18" t="e">
        <f>#REF!</f>
        <v>#REF!</v>
      </c>
      <c r="AD8" s="18">
        <f>'[2]2.sz.m-bev.-átszerv'!AD9</f>
        <v>0</v>
      </c>
      <c r="AE8" s="18" t="e">
        <f>#REF!</f>
        <v>#REF!</v>
      </c>
      <c r="AF8" s="18" t="e">
        <f aca="true" t="shared" si="9" ref="AF8:AF19">AE8-AD8</f>
        <v>#REF!</v>
      </c>
      <c r="AG8" s="18" t="e">
        <f aca="true" t="shared" si="10" ref="AG8:AG19">AE8-AC8</f>
        <v>#REF!</v>
      </c>
      <c r="AH8" s="18" t="e">
        <f>#REF!</f>
        <v>#REF!</v>
      </c>
      <c r="AI8" s="18">
        <f>'[2]2.sz.m-bev.-átszerv'!AI9</f>
        <v>391</v>
      </c>
      <c r="AJ8" s="18" t="e">
        <f>#REF!</f>
        <v>#REF!</v>
      </c>
      <c r="AK8" s="18" t="e">
        <f aca="true" t="shared" si="11" ref="AK8:AK19">AJ8-AI8</f>
        <v>#REF!</v>
      </c>
      <c r="AL8" s="18" t="e">
        <f aca="true" t="shared" si="12" ref="AL8:AL19">AJ8-AH8</f>
        <v>#REF!</v>
      </c>
      <c r="AM8" s="6">
        <v>0</v>
      </c>
      <c r="AN8" s="18">
        <f>'[2]2.sz.m-bev.-átszerv'!AN9</f>
        <v>0</v>
      </c>
      <c r="AO8" s="6">
        <v>0</v>
      </c>
      <c r="AP8" s="18">
        <f aca="true" t="shared" si="13" ref="AP8:AP19">AO8-AN8</f>
        <v>0</v>
      </c>
      <c r="AQ8" s="6">
        <v>0</v>
      </c>
      <c r="AR8" s="18" t="e">
        <f>#REF!</f>
        <v>#REF!</v>
      </c>
      <c r="AS8" s="18">
        <f>'[2]2.sz.m-bev.-átszerv'!AS9</f>
        <v>0</v>
      </c>
      <c r="AT8" s="6">
        <v>0</v>
      </c>
      <c r="AU8" s="18">
        <f aca="true" t="shared" si="14" ref="AU8:AU19">AT8-AS8</f>
        <v>0</v>
      </c>
      <c r="AV8" s="6">
        <v>0</v>
      </c>
      <c r="AW8" s="18" t="e">
        <f aca="true" t="shared" si="15" ref="AW8:BA19">S8+D8</f>
        <v>#REF!</v>
      </c>
      <c r="AX8" s="18">
        <f t="shared" si="15"/>
        <v>2472</v>
      </c>
      <c r="AY8" s="18" t="e">
        <f t="shared" si="15"/>
        <v>#REF!</v>
      </c>
      <c r="AZ8" s="18" t="e">
        <f t="shared" si="15"/>
        <v>#REF!</v>
      </c>
      <c r="BA8" s="18" t="e">
        <f t="shared" si="15"/>
        <v>#REF!</v>
      </c>
      <c r="BB8" s="18" t="e">
        <f>#REF!</f>
        <v>#REF!</v>
      </c>
      <c r="BC8" s="18">
        <f>'[2]2.sz.m-bev.-átszerv'!BC9</f>
        <v>0</v>
      </c>
      <c r="BD8" s="18" t="e">
        <f>#REF!</f>
        <v>#REF!</v>
      </c>
      <c r="BE8" s="18" t="e">
        <f aca="true" t="shared" si="16" ref="BE8:BE19">BD8-BC8</f>
        <v>#REF!</v>
      </c>
      <c r="BF8" s="6">
        <v>0</v>
      </c>
      <c r="BG8" s="18">
        <f aca="true" t="shared" si="17" ref="BG8:BK19">BL8+CA8+CF8</f>
        <v>0</v>
      </c>
      <c r="BH8" s="18">
        <f t="shared" si="17"/>
        <v>0</v>
      </c>
      <c r="BI8" s="18">
        <f t="shared" si="17"/>
        <v>0</v>
      </c>
      <c r="BJ8" s="18">
        <f t="shared" si="17"/>
        <v>0</v>
      </c>
      <c r="BK8" s="18">
        <f t="shared" si="17"/>
        <v>0</v>
      </c>
      <c r="BL8" s="18">
        <f aca="true" t="shared" si="18" ref="BL8:BP19">BQ8+BV8</f>
        <v>0</v>
      </c>
      <c r="BM8" s="18">
        <f t="shared" si="18"/>
        <v>0</v>
      </c>
      <c r="BN8" s="18">
        <f t="shared" si="18"/>
        <v>0</v>
      </c>
      <c r="BO8" s="18">
        <f t="shared" si="18"/>
        <v>0</v>
      </c>
      <c r="BP8" s="18">
        <f t="shared" si="18"/>
        <v>0</v>
      </c>
      <c r="BQ8" s="18">
        <v>0</v>
      </c>
      <c r="BR8" s="18">
        <f>'[2]2.sz.m-bev.-átszerv'!BR9</f>
        <v>0</v>
      </c>
      <c r="BS8" s="6">
        <v>0</v>
      </c>
      <c r="BT8" s="18">
        <f aca="true" t="shared" si="19" ref="BT8:BT19">BS8-BR8</f>
        <v>0</v>
      </c>
      <c r="BU8" s="6">
        <v>0</v>
      </c>
      <c r="BV8" s="6">
        <v>0</v>
      </c>
      <c r="BW8" s="18">
        <f>'[2]2.sz.m-bev.-átszerv'!BW9</f>
        <v>0</v>
      </c>
      <c r="BX8" s="6">
        <v>0</v>
      </c>
      <c r="BY8" s="18">
        <f aca="true" t="shared" si="20" ref="BY8:BY19">BX8-BW8</f>
        <v>0</v>
      </c>
      <c r="BZ8" s="6">
        <v>0</v>
      </c>
      <c r="CA8" s="6">
        <v>0</v>
      </c>
      <c r="CB8" s="18">
        <f>'[2]2.sz.m-bev.-átszerv'!CB9</f>
        <v>0</v>
      </c>
      <c r="CC8" s="6">
        <v>0</v>
      </c>
      <c r="CD8" s="18">
        <f aca="true" t="shared" si="21" ref="CD8:CD19">CC8-CB8</f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18">
        <f aca="true" t="shared" si="22" ref="CL8:CL19">BH8+BC8</f>
        <v>0</v>
      </c>
      <c r="CM8" s="6">
        <v>0</v>
      </c>
      <c r="CN8" s="18">
        <f aca="true" t="shared" si="23" ref="CN8:CN19">CM8-CL8</f>
        <v>0</v>
      </c>
      <c r="CO8" s="6">
        <v>0</v>
      </c>
      <c r="CP8" s="18" t="e">
        <f t="shared" si="0"/>
        <v>#REF!</v>
      </c>
      <c r="CQ8" s="18">
        <f t="shared" si="0"/>
        <v>153686</v>
      </c>
      <c r="CR8" s="18" t="e">
        <f t="shared" si="0"/>
        <v>#REF!</v>
      </c>
      <c r="CS8" s="18" t="e">
        <f t="shared" si="0"/>
        <v>#REF!</v>
      </c>
      <c r="CT8" s="18" t="e">
        <f t="shared" si="0"/>
        <v>#REF!</v>
      </c>
      <c r="CU8" s="18" t="e">
        <f>#REF!</f>
        <v>#REF!</v>
      </c>
      <c r="CV8" s="18">
        <f>'[2]2.sz.m-bev.-átszerv'!CV9</f>
        <v>153686</v>
      </c>
      <c r="CW8" s="18" t="e">
        <f>#REF!</f>
        <v>#REF!</v>
      </c>
      <c r="CX8" s="18" t="e">
        <f aca="true" t="shared" si="24" ref="CX8:CX19">CW8-CV8</f>
        <v>#REF!</v>
      </c>
      <c r="CY8" s="18" t="e">
        <f aca="true" t="shared" si="25" ref="CY8:CY19">CW8-CU8</f>
        <v>#REF!</v>
      </c>
      <c r="CZ8" s="18" t="e">
        <f>#REF!</f>
        <v>#REF!</v>
      </c>
      <c r="DA8" s="18">
        <f>'[2]2.sz.m-bev.-átszerv'!DA9</f>
        <v>0</v>
      </c>
      <c r="DB8" s="18" t="e">
        <f>#REF!</f>
        <v>#REF!</v>
      </c>
      <c r="DC8" s="18" t="e">
        <f aca="true" t="shared" si="26" ref="DC8:DC19">DB8-DA8</f>
        <v>#REF!</v>
      </c>
      <c r="DD8" s="18" t="e">
        <f aca="true" t="shared" si="27" ref="DD8:DD19">DB8-CZ8</f>
        <v>#REF!</v>
      </c>
      <c r="DE8" s="18" t="e">
        <f aca="true" t="shared" si="28" ref="DE8:DI19">CP8+CK8+AW8</f>
        <v>#REF!</v>
      </c>
      <c r="DF8" s="18">
        <f t="shared" si="28"/>
        <v>156158</v>
      </c>
      <c r="DG8" s="18" t="e">
        <f t="shared" si="28"/>
        <v>#REF!</v>
      </c>
      <c r="DH8" s="18" t="e">
        <f t="shared" si="28"/>
        <v>#REF!</v>
      </c>
      <c r="DI8" s="18" t="e">
        <f t="shared" si="28"/>
        <v>#REF!</v>
      </c>
      <c r="DJ8" s="18" t="e">
        <f>#REF!</f>
        <v>#REF!</v>
      </c>
      <c r="DK8" s="18">
        <f>'[2]2.sz.m-bev.-átszerv'!DK9</f>
        <v>136</v>
      </c>
      <c r="DL8" s="18" t="e">
        <f>#REF!</f>
        <v>#REF!</v>
      </c>
      <c r="DM8" s="18" t="e">
        <f aca="true" t="shared" si="29" ref="DM8:DN19">DR8+DW8</f>
        <v>#REF!</v>
      </c>
      <c r="DN8" s="18">
        <f t="shared" si="29"/>
        <v>0</v>
      </c>
      <c r="DO8" s="18" t="e">
        <f>#REF!</f>
        <v>#REF!</v>
      </c>
      <c r="DP8" s="18">
        <f>'[2]2.sz.m-bev.-átszerv'!DP9</f>
        <v>136</v>
      </c>
      <c r="DQ8" s="18" t="e">
        <f>#REF!</f>
        <v>#REF!</v>
      </c>
      <c r="DR8" s="18" t="e">
        <f t="shared" si="1"/>
        <v>#REF!</v>
      </c>
      <c r="DS8" s="18">
        <v>0</v>
      </c>
      <c r="DT8" s="18" t="e">
        <f>#REF!</f>
        <v>#REF!</v>
      </c>
      <c r="DU8" s="18">
        <f>'[2]2.sz.m-bev.-átszerv'!DU9</f>
        <v>0</v>
      </c>
      <c r="DV8" s="18" t="e">
        <f>#REF!</f>
        <v>#REF!</v>
      </c>
      <c r="DW8" s="18" t="e">
        <f aca="true" t="shared" si="30" ref="DW8:DW19">DV8-DU8</f>
        <v>#REF!</v>
      </c>
      <c r="DX8" s="18">
        <v>0</v>
      </c>
      <c r="DY8" s="18" t="e">
        <f aca="true" t="shared" si="31" ref="DY8:EC19">DE8+DJ8</f>
        <v>#REF!</v>
      </c>
      <c r="DZ8" s="18">
        <f t="shared" si="31"/>
        <v>156294</v>
      </c>
      <c r="EA8" s="18" t="e">
        <f t="shared" si="31"/>
        <v>#REF!</v>
      </c>
      <c r="EB8" s="18" t="e">
        <f t="shared" si="31"/>
        <v>#REF!</v>
      </c>
      <c r="EC8" s="18" t="e">
        <f t="shared" si="31"/>
        <v>#REF!</v>
      </c>
      <c r="ED8" s="18" t="e">
        <f aca="true" t="shared" si="32" ref="ED8:EH19">DO8+CU8+AW8</f>
        <v>#REF!</v>
      </c>
      <c r="EE8" s="18">
        <f t="shared" si="32"/>
        <v>156294</v>
      </c>
      <c r="EF8" s="18" t="e">
        <f t="shared" si="32"/>
        <v>#REF!</v>
      </c>
      <c r="EG8" s="18" t="e">
        <f t="shared" si="32"/>
        <v>#REF!</v>
      </c>
      <c r="EH8" s="18" t="e">
        <f t="shared" si="32"/>
        <v>#REF!</v>
      </c>
      <c r="EI8" s="18" t="e">
        <f aca="true" t="shared" si="33" ref="EI8:EM19">DT8+CZ8+CK8</f>
        <v>#REF!</v>
      </c>
      <c r="EJ8" s="18">
        <f t="shared" si="33"/>
        <v>0</v>
      </c>
      <c r="EK8" s="18" t="e">
        <f t="shared" si="33"/>
        <v>#REF!</v>
      </c>
      <c r="EL8" s="18" t="e">
        <f t="shared" si="33"/>
        <v>#REF!</v>
      </c>
      <c r="EM8" s="18" t="e">
        <f t="shared" si="33"/>
        <v>#REF!</v>
      </c>
    </row>
    <row r="9" spans="1:143" ht="12.75">
      <c r="A9" s="18" t="s">
        <v>35</v>
      </c>
      <c r="B9" s="18" t="s">
        <v>33</v>
      </c>
      <c r="C9" s="228" t="s">
        <v>77</v>
      </c>
      <c r="D9" s="18" t="e">
        <f>#REF!</f>
        <v>#REF!</v>
      </c>
      <c r="E9" s="18">
        <f>'[2]2.sz.m-bev.-átszerv'!E10</f>
        <v>770</v>
      </c>
      <c r="F9" s="18" t="e">
        <f>#REF!</f>
        <v>#REF!</v>
      </c>
      <c r="G9" s="18" t="e">
        <f t="shared" si="2"/>
        <v>#REF!</v>
      </c>
      <c r="H9" s="18" t="e">
        <f t="shared" si="3"/>
        <v>#REF!</v>
      </c>
      <c r="I9" s="18" t="e">
        <f>#REF!</f>
        <v>#REF!</v>
      </c>
      <c r="J9" s="18">
        <f>'[2]2.sz.m-bev.-átszerv'!J10</f>
        <v>0</v>
      </c>
      <c r="K9" s="18" t="e">
        <f>#REF!</f>
        <v>#REF!</v>
      </c>
      <c r="L9" s="18" t="e">
        <f t="shared" si="4"/>
        <v>#REF!</v>
      </c>
      <c r="M9" s="18" t="e">
        <f t="shared" si="5"/>
        <v>#REF!</v>
      </c>
      <c r="N9" s="18" t="e">
        <f t="shared" si="6"/>
        <v>#REF!</v>
      </c>
      <c r="O9" s="18">
        <f t="shared" si="6"/>
        <v>770</v>
      </c>
      <c r="P9" s="18" t="e">
        <f t="shared" si="6"/>
        <v>#REF!</v>
      </c>
      <c r="Q9" s="18" t="e">
        <f t="shared" si="6"/>
        <v>#REF!</v>
      </c>
      <c r="R9" s="18" t="e">
        <f t="shared" si="6"/>
        <v>#REF!</v>
      </c>
      <c r="S9" s="18" t="e">
        <f t="shared" si="7"/>
        <v>#REF!</v>
      </c>
      <c r="T9" s="18">
        <f t="shared" si="7"/>
        <v>799</v>
      </c>
      <c r="U9" s="18" t="e">
        <f t="shared" si="7"/>
        <v>#REF!</v>
      </c>
      <c r="V9" s="18" t="e">
        <f t="shared" si="7"/>
        <v>#REF!</v>
      </c>
      <c r="W9" s="18" t="e">
        <f t="shared" si="7"/>
        <v>#REF!</v>
      </c>
      <c r="X9" s="18" t="e">
        <f t="shared" si="8"/>
        <v>#REF!</v>
      </c>
      <c r="Y9" s="18">
        <f t="shared" si="8"/>
        <v>799</v>
      </c>
      <c r="Z9" s="18" t="e">
        <f t="shared" si="8"/>
        <v>#REF!</v>
      </c>
      <c r="AA9" s="18" t="e">
        <f t="shared" si="8"/>
        <v>#REF!</v>
      </c>
      <c r="AB9" s="18" t="e">
        <f t="shared" si="8"/>
        <v>#REF!</v>
      </c>
      <c r="AC9" s="18" t="e">
        <f>#REF!</f>
        <v>#REF!</v>
      </c>
      <c r="AD9" s="18">
        <f>'[2]2.sz.m-bev.-átszerv'!AD10</f>
        <v>0</v>
      </c>
      <c r="AE9" s="18" t="e">
        <f>#REF!</f>
        <v>#REF!</v>
      </c>
      <c r="AF9" s="18" t="e">
        <f t="shared" si="9"/>
        <v>#REF!</v>
      </c>
      <c r="AG9" s="18" t="e">
        <f t="shared" si="10"/>
        <v>#REF!</v>
      </c>
      <c r="AH9" s="18" t="e">
        <f>#REF!</f>
        <v>#REF!</v>
      </c>
      <c r="AI9" s="18">
        <f>'[2]2.sz.m-bev.-átszerv'!AI10</f>
        <v>799</v>
      </c>
      <c r="AJ9" s="18" t="e">
        <f>#REF!</f>
        <v>#REF!</v>
      </c>
      <c r="AK9" s="18" t="e">
        <f t="shared" si="11"/>
        <v>#REF!</v>
      </c>
      <c r="AL9" s="18" t="e">
        <f t="shared" si="12"/>
        <v>#REF!</v>
      </c>
      <c r="AM9" s="6">
        <v>0</v>
      </c>
      <c r="AN9" s="18">
        <f>'[2]2.sz.m-bev.-átszerv'!AN10</f>
        <v>0</v>
      </c>
      <c r="AO9" s="6">
        <v>0</v>
      </c>
      <c r="AP9" s="18">
        <f t="shared" si="13"/>
        <v>0</v>
      </c>
      <c r="AQ9" s="6">
        <v>0</v>
      </c>
      <c r="AR9" s="18" t="e">
        <f>#REF!</f>
        <v>#REF!</v>
      </c>
      <c r="AS9" s="18">
        <f>'[2]2.sz.m-bev.-átszerv'!AS10</f>
        <v>0</v>
      </c>
      <c r="AT9" s="6">
        <v>0</v>
      </c>
      <c r="AU9" s="18">
        <f t="shared" si="14"/>
        <v>0</v>
      </c>
      <c r="AV9" s="6">
        <v>0</v>
      </c>
      <c r="AW9" s="18" t="e">
        <f t="shared" si="15"/>
        <v>#REF!</v>
      </c>
      <c r="AX9" s="18">
        <f t="shared" si="15"/>
        <v>1569</v>
      </c>
      <c r="AY9" s="18" t="e">
        <f t="shared" si="15"/>
        <v>#REF!</v>
      </c>
      <c r="AZ9" s="18" t="e">
        <f t="shared" si="15"/>
        <v>#REF!</v>
      </c>
      <c r="BA9" s="18" t="e">
        <f t="shared" si="15"/>
        <v>#REF!</v>
      </c>
      <c r="BB9" s="18" t="e">
        <f>#REF!</f>
        <v>#REF!</v>
      </c>
      <c r="BC9" s="18">
        <f>'[2]2.sz.m-bev.-átszerv'!BC10</f>
        <v>0</v>
      </c>
      <c r="BD9" s="18" t="e">
        <f>#REF!</f>
        <v>#REF!</v>
      </c>
      <c r="BE9" s="18" t="e">
        <f t="shared" si="16"/>
        <v>#REF!</v>
      </c>
      <c r="BF9" s="6">
        <v>0</v>
      </c>
      <c r="BG9" s="18">
        <f t="shared" si="17"/>
        <v>0</v>
      </c>
      <c r="BH9" s="18">
        <f t="shared" si="17"/>
        <v>0</v>
      </c>
      <c r="BI9" s="18">
        <f t="shared" si="17"/>
        <v>0</v>
      </c>
      <c r="BJ9" s="18">
        <f t="shared" si="17"/>
        <v>0</v>
      </c>
      <c r="BK9" s="18">
        <f t="shared" si="17"/>
        <v>0</v>
      </c>
      <c r="BL9" s="18">
        <f t="shared" si="18"/>
        <v>0</v>
      </c>
      <c r="BM9" s="18">
        <f t="shared" si="18"/>
        <v>0</v>
      </c>
      <c r="BN9" s="18">
        <f t="shared" si="18"/>
        <v>0</v>
      </c>
      <c r="BO9" s="18">
        <f t="shared" si="18"/>
        <v>0</v>
      </c>
      <c r="BP9" s="18">
        <f t="shared" si="18"/>
        <v>0</v>
      </c>
      <c r="BQ9" s="18">
        <v>0</v>
      </c>
      <c r="BR9" s="18">
        <f>'[2]2.sz.m-bev.-átszerv'!BR10</f>
        <v>0</v>
      </c>
      <c r="BS9" s="6">
        <v>0</v>
      </c>
      <c r="BT9" s="18">
        <f t="shared" si="19"/>
        <v>0</v>
      </c>
      <c r="BU9" s="6">
        <v>0</v>
      </c>
      <c r="BV9" s="6">
        <v>0</v>
      </c>
      <c r="BW9" s="18">
        <f>'[2]2.sz.m-bev.-átszerv'!BW10</f>
        <v>0</v>
      </c>
      <c r="BX9" s="6">
        <v>0</v>
      </c>
      <c r="BY9" s="18">
        <f t="shared" si="20"/>
        <v>0</v>
      </c>
      <c r="BZ9" s="6">
        <v>0</v>
      </c>
      <c r="CA9" s="6">
        <v>0</v>
      </c>
      <c r="CB9" s="18">
        <f>'[2]2.sz.m-bev.-átszerv'!CB10</f>
        <v>0</v>
      </c>
      <c r="CC9" s="6">
        <v>0</v>
      </c>
      <c r="CD9" s="18">
        <f t="shared" si="21"/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18">
        <f t="shared" si="22"/>
        <v>0</v>
      </c>
      <c r="CM9" s="6">
        <v>0</v>
      </c>
      <c r="CN9" s="18">
        <f t="shared" si="23"/>
        <v>0</v>
      </c>
      <c r="CO9" s="6">
        <v>0</v>
      </c>
      <c r="CP9" s="18" t="e">
        <f t="shared" si="0"/>
        <v>#REF!</v>
      </c>
      <c r="CQ9" s="18">
        <f t="shared" si="0"/>
        <v>134323</v>
      </c>
      <c r="CR9" s="18" t="e">
        <f t="shared" si="0"/>
        <v>#REF!</v>
      </c>
      <c r="CS9" s="18" t="e">
        <f t="shared" si="0"/>
        <v>#REF!</v>
      </c>
      <c r="CT9" s="18" t="e">
        <f t="shared" si="0"/>
        <v>#REF!</v>
      </c>
      <c r="CU9" s="18" t="e">
        <f>#REF!</f>
        <v>#REF!</v>
      </c>
      <c r="CV9" s="18">
        <f>'[2]2.sz.m-bev.-átszerv'!CV10</f>
        <v>134286</v>
      </c>
      <c r="CW9" s="18" t="e">
        <f>#REF!</f>
        <v>#REF!</v>
      </c>
      <c r="CX9" s="18" t="e">
        <f t="shared" si="24"/>
        <v>#REF!</v>
      </c>
      <c r="CY9" s="18" t="e">
        <f t="shared" si="25"/>
        <v>#REF!</v>
      </c>
      <c r="CZ9" s="18" t="e">
        <f>#REF!</f>
        <v>#REF!</v>
      </c>
      <c r="DA9" s="18">
        <f>'[2]2.sz.m-bev.-átszerv'!DA10</f>
        <v>37</v>
      </c>
      <c r="DB9" s="18" t="e">
        <f>#REF!</f>
        <v>#REF!</v>
      </c>
      <c r="DC9" s="18" t="e">
        <f t="shared" si="26"/>
        <v>#REF!</v>
      </c>
      <c r="DD9" s="18" t="e">
        <f t="shared" si="27"/>
        <v>#REF!</v>
      </c>
      <c r="DE9" s="18" t="e">
        <f t="shared" si="28"/>
        <v>#REF!</v>
      </c>
      <c r="DF9" s="18">
        <f t="shared" si="28"/>
        <v>135892</v>
      </c>
      <c r="DG9" s="18" t="e">
        <f t="shared" si="28"/>
        <v>#REF!</v>
      </c>
      <c r="DH9" s="18" t="e">
        <f t="shared" si="28"/>
        <v>#REF!</v>
      </c>
      <c r="DI9" s="18" t="e">
        <f t="shared" si="28"/>
        <v>#REF!</v>
      </c>
      <c r="DJ9" s="18" t="e">
        <f>#REF!</f>
        <v>#REF!</v>
      </c>
      <c r="DK9" s="18">
        <f>'[2]2.sz.m-bev.-átszerv'!DK10</f>
        <v>18</v>
      </c>
      <c r="DL9" s="18" t="e">
        <f>#REF!</f>
        <v>#REF!</v>
      </c>
      <c r="DM9" s="18" t="e">
        <f t="shared" si="29"/>
        <v>#REF!</v>
      </c>
      <c r="DN9" s="18">
        <f t="shared" si="29"/>
        <v>0</v>
      </c>
      <c r="DO9" s="18" t="e">
        <f>#REF!</f>
        <v>#REF!</v>
      </c>
      <c r="DP9" s="18">
        <f>'[2]2.sz.m-bev.-átszerv'!DP10</f>
        <v>18</v>
      </c>
      <c r="DQ9" s="18" t="e">
        <f>#REF!</f>
        <v>#REF!</v>
      </c>
      <c r="DR9" s="18" t="e">
        <f t="shared" si="1"/>
        <v>#REF!</v>
      </c>
      <c r="DS9" s="18">
        <v>0</v>
      </c>
      <c r="DT9" s="18" t="e">
        <f>#REF!</f>
        <v>#REF!</v>
      </c>
      <c r="DU9" s="18">
        <f>'[2]2.sz.m-bev.-átszerv'!DU10</f>
        <v>0</v>
      </c>
      <c r="DV9" s="18" t="e">
        <f>#REF!</f>
        <v>#REF!</v>
      </c>
      <c r="DW9" s="18" t="e">
        <f t="shared" si="30"/>
        <v>#REF!</v>
      </c>
      <c r="DX9" s="18">
        <v>0</v>
      </c>
      <c r="DY9" s="18" t="e">
        <f t="shared" si="31"/>
        <v>#REF!</v>
      </c>
      <c r="DZ9" s="18">
        <f t="shared" si="31"/>
        <v>135910</v>
      </c>
      <c r="EA9" s="18" t="e">
        <f t="shared" si="31"/>
        <v>#REF!</v>
      </c>
      <c r="EB9" s="18" t="e">
        <f t="shared" si="31"/>
        <v>#REF!</v>
      </c>
      <c r="EC9" s="18" t="e">
        <f t="shared" si="31"/>
        <v>#REF!</v>
      </c>
      <c r="ED9" s="18" t="e">
        <f t="shared" si="32"/>
        <v>#REF!</v>
      </c>
      <c r="EE9" s="18">
        <f t="shared" si="32"/>
        <v>135873</v>
      </c>
      <c r="EF9" s="18" t="e">
        <f t="shared" si="32"/>
        <v>#REF!</v>
      </c>
      <c r="EG9" s="18" t="e">
        <f t="shared" si="32"/>
        <v>#REF!</v>
      </c>
      <c r="EH9" s="18" t="e">
        <f t="shared" si="32"/>
        <v>#REF!</v>
      </c>
      <c r="EI9" s="18" t="e">
        <f t="shared" si="33"/>
        <v>#REF!</v>
      </c>
      <c r="EJ9" s="18">
        <f t="shared" si="33"/>
        <v>37</v>
      </c>
      <c r="EK9" s="18" t="e">
        <f t="shared" si="33"/>
        <v>#REF!</v>
      </c>
      <c r="EL9" s="18" t="e">
        <f t="shared" si="33"/>
        <v>#REF!</v>
      </c>
      <c r="EM9" s="18" t="e">
        <f t="shared" si="33"/>
        <v>#REF!</v>
      </c>
    </row>
    <row r="10" spans="1:143" ht="12.75">
      <c r="A10" s="18" t="s">
        <v>36</v>
      </c>
      <c r="B10" s="18" t="s">
        <v>35</v>
      </c>
      <c r="C10" s="228" t="s">
        <v>78</v>
      </c>
      <c r="D10" s="18" t="e">
        <f>#REF!</f>
        <v>#REF!</v>
      </c>
      <c r="E10" s="18">
        <f>'[2]2.sz.m-bev.-átszerv'!E11</f>
        <v>967</v>
      </c>
      <c r="F10" s="18" t="e">
        <f>#REF!</f>
        <v>#REF!</v>
      </c>
      <c r="G10" s="18" t="e">
        <f t="shared" si="2"/>
        <v>#REF!</v>
      </c>
      <c r="H10" s="18" t="e">
        <f t="shared" si="3"/>
        <v>#REF!</v>
      </c>
      <c r="I10" s="18" t="e">
        <f>#REF!</f>
        <v>#REF!</v>
      </c>
      <c r="J10" s="18">
        <f>'[2]2.sz.m-bev.-átszerv'!J11</f>
        <v>0</v>
      </c>
      <c r="K10" s="18" t="e">
        <f>#REF!</f>
        <v>#REF!</v>
      </c>
      <c r="L10" s="18" t="e">
        <f t="shared" si="4"/>
        <v>#REF!</v>
      </c>
      <c r="M10" s="18" t="e">
        <f t="shared" si="5"/>
        <v>#REF!</v>
      </c>
      <c r="N10" s="18" t="e">
        <f t="shared" si="6"/>
        <v>#REF!</v>
      </c>
      <c r="O10" s="18">
        <f t="shared" si="6"/>
        <v>967</v>
      </c>
      <c r="P10" s="18" t="e">
        <f t="shared" si="6"/>
        <v>#REF!</v>
      </c>
      <c r="Q10" s="18" t="e">
        <f t="shared" si="6"/>
        <v>#REF!</v>
      </c>
      <c r="R10" s="18" t="e">
        <f t="shared" si="6"/>
        <v>#REF!</v>
      </c>
      <c r="S10" s="18" t="e">
        <f t="shared" si="7"/>
        <v>#REF!</v>
      </c>
      <c r="T10" s="18">
        <f t="shared" si="7"/>
        <v>1859</v>
      </c>
      <c r="U10" s="18" t="e">
        <f t="shared" si="7"/>
        <v>#REF!</v>
      </c>
      <c r="V10" s="18" t="e">
        <f t="shared" si="7"/>
        <v>#REF!</v>
      </c>
      <c r="W10" s="18" t="e">
        <f t="shared" si="7"/>
        <v>#REF!</v>
      </c>
      <c r="X10" s="18" t="e">
        <f t="shared" si="8"/>
        <v>#REF!</v>
      </c>
      <c r="Y10" s="18">
        <f t="shared" si="8"/>
        <v>1859</v>
      </c>
      <c r="Z10" s="18" t="e">
        <f t="shared" si="8"/>
        <v>#REF!</v>
      </c>
      <c r="AA10" s="18" t="e">
        <f t="shared" si="8"/>
        <v>#REF!</v>
      </c>
      <c r="AB10" s="18" t="e">
        <f t="shared" si="8"/>
        <v>#REF!</v>
      </c>
      <c r="AC10" s="18" t="e">
        <f>#REF!</f>
        <v>#REF!</v>
      </c>
      <c r="AD10" s="18">
        <f>'[2]2.sz.m-bev.-átszerv'!AD11</f>
        <v>0</v>
      </c>
      <c r="AE10" s="18" t="e">
        <f>#REF!</f>
        <v>#REF!</v>
      </c>
      <c r="AF10" s="18" t="e">
        <f t="shared" si="9"/>
        <v>#REF!</v>
      </c>
      <c r="AG10" s="18" t="e">
        <f t="shared" si="10"/>
        <v>#REF!</v>
      </c>
      <c r="AH10" s="18" t="e">
        <f>#REF!</f>
        <v>#REF!</v>
      </c>
      <c r="AI10" s="18">
        <f>'[2]2.sz.m-bev.-átszerv'!AI11</f>
        <v>1859</v>
      </c>
      <c r="AJ10" s="18" t="e">
        <f>#REF!</f>
        <v>#REF!</v>
      </c>
      <c r="AK10" s="18" t="e">
        <f t="shared" si="11"/>
        <v>#REF!</v>
      </c>
      <c r="AL10" s="18" t="e">
        <f t="shared" si="12"/>
        <v>#REF!</v>
      </c>
      <c r="AM10" s="6">
        <v>0</v>
      </c>
      <c r="AN10" s="18">
        <f>'[2]2.sz.m-bev.-átszerv'!AN11</f>
        <v>0</v>
      </c>
      <c r="AO10" s="6">
        <v>0</v>
      </c>
      <c r="AP10" s="18">
        <f t="shared" si="13"/>
        <v>0</v>
      </c>
      <c r="AQ10" s="6">
        <v>0</v>
      </c>
      <c r="AR10" s="18" t="e">
        <f>#REF!</f>
        <v>#REF!</v>
      </c>
      <c r="AS10" s="18">
        <f>'[2]2.sz.m-bev.-átszerv'!AS11</f>
        <v>0</v>
      </c>
      <c r="AT10" s="6">
        <v>0</v>
      </c>
      <c r="AU10" s="18">
        <f t="shared" si="14"/>
        <v>0</v>
      </c>
      <c r="AV10" s="6">
        <v>0</v>
      </c>
      <c r="AW10" s="18" t="e">
        <f t="shared" si="15"/>
        <v>#REF!</v>
      </c>
      <c r="AX10" s="18">
        <f t="shared" si="15"/>
        <v>2826</v>
      </c>
      <c r="AY10" s="18" t="e">
        <f t="shared" si="15"/>
        <v>#REF!</v>
      </c>
      <c r="AZ10" s="18" t="e">
        <f t="shared" si="15"/>
        <v>#REF!</v>
      </c>
      <c r="BA10" s="18" t="e">
        <f t="shared" si="15"/>
        <v>#REF!</v>
      </c>
      <c r="BB10" s="18" t="e">
        <f>#REF!</f>
        <v>#REF!</v>
      </c>
      <c r="BC10" s="18">
        <f>'[2]2.sz.m-bev.-átszerv'!BC11</f>
        <v>0</v>
      </c>
      <c r="BD10" s="18" t="e">
        <f>#REF!</f>
        <v>#REF!</v>
      </c>
      <c r="BE10" s="18" t="e">
        <f t="shared" si="16"/>
        <v>#REF!</v>
      </c>
      <c r="BF10" s="6">
        <v>0</v>
      </c>
      <c r="BG10" s="18">
        <f t="shared" si="17"/>
        <v>0</v>
      </c>
      <c r="BH10" s="18">
        <f t="shared" si="17"/>
        <v>0</v>
      </c>
      <c r="BI10" s="18">
        <f t="shared" si="17"/>
        <v>0</v>
      </c>
      <c r="BJ10" s="18">
        <f t="shared" si="17"/>
        <v>0</v>
      </c>
      <c r="BK10" s="18">
        <f t="shared" si="17"/>
        <v>0</v>
      </c>
      <c r="BL10" s="18">
        <f t="shared" si="18"/>
        <v>0</v>
      </c>
      <c r="BM10" s="18">
        <f t="shared" si="18"/>
        <v>0</v>
      </c>
      <c r="BN10" s="18">
        <f t="shared" si="18"/>
        <v>0</v>
      </c>
      <c r="BO10" s="18">
        <f t="shared" si="18"/>
        <v>0</v>
      </c>
      <c r="BP10" s="18">
        <f t="shared" si="18"/>
        <v>0</v>
      </c>
      <c r="BQ10" s="18">
        <v>0</v>
      </c>
      <c r="BR10" s="18">
        <f>'[2]2.sz.m-bev.-átszerv'!BR11</f>
        <v>0</v>
      </c>
      <c r="BS10" s="6">
        <v>0</v>
      </c>
      <c r="BT10" s="18">
        <f t="shared" si="19"/>
        <v>0</v>
      </c>
      <c r="BU10" s="6">
        <v>0</v>
      </c>
      <c r="BV10" s="6">
        <v>0</v>
      </c>
      <c r="BW10" s="18">
        <f>'[2]2.sz.m-bev.-átszerv'!BW11</f>
        <v>0</v>
      </c>
      <c r="BX10" s="6">
        <v>0</v>
      </c>
      <c r="BY10" s="18">
        <f t="shared" si="20"/>
        <v>0</v>
      </c>
      <c r="BZ10" s="6">
        <v>0</v>
      </c>
      <c r="CA10" s="6">
        <v>0</v>
      </c>
      <c r="CB10" s="18">
        <f>'[2]2.sz.m-bev.-átszerv'!CB11</f>
        <v>0</v>
      </c>
      <c r="CC10" s="6">
        <v>0</v>
      </c>
      <c r="CD10" s="18">
        <f t="shared" si="21"/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18">
        <f t="shared" si="22"/>
        <v>0</v>
      </c>
      <c r="CM10" s="6">
        <v>0</v>
      </c>
      <c r="CN10" s="18">
        <f t="shared" si="23"/>
        <v>0</v>
      </c>
      <c r="CO10" s="6">
        <v>0</v>
      </c>
      <c r="CP10" s="18" t="e">
        <f t="shared" si="0"/>
        <v>#REF!</v>
      </c>
      <c r="CQ10" s="18">
        <f t="shared" si="0"/>
        <v>190255</v>
      </c>
      <c r="CR10" s="18" t="e">
        <f t="shared" si="0"/>
        <v>#REF!</v>
      </c>
      <c r="CS10" s="18" t="e">
        <f t="shared" si="0"/>
        <v>#REF!</v>
      </c>
      <c r="CT10" s="18" t="e">
        <f t="shared" si="0"/>
        <v>#REF!</v>
      </c>
      <c r="CU10" s="18" t="e">
        <f>#REF!</f>
        <v>#REF!</v>
      </c>
      <c r="CV10" s="18">
        <f>'[2]2.sz.m-bev.-átszerv'!CV11</f>
        <v>190255</v>
      </c>
      <c r="CW10" s="18" t="e">
        <f>#REF!</f>
        <v>#REF!</v>
      </c>
      <c r="CX10" s="18" t="e">
        <f t="shared" si="24"/>
        <v>#REF!</v>
      </c>
      <c r="CY10" s="18" t="e">
        <f t="shared" si="25"/>
        <v>#REF!</v>
      </c>
      <c r="CZ10" s="18" t="e">
        <f>#REF!</f>
        <v>#REF!</v>
      </c>
      <c r="DA10" s="18">
        <f>'[2]2.sz.m-bev.-átszerv'!DA11</f>
        <v>0</v>
      </c>
      <c r="DB10" s="18" t="e">
        <f>#REF!</f>
        <v>#REF!</v>
      </c>
      <c r="DC10" s="18" t="e">
        <f t="shared" si="26"/>
        <v>#REF!</v>
      </c>
      <c r="DD10" s="18" t="e">
        <f t="shared" si="27"/>
        <v>#REF!</v>
      </c>
      <c r="DE10" s="18" t="e">
        <f t="shared" si="28"/>
        <v>#REF!</v>
      </c>
      <c r="DF10" s="18">
        <f t="shared" si="28"/>
        <v>193081</v>
      </c>
      <c r="DG10" s="18" t="e">
        <f t="shared" si="28"/>
        <v>#REF!</v>
      </c>
      <c r="DH10" s="18" t="e">
        <f t="shared" si="28"/>
        <v>#REF!</v>
      </c>
      <c r="DI10" s="18" t="e">
        <f t="shared" si="28"/>
        <v>#REF!</v>
      </c>
      <c r="DJ10" s="18" t="e">
        <f>#REF!</f>
        <v>#REF!</v>
      </c>
      <c r="DK10" s="18">
        <f>'[2]2.sz.m-bev.-átszerv'!DK11</f>
        <v>1065</v>
      </c>
      <c r="DL10" s="18" t="e">
        <f>#REF!</f>
        <v>#REF!</v>
      </c>
      <c r="DM10" s="18" t="e">
        <f t="shared" si="29"/>
        <v>#REF!</v>
      </c>
      <c r="DN10" s="18">
        <f t="shared" si="29"/>
        <v>0</v>
      </c>
      <c r="DO10" s="18" t="e">
        <f>#REF!</f>
        <v>#REF!</v>
      </c>
      <c r="DP10" s="18">
        <f>'[2]2.sz.m-bev.-átszerv'!DP11</f>
        <v>1065</v>
      </c>
      <c r="DQ10" s="18" t="e">
        <f>#REF!</f>
        <v>#REF!</v>
      </c>
      <c r="DR10" s="18" t="e">
        <f t="shared" si="1"/>
        <v>#REF!</v>
      </c>
      <c r="DS10" s="18">
        <v>0</v>
      </c>
      <c r="DT10" s="18" t="e">
        <f>#REF!</f>
        <v>#REF!</v>
      </c>
      <c r="DU10" s="18">
        <f>'[2]2.sz.m-bev.-átszerv'!DU11</f>
        <v>0</v>
      </c>
      <c r="DV10" s="18" t="e">
        <f>#REF!</f>
        <v>#REF!</v>
      </c>
      <c r="DW10" s="18" t="e">
        <f t="shared" si="30"/>
        <v>#REF!</v>
      </c>
      <c r="DX10" s="18">
        <v>0</v>
      </c>
      <c r="DY10" s="18" t="e">
        <f t="shared" si="31"/>
        <v>#REF!</v>
      </c>
      <c r="DZ10" s="18">
        <f t="shared" si="31"/>
        <v>194146</v>
      </c>
      <c r="EA10" s="18" t="e">
        <f t="shared" si="31"/>
        <v>#REF!</v>
      </c>
      <c r="EB10" s="18" t="e">
        <f t="shared" si="31"/>
        <v>#REF!</v>
      </c>
      <c r="EC10" s="18" t="e">
        <f t="shared" si="31"/>
        <v>#REF!</v>
      </c>
      <c r="ED10" s="18" t="e">
        <f t="shared" si="32"/>
        <v>#REF!</v>
      </c>
      <c r="EE10" s="18">
        <f t="shared" si="32"/>
        <v>194146</v>
      </c>
      <c r="EF10" s="18" t="e">
        <f t="shared" si="32"/>
        <v>#REF!</v>
      </c>
      <c r="EG10" s="18" t="e">
        <f t="shared" si="32"/>
        <v>#REF!</v>
      </c>
      <c r="EH10" s="18" t="e">
        <f t="shared" si="32"/>
        <v>#REF!</v>
      </c>
      <c r="EI10" s="18" t="e">
        <f t="shared" si="33"/>
        <v>#REF!</v>
      </c>
      <c r="EJ10" s="18">
        <f t="shared" si="33"/>
        <v>0</v>
      </c>
      <c r="EK10" s="18" t="e">
        <f t="shared" si="33"/>
        <v>#REF!</v>
      </c>
      <c r="EL10" s="18" t="e">
        <f t="shared" si="33"/>
        <v>#REF!</v>
      </c>
      <c r="EM10" s="18" t="e">
        <f t="shared" si="33"/>
        <v>#REF!</v>
      </c>
    </row>
    <row r="11" spans="1:143" ht="12.75">
      <c r="A11" s="18" t="s">
        <v>34</v>
      </c>
      <c r="B11" s="18" t="s">
        <v>36</v>
      </c>
      <c r="C11" s="228" t="s">
        <v>213</v>
      </c>
      <c r="D11" s="18" t="e">
        <f>#REF!</f>
        <v>#REF!</v>
      </c>
      <c r="E11" s="18">
        <f>'[2]2.sz.m-bev.-átszerv'!E12</f>
        <v>821</v>
      </c>
      <c r="F11" s="18" t="e">
        <f>#REF!</f>
        <v>#REF!</v>
      </c>
      <c r="G11" s="18" t="e">
        <f t="shared" si="2"/>
        <v>#REF!</v>
      </c>
      <c r="H11" s="18" t="e">
        <f t="shared" si="3"/>
        <v>#REF!</v>
      </c>
      <c r="I11" s="18" t="e">
        <f>#REF!</f>
        <v>#REF!</v>
      </c>
      <c r="J11" s="18">
        <f>'[2]2.sz.m-bev.-átszerv'!J12</f>
        <v>0</v>
      </c>
      <c r="K11" s="18" t="e">
        <f>#REF!</f>
        <v>#REF!</v>
      </c>
      <c r="L11" s="18" t="e">
        <f t="shared" si="4"/>
        <v>#REF!</v>
      </c>
      <c r="M11" s="18" t="e">
        <f t="shared" si="5"/>
        <v>#REF!</v>
      </c>
      <c r="N11" s="18" t="e">
        <f t="shared" si="6"/>
        <v>#REF!</v>
      </c>
      <c r="O11" s="18">
        <f t="shared" si="6"/>
        <v>821</v>
      </c>
      <c r="P11" s="18" t="e">
        <f t="shared" si="6"/>
        <v>#REF!</v>
      </c>
      <c r="Q11" s="18" t="e">
        <f t="shared" si="6"/>
        <v>#REF!</v>
      </c>
      <c r="R11" s="18" t="e">
        <f t="shared" si="6"/>
        <v>#REF!</v>
      </c>
      <c r="S11" s="18" t="e">
        <f t="shared" si="7"/>
        <v>#REF!</v>
      </c>
      <c r="T11" s="18">
        <f t="shared" si="7"/>
        <v>7356</v>
      </c>
      <c r="U11" s="18" t="e">
        <f t="shared" si="7"/>
        <v>#REF!</v>
      </c>
      <c r="V11" s="18" t="e">
        <f t="shared" si="7"/>
        <v>#REF!</v>
      </c>
      <c r="W11" s="18" t="e">
        <f t="shared" si="7"/>
        <v>#REF!</v>
      </c>
      <c r="X11" s="18" t="e">
        <f t="shared" si="8"/>
        <v>#REF!</v>
      </c>
      <c r="Y11" s="18">
        <f t="shared" si="8"/>
        <v>7356</v>
      </c>
      <c r="Z11" s="18" t="e">
        <f t="shared" si="8"/>
        <v>#REF!</v>
      </c>
      <c r="AA11" s="18" t="e">
        <f t="shared" si="8"/>
        <v>#REF!</v>
      </c>
      <c r="AB11" s="18" t="e">
        <f t="shared" si="8"/>
        <v>#REF!</v>
      </c>
      <c r="AC11" s="18" t="e">
        <f>#REF!</f>
        <v>#REF!</v>
      </c>
      <c r="AD11" s="18">
        <f>'[2]2.sz.m-bev.-átszerv'!AD12</f>
        <v>0</v>
      </c>
      <c r="AE11" s="18" t="e">
        <f>#REF!</f>
        <v>#REF!</v>
      </c>
      <c r="AF11" s="18" t="e">
        <f t="shared" si="9"/>
        <v>#REF!</v>
      </c>
      <c r="AG11" s="18" t="e">
        <f t="shared" si="10"/>
        <v>#REF!</v>
      </c>
      <c r="AH11" s="18" t="e">
        <f>#REF!</f>
        <v>#REF!</v>
      </c>
      <c r="AI11" s="18">
        <f>'[2]2.sz.m-bev.-átszerv'!AI12</f>
        <v>7356</v>
      </c>
      <c r="AJ11" s="18" t="e">
        <f>#REF!</f>
        <v>#REF!</v>
      </c>
      <c r="AK11" s="18" t="e">
        <f t="shared" si="11"/>
        <v>#REF!</v>
      </c>
      <c r="AL11" s="18" t="e">
        <f t="shared" si="12"/>
        <v>#REF!</v>
      </c>
      <c r="AM11" s="6">
        <v>0</v>
      </c>
      <c r="AN11" s="18">
        <f>'[2]2.sz.m-bev.-átszerv'!AN12</f>
        <v>0</v>
      </c>
      <c r="AO11" s="6">
        <v>0</v>
      </c>
      <c r="AP11" s="18">
        <f t="shared" si="13"/>
        <v>0</v>
      </c>
      <c r="AQ11" s="6">
        <v>0</v>
      </c>
      <c r="AR11" s="18" t="e">
        <f>#REF!</f>
        <v>#REF!</v>
      </c>
      <c r="AS11" s="18">
        <f>'[2]2.sz.m-bev.-átszerv'!AS12</f>
        <v>0</v>
      </c>
      <c r="AT11" s="6">
        <v>0</v>
      </c>
      <c r="AU11" s="18">
        <f t="shared" si="14"/>
        <v>0</v>
      </c>
      <c r="AV11" s="6">
        <v>0</v>
      </c>
      <c r="AW11" s="18" t="e">
        <f t="shared" si="15"/>
        <v>#REF!</v>
      </c>
      <c r="AX11" s="18">
        <f t="shared" si="15"/>
        <v>8177</v>
      </c>
      <c r="AY11" s="18" t="e">
        <f t="shared" si="15"/>
        <v>#REF!</v>
      </c>
      <c r="AZ11" s="18" t="e">
        <f t="shared" si="15"/>
        <v>#REF!</v>
      </c>
      <c r="BA11" s="18" t="e">
        <f t="shared" si="15"/>
        <v>#REF!</v>
      </c>
      <c r="BB11" s="18" t="e">
        <f>#REF!</f>
        <v>#REF!</v>
      </c>
      <c r="BC11" s="18">
        <f>'[2]2.sz.m-bev.-átszerv'!BC12</f>
        <v>0</v>
      </c>
      <c r="BD11" s="18" t="e">
        <f>#REF!</f>
        <v>#REF!</v>
      </c>
      <c r="BE11" s="18" t="e">
        <f t="shared" si="16"/>
        <v>#REF!</v>
      </c>
      <c r="BF11" s="6">
        <v>0</v>
      </c>
      <c r="BG11" s="18">
        <f t="shared" si="17"/>
        <v>0</v>
      </c>
      <c r="BH11" s="18">
        <f t="shared" si="17"/>
        <v>0</v>
      </c>
      <c r="BI11" s="18">
        <f t="shared" si="17"/>
        <v>0</v>
      </c>
      <c r="BJ11" s="18">
        <f t="shared" si="17"/>
        <v>0</v>
      </c>
      <c r="BK11" s="18">
        <f t="shared" si="17"/>
        <v>0</v>
      </c>
      <c r="BL11" s="18">
        <f t="shared" si="18"/>
        <v>0</v>
      </c>
      <c r="BM11" s="18">
        <f t="shared" si="18"/>
        <v>0</v>
      </c>
      <c r="BN11" s="18">
        <f t="shared" si="18"/>
        <v>0</v>
      </c>
      <c r="BO11" s="18">
        <f t="shared" si="18"/>
        <v>0</v>
      </c>
      <c r="BP11" s="18">
        <f t="shared" si="18"/>
        <v>0</v>
      </c>
      <c r="BQ11" s="18">
        <v>0</v>
      </c>
      <c r="BR11" s="18">
        <f>'[2]2.sz.m-bev.-átszerv'!BR12</f>
        <v>0</v>
      </c>
      <c r="BS11" s="6">
        <v>0</v>
      </c>
      <c r="BT11" s="18">
        <f t="shared" si="19"/>
        <v>0</v>
      </c>
      <c r="BU11" s="6">
        <v>0</v>
      </c>
      <c r="BV11" s="6">
        <v>0</v>
      </c>
      <c r="BW11" s="18">
        <f>'[2]2.sz.m-bev.-átszerv'!BW12</f>
        <v>0</v>
      </c>
      <c r="BX11" s="6">
        <v>0</v>
      </c>
      <c r="BY11" s="18">
        <f t="shared" si="20"/>
        <v>0</v>
      </c>
      <c r="BZ11" s="6">
        <v>0</v>
      </c>
      <c r="CA11" s="6">
        <v>0</v>
      </c>
      <c r="CB11" s="18">
        <f>'[2]2.sz.m-bev.-átszerv'!CB12</f>
        <v>0</v>
      </c>
      <c r="CC11" s="6">
        <v>0</v>
      </c>
      <c r="CD11" s="18">
        <f t="shared" si="21"/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18">
        <f t="shared" si="22"/>
        <v>0</v>
      </c>
      <c r="CM11" s="6">
        <v>0</v>
      </c>
      <c r="CN11" s="18">
        <f t="shared" si="23"/>
        <v>0</v>
      </c>
      <c r="CO11" s="6">
        <v>0</v>
      </c>
      <c r="CP11" s="18" t="e">
        <f t="shared" si="0"/>
        <v>#REF!</v>
      </c>
      <c r="CQ11" s="18">
        <f t="shared" si="0"/>
        <v>172512</v>
      </c>
      <c r="CR11" s="18" t="e">
        <f t="shared" si="0"/>
        <v>#REF!</v>
      </c>
      <c r="CS11" s="18" t="e">
        <f t="shared" si="0"/>
        <v>#REF!</v>
      </c>
      <c r="CT11" s="18" t="e">
        <f t="shared" si="0"/>
        <v>#REF!</v>
      </c>
      <c r="CU11" s="18" t="e">
        <f>#REF!</f>
        <v>#REF!</v>
      </c>
      <c r="CV11" s="18">
        <f>'[2]2.sz.m-bev.-átszerv'!CV12</f>
        <v>171512</v>
      </c>
      <c r="CW11" s="18" t="e">
        <f>#REF!</f>
        <v>#REF!</v>
      </c>
      <c r="CX11" s="18" t="e">
        <f t="shared" si="24"/>
        <v>#REF!</v>
      </c>
      <c r="CY11" s="18" t="e">
        <f t="shared" si="25"/>
        <v>#REF!</v>
      </c>
      <c r="CZ11" s="18" t="e">
        <f>#REF!</f>
        <v>#REF!</v>
      </c>
      <c r="DA11" s="18">
        <f>'[2]2.sz.m-bev.-átszerv'!DA12</f>
        <v>1000</v>
      </c>
      <c r="DB11" s="18" t="e">
        <f>#REF!</f>
        <v>#REF!</v>
      </c>
      <c r="DC11" s="18" t="e">
        <f t="shared" si="26"/>
        <v>#REF!</v>
      </c>
      <c r="DD11" s="18" t="e">
        <f t="shared" si="27"/>
        <v>#REF!</v>
      </c>
      <c r="DE11" s="18" t="e">
        <f t="shared" si="28"/>
        <v>#REF!</v>
      </c>
      <c r="DF11" s="18">
        <f t="shared" si="28"/>
        <v>180689</v>
      </c>
      <c r="DG11" s="18" t="e">
        <f t="shared" si="28"/>
        <v>#REF!</v>
      </c>
      <c r="DH11" s="18" t="e">
        <f t="shared" si="28"/>
        <v>#REF!</v>
      </c>
      <c r="DI11" s="18" t="e">
        <f t="shared" si="28"/>
        <v>#REF!</v>
      </c>
      <c r="DJ11" s="18" t="e">
        <f>#REF!</f>
        <v>#REF!</v>
      </c>
      <c r="DK11" s="18">
        <f>'[2]2.sz.m-bev.-átszerv'!DK12</f>
        <v>570</v>
      </c>
      <c r="DL11" s="18" t="e">
        <f>#REF!</f>
        <v>#REF!</v>
      </c>
      <c r="DM11" s="18" t="e">
        <f t="shared" si="29"/>
        <v>#REF!</v>
      </c>
      <c r="DN11" s="18">
        <f t="shared" si="29"/>
        <v>0</v>
      </c>
      <c r="DO11" s="18" t="e">
        <f>#REF!</f>
        <v>#REF!</v>
      </c>
      <c r="DP11" s="18">
        <f>'[2]2.sz.m-bev.-átszerv'!DP12</f>
        <v>570</v>
      </c>
      <c r="DQ11" s="18" t="e">
        <f>#REF!</f>
        <v>#REF!</v>
      </c>
      <c r="DR11" s="18" t="e">
        <f t="shared" si="1"/>
        <v>#REF!</v>
      </c>
      <c r="DS11" s="18">
        <v>0</v>
      </c>
      <c r="DT11" s="18" t="e">
        <f>#REF!</f>
        <v>#REF!</v>
      </c>
      <c r="DU11" s="18">
        <f>'[2]2.sz.m-bev.-átszerv'!DU12</f>
        <v>0</v>
      </c>
      <c r="DV11" s="18" t="e">
        <f>#REF!</f>
        <v>#REF!</v>
      </c>
      <c r="DW11" s="18" t="e">
        <f t="shared" si="30"/>
        <v>#REF!</v>
      </c>
      <c r="DX11" s="18">
        <v>0</v>
      </c>
      <c r="DY11" s="18" t="e">
        <f t="shared" si="31"/>
        <v>#REF!</v>
      </c>
      <c r="DZ11" s="18">
        <f t="shared" si="31"/>
        <v>181259</v>
      </c>
      <c r="EA11" s="18" t="e">
        <f t="shared" si="31"/>
        <v>#REF!</v>
      </c>
      <c r="EB11" s="18" t="e">
        <f t="shared" si="31"/>
        <v>#REF!</v>
      </c>
      <c r="EC11" s="18" t="e">
        <f t="shared" si="31"/>
        <v>#REF!</v>
      </c>
      <c r="ED11" s="18" t="e">
        <f t="shared" si="32"/>
        <v>#REF!</v>
      </c>
      <c r="EE11" s="18">
        <f t="shared" si="32"/>
        <v>180259</v>
      </c>
      <c r="EF11" s="18" t="e">
        <f t="shared" si="32"/>
        <v>#REF!</v>
      </c>
      <c r="EG11" s="18" t="e">
        <f t="shared" si="32"/>
        <v>#REF!</v>
      </c>
      <c r="EH11" s="18" t="e">
        <f t="shared" si="32"/>
        <v>#REF!</v>
      </c>
      <c r="EI11" s="18" t="e">
        <f t="shared" si="33"/>
        <v>#REF!</v>
      </c>
      <c r="EJ11" s="18">
        <f t="shared" si="33"/>
        <v>1000</v>
      </c>
      <c r="EK11" s="18" t="e">
        <f t="shared" si="33"/>
        <v>#REF!</v>
      </c>
      <c r="EL11" s="18" t="e">
        <f t="shared" si="33"/>
        <v>#REF!</v>
      </c>
      <c r="EM11" s="18" t="e">
        <f t="shared" si="33"/>
        <v>#REF!</v>
      </c>
    </row>
    <row r="12" spans="1:143" ht="12.75">
      <c r="A12" s="18" t="s">
        <v>40</v>
      </c>
      <c r="B12" s="18" t="s">
        <v>34</v>
      </c>
      <c r="C12" s="228" t="s">
        <v>79</v>
      </c>
      <c r="D12" s="18" t="e">
        <f>#REF!</f>
        <v>#REF!</v>
      </c>
      <c r="E12" s="18">
        <f>'[2]2.sz.m-bev.-átszerv'!E13</f>
        <v>795</v>
      </c>
      <c r="F12" s="18" t="e">
        <f>#REF!</f>
        <v>#REF!</v>
      </c>
      <c r="G12" s="18" t="e">
        <f t="shared" si="2"/>
        <v>#REF!</v>
      </c>
      <c r="H12" s="18" t="e">
        <f t="shared" si="3"/>
        <v>#REF!</v>
      </c>
      <c r="I12" s="18" t="e">
        <f>#REF!</f>
        <v>#REF!</v>
      </c>
      <c r="J12" s="18">
        <f>'[2]2.sz.m-bev.-átszerv'!J13</f>
        <v>0</v>
      </c>
      <c r="K12" s="18" t="e">
        <f>#REF!</f>
        <v>#REF!</v>
      </c>
      <c r="L12" s="18" t="e">
        <f t="shared" si="4"/>
        <v>#REF!</v>
      </c>
      <c r="M12" s="18" t="e">
        <f t="shared" si="5"/>
        <v>#REF!</v>
      </c>
      <c r="N12" s="18" t="e">
        <f t="shared" si="6"/>
        <v>#REF!</v>
      </c>
      <c r="O12" s="18">
        <f t="shared" si="6"/>
        <v>795</v>
      </c>
      <c r="P12" s="18" t="e">
        <f t="shared" si="6"/>
        <v>#REF!</v>
      </c>
      <c r="Q12" s="18" t="e">
        <f t="shared" si="6"/>
        <v>#REF!</v>
      </c>
      <c r="R12" s="18" t="e">
        <f t="shared" si="6"/>
        <v>#REF!</v>
      </c>
      <c r="S12" s="18" t="e">
        <f t="shared" si="7"/>
        <v>#REF!</v>
      </c>
      <c r="T12" s="18">
        <f t="shared" si="7"/>
        <v>1836</v>
      </c>
      <c r="U12" s="18" t="e">
        <f t="shared" si="7"/>
        <v>#REF!</v>
      </c>
      <c r="V12" s="18" t="e">
        <f t="shared" si="7"/>
        <v>#REF!</v>
      </c>
      <c r="W12" s="18" t="e">
        <f t="shared" si="7"/>
        <v>#REF!</v>
      </c>
      <c r="X12" s="18" t="e">
        <f t="shared" si="8"/>
        <v>#REF!</v>
      </c>
      <c r="Y12" s="18">
        <f t="shared" si="8"/>
        <v>1836</v>
      </c>
      <c r="Z12" s="18" t="e">
        <f t="shared" si="8"/>
        <v>#REF!</v>
      </c>
      <c r="AA12" s="18" t="e">
        <f t="shared" si="8"/>
        <v>#REF!</v>
      </c>
      <c r="AB12" s="18" t="e">
        <f t="shared" si="8"/>
        <v>#REF!</v>
      </c>
      <c r="AC12" s="18" t="e">
        <f>#REF!</f>
        <v>#REF!</v>
      </c>
      <c r="AD12" s="18">
        <f>'[2]2.sz.m-bev.-átszerv'!AD13</f>
        <v>0</v>
      </c>
      <c r="AE12" s="18" t="e">
        <f>#REF!</f>
        <v>#REF!</v>
      </c>
      <c r="AF12" s="18" t="e">
        <f t="shared" si="9"/>
        <v>#REF!</v>
      </c>
      <c r="AG12" s="18" t="e">
        <f t="shared" si="10"/>
        <v>#REF!</v>
      </c>
      <c r="AH12" s="18" t="e">
        <f>#REF!</f>
        <v>#REF!</v>
      </c>
      <c r="AI12" s="18">
        <f>'[2]2.sz.m-bev.-átszerv'!AI13</f>
        <v>1836</v>
      </c>
      <c r="AJ12" s="18" t="e">
        <f>#REF!</f>
        <v>#REF!</v>
      </c>
      <c r="AK12" s="18" t="e">
        <f t="shared" si="11"/>
        <v>#REF!</v>
      </c>
      <c r="AL12" s="18" t="e">
        <f t="shared" si="12"/>
        <v>#REF!</v>
      </c>
      <c r="AM12" s="6">
        <v>0</v>
      </c>
      <c r="AN12" s="18">
        <f>'[2]2.sz.m-bev.-átszerv'!AN13</f>
        <v>0</v>
      </c>
      <c r="AO12" s="6">
        <v>0</v>
      </c>
      <c r="AP12" s="18">
        <f t="shared" si="13"/>
        <v>0</v>
      </c>
      <c r="AQ12" s="6">
        <v>0</v>
      </c>
      <c r="AR12" s="18" t="e">
        <f>#REF!</f>
        <v>#REF!</v>
      </c>
      <c r="AS12" s="18">
        <f>'[2]2.sz.m-bev.-átszerv'!AS13</f>
        <v>0</v>
      </c>
      <c r="AT12" s="6">
        <v>0</v>
      </c>
      <c r="AU12" s="18">
        <f t="shared" si="14"/>
        <v>0</v>
      </c>
      <c r="AV12" s="6">
        <v>0</v>
      </c>
      <c r="AW12" s="18" t="e">
        <f t="shared" si="15"/>
        <v>#REF!</v>
      </c>
      <c r="AX12" s="18">
        <f t="shared" si="15"/>
        <v>2631</v>
      </c>
      <c r="AY12" s="18" t="e">
        <f t="shared" si="15"/>
        <v>#REF!</v>
      </c>
      <c r="AZ12" s="18" t="e">
        <f t="shared" si="15"/>
        <v>#REF!</v>
      </c>
      <c r="BA12" s="18" t="e">
        <f t="shared" si="15"/>
        <v>#REF!</v>
      </c>
      <c r="BB12" s="18" t="e">
        <f>#REF!</f>
        <v>#REF!</v>
      </c>
      <c r="BC12" s="18">
        <f>'[2]2.sz.m-bev.-átszerv'!BC13</f>
        <v>0</v>
      </c>
      <c r="BD12" s="18" t="e">
        <f>#REF!</f>
        <v>#REF!</v>
      </c>
      <c r="BE12" s="18" t="e">
        <f t="shared" si="16"/>
        <v>#REF!</v>
      </c>
      <c r="BF12" s="6">
        <v>0</v>
      </c>
      <c r="BG12" s="18">
        <f t="shared" si="17"/>
        <v>0</v>
      </c>
      <c r="BH12" s="18">
        <f t="shared" si="17"/>
        <v>0</v>
      </c>
      <c r="BI12" s="18">
        <f t="shared" si="17"/>
        <v>0</v>
      </c>
      <c r="BJ12" s="18">
        <f t="shared" si="17"/>
        <v>0</v>
      </c>
      <c r="BK12" s="18">
        <f t="shared" si="17"/>
        <v>0</v>
      </c>
      <c r="BL12" s="18">
        <f t="shared" si="18"/>
        <v>0</v>
      </c>
      <c r="BM12" s="18">
        <f t="shared" si="18"/>
        <v>0</v>
      </c>
      <c r="BN12" s="18">
        <f t="shared" si="18"/>
        <v>0</v>
      </c>
      <c r="BO12" s="18">
        <f t="shared" si="18"/>
        <v>0</v>
      </c>
      <c r="BP12" s="18">
        <f t="shared" si="18"/>
        <v>0</v>
      </c>
      <c r="BQ12" s="18">
        <v>0</v>
      </c>
      <c r="BR12" s="18">
        <f>'[2]2.sz.m-bev.-átszerv'!BR13</f>
        <v>0</v>
      </c>
      <c r="BS12" s="6">
        <v>0</v>
      </c>
      <c r="BT12" s="18">
        <f t="shared" si="19"/>
        <v>0</v>
      </c>
      <c r="BU12" s="6">
        <v>0</v>
      </c>
      <c r="BV12" s="6">
        <v>0</v>
      </c>
      <c r="BW12" s="18">
        <f>'[2]2.sz.m-bev.-átszerv'!BW13</f>
        <v>0</v>
      </c>
      <c r="BX12" s="6">
        <v>0</v>
      </c>
      <c r="BY12" s="18">
        <f t="shared" si="20"/>
        <v>0</v>
      </c>
      <c r="BZ12" s="6">
        <v>0</v>
      </c>
      <c r="CA12" s="6">
        <v>0</v>
      </c>
      <c r="CB12" s="18">
        <f>'[2]2.sz.m-bev.-átszerv'!CB13</f>
        <v>0</v>
      </c>
      <c r="CC12" s="6">
        <v>0</v>
      </c>
      <c r="CD12" s="18">
        <f t="shared" si="21"/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18">
        <f t="shared" si="22"/>
        <v>0</v>
      </c>
      <c r="CM12" s="6">
        <v>0</v>
      </c>
      <c r="CN12" s="18">
        <f t="shared" si="23"/>
        <v>0</v>
      </c>
      <c r="CO12" s="6">
        <v>0</v>
      </c>
      <c r="CP12" s="18" t="e">
        <f t="shared" si="0"/>
        <v>#REF!</v>
      </c>
      <c r="CQ12" s="18">
        <f t="shared" si="0"/>
        <v>141727</v>
      </c>
      <c r="CR12" s="18" t="e">
        <f t="shared" si="0"/>
        <v>#REF!</v>
      </c>
      <c r="CS12" s="18" t="e">
        <f t="shared" si="0"/>
        <v>#REF!</v>
      </c>
      <c r="CT12" s="18" t="e">
        <f t="shared" si="0"/>
        <v>#REF!</v>
      </c>
      <c r="CU12" s="18" t="e">
        <f>#REF!</f>
        <v>#REF!</v>
      </c>
      <c r="CV12" s="18">
        <f>'[2]2.sz.m-bev.-átszerv'!CV13</f>
        <v>141727</v>
      </c>
      <c r="CW12" s="18" t="e">
        <f>#REF!</f>
        <v>#REF!</v>
      </c>
      <c r="CX12" s="18" t="e">
        <f t="shared" si="24"/>
        <v>#REF!</v>
      </c>
      <c r="CY12" s="18" t="e">
        <f t="shared" si="25"/>
        <v>#REF!</v>
      </c>
      <c r="CZ12" s="18" t="e">
        <f>#REF!</f>
        <v>#REF!</v>
      </c>
      <c r="DA12" s="18">
        <f>'[2]2.sz.m-bev.-átszerv'!DA13</f>
        <v>0</v>
      </c>
      <c r="DB12" s="18" t="e">
        <f>#REF!</f>
        <v>#REF!</v>
      </c>
      <c r="DC12" s="18" t="e">
        <f t="shared" si="26"/>
        <v>#REF!</v>
      </c>
      <c r="DD12" s="18" t="e">
        <f t="shared" si="27"/>
        <v>#REF!</v>
      </c>
      <c r="DE12" s="18" t="e">
        <f t="shared" si="28"/>
        <v>#REF!</v>
      </c>
      <c r="DF12" s="18">
        <f t="shared" si="28"/>
        <v>144358</v>
      </c>
      <c r="DG12" s="18" t="e">
        <f t="shared" si="28"/>
        <v>#REF!</v>
      </c>
      <c r="DH12" s="18" t="e">
        <f t="shared" si="28"/>
        <v>#REF!</v>
      </c>
      <c r="DI12" s="18" t="e">
        <f t="shared" si="28"/>
        <v>#REF!</v>
      </c>
      <c r="DJ12" s="18" t="e">
        <f>#REF!</f>
        <v>#REF!</v>
      </c>
      <c r="DK12" s="18">
        <f>'[2]2.sz.m-bev.-átszerv'!DK13</f>
        <v>1465</v>
      </c>
      <c r="DL12" s="18" t="e">
        <f>#REF!</f>
        <v>#REF!</v>
      </c>
      <c r="DM12" s="18" t="e">
        <f t="shared" si="29"/>
        <v>#REF!</v>
      </c>
      <c r="DN12" s="18">
        <f t="shared" si="29"/>
        <v>0</v>
      </c>
      <c r="DO12" s="18" t="e">
        <f>#REF!</f>
        <v>#REF!</v>
      </c>
      <c r="DP12" s="18">
        <f>'[2]2.sz.m-bev.-átszerv'!DP13</f>
        <v>1465</v>
      </c>
      <c r="DQ12" s="18" t="e">
        <f>#REF!</f>
        <v>#REF!</v>
      </c>
      <c r="DR12" s="18" t="e">
        <f t="shared" si="1"/>
        <v>#REF!</v>
      </c>
      <c r="DS12" s="18">
        <v>0</v>
      </c>
      <c r="DT12" s="18" t="e">
        <f>#REF!</f>
        <v>#REF!</v>
      </c>
      <c r="DU12" s="18">
        <f>'[2]2.sz.m-bev.-átszerv'!DU13</f>
        <v>0</v>
      </c>
      <c r="DV12" s="18" t="e">
        <f>#REF!</f>
        <v>#REF!</v>
      </c>
      <c r="DW12" s="18" t="e">
        <f t="shared" si="30"/>
        <v>#REF!</v>
      </c>
      <c r="DX12" s="18">
        <v>0</v>
      </c>
      <c r="DY12" s="18" t="e">
        <f t="shared" si="31"/>
        <v>#REF!</v>
      </c>
      <c r="DZ12" s="18">
        <f t="shared" si="31"/>
        <v>145823</v>
      </c>
      <c r="EA12" s="18" t="e">
        <f t="shared" si="31"/>
        <v>#REF!</v>
      </c>
      <c r="EB12" s="18" t="e">
        <f t="shared" si="31"/>
        <v>#REF!</v>
      </c>
      <c r="EC12" s="18" t="e">
        <f t="shared" si="31"/>
        <v>#REF!</v>
      </c>
      <c r="ED12" s="18" t="e">
        <f t="shared" si="32"/>
        <v>#REF!</v>
      </c>
      <c r="EE12" s="18">
        <f t="shared" si="32"/>
        <v>145823</v>
      </c>
      <c r="EF12" s="18" t="e">
        <f t="shared" si="32"/>
        <v>#REF!</v>
      </c>
      <c r="EG12" s="18" t="e">
        <f t="shared" si="32"/>
        <v>#REF!</v>
      </c>
      <c r="EH12" s="18" t="e">
        <f t="shared" si="32"/>
        <v>#REF!</v>
      </c>
      <c r="EI12" s="18" t="e">
        <f t="shared" si="33"/>
        <v>#REF!</v>
      </c>
      <c r="EJ12" s="18">
        <f t="shared" si="33"/>
        <v>0</v>
      </c>
      <c r="EK12" s="18" t="e">
        <f t="shared" si="33"/>
        <v>#REF!</v>
      </c>
      <c r="EL12" s="18" t="e">
        <f t="shared" si="33"/>
        <v>#REF!</v>
      </c>
      <c r="EM12" s="18" t="e">
        <f t="shared" si="33"/>
        <v>#REF!</v>
      </c>
    </row>
    <row r="13" spans="1:143" ht="12.75">
      <c r="A13" s="18" t="s">
        <v>37</v>
      </c>
      <c r="B13" s="18" t="s">
        <v>40</v>
      </c>
      <c r="C13" s="228" t="s">
        <v>80</v>
      </c>
      <c r="D13" s="18" t="e">
        <f>#REF!</f>
        <v>#REF!</v>
      </c>
      <c r="E13" s="18">
        <f>'[2]2.sz.m-bev.-átszerv'!E14</f>
        <v>1811</v>
      </c>
      <c r="F13" s="18" t="e">
        <f>#REF!</f>
        <v>#REF!</v>
      </c>
      <c r="G13" s="18" t="e">
        <f t="shared" si="2"/>
        <v>#REF!</v>
      </c>
      <c r="H13" s="18" t="e">
        <f t="shared" si="3"/>
        <v>#REF!</v>
      </c>
      <c r="I13" s="18" t="e">
        <f>#REF!</f>
        <v>#REF!</v>
      </c>
      <c r="J13" s="18">
        <f>'[2]2.sz.m-bev.-átszerv'!J14</f>
        <v>0</v>
      </c>
      <c r="K13" s="18" t="e">
        <f>#REF!</f>
        <v>#REF!</v>
      </c>
      <c r="L13" s="18" t="e">
        <f t="shared" si="4"/>
        <v>#REF!</v>
      </c>
      <c r="M13" s="18" t="e">
        <f t="shared" si="5"/>
        <v>#REF!</v>
      </c>
      <c r="N13" s="18" t="e">
        <f t="shared" si="6"/>
        <v>#REF!</v>
      </c>
      <c r="O13" s="18">
        <f t="shared" si="6"/>
        <v>1811</v>
      </c>
      <c r="P13" s="18" t="e">
        <f t="shared" si="6"/>
        <v>#REF!</v>
      </c>
      <c r="Q13" s="18" t="e">
        <f t="shared" si="6"/>
        <v>#REF!</v>
      </c>
      <c r="R13" s="18" t="e">
        <f t="shared" si="6"/>
        <v>#REF!</v>
      </c>
      <c r="S13" s="18" t="e">
        <f t="shared" si="7"/>
        <v>#REF!</v>
      </c>
      <c r="T13" s="18">
        <f t="shared" si="7"/>
        <v>759</v>
      </c>
      <c r="U13" s="18" t="e">
        <f t="shared" si="7"/>
        <v>#REF!</v>
      </c>
      <c r="V13" s="18" t="e">
        <f t="shared" si="7"/>
        <v>#REF!</v>
      </c>
      <c r="W13" s="18" t="e">
        <f t="shared" si="7"/>
        <v>#REF!</v>
      </c>
      <c r="X13" s="18" t="e">
        <f t="shared" si="8"/>
        <v>#REF!</v>
      </c>
      <c r="Y13" s="18">
        <f t="shared" si="8"/>
        <v>759</v>
      </c>
      <c r="Z13" s="18" t="e">
        <f t="shared" si="8"/>
        <v>#REF!</v>
      </c>
      <c r="AA13" s="18" t="e">
        <f t="shared" si="8"/>
        <v>#REF!</v>
      </c>
      <c r="AB13" s="18" t="e">
        <f t="shared" si="8"/>
        <v>#REF!</v>
      </c>
      <c r="AC13" s="18" t="e">
        <f>#REF!</f>
        <v>#REF!</v>
      </c>
      <c r="AD13" s="18">
        <f>'[2]2.sz.m-bev.-átszerv'!AD14</f>
        <v>0</v>
      </c>
      <c r="AE13" s="18" t="e">
        <f>#REF!</f>
        <v>#REF!</v>
      </c>
      <c r="AF13" s="18" t="e">
        <f t="shared" si="9"/>
        <v>#REF!</v>
      </c>
      <c r="AG13" s="18" t="e">
        <f t="shared" si="10"/>
        <v>#REF!</v>
      </c>
      <c r="AH13" s="18" t="e">
        <f>#REF!</f>
        <v>#REF!</v>
      </c>
      <c r="AI13" s="18">
        <f>'[2]2.sz.m-bev.-átszerv'!AI14</f>
        <v>759</v>
      </c>
      <c r="AJ13" s="18" t="e">
        <f>#REF!</f>
        <v>#REF!</v>
      </c>
      <c r="AK13" s="18" t="e">
        <f t="shared" si="11"/>
        <v>#REF!</v>
      </c>
      <c r="AL13" s="18" t="e">
        <f t="shared" si="12"/>
        <v>#REF!</v>
      </c>
      <c r="AM13" s="6">
        <v>0</v>
      </c>
      <c r="AN13" s="18">
        <f>'[2]2.sz.m-bev.-átszerv'!AN14</f>
        <v>0</v>
      </c>
      <c r="AO13" s="6">
        <v>0</v>
      </c>
      <c r="AP13" s="18">
        <f t="shared" si="13"/>
        <v>0</v>
      </c>
      <c r="AQ13" s="6">
        <v>0</v>
      </c>
      <c r="AR13" s="18" t="e">
        <f>#REF!</f>
        <v>#REF!</v>
      </c>
      <c r="AS13" s="18">
        <f>'[2]2.sz.m-bev.-átszerv'!AS14</f>
        <v>0</v>
      </c>
      <c r="AT13" s="6">
        <v>0</v>
      </c>
      <c r="AU13" s="18">
        <f t="shared" si="14"/>
        <v>0</v>
      </c>
      <c r="AV13" s="6">
        <v>0</v>
      </c>
      <c r="AW13" s="18" t="e">
        <f t="shared" si="15"/>
        <v>#REF!</v>
      </c>
      <c r="AX13" s="18">
        <f t="shared" si="15"/>
        <v>2570</v>
      </c>
      <c r="AY13" s="18" t="e">
        <f t="shared" si="15"/>
        <v>#REF!</v>
      </c>
      <c r="AZ13" s="18" t="e">
        <f t="shared" si="15"/>
        <v>#REF!</v>
      </c>
      <c r="BA13" s="18" t="e">
        <f t="shared" si="15"/>
        <v>#REF!</v>
      </c>
      <c r="BB13" s="18" t="e">
        <f>#REF!</f>
        <v>#REF!</v>
      </c>
      <c r="BC13" s="18">
        <f>'[2]2.sz.m-bev.-átszerv'!BC14</f>
        <v>0</v>
      </c>
      <c r="BD13" s="18" t="e">
        <f>#REF!</f>
        <v>#REF!</v>
      </c>
      <c r="BE13" s="18" t="e">
        <f t="shared" si="16"/>
        <v>#REF!</v>
      </c>
      <c r="BF13" s="6">
        <v>0</v>
      </c>
      <c r="BG13" s="18">
        <f t="shared" si="17"/>
        <v>0</v>
      </c>
      <c r="BH13" s="18">
        <f t="shared" si="17"/>
        <v>0</v>
      </c>
      <c r="BI13" s="18">
        <f t="shared" si="17"/>
        <v>0</v>
      </c>
      <c r="BJ13" s="18">
        <f t="shared" si="17"/>
        <v>0</v>
      </c>
      <c r="BK13" s="18">
        <f t="shared" si="17"/>
        <v>0</v>
      </c>
      <c r="BL13" s="18">
        <f t="shared" si="18"/>
        <v>0</v>
      </c>
      <c r="BM13" s="18">
        <f t="shared" si="18"/>
        <v>0</v>
      </c>
      <c r="BN13" s="18">
        <f t="shared" si="18"/>
        <v>0</v>
      </c>
      <c r="BO13" s="18">
        <f t="shared" si="18"/>
        <v>0</v>
      </c>
      <c r="BP13" s="18">
        <f t="shared" si="18"/>
        <v>0</v>
      </c>
      <c r="BQ13" s="18">
        <v>0</v>
      </c>
      <c r="BR13" s="18">
        <f>'[2]2.sz.m-bev.-átszerv'!BR14</f>
        <v>0</v>
      </c>
      <c r="BS13" s="6">
        <v>0</v>
      </c>
      <c r="BT13" s="18">
        <f t="shared" si="19"/>
        <v>0</v>
      </c>
      <c r="BU13" s="6">
        <v>0</v>
      </c>
      <c r="BV13" s="6">
        <v>0</v>
      </c>
      <c r="BW13" s="18">
        <f>'[2]2.sz.m-bev.-átszerv'!BW14</f>
        <v>0</v>
      </c>
      <c r="BX13" s="6">
        <v>0</v>
      </c>
      <c r="BY13" s="18">
        <f t="shared" si="20"/>
        <v>0</v>
      </c>
      <c r="BZ13" s="6">
        <v>0</v>
      </c>
      <c r="CA13" s="6">
        <v>0</v>
      </c>
      <c r="CB13" s="18">
        <f>'[2]2.sz.m-bev.-átszerv'!CB14</f>
        <v>0</v>
      </c>
      <c r="CC13" s="6">
        <v>0</v>
      </c>
      <c r="CD13" s="18">
        <f t="shared" si="21"/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18">
        <f t="shared" si="22"/>
        <v>0</v>
      </c>
      <c r="CM13" s="6">
        <v>0</v>
      </c>
      <c r="CN13" s="18">
        <f t="shared" si="23"/>
        <v>0</v>
      </c>
      <c r="CO13" s="6">
        <v>0</v>
      </c>
      <c r="CP13" s="18" t="e">
        <f t="shared" si="0"/>
        <v>#REF!</v>
      </c>
      <c r="CQ13" s="18">
        <f t="shared" si="0"/>
        <v>164580</v>
      </c>
      <c r="CR13" s="18" t="e">
        <f t="shared" si="0"/>
        <v>#REF!</v>
      </c>
      <c r="CS13" s="18" t="e">
        <f t="shared" si="0"/>
        <v>#REF!</v>
      </c>
      <c r="CT13" s="18" t="e">
        <f t="shared" si="0"/>
        <v>#REF!</v>
      </c>
      <c r="CU13" s="18" t="e">
        <f>#REF!</f>
        <v>#REF!</v>
      </c>
      <c r="CV13" s="18">
        <f>'[2]2.sz.m-bev.-átszerv'!CV14</f>
        <v>164580</v>
      </c>
      <c r="CW13" s="18" t="e">
        <f>#REF!</f>
        <v>#REF!</v>
      </c>
      <c r="CX13" s="18" t="e">
        <f t="shared" si="24"/>
        <v>#REF!</v>
      </c>
      <c r="CY13" s="18" t="e">
        <f t="shared" si="25"/>
        <v>#REF!</v>
      </c>
      <c r="CZ13" s="18" t="e">
        <f>#REF!</f>
        <v>#REF!</v>
      </c>
      <c r="DA13" s="18">
        <f>'[2]2.sz.m-bev.-átszerv'!DA14</f>
        <v>0</v>
      </c>
      <c r="DB13" s="18" t="e">
        <f>#REF!</f>
        <v>#REF!</v>
      </c>
      <c r="DC13" s="18" t="e">
        <f t="shared" si="26"/>
        <v>#REF!</v>
      </c>
      <c r="DD13" s="18" t="e">
        <f t="shared" si="27"/>
        <v>#REF!</v>
      </c>
      <c r="DE13" s="18" t="e">
        <f t="shared" si="28"/>
        <v>#REF!</v>
      </c>
      <c r="DF13" s="18">
        <f t="shared" si="28"/>
        <v>167150</v>
      </c>
      <c r="DG13" s="18" t="e">
        <f t="shared" si="28"/>
        <v>#REF!</v>
      </c>
      <c r="DH13" s="18" t="e">
        <f t="shared" si="28"/>
        <v>#REF!</v>
      </c>
      <c r="DI13" s="18" t="e">
        <f t="shared" si="28"/>
        <v>#REF!</v>
      </c>
      <c r="DJ13" s="18" t="e">
        <f>#REF!</f>
        <v>#REF!</v>
      </c>
      <c r="DK13" s="18">
        <f>'[2]2.sz.m-bev.-átszerv'!DK14</f>
        <v>316</v>
      </c>
      <c r="DL13" s="18" t="e">
        <f>#REF!</f>
        <v>#REF!</v>
      </c>
      <c r="DM13" s="18" t="e">
        <f t="shared" si="29"/>
        <v>#REF!</v>
      </c>
      <c r="DN13" s="18">
        <f t="shared" si="29"/>
        <v>0</v>
      </c>
      <c r="DO13" s="18" t="e">
        <f>#REF!</f>
        <v>#REF!</v>
      </c>
      <c r="DP13" s="18">
        <f>'[2]2.sz.m-bev.-átszerv'!DP14</f>
        <v>316</v>
      </c>
      <c r="DQ13" s="18" t="e">
        <f>#REF!</f>
        <v>#REF!</v>
      </c>
      <c r="DR13" s="18" t="e">
        <f t="shared" si="1"/>
        <v>#REF!</v>
      </c>
      <c r="DS13" s="18">
        <v>0</v>
      </c>
      <c r="DT13" s="18" t="e">
        <f>#REF!</f>
        <v>#REF!</v>
      </c>
      <c r="DU13" s="18">
        <f>'[2]2.sz.m-bev.-átszerv'!DU14</f>
        <v>0</v>
      </c>
      <c r="DV13" s="18" t="e">
        <f>#REF!</f>
        <v>#REF!</v>
      </c>
      <c r="DW13" s="18" t="e">
        <f t="shared" si="30"/>
        <v>#REF!</v>
      </c>
      <c r="DX13" s="18">
        <v>0</v>
      </c>
      <c r="DY13" s="18" t="e">
        <f t="shared" si="31"/>
        <v>#REF!</v>
      </c>
      <c r="DZ13" s="18">
        <f t="shared" si="31"/>
        <v>167466</v>
      </c>
      <c r="EA13" s="18" t="e">
        <f t="shared" si="31"/>
        <v>#REF!</v>
      </c>
      <c r="EB13" s="18" t="e">
        <f t="shared" si="31"/>
        <v>#REF!</v>
      </c>
      <c r="EC13" s="18" t="e">
        <f t="shared" si="31"/>
        <v>#REF!</v>
      </c>
      <c r="ED13" s="18" t="e">
        <f t="shared" si="32"/>
        <v>#REF!</v>
      </c>
      <c r="EE13" s="18">
        <f t="shared" si="32"/>
        <v>167466</v>
      </c>
      <c r="EF13" s="18" t="e">
        <f t="shared" si="32"/>
        <v>#REF!</v>
      </c>
      <c r="EG13" s="18" t="e">
        <f t="shared" si="32"/>
        <v>#REF!</v>
      </c>
      <c r="EH13" s="18" t="e">
        <f t="shared" si="32"/>
        <v>#REF!</v>
      </c>
      <c r="EI13" s="18" t="e">
        <f t="shared" si="33"/>
        <v>#REF!</v>
      </c>
      <c r="EJ13" s="18">
        <f t="shared" si="33"/>
        <v>0</v>
      </c>
      <c r="EK13" s="18" t="e">
        <f t="shared" si="33"/>
        <v>#REF!</v>
      </c>
      <c r="EL13" s="18" t="e">
        <f t="shared" si="33"/>
        <v>#REF!</v>
      </c>
      <c r="EM13" s="18" t="e">
        <f t="shared" si="33"/>
        <v>#REF!</v>
      </c>
    </row>
    <row r="14" spans="1:143" ht="12.75">
      <c r="A14" s="18" t="s">
        <v>38</v>
      </c>
      <c r="B14" s="18" t="s">
        <v>37</v>
      </c>
      <c r="C14" s="228" t="s">
        <v>62</v>
      </c>
      <c r="D14" s="18" t="e">
        <f>#REF!</f>
        <v>#REF!</v>
      </c>
      <c r="E14" s="18">
        <f>'[2]2.sz.m-bev.-átszerv'!E15</f>
        <v>407445</v>
      </c>
      <c r="F14" s="18" t="e">
        <f>#REF!</f>
        <v>#REF!</v>
      </c>
      <c r="G14" s="18" t="e">
        <f t="shared" si="2"/>
        <v>#REF!</v>
      </c>
      <c r="H14" s="18" t="e">
        <f t="shared" si="3"/>
        <v>#REF!</v>
      </c>
      <c r="I14" s="18" t="e">
        <f>#REF!</f>
        <v>#REF!</v>
      </c>
      <c r="J14" s="18">
        <f>'[2]2.sz.m-bev.-átszerv'!J15</f>
        <v>340701</v>
      </c>
      <c r="K14" s="18" t="e">
        <f>#REF!</f>
        <v>#REF!</v>
      </c>
      <c r="L14" s="18" t="e">
        <f t="shared" si="4"/>
        <v>#REF!</v>
      </c>
      <c r="M14" s="18" t="e">
        <f t="shared" si="5"/>
        <v>#REF!</v>
      </c>
      <c r="N14" s="18" t="e">
        <f t="shared" si="6"/>
        <v>#REF!</v>
      </c>
      <c r="O14" s="18">
        <f t="shared" si="6"/>
        <v>66744</v>
      </c>
      <c r="P14" s="18" t="e">
        <f t="shared" si="6"/>
        <v>#REF!</v>
      </c>
      <c r="Q14" s="18" t="e">
        <f t="shared" si="6"/>
        <v>#REF!</v>
      </c>
      <c r="R14" s="18" t="e">
        <f t="shared" si="6"/>
        <v>#REF!</v>
      </c>
      <c r="S14" s="18" t="e">
        <f t="shared" si="7"/>
        <v>#REF!</v>
      </c>
      <c r="T14" s="18">
        <f t="shared" si="7"/>
        <v>212330</v>
      </c>
      <c r="U14" s="18" t="e">
        <f t="shared" si="7"/>
        <v>#REF!</v>
      </c>
      <c r="V14" s="18" t="e">
        <f t="shared" si="7"/>
        <v>#REF!</v>
      </c>
      <c r="W14" s="18" t="e">
        <f t="shared" si="7"/>
        <v>#REF!</v>
      </c>
      <c r="X14" s="18" t="e">
        <f t="shared" si="8"/>
        <v>#REF!</v>
      </c>
      <c r="Y14" s="18">
        <f t="shared" si="8"/>
        <v>211830</v>
      </c>
      <c r="Z14" s="18" t="e">
        <f t="shared" si="8"/>
        <v>#REF!</v>
      </c>
      <c r="AA14" s="18" t="e">
        <f t="shared" si="8"/>
        <v>#REF!</v>
      </c>
      <c r="AB14" s="18" t="e">
        <f t="shared" si="8"/>
        <v>#REF!</v>
      </c>
      <c r="AC14" s="18" t="e">
        <f>#REF!</f>
        <v>#REF!</v>
      </c>
      <c r="AD14" s="18">
        <f>'[2]2.sz.m-bev.-átszerv'!AD15</f>
        <v>196150</v>
      </c>
      <c r="AE14" s="18" t="e">
        <f>#REF!</f>
        <v>#REF!</v>
      </c>
      <c r="AF14" s="18" t="e">
        <f t="shared" si="9"/>
        <v>#REF!</v>
      </c>
      <c r="AG14" s="18" t="e">
        <f t="shared" si="10"/>
        <v>#REF!</v>
      </c>
      <c r="AH14" s="18" t="e">
        <f>#REF!</f>
        <v>#REF!</v>
      </c>
      <c r="AI14" s="18">
        <f>'[2]2.sz.m-bev.-átszerv'!AI15</f>
        <v>15680</v>
      </c>
      <c r="AJ14" s="18" t="e">
        <f>#REF!</f>
        <v>#REF!</v>
      </c>
      <c r="AK14" s="18" t="e">
        <f t="shared" si="11"/>
        <v>#REF!</v>
      </c>
      <c r="AL14" s="18" t="e">
        <f t="shared" si="12"/>
        <v>#REF!</v>
      </c>
      <c r="AM14" s="6">
        <v>0</v>
      </c>
      <c r="AN14" s="18">
        <f>'[2]2.sz.m-bev.-átszerv'!AN15</f>
        <v>500</v>
      </c>
      <c r="AO14" s="6">
        <v>0</v>
      </c>
      <c r="AP14" s="18">
        <f t="shared" si="13"/>
        <v>-500</v>
      </c>
      <c r="AQ14" s="6">
        <v>0</v>
      </c>
      <c r="AR14" s="18" t="e">
        <f>#REF!</f>
        <v>#REF!</v>
      </c>
      <c r="AS14" s="18">
        <f>'[2]2.sz.m-bev.-átszerv'!AS15</f>
        <v>0</v>
      </c>
      <c r="AT14" s="6">
        <v>0</v>
      </c>
      <c r="AU14" s="18">
        <f t="shared" si="14"/>
        <v>0</v>
      </c>
      <c r="AV14" s="6">
        <v>0</v>
      </c>
      <c r="AW14" s="18" t="e">
        <f t="shared" si="15"/>
        <v>#REF!</v>
      </c>
      <c r="AX14" s="18">
        <f t="shared" si="15"/>
        <v>619775</v>
      </c>
      <c r="AY14" s="18" t="e">
        <f t="shared" si="15"/>
        <v>#REF!</v>
      </c>
      <c r="AZ14" s="18" t="e">
        <f t="shared" si="15"/>
        <v>#REF!</v>
      </c>
      <c r="BA14" s="18" t="e">
        <f t="shared" si="15"/>
        <v>#REF!</v>
      </c>
      <c r="BB14" s="170" t="e">
        <f>#REF!</f>
        <v>#REF!</v>
      </c>
      <c r="BC14" s="18">
        <f>'[2]2.sz.m-bev.-átszerv'!BC15</f>
        <v>0</v>
      </c>
      <c r="BD14" s="170" t="e">
        <f>#REF!</f>
        <v>#REF!</v>
      </c>
      <c r="BE14" s="18" t="e">
        <f t="shared" si="16"/>
        <v>#REF!</v>
      </c>
      <c r="BF14" s="6">
        <v>0</v>
      </c>
      <c r="BG14" s="18">
        <f t="shared" si="17"/>
        <v>0</v>
      </c>
      <c r="BH14" s="18">
        <f t="shared" si="17"/>
        <v>869</v>
      </c>
      <c r="BI14" s="18">
        <f t="shared" si="17"/>
        <v>0</v>
      </c>
      <c r="BJ14" s="18">
        <f t="shared" si="17"/>
        <v>-869</v>
      </c>
      <c r="BK14" s="18">
        <f t="shared" si="17"/>
        <v>0</v>
      </c>
      <c r="BL14" s="18">
        <f t="shared" si="18"/>
        <v>0</v>
      </c>
      <c r="BM14" s="18">
        <f t="shared" si="18"/>
        <v>869</v>
      </c>
      <c r="BN14" s="18">
        <f t="shared" si="18"/>
        <v>0</v>
      </c>
      <c r="BO14" s="18">
        <f t="shared" si="18"/>
        <v>-869</v>
      </c>
      <c r="BP14" s="18">
        <f t="shared" si="18"/>
        <v>0</v>
      </c>
      <c r="BQ14" s="170">
        <v>0</v>
      </c>
      <c r="BR14" s="18">
        <f>'[2]2.sz.m-bev.-átszerv'!BR15</f>
        <v>869</v>
      </c>
      <c r="BS14" s="6">
        <v>0</v>
      </c>
      <c r="BT14" s="18">
        <f t="shared" si="19"/>
        <v>-869</v>
      </c>
      <c r="BU14" s="6">
        <v>0</v>
      </c>
      <c r="BV14" s="6">
        <v>0</v>
      </c>
      <c r="BW14" s="18">
        <f>'[2]2.sz.m-bev.-átszerv'!BW15</f>
        <v>0</v>
      </c>
      <c r="BX14" s="6">
        <v>0</v>
      </c>
      <c r="BY14" s="18">
        <f t="shared" si="20"/>
        <v>0</v>
      </c>
      <c r="BZ14" s="6">
        <v>0</v>
      </c>
      <c r="CA14" s="6">
        <v>0</v>
      </c>
      <c r="CB14" s="18">
        <f>'[2]2.sz.m-bev.-átszerv'!CB15</f>
        <v>0</v>
      </c>
      <c r="CC14" s="6">
        <v>0</v>
      </c>
      <c r="CD14" s="18">
        <f t="shared" si="21"/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18">
        <f t="shared" si="22"/>
        <v>869</v>
      </c>
      <c r="CM14" s="6">
        <v>0</v>
      </c>
      <c r="CN14" s="18">
        <f t="shared" si="23"/>
        <v>-869</v>
      </c>
      <c r="CO14" s="6">
        <v>0</v>
      </c>
      <c r="CP14" s="18" t="e">
        <f t="shared" si="0"/>
        <v>#REF!</v>
      </c>
      <c r="CQ14" s="18">
        <f t="shared" si="0"/>
        <v>1369951</v>
      </c>
      <c r="CR14" s="18" t="e">
        <f t="shared" si="0"/>
        <v>#REF!</v>
      </c>
      <c r="CS14" s="18" t="e">
        <f t="shared" si="0"/>
        <v>#REF!</v>
      </c>
      <c r="CT14" s="18" t="e">
        <f t="shared" si="0"/>
        <v>#REF!</v>
      </c>
      <c r="CU14" s="18" t="e">
        <f>#REF!</f>
        <v>#REF!</v>
      </c>
      <c r="CV14" s="18">
        <f>'[2]2.sz.m-bev.-átszerv'!CV15</f>
        <v>1339460</v>
      </c>
      <c r="CW14" s="18" t="e">
        <f>#REF!</f>
        <v>#REF!</v>
      </c>
      <c r="CX14" s="18" t="e">
        <f t="shared" si="24"/>
        <v>#REF!</v>
      </c>
      <c r="CY14" s="18" t="e">
        <f t="shared" si="25"/>
        <v>#REF!</v>
      </c>
      <c r="CZ14" s="18" t="e">
        <f>#REF!</f>
        <v>#REF!</v>
      </c>
      <c r="DA14" s="18">
        <f>'[2]2.sz.m-bev.-átszerv'!DA15</f>
        <v>30491</v>
      </c>
      <c r="DB14" s="18" t="e">
        <f>#REF!</f>
        <v>#REF!</v>
      </c>
      <c r="DC14" s="18" t="e">
        <f t="shared" si="26"/>
        <v>#REF!</v>
      </c>
      <c r="DD14" s="18" t="e">
        <f t="shared" si="27"/>
        <v>#REF!</v>
      </c>
      <c r="DE14" s="18" t="e">
        <f t="shared" si="28"/>
        <v>#REF!</v>
      </c>
      <c r="DF14" s="18">
        <f t="shared" si="28"/>
        <v>1990595</v>
      </c>
      <c r="DG14" s="18" t="e">
        <f t="shared" si="28"/>
        <v>#REF!</v>
      </c>
      <c r="DH14" s="18" t="e">
        <f t="shared" si="28"/>
        <v>#REF!</v>
      </c>
      <c r="DI14" s="18" t="e">
        <f t="shared" si="28"/>
        <v>#REF!</v>
      </c>
      <c r="DJ14" s="18" t="e">
        <f>#REF!</f>
        <v>#REF!</v>
      </c>
      <c r="DK14" s="18">
        <f>'[2]2.sz.m-bev.-átszerv'!DK15</f>
        <v>103001.6</v>
      </c>
      <c r="DL14" s="18" t="e">
        <f>#REF!</f>
        <v>#REF!</v>
      </c>
      <c r="DM14" s="18" t="e">
        <f t="shared" si="29"/>
        <v>#REF!</v>
      </c>
      <c r="DN14" s="18">
        <f t="shared" si="29"/>
        <v>0</v>
      </c>
      <c r="DO14" s="18" t="e">
        <f>#REF!</f>
        <v>#REF!</v>
      </c>
      <c r="DP14" s="18">
        <f>'[2]2.sz.m-bev.-átszerv'!DP15</f>
        <v>99068.6</v>
      </c>
      <c r="DQ14" s="18" t="e">
        <f>#REF!</f>
        <v>#REF!</v>
      </c>
      <c r="DR14" s="18" t="e">
        <f t="shared" si="1"/>
        <v>#REF!</v>
      </c>
      <c r="DS14" s="18">
        <v>0</v>
      </c>
      <c r="DT14" s="18" t="e">
        <f>#REF!</f>
        <v>#REF!</v>
      </c>
      <c r="DU14" s="18">
        <f>'[2]2.sz.m-bev.-átszerv'!DU15</f>
        <v>3933</v>
      </c>
      <c r="DV14" s="18" t="e">
        <f>#REF!</f>
        <v>#REF!</v>
      </c>
      <c r="DW14" s="18" t="e">
        <f t="shared" si="30"/>
        <v>#REF!</v>
      </c>
      <c r="DX14" s="18">
        <v>0</v>
      </c>
      <c r="DY14" s="18" t="e">
        <f t="shared" si="31"/>
        <v>#REF!</v>
      </c>
      <c r="DZ14" s="18">
        <f t="shared" si="31"/>
        <v>2093596.6</v>
      </c>
      <c r="EA14" s="18" t="e">
        <f t="shared" si="31"/>
        <v>#REF!</v>
      </c>
      <c r="EB14" s="18" t="e">
        <f t="shared" si="31"/>
        <v>#REF!</v>
      </c>
      <c r="EC14" s="18" t="e">
        <f t="shared" si="31"/>
        <v>#REF!</v>
      </c>
      <c r="ED14" s="18" t="e">
        <f t="shared" si="32"/>
        <v>#REF!</v>
      </c>
      <c r="EE14" s="18">
        <f t="shared" si="32"/>
        <v>2058303.6</v>
      </c>
      <c r="EF14" s="18" t="e">
        <f t="shared" si="32"/>
        <v>#REF!</v>
      </c>
      <c r="EG14" s="18" t="e">
        <f t="shared" si="32"/>
        <v>#REF!</v>
      </c>
      <c r="EH14" s="18" t="e">
        <f t="shared" si="32"/>
        <v>#REF!</v>
      </c>
      <c r="EI14" s="18" t="e">
        <f t="shared" si="33"/>
        <v>#REF!</v>
      </c>
      <c r="EJ14" s="18">
        <f t="shared" si="33"/>
        <v>35293</v>
      </c>
      <c r="EK14" s="18" t="e">
        <f t="shared" si="33"/>
        <v>#REF!</v>
      </c>
      <c r="EL14" s="18" t="e">
        <f t="shared" si="33"/>
        <v>#REF!</v>
      </c>
      <c r="EM14" s="18" t="e">
        <f t="shared" si="33"/>
        <v>#REF!</v>
      </c>
    </row>
    <row r="15" spans="1:143" ht="12.75">
      <c r="A15" s="18" t="s">
        <v>39</v>
      </c>
      <c r="B15" s="18" t="s">
        <v>38</v>
      </c>
      <c r="C15" s="228" t="s">
        <v>226</v>
      </c>
      <c r="D15" s="18" t="e">
        <f>#REF!</f>
        <v>#REF!</v>
      </c>
      <c r="E15" s="18">
        <f>'[2]2.sz.m-bev.-átszerv'!E16</f>
        <v>16668</v>
      </c>
      <c r="F15" s="18" t="e">
        <f>#REF!</f>
        <v>#REF!</v>
      </c>
      <c r="G15" s="18" t="e">
        <f t="shared" si="2"/>
        <v>#REF!</v>
      </c>
      <c r="H15" s="18" t="e">
        <f t="shared" si="3"/>
        <v>#REF!</v>
      </c>
      <c r="I15" s="18" t="e">
        <f>#REF!</f>
        <v>#REF!</v>
      </c>
      <c r="J15" s="18">
        <f>'[2]2.sz.m-bev.-átszerv'!J16</f>
        <v>0</v>
      </c>
      <c r="K15" s="18" t="e">
        <f>#REF!</f>
        <v>#REF!</v>
      </c>
      <c r="L15" s="18" t="e">
        <f t="shared" si="4"/>
        <v>#REF!</v>
      </c>
      <c r="M15" s="18" t="e">
        <f t="shared" si="5"/>
        <v>#REF!</v>
      </c>
      <c r="N15" s="18" t="e">
        <f t="shared" si="6"/>
        <v>#REF!</v>
      </c>
      <c r="O15" s="18">
        <f t="shared" si="6"/>
        <v>16668</v>
      </c>
      <c r="P15" s="18" t="e">
        <f t="shared" si="6"/>
        <v>#REF!</v>
      </c>
      <c r="Q15" s="18" t="e">
        <f t="shared" si="6"/>
        <v>#REF!</v>
      </c>
      <c r="R15" s="18" t="e">
        <f t="shared" si="6"/>
        <v>#REF!</v>
      </c>
      <c r="S15" s="18" t="e">
        <f t="shared" si="7"/>
        <v>#REF!</v>
      </c>
      <c r="T15" s="18">
        <f t="shared" si="7"/>
        <v>15937</v>
      </c>
      <c r="U15" s="18" t="e">
        <f t="shared" si="7"/>
        <v>#REF!</v>
      </c>
      <c r="V15" s="18" t="e">
        <f t="shared" si="7"/>
        <v>#REF!</v>
      </c>
      <c r="W15" s="18" t="e">
        <f t="shared" si="7"/>
        <v>#REF!</v>
      </c>
      <c r="X15" s="18" t="e">
        <f t="shared" si="8"/>
        <v>#REF!</v>
      </c>
      <c r="Y15" s="18">
        <f t="shared" si="8"/>
        <v>15637</v>
      </c>
      <c r="Z15" s="18" t="e">
        <f t="shared" si="8"/>
        <v>#REF!</v>
      </c>
      <c r="AA15" s="18" t="e">
        <f t="shared" si="8"/>
        <v>#REF!</v>
      </c>
      <c r="AB15" s="18" t="e">
        <f t="shared" si="8"/>
        <v>#REF!</v>
      </c>
      <c r="AC15" s="18" t="e">
        <f>#REF!</f>
        <v>#REF!</v>
      </c>
      <c r="AD15" s="18">
        <f>'[2]2.sz.m-bev.-átszerv'!AD16</f>
        <v>14832</v>
      </c>
      <c r="AE15" s="18" t="e">
        <f>#REF!</f>
        <v>#REF!</v>
      </c>
      <c r="AF15" s="18" t="e">
        <f t="shared" si="9"/>
        <v>#REF!</v>
      </c>
      <c r="AG15" s="18" t="e">
        <f t="shared" si="10"/>
        <v>#REF!</v>
      </c>
      <c r="AH15" s="18" t="e">
        <f>#REF!</f>
        <v>#REF!</v>
      </c>
      <c r="AI15" s="18">
        <f>'[2]2.sz.m-bev.-átszerv'!AI16</f>
        <v>805</v>
      </c>
      <c r="AJ15" s="18" t="e">
        <f>#REF!</f>
        <v>#REF!</v>
      </c>
      <c r="AK15" s="18" t="e">
        <f t="shared" si="11"/>
        <v>#REF!</v>
      </c>
      <c r="AL15" s="18" t="e">
        <f t="shared" si="12"/>
        <v>#REF!</v>
      </c>
      <c r="AM15" s="6">
        <v>0</v>
      </c>
      <c r="AN15" s="18">
        <f>'[2]2.sz.m-bev.-átszerv'!AN16</f>
        <v>300</v>
      </c>
      <c r="AO15" s="6">
        <v>0</v>
      </c>
      <c r="AP15" s="18">
        <f t="shared" si="13"/>
        <v>-300</v>
      </c>
      <c r="AQ15" s="6">
        <v>0</v>
      </c>
      <c r="AR15" s="18" t="e">
        <f>#REF!</f>
        <v>#REF!</v>
      </c>
      <c r="AS15" s="18">
        <f>'[2]2.sz.m-bev.-átszerv'!AS16</f>
        <v>0</v>
      </c>
      <c r="AT15" s="6">
        <v>0</v>
      </c>
      <c r="AU15" s="18">
        <f t="shared" si="14"/>
        <v>0</v>
      </c>
      <c r="AV15" s="6">
        <v>0</v>
      </c>
      <c r="AW15" s="18" t="e">
        <f t="shared" si="15"/>
        <v>#REF!</v>
      </c>
      <c r="AX15" s="18">
        <f t="shared" si="15"/>
        <v>32605</v>
      </c>
      <c r="AY15" s="18" t="e">
        <f t="shared" si="15"/>
        <v>#REF!</v>
      </c>
      <c r="AZ15" s="18" t="e">
        <f t="shared" si="15"/>
        <v>#REF!</v>
      </c>
      <c r="BA15" s="18" t="e">
        <f t="shared" si="15"/>
        <v>#REF!</v>
      </c>
      <c r="BB15" s="18" t="e">
        <f>#REF!</f>
        <v>#REF!</v>
      </c>
      <c r="BC15" s="18">
        <f>'[2]2.sz.m-bev.-átszerv'!BC16</f>
        <v>0</v>
      </c>
      <c r="BD15" s="18" t="e">
        <f>#REF!</f>
        <v>#REF!</v>
      </c>
      <c r="BE15" s="18" t="e">
        <f t="shared" si="16"/>
        <v>#REF!</v>
      </c>
      <c r="BF15" s="6">
        <v>0</v>
      </c>
      <c r="BG15" s="18">
        <f t="shared" si="17"/>
        <v>0</v>
      </c>
      <c r="BH15" s="18">
        <f t="shared" si="17"/>
        <v>15015</v>
      </c>
      <c r="BI15" s="18">
        <f t="shared" si="17"/>
        <v>0</v>
      </c>
      <c r="BJ15" s="18">
        <f t="shared" si="17"/>
        <v>-15015</v>
      </c>
      <c r="BK15" s="18">
        <f t="shared" si="17"/>
        <v>0</v>
      </c>
      <c r="BL15" s="18">
        <f t="shared" si="18"/>
        <v>0</v>
      </c>
      <c r="BM15" s="18">
        <f t="shared" si="18"/>
        <v>15015</v>
      </c>
      <c r="BN15" s="18">
        <f t="shared" si="18"/>
        <v>0</v>
      </c>
      <c r="BO15" s="18">
        <f t="shared" si="18"/>
        <v>-15015</v>
      </c>
      <c r="BP15" s="18">
        <f t="shared" si="18"/>
        <v>0</v>
      </c>
      <c r="BQ15" s="18">
        <v>0</v>
      </c>
      <c r="BR15" s="18">
        <f>'[2]2.sz.m-bev.-átszerv'!BR16</f>
        <v>0</v>
      </c>
      <c r="BS15" s="6">
        <v>0</v>
      </c>
      <c r="BT15" s="18">
        <f t="shared" si="19"/>
        <v>0</v>
      </c>
      <c r="BU15" s="6">
        <v>0</v>
      </c>
      <c r="BV15" s="6">
        <v>0</v>
      </c>
      <c r="BW15" s="18">
        <f>'[2]2.sz.m-bev.-átszerv'!BW16</f>
        <v>15015</v>
      </c>
      <c r="BX15" s="6">
        <v>0</v>
      </c>
      <c r="BY15" s="18">
        <f t="shared" si="20"/>
        <v>-15015</v>
      </c>
      <c r="BZ15" s="6">
        <v>0</v>
      </c>
      <c r="CA15" s="6">
        <v>0</v>
      </c>
      <c r="CB15" s="18">
        <f>'[2]2.sz.m-bev.-átszerv'!CB16</f>
        <v>0</v>
      </c>
      <c r="CC15" s="6">
        <v>0</v>
      </c>
      <c r="CD15" s="18">
        <f t="shared" si="21"/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18">
        <f t="shared" si="22"/>
        <v>15015</v>
      </c>
      <c r="CM15" s="6">
        <v>0</v>
      </c>
      <c r="CN15" s="18">
        <f t="shared" si="23"/>
        <v>-15015</v>
      </c>
      <c r="CO15" s="6">
        <v>0</v>
      </c>
      <c r="CP15" s="18" t="e">
        <f t="shared" si="0"/>
        <v>#REF!</v>
      </c>
      <c r="CQ15" s="18">
        <f t="shared" si="0"/>
        <v>148606</v>
      </c>
      <c r="CR15" s="18" t="e">
        <f t="shared" si="0"/>
        <v>#REF!</v>
      </c>
      <c r="CS15" s="18" t="e">
        <f t="shared" si="0"/>
        <v>#REF!</v>
      </c>
      <c r="CT15" s="18" t="e">
        <f t="shared" si="0"/>
        <v>#REF!</v>
      </c>
      <c r="CU15" s="18" t="e">
        <f>#REF!</f>
        <v>#REF!</v>
      </c>
      <c r="CV15" s="18">
        <f>'[2]2.sz.m-bev.-átszerv'!CV16</f>
        <v>141706</v>
      </c>
      <c r="CW15" s="18" t="e">
        <f>#REF!</f>
        <v>#REF!</v>
      </c>
      <c r="CX15" s="18" t="e">
        <f t="shared" si="24"/>
        <v>#REF!</v>
      </c>
      <c r="CY15" s="18" t="e">
        <f t="shared" si="25"/>
        <v>#REF!</v>
      </c>
      <c r="CZ15" s="18" t="e">
        <f>#REF!</f>
        <v>#REF!</v>
      </c>
      <c r="DA15" s="18">
        <f>'[2]2.sz.m-bev.-átszerv'!DA16</f>
        <v>6900</v>
      </c>
      <c r="DB15" s="18" t="e">
        <f>#REF!</f>
        <v>#REF!</v>
      </c>
      <c r="DC15" s="18" t="e">
        <f t="shared" si="26"/>
        <v>#REF!</v>
      </c>
      <c r="DD15" s="18" t="e">
        <f t="shared" si="27"/>
        <v>#REF!</v>
      </c>
      <c r="DE15" s="18" t="e">
        <f t="shared" si="28"/>
        <v>#REF!</v>
      </c>
      <c r="DF15" s="18">
        <f t="shared" si="28"/>
        <v>196226</v>
      </c>
      <c r="DG15" s="18" t="e">
        <f t="shared" si="28"/>
        <v>#REF!</v>
      </c>
      <c r="DH15" s="18" t="e">
        <f t="shared" si="28"/>
        <v>#REF!</v>
      </c>
      <c r="DI15" s="18" t="e">
        <f t="shared" si="28"/>
        <v>#REF!</v>
      </c>
      <c r="DJ15" s="18" t="e">
        <f>#REF!</f>
        <v>#REF!</v>
      </c>
      <c r="DK15" s="18">
        <f>'[2]2.sz.m-bev.-átszerv'!DK16</f>
        <v>27766</v>
      </c>
      <c r="DL15" s="18" t="e">
        <f>#REF!</f>
        <v>#REF!</v>
      </c>
      <c r="DM15" s="18" t="e">
        <f t="shared" si="29"/>
        <v>#REF!</v>
      </c>
      <c r="DN15" s="18">
        <f t="shared" si="29"/>
        <v>0</v>
      </c>
      <c r="DO15" s="18" t="e">
        <f>#REF!</f>
        <v>#REF!</v>
      </c>
      <c r="DP15" s="18">
        <f>'[2]2.sz.m-bev.-átszerv'!DP16</f>
        <v>20495</v>
      </c>
      <c r="DQ15" s="18" t="e">
        <f>#REF!</f>
        <v>#REF!</v>
      </c>
      <c r="DR15" s="18" t="e">
        <f t="shared" si="1"/>
        <v>#REF!</v>
      </c>
      <c r="DS15" s="18">
        <v>0</v>
      </c>
      <c r="DT15" s="18" t="e">
        <f>#REF!</f>
        <v>#REF!</v>
      </c>
      <c r="DU15" s="18">
        <f>'[2]2.sz.m-bev.-átszerv'!DU16</f>
        <v>7271</v>
      </c>
      <c r="DV15" s="18" t="e">
        <f>#REF!</f>
        <v>#REF!</v>
      </c>
      <c r="DW15" s="18" t="e">
        <f t="shared" si="30"/>
        <v>#REF!</v>
      </c>
      <c r="DX15" s="18">
        <v>0</v>
      </c>
      <c r="DY15" s="18" t="e">
        <f t="shared" si="31"/>
        <v>#REF!</v>
      </c>
      <c r="DZ15" s="18">
        <f t="shared" si="31"/>
        <v>223992</v>
      </c>
      <c r="EA15" s="18" t="e">
        <f t="shared" si="31"/>
        <v>#REF!</v>
      </c>
      <c r="EB15" s="18" t="e">
        <f t="shared" si="31"/>
        <v>#REF!</v>
      </c>
      <c r="EC15" s="18" t="e">
        <f t="shared" si="31"/>
        <v>#REF!</v>
      </c>
      <c r="ED15" s="18" t="e">
        <f t="shared" si="32"/>
        <v>#REF!</v>
      </c>
      <c r="EE15" s="18">
        <f t="shared" si="32"/>
        <v>194806</v>
      </c>
      <c r="EF15" s="18" t="e">
        <f t="shared" si="32"/>
        <v>#REF!</v>
      </c>
      <c r="EG15" s="18" t="e">
        <f t="shared" si="32"/>
        <v>#REF!</v>
      </c>
      <c r="EH15" s="18" t="e">
        <f t="shared" si="32"/>
        <v>#REF!</v>
      </c>
      <c r="EI15" s="18" t="e">
        <f t="shared" si="33"/>
        <v>#REF!</v>
      </c>
      <c r="EJ15" s="18">
        <f t="shared" si="33"/>
        <v>29186</v>
      </c>
      <c r="EK15" s="18" t="e">
        <f t="shared" si="33"/>
        <v>#REF!</v>
      </c>
      <c r="EL15" s="18" t="e">
        <f t="shared" si="33"/>
        <v>#REF!</v>
      </c>
      <c r="EM15" s="18" t="e">
        <f t="shared" si="33"/>
        <v>#REF!</v>
      </c>
    </row>
    <row r="16" spans="1:143" ht="12.75">
      <c r="A16" s="18" t="s">
        <v>13</v>
      </c>
      <c r="B16" s="6"/>
      <c r="C16" s="11" t="s">
        <v>190</v>
      </c>
      <c r="D16" s="18" t="e">
        <f>#REF!</f>
        <v>#REF!</v>
      </c>
      <c r="E16" s="18">
        <f>'[2]2.sz.m-bev.-átszerv'!E18</f>
        <v>35631</v>
      </c>
      <c r="F16" s="18" t="e">
        <f>#REF!</f>
        <v>#REF!</v>
      </c>
      <c r="G16" s="18" t="e">
        <f t="shared" si="2"/>
        <v>#REF!</v>
      </c>
      <c r="H16" s="18" t="e">
        <f t="shared" si="3"/>
        <v>#REF!</v>
      </c>
      <c r="I16" s="18" t="e">
        <f>#REF!</f>
        <v>#REF!</v>
      </c>
      <c r="J16" s="18">
        <f>'[2]2.sz.m-bev.-átszerv'!J18</f>
        <v>0</v>
      </c>
      <c r="K16" s="18" t="e">
        <f>#REF!</f>
        <v>#REF!</v>
      </c>
      <c r="L16" s="18" t="e">
        <f t="shared" si="4"/>
        <v>#REF!</v>
      </c>
      <c r="M16" s="18" t="e">
        <f t="shared" si="5"/>
        <v>#REF!</v>
      </c>
      <c r="N16" s="18" t="e">
        <f t="shared" si="6"/>
        <v>#REF!</v>
      </c>
      <c r="O16" s="18">
        <f t="shared" si="6"/>
        <v>35631</v>
      </c>
      <c r="P16" s="18" t="e">
        <f t="shared" si="6"/>
        <v>#REF!</v>
      </c>
      <c r="Q16" s="18" t="e">
        <f t="shared" si="6"/>
        <v>#REF!</v>
      </c>
      <c r="R16" s="18" t="e">
        <f t="shared" si="6"/>
        <v>#REF!</v>
      </c>
      <c r="S16" s="18" t="e">
        <f t="shared" si="7"/>
        <v>#REF!</v>
      </c>
      <c r="T16" s="18">
        <f t="shared" si="7"/>
        <v>18169</v>
      </c>
      <c r="U16" s="18" t="e">
        <f t="shared" si="7"/>
        <v>#REF!</v>
      </c>
      <c r="V16" s="18" t="e">
        <f t="shared" si="7"/>
        <v>#REF!</v>
      </c>
      <c r="W16" s="18" t="e">
        <f t="shared" si="7"/>
        <v>#REF!</v>
      </c>
      <c r="X16" s="18" t="e">
        <f t="shared" si="8"/>
        <v>#REF!</v>
      </c>
      <c r="Y16" s="18">
        <f t="shared" si="8"/>
        <v>17169</v>
      </c>
      <c r="Z16" s="18" t="e">
        <f t="shared" si="8"/>
        <v>#REF!</v>
      </c>
      <c r="AA16" s="18" t="e">
        <f t="shared" si="8"/>
        <v>#REF!</v>
      </c>
      <c r="AB16" s="18" t="e">
        <f t="shared" si="8"/>
        <v>#REF!</v>
      </c>
      <c r="AC16" s="18" t="e">
        <f>#REF!</f>
        <v>#REF!</v>
      </c>
      <c r="AD16" s="18">
        <f>'[2]2.sz.m-bev.-átszerv'!AD18</f>
        <v>0</v>
      </c>
      <c r="AE16" s="18" t="e">
        <f>#REF!</f>
        <v>#REF!</v>
      </c>
      <c r="AF16" s="18" t="e">
        <f t="shared" si="9"/>
        <v>#REF!</v>
      </c>
      <c r="AG16" s="18" t="e">
        <f t="shared" si="10"/>
        <v>#REF!</v>
      </c>
      <c r="AH16" s="18" t="e">
        <f>#REF!</f>
        <v>#REF!</v>
      </c>
      <c r="AI16" s="18">
        <f>'[2]2.sz.m-bev.-átszerv'!AI18</f>
        <v>17169</v>
      </c>
      <c r="AJ16" s="18" t="e">
        <f>#REF!</f>
        <v>#REF!</v>
      </c>
      <c r="AK16" s="18" t="e">
        <f t="shared" si="11"/>
        <v>#REF!</v>
      </c>
      <c r="AL16" s="18" t="e">
        <f t="shared" si="12"/>
        <v>#REF!</v>
      </c>
      <c r="AM16" s="6">
        <v>0</v>
      </c>
      <c r="AN16" s="18">
        <f>'[2]2.sz.m-bev.-átszerv'!AN18</f>
        <v>1000</v>
      </c>
      <c r="AO16" s="6">
        <v>0</v>
      </c>
      <c r="AP16" s="18">
        <f t="shared" si="13"/>
        <v>-1000</v>
      </c>
      <c r="AQ16" s="6">
        <v>0</v>
      </c>
      <c r="AR16" s="18" t="e">
        <f>#REF!</f>
        <v>#REF!</v>
      </c>
      <c r="AS16" s="18">
        <f>'[2]2.sz.m-bev.-átszerv'!AS18</f>
        <v>0</v>
      </c>
      <c r="AT16" s="6">
        <v>0</v>
      </c>
      <c r="AU16" s="18">
        <f t="shared" si="14"/>
        <v>0</v>
      </c>
      <c r="AV16" s="6">
        <v>0</v>
      </c>
      <c r="AW16" s="18" t="e">
        <f t="shared" si="15"/>
        <v>#REF!</v>
      </c>
      <c r="AX16" s="18">
        <f t="shared" si="15"/>
        <v>53800</v>
      </c>
      <c r="AY16" s="18" t="e">
        <f t="shared" si="15"/>
        <v>#REF!</v>
      </c>
      <c r="AZ16" s="18" t="e">
        <f t="shared" si="15"/>
        <v>#REF!</v>
      </c>
      <c r="BA16" s="18" t="e">
        <f t="shared" si="15"/>
        <v>#REF!</v>
      </c>
      <c r="BB16" s="18" t="e">
        <f>#REF!</f>
        <v>#REF!</v>
      </c>
      <c r="BC16" s="18">
        <f>'[2]2.sz.m-bev.-átszerv'!BC18</f>
        <v>3510</v>
      </c>
      <c r="BD16" s="18" t="e">
        <f>#REF!</f>
        <v>#REF!</v>
      </c>
      <c r="BE16" s="18" t="e">
        <f t="shared" si="16"/>
        <v>#REF!</v>
      </c>
      <c r="BF16" s="6">
        <v>0</v>
      </c>
      <c r="BG16" s="18">
        <f t="shared" si="17"/>
        <v>0</v>
      </c>
      <c r="BH16" s="18">
        <f t="shared" si="17"/>
        <v>3900</v>
      </c>
      <c r="BI16" s="18">
        <f t="shared" si="17"/>
        <v>0</v>
      </c>
      <c r="BJ16" s="18">
        <f t="shared" si="17"/>
        <v>-3900</v>
      </c>
      <c r="BK16" s="18">
        <f t="shared" si="17"/>
        <v>0</v>
      </c>
      <c r="BL16" s="18">
        <f t="shared" si="18"/>
        <v>0</v>
      </c>
      <c r="BM16" s="18">
        <f t="shared" si="18"/>
        <v>3900</v>
      </c>
      <c r="BN16" s="18">
        <f t="shared" si="18"/>
        <v>0</v>
      </c>
      <c r="BO16" s="18">
        <f t="shared" si="18"/>
        <v>-3900</v>
      </c>
      <c r="BP16" s="18">
        <f t="shared" si="18"/>
        <v>0</v>
      </c>
      <c r="BQ16" s="170">
        <v>0</v>
      </c>
      <c r="BR16" s="18">
        <f>'[2]2.sz.m-bev.-átszerv'!BR18</f>
        <v>0</v>
      </c>
      <c r="BS16" s="6">
        <v>0</v>
      </c>
      <c r="BT16" s="18">
        <f t="shared" si="19"/>
        <v>0</v>
      </c>
      <c r="BU16" s="6">
        <v>0</v>
      </c>
      <c r="BV16" s="6">
        <v>0</v>
      </c>
      <c r="BW16" s="18">
        <f>'[2]2.sz.m-bev.-átszerv'!BW18</f>
        <v>3900</v>
      </c>
      <c r="BX16" s="6">
        <v>0</v>
      </c>
      <c r="BY16" s="18">
        <f t="shared" si="20"/>
        <v>-3900</v>
      </c>
      <c r="BZ16" s="6">
        <v>0</v>
      </c>
      <c r="CA16" s="6">
        <v>0</v>
      </c>
      <c r="CB16" s="18">
        <f>'[2]2.sz.m-bev.-átszerv'!CB18</f>
        <v>0</v>
      </c>
      <c r="CC16" s="6">
        <v>0</v>
      </c>
      <c r="CD16" s="18">
        <f t="shared" si="21"/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18">
        <f t="shared" si="22"/>
        <v>7410</v>
      </c>
      <c r="CM16" s="6">
        <v>0</v>
      </c>
      <c r="CN16" s="18">
        <f t="shared" si="23"/>
        <v>-7410</v>
      </c>
      <c r="CO16" s="6">
        <v>0</v>
      </c>
      <c r="CP16" s="18" t="e">
        <f t="shared" si="0"/>
        <v>#REF!</v>
      </c>
      <c r="CQ16" s="18">
        <f t="shared" si="0"/>
        <v>226976</v>
      </c>
      <c r="CR16" s="18" t="e">
        <f t="shared" si="0"/>
        <v>#REF!</v>
      </c>
      <c r="CS16" s="18" t="e">
        <f t="shared" si="0"/>
        <v>#REF!</v>
      </c>
      <c r="CT16" s="18" t="e">
        <f t="shared" si="0"/>
        <v>#REF!</v>
      </c>
      <c r="CU16" s="18" t="e">
        <f>#REF!</f>
        <v>#REF!</v>
      </c>
      <c r="CV16" s="18">
        <f>'[2]2.sz.m-bev.-átszerv'!CV18</f>
        <v>213231</v>
      </c>
      <c r="CW16" s="18" t="e">
        <f>#REF!</f>
        <v>#REF!</v>
      </c>
      <c r="CX16" s="18" t="e">
        <f t="shared" si="24"/>
        <v>#REF!</v>
      </c>
      <c r="CY16" s="18" t="e">
        <f t="shared" si="25"/>
        <v>#REF!</v>
      </c>
      <c r="CZ16" s="18" t="e">
        <f>#REF!</f>
        <v>#REF!</v>
      </c>
      <c r="DA16" s="18">
        <f>'[2]2.sz.m-bev.-átszerv'!DA18</f>
        <v>13745</v>
      </c>
      <c r="DB16" s="18" t="e">
        <f>#REF!</f>
        <v>#REF!</v>
      </c>
      <c r="DC16" s="18" t="e">
        <f t="shared" si="26"/>
        <v>#REF!</v>
      </c>
      <c r="DD16" s="18" t="e">
        <f t="shared" si="27"/>
        <v>#REF!</v>
      </c>
      <c r="DE16" s="18" t="e">
        <f t="shared" si="28"/>
        <v>#REF!</v>
      </c>
      <c r="DF16" s="18">
        <f t="shared" si="28"/>
        <v>288186</v>
      </c>
      <c r="DG16" s="18" t="e">
        <f t="shared" si="28"/>
        <v>#REF!</v>
      </c>
      <c r="DH16" s="18" t="e">
        <f t="shared" si="28"/>
        <v>#REF!</v>
      </c>
      <c r="DI16" s="18" t="e">
        <f t="shared" si="28"/>
        <v>#REF!</v>
      </c>
      <c r="DJ16" s="18" t="e">
        <f>#REF!</f>
        <v>#REF!</v>
      </c>
      <c r="DK16" s="18">
        <f>'[2]2.sz.m-bev.-átszerv'!DK18</f>
        <v>4491</v>
      </c>
      <c r="DL16" s="18" t="e">
        <f>#REF!</f>
        <v>#REF!</v>
      </c>
      <c r="DM16" s="18" t="e">
        <f t="shared" si="29"/>
        <v>#REF!</v>
      </c>
      <c r="DN16" s="18">
        <f t="shared" si="29"/>
        <v>0</v>
      </c>
      <c r="DO16" s="18" t="e">
        <f>#REF!</f>
        <v>#REF!</v>
      </c>
      <c r="DP16" s="18">
        <f>'[2]2.sz.m-bev.-átszerv'!DP18</f>
        <v>4491</v>
      </c>
      <c r="DQ16" s="18" t="e">
        <f>#REF!</f>
        <v>#REF!</v>
      </c>
      <c r="DR16" s="18" t="e">
        <f t="shared" si="1"/>
        <v>#REF!</v>
      </c>
      <c r="DS16" s="18">
        <v>0</v>
      </c>
      <c r="DT16" s="18" t="e">
        <f>#REF!</f>
        <v>#REF!</v>
      </c>
      <c r="DU16" s="18">
        <f>'[2]2.sz.m-bev.-átszerv'!DU18</f>
        <v>0</v>
      </c>
      <c r="DV16" s="18" t="e">
        <f>#REF!</f>
        <v>#REF!</v>
      </c>
      <c r="DW16" s="18" t="e">
        <f t="shared" si="30"/>
        <v>#REF!</v>
      </c>
      <c r="DX16" s="18">
        <v>0</v>
      </c>
      <c r="DY16" s="18" t="e">
        <f t="shared" si="31"/>
        <v>#REF!</v>
      </c>
      <c r="DZ16" s="18">
        <f t="shared" si="31"/>
        <v>292677</v>
      </c>
      <c r="EA16" s="18" t="e">
        <f t="shared" si="31"/>
        <v>#REF!</v>
      </c>
      <c r="EB16" s="18" t="e">
        <f t="shared" si="31"/>
        <v>#REF!</v>
      </c>
      <c r="EC16" s="18" t="e">
        <f t="shared" si="31"/>
        <v>#REF!</v>
      </c>
      <c r="ED16" s="18" t="e">
        <f t="shared" si="32"/>
        <v>#REF!</v>
      </c>
      <c r="EE16" s="18">
        <f t="shared" si="32"/>
        <v>271522</v>
      </c>
      <c r="EF16" s="18" t="e">
        <f t="shared" si="32"/>
        <v>#REF!</v>
      </c>
      <c r="EG16" s="18" t="e">
        <f t="shared" si="32"/>
        <v>#REF!</v>
      </c>
      <c r="EH16" s="18" t="e">
        <f t="shared" si="32"/>
        <v>#REF!</v>
      </c>
      <c r="EI16" s="18" t="e">
        <f t="shared" si="33"/>
        <v>#REF!</v>
      </c>
      <c r="EJ16" s="18">
        <f t="shared" si="33"/>
        <v>21155</v>
      </c>
      <c r="EK16" s="18" t="e">
        <f t="shared" si="33"/>
        <v>#REF!</v>
      </c>
      <c r="EL16" s="18" t="e">
        <f t="shared" si="33"/>
        <v>#REF!</v>
      </c>
      <c r="EM16" s="18" t="e">
        <f t="shared" si="33"/>
        <v>#REF!</v>
      </c>
    </row>
    <row r="17" spans="1:143" ht="12.75">
      <c r="A17" s="18" t="s">
        <v>14</v>
      </c>
      <c r="B17" s="6"/>
      <c r="C17" s="295" t="s">
        <v>422</v>
      </c>
      <c r="D17" s="18" t="e">
        <f>#REF!</f>
        <v>#REF!</v>
      </c>
      <c r="E17" s="18">
        <f>'[2]2.sz.m-bev.-átszerv'!E19</f>
        <v>28101</v>
      </c>
      <c r="F17" s="18" t="e">
        <f>#REF!</f>
        <v>#REF!</v>
      </c>
      <c r="G17" s="18" t="e">
        <f t="shared" si="2"/>
        <v>#REF!</v>
      </c>
      <c r="H17" s="18" t="e">
        <f t="shared" si="3"/>
        <v>#REF!</v>
      </c>
      <c r="I17" s="18" t="e">
        <f>#REF!</f>
        <v>#REF!</v>
      </c>
      <c r="J17" s="18">
        <f>'[2]2.sz.m-bev.-átszerv'!J19</f>
        <v>0</v>
      </c>
      <c r="K17" s="18" t="e">
        <f>#REF!</f>
        <v>#REF!</v>
      </c>
      <c r="L17" s="18" t="e">
        <f t="shared" si="4"/>
        <v>#REF!</v>
      </c>
      <c r="M17" s="18" t="e">
        <f t="shared" si="5"/>
        <v>#REF!</v>
      </c>
      <c r="N17" s="18" t="e">
        <f t="shared" si="6"/>
        <v>#REF!</v>
      </c>
      <c r="O17" s="18">
        <f t="shared" si="6"/>
        <v>28101</v>
      </c>
      <c r="P17" s="18" t="e">
        <f t="shared" si="6"/>
        <v>#REF!</v>
      </c>
      <c r="Q17" s="18" t="e">
        <f t="shared" si="6"/>
        <v>#REF!</v>
      </c>
      <c r="R17" s="18" t="e">
        <f t="shared" si="6"/>
        <v>#REF!</v>
      </c>
      <c r="S17" s="18" t="e">
        <f t="shared" si="7"/>
        <v>#REF!</v>
      </c>
      <c r="T17" s="18">
        <f t="shared" si="7"/>
        <v>4991</v>
      </c>
      <c r="U17" s="18" t="e">
        <f t="shared" si="7"/>
        <v>#REF!</v>
      </c>
      <c r="V17" s="18" t="e">
        <f t="shared" si="7"/>
        <v>#REF!</v>
      </c>
      <c r="W17" s="18" t="e">
        <f t="shared" si="7"/>
        <v>#REF!</v>
      </c>
      <c r="X17" s="18" t="e">
        <f t="shared" si="8"/>
        <v>#REF!</v>
      </c>
      <c r="Y17" s="18">
        <f t="shared" si="8"/>
        <v>3420</v>
      </c>
      <c r="Z17" s="18" t="e">
        <f t="shared" si="8"/>
        <v>#REF!</v>
      </c>
      <c r="AA17" s="18" t="e">
        <f t="shared" si="8"/>
        <v>#REF!</v>
      </c>
      <c r="AB17" s="18" t="e">
        <f t="shared" si="8"/>
        <v>#REF!</v>
      </c>
      <c r="AC17" s="18" t="e">
        <f>#REF!</f>
        <v>#REF!</v>
      </c>
      <c r="AD17" s="18">
        <f>'[2]2.sz.m-bev.-átszerv'!AD19</f>
        <v>0</v>
      </c>
      <c r="AE17" s="18" t="e">
        <f>#REF!</f>
        <v>#REF!</v>
      </c>
      <c r="AF17" s="18" t="e">
        <f t="shared" si="9"/>
        <v>#REF!</v>
      </c>
      <c r="AG17" s="18" t="e">
        <f t="shared" si="10"/>
        <v>#REF!</v>
      </c>
      <c r="AH17" s="18" t="e">
        <f>#REF!</f>
        <v>#REF!</v>
      </c>
      <c r="AI17" s="18">
        <f>'[2]2.sz.m-bev.-átszerv'!AI19</f>
        <v>3420</v>
      </c>
      <c r="AJ17" s="18" t="e">
        <f>#REF!</f>
        <v>#REF!</v>
      </c>
      <c r="AK17" s="18" t="e">
        <f t="shared" si="11"/>
        <v>#REF!</v>
      </c>
      <c r="AL17" s="18" t="e">
        <f t="shared" si="12"/>
        <v>#REF!</v>
      </c>
      <c r="AM17" s="6">
        <v>0</v>
      </c>
      <c r="AN17" s="18">
        <f>'[2]2.sz.m-bev.-átszerv'!AN19</f>
        <v>1571</v>
      </c>
      <c r="AO17" s="6">
        <v>0</v>
      </c>
      <c r="AP17" s="18">
        <f t="shared" si="13"/>
        <v>-1571</v>
      </c>
      <c r="AQ17" s="6">
        <v>0</v>
      </c>
      <c r="AR17" s="18" t="e">
        <f>#REF!</f>
        <v>#REF!</v>
      </c>
      <c r="AS17" s="18">
        <f>'[2]2.sz.m-bev.-átszerv'!AS19</f>
        <v>0</v>
      </c>
      <c r="AT17" s="6">
        <v>0</v>
      </c>
      <c r="AU17" s="18">
        <f t="shared" si="14"/>
        <v>0</v>
      </c>
      <c r="AV17" s="6">
        <v>0</v>
      </c>
      <c r="AW17" s="18" t="e">
        <f t="shared" si="15"/>
        <v>#REF!</v>
      </c>
      <c r="AX17" s="18">
        <f t="shared" si="15"/>
        <v>33092</v>
      </c>
      <c r="AY17" s="18" t="e">
        <f t="shared" si="15"/>
        <v>#REF!</v>
      </c>
      <c r="AZ17" s="18" t="e">
        <f t="shared" si="15"/>
        <v>#REF!</v>
      </c>
      <c r="BA17" s="18" t="e">
        <f t="shared" si="15"/>
        <v>#REF!</v>
      </c>
      <c r="BB17" s="18" t="e">
        <f>#REF!</f>
        <v>#REF!</v>
      </c>
      <c r="BC17" s="18">
        <f>'[2]2.sz.m-bev.-átszerv'!BC19</f>
        <v>1000</v>
      </c>
      <c r="BD17" s="18" t="e">
        <f>#REF!</f>
        <v>#REF!</v>
      </c>
      <c r="BE17" s="18" t="e">
        <f t="shared" si="16"/>
        <v>#REF!</v>
      </c>
      <c r="BF17" s="6">
        <v>0</v>
      </c>
      <c r="BG17" s="18">
        <f t="shared" si="17"/>
        <v>0</v>
      </c>
      <c r="BH17" s="18">
        <f t="shared" si="17"/>
        <v>0</v>
      </c>
      <c r="BI17" s="18">
        <f t="shared" si="17"/>
        <v>0</v>
      </c>
      <c r="BJ17" s="18">
        <f t="shared" si="17"/>
        <v>0</v>
      </c>
      <c r="BK17" s="18">
        <f t="shared" si="17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70">
        <v>0</v>
      </c>
      <c r="BR17" s="18">
        <f>'[2]2.sz.m-bev.-átszerv'!BR19</f>
        <v>0</v>
      </c>
      <c r="BS17" s="6">
        <v>0</v>
      </c>
      <c r="BT17" s="18">
        <f t="shared" si="19"/>
        <v>0</v>
      </c>
      <c r="BU17" s="6">
        <v>0</v>
      </c>
      <c r="BV17" s="6">
        <v>0</v>
      </c>
      <c r="BW17" s="18">
        <f>'[2]2.sz.m-bev.-átszerv'!BW19</f>
        <v>0</v>
      </c>
      <c r="BX17" s="6">
        <v>0</v>
      </c>
      <c r="BY17" s="18">
        <f t="shared" si="20"/>
        <v>0</v>
      </c>
      <c r="BZ17" s="6">
        <v>0</v>
      </c>
      <c r="CA17" s="6">
        <v>0</v>
      </c>
      <c r="CB17" s="18">
        <f>'[2]2.sz.m-bev.-átszerv'!CB19</f>
        <v>0</v>
      </c>
      <c r="CC17" s="6">
        <v>0</v>
      </c>
      <c r="CD17" s="18">
        <f t="shared" si="21"/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18">
        <f t="shared" si="22"/>
        <v>1000</v>
      </c>
      <c r="CM17" s="6">
        <v>0</v>
      </c>
      <c r="CN17" s="18">
        <f t="shared" si="23"/>
        <v>-1000</v>
      </c>
      <c r="CO17" s="6">
        <v>0</v>
      </c>
      <c r="CP17" s="18" t="e">
        <f t="shared" si="0"/>
        <v>#REF!</v>
      </c>
      <c r="CQ17" s="18">
        <f t="shared" si="0"/>
        <v>1859230</v>
      </c>
      <c r="CR17" s="18" t="e">
        <f t="shared" si="0"/>
        <v>#REF!</v>
      </c>
      <c r="CS17" s="18" t="e">
        <f t="shared" si="0"/>
        <v>#REF!</v>
      </c>
      <c r="CT17" s="18" t="e">
        <f t="shared" si="0"/>
        <v>#REF!</v>
      </c>
      <c r="CU17" s="18" t="e">
        <f>#REF!</f>
        <v>#REF!</v>
      </c>
      <c r="CV17" s="18">
        <f>'[2]2.sz.m-bev.-átszerv'!CV19</f>
        <v>1846834</v>
      </c>
      <c r="CW17" s="18" t="e">
        <f>#REF!</f>
        <v>#REF!</v>
      </c>
      <c r="CX17" s="18" t="e">
        <f t="shared" si="24"/>
        <v>#REF!</v>
      </c>
      <c r="CY17" s="18" t="e">
        <f t="shared" si="25"/>
        <v>#REF!</v>
      </c>
      <c r="CZ17" s="18" t="e">
        <f>#REF!</f>
        <v>#REF!</v>
      </c>
      <c r="DA17" s="18">
        <f>'[2]2.sz.m-bev.-átszerv'!DA19</f>
        <v>12396</v>
      </c>
      <c r="DB17" s="18" t="e">
        <f>#REF!</f>
        <v>#REF!</v>
      </c>
      <c r="DC17" s="18" t="e">
        <f t="shared" si="26"/>
        <v>#REF!</v>
      </c>
      <c r="DD17" s="18" t="e">
        <f t="shared" si="27"/>
        <v>#REF!</v>
      </c>
      <c r="DE17" s="18" t="e">
        <f t="shared" si="28"/>
        <v>#REF!</v>
      </c>
      <c r="DF17" s="18">
        <f t="shared" si="28"/>
        <v>1893322</v>
      </c>
      <c r="DG17" s="18" t="e">
        <f t="shared" si="28"/>
        <v>#REF!</v>
      </c>
      <c r="DH17" s="18" t="e">
        <f t="shared" si="28"/>
        <v>#REF!</v>
      </c>
      <c r="DI17" s="18" t="e">
        <f t="shared" si="28"/>
        <v>#REF!</v>
      </c>
      <c r="DJ17" s="18" t="e">
        <f>#REF!</f>
        <v>#REF!</v>
      </c>
      <c r="DK17" s="18">
        <f>'[2]2.sz.m-bev.-átszerv'!DK19</f>
        <v>8765</v>
      </c>
      <c r="DL17" s="18" t="e">
        <f>#REF!</f>
        <v>#REF!</v>
      </c>
      <c r="DM17" s="18" t="e">
        <f t="shared" si="29"/>
        <v>#REF!</v>
      </c>
      <c r="DN17" s="18">
        <f t="shared" si="29"/>
        <v>0</v>
      </c>
      <c r="DO17" s="18" t="e">
        <f>#REF!</f>
        <v>#REF!</v>
      </c>
      <c r="DP17" s="18">
        <f>'[2]2.sz.m-bev.-átszerv'!DP19</f>
        <v>8765</v>
      </c>
      <c r="DQ17" s="18" t="e">
        <f>#REF!</f>
        <v>#REF!</v>
      </c>
      <c r="DR17" s="18" t="e">
        <f t="shared" si="1"/>
        <v>#REF!</v>
      </c>
      <c r="DS17" s="18">
        <v>0</v>
      </c>
      <c r="DT17" s="18" t="e">
        <f>#REF!</f>
        <v>#REF!</v>
      </c>
      <c r="DU17" s="18">
        <f>'[2]2.sz.m-bev.-átszerv'!DU19</f>
        <v>0</v>
      </c>
      <c r="DV17" s="18" t="e">
        <f>#REF!</f>
        <v>#REF!</v>
      </c>
      <c r="DW17" s="18" t="e">
        <f t="shared" si="30"/>
        <v>#REF!</v>
      </c>
      <c r="DX17" s="18">
        <v>0</v>
      </c>
      <c r="DY17" s="18" t="e">
        <f t="shared" si="31"/>
        <v>#REF!</v>
      </c>
      <c r="DZ17" s="18">
        <f t="shared" si="31"/>
        <v>1902087</v>
      </c>
      <c r="EA17" s="18" t="e">
        <f t="shared" si="31"/>
        <v>#REF!</v>
      </c>
      <c r="EB17" s="18" t="e">
        <f t="shared" si="31"/>
        <v>#REF!</v>
      </c>
      <c r="EC17" s="18" t="e">
        <f t="shared" si="31"/>
        <v>#REF!</v>
      </c>
      <c r="ED17" s="18" t="e">
        <f t="shared" si="32"/>
        <v>#REF!</v>
      </c>
      <c r="EE17" s="18">
        <f t="shared" si="32"/>
        <v>1888691</v>
      </c>
      <c r="EF17" s="18" t="e">
        <f t="shared" si="32"/>
        <v>#REF!</v>
      </c>
      <c r="EG17" s="18" t="e">
        <f t="shared" si="32"/>
        <v>#REF!</v>
      </c>
      <c r="EH17" s="18" t="e">
        <f t="shared" si="32"/>
        <v>#REF!</v>
      </c>
      <c r="EI17" s="18" t="e">
        <f t="shared" si="33"/>
        <v>#REF!</v>
      </c>
      <c r="EJ17" s="18">
        <f t="shared" si="33"/>
        <v>13396</v>
      </c>
      <c r="EK17" s="18" t="e">
        <f t="shared" si="33"/>
        <v>#REF!</v>
      </c>
      <c r="EL17" s="18" t="e">
        <f t="shared" si="33"/>
        <v>#REF!</v>
      </c>
      <c r="EM17" s="18" t="e">
        <f t="shared" si="33"/>
        <v>#REF!</v>
      </c>
    </row>
    <row r="18" spans="1:143" ht="12.75">
      <c r="A18" s="18" t="s">
        <v>15</v>
      </c>
      <c r="B18" s="18"/>
      <c r="C18" s="6" t="s">
        <v>425</v>
      </c>
      <c r="D18" s="18" t="e">
        <f>#REF!</f>
        <v>#REF!</v>
      </c>
      <c r="E18" s="18">
        <f>'[2]2.sz.m-bev.-átszerv'!E20</f>
        <v>53398</v>
      </c>
      <c r="F18" s="18" t="e">
        <f>#REF!</f>
        <v>#REF!</v>
      </c>
      <c r="G18" s="18" t="e">
        <f t="shared" si="2"/>
        <v>#REF!</v>
      </c>
      <c r="H18" s="18" t="e">
        <f t="shared" si="3"/>
        <v>#REF!</v>
      </c>
      <c r="I18" s="18" t="e">
        <f>#REF!</f>
        <v>#REF!</v>
      </c>
      <c r="J18" s="18">
        <f>'[2]2.sz.m-bev.-átszerv'!J20</f>
        <v>0</v>
      </c>
      <c r="K18" s="18" t="e">
        <f>#REF!</f>
        <v>#REF!</v>
      </c>
      <c r="L18" s="18" t="e">
        <f t="shared" si="4"/>
        <v>#REF!</v>
      </c>
      <c r="M18" s="18" t="e">
        <f t="shared" si="5"/>
        <v>#REF!</v>
      </c>
      <c r="N18" s="18" t="e">
        <f t="shared" si="6"/>
        <v>#REF!</v>
      </c>
      <c r="O18" s="18">
        <f t="shared" si="6"/>
        <v>53398</v>
      </c>
      <c r="P18" s="18" t="e">
        <f t="shared" si="6"/>
        <v>#REF!</v>
      </c>
      <c r="Q18" s="18" t="e">
        <f t="shared" si="6"/>
        <v>#REF!</v>
      </c>
      <c r="R18" s="18" t="e">
        <f t="shared" si="6"/>
        <v>#REF!</v>
      </c>
      <c r="S18" s="18" t="e">
        <f t="shared" si="7"/>
        <v>#REF!</v>
      </c>
      <c r="T18" s="18">
        <f t="shared" si="7"/>
        <v>36940</v>
      </c>
      <c r="U18" s="18" t="e">
        <f t="shared" si="7"/>
        <v>#REF!</v>
      </c>
      <c r="V18" s="18" t="e">
        <f t="shared" si="7"/>
        <v>#REF!</v>
      </c>
      <c r="W18" s="18" t="e">
        <f t="shared" si="7"/>
        <v>#REF!</v>
      </c>
      <c r="X18" s="18" t="e">
        <f t="shared" si="8"/>
        <v>#REF!</v>
      </c>
      <c r="Y18" s="18">
        <f t="shared" si="8"/>
        <v>35400</v>
      </c>
      <c r="Z18" s="18" t="e">
        <f t="shared" si="8"/>
        <v>#REF!</v>
      </c>
      <c r="AA18" s="18" t="e">
        <f t="shared" si="8"/>
        <v>#REF!</v>
      </c>
      <c r="AB18" s="18" t="e">
        <f t="shared" si="8"/>
        <v>#REF!</v>
      </c>
      <c r="AC18" s="18" t="e">
        <f>#REF!</f>
        <v>#REF!</v>
      </c>
      <c r="AD18" s="18">
        <f>'[2]2.sz.m-bev.-átszerv'!AD20</f>
        <v>0</v>
      </c>
      <c r="AE18" s="18" t="e">
        <f>#REF!</f>
        <v>#REF!</v>
      </c>
      <c r="AF18" s="18" t="e">
        <f t="shared" si="9"/>
        <v>#REF!</v>
      </c>
      <c r="AG18" s="18" t="e">
        <f t="shared" si="10"/>
        <v>#REF!</v>
      </c>
      <c r="AH18" s="18" t="e">
        <f>#REF!</f>
        <v>#REF!</v>
      </c>
      <c r="AI18" s="18">
        <f>'[2]2.sz.m-bev.-átszerv'!AI20</f>
        <v>35400</v>
      </c>
      <c r="AJ18" s="18" t="e">
        <f>#REF!</f>
        <v>#REF!</v>
      </c>
      <c r="AK18" s="18" t="e">
        <f t="shared" si="11"/>
        <v>#REF!</v>
      </c>
      <c r="AL18" s="18" t="e">
        <f t="shared" si="12"/>
        <v>#REF!</v>
      </c>
      <c r="AM18" s="6">
        <v>0</v>
      </c>
      <c r="AN18" s="18">
        <f>'[2]2.sz.m-bev.-átszerv'!AN20</f>
        <v>0</v>
      </c>
      <c r="AO18" s="6">
        <v>0</v>
      </c>
      <c r="AP18" s="18">
        <f t="shared" si="13"/>
        <v>0</v>
      </c>
      <c r="AQ18" s="6">
        <v>0</v>
      </c>
      <c r="AR18" s="18" t="e">
        <f>#REF!</f>
        <v>#REF!</v>
      </c>
      <c r="AS18" s="18">
        <f>'[2]2.sz.m-bev.-átszerv'!AS20</f>
        <v>1540</v>
      </c>
      <c r="AT18" s="6">
        <v>0</v>
      </c>
      <c r="AU18" s="18">
        <f t="shared" si="14"/>
        <v>-1540</v>
      </c>
      <c r="AV18" s="6">
        <v>0</v>
      </c>
      <c r="AW18" s="18" t="e">
        <f t="shared" si="15"/>
        <v>#REF!</v>
      </c>
      <c r="AX18" s="18">
        <f t="shared" si="15"/>
        <v>90338</v>
      </c>
      <c r="AY18" s="18" t="e">
        <f t="shared" si="15"/>
        <v>#REF!</v>
      </c>
      <c r="AZ18" s="18" t="e">
        <f t="shared" si="15"/>
        <v>#REF!</v>
      </c>
      <c r="BA18" s="18" t="e">
        <f t="shared" si="15"/>
        <v>#REF!</v>
      </c>
      <c r="BB18" s="18" t="e">
        <f>#REF!</f>
        <v>#REF!</v>
      </c>
      <c r="BC18" s="18">
        <f>'[2]2.sz.m-bev.-átszerv'!BC20</f>
        <v>0</v>
      </c>
      <c r="BD18" s="18" t="e">
        <f>#REF!</f>
        <v>#REF!</v>
      </c>
      <c r="BE18" s="18" t="e">
        <f t="shared" si="16"/>
        <v>#REF!</v>
      </c>
      <c r="BF18" s="6">
        <v>0</v>
      </c>
      <c r="BG18" s="18">
        <f t="shared" si="17"/>
        <v>0</v>
      </c>
      <c r="BH18" s="18">
        <f t="shared" si="17"/>
        <v>2600</v>
      </c>
      <c r="BI18" s="18">
        <f t="shared" si="17"/>
        <v>0</v>
      </c>
      <c r="BJ18" s="18">
        <f t="shared" si="17"/>
        <v>-2600</v>
      </c>
      <c r="BK18" s="18">
        <f t="shared" si="17"/>
        <v>0</v>
      </c>
      <c r="BL18" s="18">
        <f t="shared" si="18"/>
        <v>0</v>
      </c>
      <c r="BM18" s="18">
        <f t="shared" si="18"/>
        <v>2600</v>
      </c>
      <c r="BN18" s="18">
        <f t="shared" si="18"/>
        <v>0</v>
      </c>
      <c r="BO18" s="18">
        <f t="shared" si="18"/>
        <v>-2600</v>
      </c>
      <c r="BP18" s="18">
        <f t="shared" si="18"/>
        <v>0</v>
      </c>
      <c r="BQ18" s="170">
        <v>0</v>
      </c>
      <c r="BR18" s="18">
        <f>'[2]2.sz.m-bev.-átszerv'!BR20</f>
        <v>0</v>
      </c>
      <c r="BS18" s="6">
        <v>0</v>
      </c>
      <c r="BT18" s="18">
        <f t="shared" si="19"/>
        <v>0</v>
      </c>
      <c r="BU18" s="6">
        <v>0</v>
      </c>
      <c r="BV18" s="6">
        <v>0</v>
      </c>
      <c r="BW18" s="18">
        <f>'[2]2.sz.m-bev.-átszerv'!BW20</f>
        <v>2600</v>
      </c>
      <c r="BX18" s="6">
        <v>0</v>
      </c>
      <c r="BY18" s="18">
        <f t="shared" si="20"/>
        <v>-2600</v>
      </c>
      <c r="BZ18" s="6">
        <v>0</v>
      </c>
      <c r="CA18" s="6">
        <v>0</v>
      </c>
      <c r="CB18" s="18">
        <f>'[2]2.sz.m-bev.-átszerv'!CB20</f>
        <v>0</v>
      </c>
      <c r="CC18" s="6">
        <v>0</v>
      </c>
      <c r="CD18" s="18">
        <f t="shared" si="21"/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18">
        <f t="shared" si="22"/>
        <v>2600</v>
      </c>
      <c r="CM18" s="6">
        <v>0</v>
      </c>
      <c r="CN18" s="18">
        <f t="shared" si="23"/>
        <v>-2600</v>
      </c>
      <c r="CO18" s="6">
        <v>0</v>
      </c>
      <c r="CP18" s="18" t="e">
        <f t="shared" si="0"/>
        <v>#REF!</v>
      </c>
      <c r="CQ18" s="18">
        <f t="shared" si="0"/>
        <v>226892</v>
      </c>
      <c r="CR18" s="18" t="e">
        <f t="shared" si="0"/>
        <v>#REF!</v>
      </c>
      <c r="CS18" s="18" t="e">
        <f t="shared" si="0"/>
        <v>#REF!</v>
      </c>
      <c r="CT18" s="18" t="e">
        <f t="shared" si="0"/>
        <v>#REF!</v>
      </c>
      <c r="CU18" s="18" t="e">
        <f>#REF!</f>
        <v>#REF!</v>
      </c>
      <c r="CV18" s="18">
        <f>'[2]2.sz.m-bev.-átszerv'!CV20</f>
        <v>151985</v>
      </c>
      <c r="CW18" s="18" t="e">
        <f>#REF!</f>
        <v>#REF!</v>
      </c>
      <c r="CX18" s="18" t="e">
        <f t="shared" si="24"/>
        <v>#REF!</v>
      </c>
      <c r="CY18" s="18" t="e">
        <f t="shared" si="25"/>
        <v>#REF!</v>
      </c>
      <c r="CZ18" s="18" t="e">
        <f>#REF!</f>
        <v>#REF!</v>
      </c>
      <c r="DA18" s="18">
        <f>'[2]2.sz.m-bev.-átszerv'!DA20</f>
        <v>74907</v>
      </c>
      <c r="DB18" s="18" t="e">
        <f>#REF!</f>
        <v>#REF!</v>
      </c>
      <c r="DC18" s="18" t="e">
        <f t="shared" si="26"/>
        <v>#REF!</v>
      </c>
      <c r="DD18" s="18" t="e">
        <f t="shared" si="27"/>
        <v>#REF!</v>
      </c>
      <c r="DE18" s="18" t="e">
        <f t="shared" si="28"/>
        <v>#REF!</v>
      </c>
      <c r="DF18" s="18">
        <f t="shared" si="28"/>
        <v>319830</v>
      </c>
      <c r="DG18" s="18" t="e">
        <f t="shared" si="28"/>
        <v>#REF!</v>
      </c>
      <c r="DH18" s="18" t="e">
        <f t="shared" si="28"/>
        <v>#REF!</v>
      </c>
      <c r="DI18" s="18" t="e">
        <f t="shared" si="28"/>
        <v>#REF!</v>
      </c>
      <c r="DJ18" s="18" t="e">
        <f>#REF!</f>
        <v>#REF!</v>
      </c>
      <c r="DK18" s="18">
        <f>'[2]2.sz.m-bev.-átszerv'!DK20</f>
        <v>0</v>
      </c>
      <c r="DL18" s="18" t="e">
        <f>#REF!</f>
        <v>#REF!</v>
      </c>
      <c r="DM18" s="18" t="e">
        <f t="shared" si="29"/>
        <v>#REF!</v>
      </c>
      <c r="DN18" s="18">
        <f t="shared" si="29"/>
        <v>0</v>
      </c>
      <c r="DO18" s="18" t="e">
        <f>#REF!</f>
        <v>#REF!</v>
      </c>
      <c r="DP18" s="18">
        <f>'[2]2.sz.m-bev.-átszerv'!DP20</f>
        <v>0</v>
      </c>
      <c r="DQ18" s="18" t="e">
        <f>#REF!</f>
        <v>#REF!</v>
      </c>
      <c r="DR18" s="18" t="e">
        <f t="shared" si="1"/>
        <v>#REF!</v>
      </c>
      <c r="DS18" s="18">
        <v>0</v>
      </c>
      <c r="DT18" s="18" t="e">
        <f>#REF!</f>
        <v>#REF!</v>
      </c>
      <c r="DU18" s="18">
        <f>'[2]2.sz.m-bev.-átszerv'!DU20</f>
        <v>0</v>
      </c>
      <c r="DV18" s="18" t="e">
        <f>#REF!</f>
        <v>#REF!</v>
      </c>
      <c r="DW18" s="18" t="e">
        <f t="shared" si="30"/>
        <v>#REF!</v>
      </c>
      <c r="DX18" s="18">
        <v>0</v>
      </c>
      <c r="DY18" s="18" t="e">
        <f t="shared" si="31"/>
        <v>#REF!</v>
      </c>
      <c r="DZ18" s="18">
        <f t="shared" si="31"/>
        <v>319830</v>
      </c>
      <c r="EA18" s="18" t="e">
        <f t="shared" si="31"/>
        <v>#REF!</v>
      </c>
      <c r="EB18" s="18" t="e">
        <f t="shared" si="31"/>
        <v>#REF!</v>
      </c>
      <c r="EC18" s="18" t="e">
        <f t="shared" si="31"/>
        <v>#REF!</v>
      </c>
      <c r="ED18" s="18" t="e">
        <f t="shared" si="32"/>
        <v>#REF!</v>
      </c>
      <c r="EE18" s="18">
        <f t="shared" si="32"/>
        <v>242323</v>
      </c>
      <c r="EF18" s="18" t="e">
        <f t="shared" si="32"/>
        <v>#REF!</v>
      </c>
      <c r="EG18" s="18" t="e">
        <f t="shared" si="32"/>
        <v>#REF!</v>
      </c>
      <c r="EH18" s="18" t="e">
        <f t="shared" si="32"/>
        <v>#REF!</v>
      </c>
      <c r="EI18" s="18" t="e">
        <f t="shared" si="33"/>
        <v>#REF!</v>
      </c>
      <c r="EJ18" s="18">
        <f t="shared" si="33"/>
        <v>77507</v>
      </c>
      <c r="EK18" s="18" t="e">
        <f t="shared" si="33"/>
        <v>#REF!</v>
      </c>
      <c r="EL18" s="18" t="e">
        <f t="shared" si="33"/>
        <v>#REF!</v>
      </c>
      <c r="EM18" s="18" t="e">
        <f t="shared" si="33"/>
        <v>#REF!</v>
      </c>
    </row>
    <row r="19" spans="1:143" ht="12.75">
      <c r="A19" s="18" t="s">
        <v>16</v>
      </c>
      <c r="B19" s="18"/>
      <c r="C19" s="11" t="s">
        <v>426</v>
      </c>
      <c r="D19" s="18" t="e">
        <f>#REF!</f>
        <v>#REF!</v>
      </c>
      <c r="E19" s="18">
        <f>'[2]2.sz.m-bev.-átszerv'!E21</f>
        <v>16156</v>
      </c>
      <c r="F19" s="18" t="e">
        <f>#REF!</f>
        <v>#REF!</v>
      </c>
      <c r="G19" s="18" t="e">
        <f t="shared" si="2"/>
        <v>#REF!</v>
      </c>
      <c r="H19" s="18" t="e">
        <f t="shared" si="3"/>
        <v>#REF!</v>
      </c>
      <c r="I19" s="18" t="e">
        <f>#REF!</f>
        <v>#REF!</v>
      </c>
      <c r="J19" s="18">
        <f>'[2]2.sz.m-bev.-átszerv'!J21</f>
        <v>0</v>
      </c>
      <c r="K19" s="18" t="e">
        <f>#REF!</f>
        <v>#REF!</v>
      </c>
      <c r="L19" s="18" t="e">
        <f t="shared" si="4"/>
        <v>#REF!</v>
      </c>
      <c r="M19" s="18" t="e">
        <f t="shared" si="5"/>
        <v>#REF!</v>
      </c>
      <c r="N19" s="18" t="e">
        <f t="shared" si="6"/>
        <v>#REF!</v>
      </c>
      <c r="O19" s="18">
        <f t="shared" si="6"/>
        <v>16156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 t="e">
        <f t="shared" si="7"/>
        <v>#REF!</v>
      </c>
      <c r="T19" s="18">
        <f t="shared" si="7"/>
        <v>14090</v>
      </c>
      <c r="U19" s="18" t="e">
        <f t="shared" si="7"/>
        <v>#REF!</v>
      </c>
      <c r="V19" s="18" t="e">
        <f t="shared" si="7"/>
        <v>#REF!</v>
      </c>
      <c r="W19" s="18" t="e">
        <f t="shared" si="7"/>
        <v>#REF!</v>
      </c>
      <c r="X19" s="18" t="e">
        <f t="shared" si="8"/>
        <v>#REF!</v>
      </c>
      <c r="Y19" s="18">
        <f t="shared" si="8"/>
        <v>14090</v>
      </c>
      <c r="Z19" s="18" t="e">
        <f t="shared" si="8"/>
        <v>#REF!</v>
      </c>
      <c r="AA19" s="18" t="e">
        <f t="shared" si="8"/>
        <v>#REF!</v>
      </c>
      <c r="AB19" s="18" t="e">
        <f t="shared" si="8"/>
        <v>#REF!</v>
      </c>
      <c r="AC19" s="18" t="e">
        <f>#REF!</f>
        <v>#REF!</v>
      </c>
      <c r="AD19" s="18">
        <f>'[2]2.sz.m-bev.-átszerv'!AD21</f>
        <v>0</v>
      </c>
      <c r="AE19" s="18" t="e">
        <f>#REF!</f>
        <v>#REF!</v>
      </c>
      <c r="AF19" s="18" t="e">
        <f t="shared" si="9"/>
        <v>#REF!</v>
      </c>
      <c r="AG19" s="18" t="e">
        <f t="shared" si="10"/>
        <v>#REF!</v>
      </c>
      <c r="AH19" s="18" t="e">
        <f>#REF!</f>
        <v>#REF!</v>
      </c>
      <c r="AI19" s="18">
        <f>'[2]2.sz.m-bev.-átszerv'!AI21</f>
        <v>14090</v>
      </c>
      <c r="AJ19" s="18" t="e">
        <f>#REF!</f>
        <v>#REF!</v>
      </c>
      <c r="AK19" s="18" t="e">
        <f t="shared" si="11"/>
        <v>#REF!</v>
      </c>
      <c r="AL19" s="18" t="e">
        <f t="shared" si="12"/>
        <v>#REF!</v>
      </c>
      <c r="AM19" s="6">
        <v>0</v>
      </c>
      <c r="AN19" s="18">
        <f>'[2]2.sz.m-bev.-átszerv'!AN21</f>
        <v>0</v>
      </c>
      <c r="AO19" s="6">
        <v>0</v>
      </c>
      <c r="AP19" s="18">
        <f t="shared" si="13"/>
        <v>0</v>
      </c>
      <c r="AQ19" s="6">
        <v>0</v>
      </c>
      <c r="AR19" s="18" t="e">
        <f>#REF!</f>
        <v>#REF!</v>
      </c>
      <c r="AS19" s="18">
        <f>'[2]2.sz.m-bev.-átszerv'!AS21</f>
        <v>0</v>
      </c>
      <c r="AT19" s="6">
        <v>0</v>
      </c>
      <c r="AU19" s="18">
        <f t="shared" si="14"/>
        <v>0</v>
      </c>
      <c r="AV19" s="6">
        <v>0</v>
      </c>
      <c r="AW19" s="18" t="e">
        <f t="shared" si="15"/>
        <v>#REF!</v>
      </c>
      <c r="AX19" s="18">
        <f t="shared" si="15"/>
        <v>30246</v>
      </c>
      <c r="AY19" s="18" t="e">
        <f t="shared" si="15"/>
        <v>#REF!</v>
      </c>
      <c r="AZ19" s="18" t="e">
        <f t="shared" si="15"/>
        <v>#REF!</v>
      </c>
      <c r="BA19" s="18" t="e">
        <f t="shared" si="15"/>
        <v>#REF!</v>
      </c>
      <c r="BB19" s="18" t="e">
        <f>#REF!</f>
        <v>#REF!</v>
      </c>
      <c r="BC19" s="18">
        <f>'[2]2.sz.m-bev.-átszerv'!BC21</f>
        <v>0</v>
      </c>
      <c r="BD19" s="18" t="e">
        <f>#REF!</f>
        <v>#REF!</v>
      </c>
      <c r="BE19" s="18" t="e">
        <f t="shared" si="16"/>
        <v>#REF!</v>
      </c>
      <c r="BF19" s="6">
        <v>0</v>
      </c>
      <c r="BG19" s="18">
        <f t="shared" si="17"/>
        <v>0</v>
      </c>
      <c r="BH19" s="18">
        <f t="shared" si="17"/>
        <v>0</v>
      </c>
      <c r="BI19" s="18">
        <f t="shared" si="17"/>
        <v>0</v>
      </c>
      <c r="BJ19" s="18">
        <f t="shared" si="17"/>
        <v>0</v>
      </c>
      <c r="BK19" s="18">
        <f t="shared" si="17"/>
        <v>0</v>
      </c>
      <c r="BL19" s="18">
        <f t="shared" si="18"/>
        <v>0</v>
      </c>
      <c r="BM19" s="18">
        <f t="shared" si="18"/>
        <v>0</v>
      </c>
      <c r="BN19" s="18">
        <f t="shared" si="18"/>
        <v>0</v>
      </c>
      <c r="BO19" s="18">
        <f t="shared" si="18"/>
        <v>0</v>
      </c>
      <c r="BP19" s="18">
        <f t="shared" si="18"/>
        <v>0</v>
      </c>
      <c r="BQ19" s="170">
        <v>0</v>
      </c>
      <c r="BR19" s="18">
        <f>'[2]2.sz.m-bev.-átszerv'!BR21</f>
        <v>0</v>
      </c>
      <c r="BS19" s="6">
        <v>0</v>
      </c>
      <c r="BT19" s="18">
        <f t="shared" si="19"/>
        <v>0</v>
      </c>
      <c r="BU19" s="6">
        <v>0</v>
      </c>
      <c r="BV19" s="6">
        <v>0</v>
      </c>
      <c r="BW19" s="18">
        <f>'[2]2.sz.m-bev.-átszerv'!BW21</f>
        <v>0</v>
      </c>
      <c r="BX19" s="6">
        <v>0</v>
      </c>
      <c r="BY19" s="18">
        <f t="shared" si="20"/>
        <v>0</v>
      </c>
      <c r="BZ19" s="6">
        <v>0</v>
      </c>
      <c r="CA19" s="6">
        <v>0</v>
      </c>
      <c r="CB19" s="18">
        <f>'[2]2.sz.m-bev.-átszerv'!CB21</f>
        <v>0</v>
      </c>
      <c r="CC19" s="6">
        <v>0</v>
      </c>
      <c r="CD19" s="18">
        <f t="shared" si="21"/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18">
        <f t="shared" si="22"/>
        <v>0</v>
      </c>
      <c r="CM19" s="6">
        <v>0</v>
      </c>
      <c r="CN19" s="18">
        <f t="shared" si="23"/>
        <v>0</v>
      </c>
      <c r="CO19" s="6">
        <v>0</v>
      </c>
      <c r="CP19" s="18" t="e">
        <f t="shared" si="0"/>
        <v>#REF!</v>
      </c>
      <c r="CQ19" s="18">
        <f t="shared" si="0"/>
        <v>287943</v>
      </c>
      <c r="CR19" s="18" t="e">
        <f t="shared" si="0"/>
        <v>#REF!</v>
      </c>
      <c r="CS19" s="18" t="e">
        <f t="shared" si="0"/>
        <v>#REF!</v>
      </c>
      <c r="CT19" s="18" t="e">
        <f t="shared" si="0"/>
        <v>#REF!</v>
      </c>
      <c r="CU19" s="18" t="e">
        <f>#REF!</f>
        <v>#REF!</v>
      </c>
      <c r="CV19" s="18">
        <f>'[2]2.sz.m-bev.-átszerv'!CV21</f>
        <v>280127</v>
      </c>
      <c r="CW19" s="18" t="e">
        <f>#REF!</f>
        <v>#REF!</v>
      </c>
      <c r="CX19" s="18" t="e">
        <f t="shared" si="24"/>
        <v>#REF!</v>
      </c>
      <c r="CY19" s="18" t="e">
        <f t="shared" si="25"/>
        <v>#REF!</v>
      </c>
      <c r="CZ19" s="18" t="e">
        <f>#REF!</f>
        <v>#REF!</v>
      </c>
      <c r="DA19" s="18">
        <f>'[2]2.sz.m-bev.-átszerv'!DA21</f>
        <v>7816</v>
      </c>
      <c r="DB19" s="18" t="e">
        <f>#REF!</f>
        <v>#REF!</v>
      </c>
      <c r="DC19" s="18" t="e">
        <f t="shared" si="26"/>
        <v>#REF!</v>
      </c>
      <c r="DD19" s="18" t="e">
        <f t="shared" si="27"/>
        <v>#REF!</v>
      </c>
      <c r="DE19" s="18" t="e">
        <f t="shared" si="28"/>
        <v>#REF!</v>
      </c>
      <c r="DF19" s="18">
        <f t="shared" si="28"/>
        <v>318189</v>
      </c>
      <c r="DG19" s="18" t="e">
        <f t="shared" si="28"/>
        <v>#REF!</v>
      </c>
      <c r="DH19" s="18" t="e">
        <f t="shared" si="28"/>
        <v>#REF!</v>
      </c>
      <c r="DI19" s="18" t="e">
        <f t="shared" si="28"/>
        <v>#REF!</v>
      </c>
      <c r="DJ19" s="18" t="e">
        <f>#REF!</f>
        <v>#REF!</v>
      </c>
      <c r="DK19" s="18">
        <f>'[2]2.sz.m-bev.-átszerv'!DK21</f>
        <v>0</v>
      </c>
      <c r="DL19" s="18" t="e">
        <f>#REF!</f>
        <v>#REF!</v>
      </c>
      <c r="DM19" s="18" t="e">
        <f t="shared" si="29"/>
        <v>#REF!</v>
      </c>
      <c r="DN19" s="18">
        <f t="shared" si="29"/>
        <v>0</v>
      </c>
      <c r="DO19" s="18" t="e">
        <f>#REF!</f>
        <v>#REF!</v>
      </c>
      <c r="DP19" s="18">
        <f>'[2]2.sz.m-bev.-átszerv'!DP21</f>
        <v>0</v>
      </c>
      <c r="DQ19" s="18" t="e">
        <f>#REF!</f>
        <v>#REF!</v>
      </c>
      <c r="DR19" s="18" t="e">
        <f t="shared" si="1"/>
        <v>#REF!</v>
      </c>
      <c r="DS19" s="18">
        <v>0</v>
      </c>
      <c r="DT19" s="18" t="e">
        <f>#REF!</f>
        <v>#REF!</v>
      </c>
      <c r="DU19" s="18">
        <f>'[2]2.sz.m-bev.-átszerv'!DU21</f>
        <v>0</v>
      </c>
      <c r="DV19" s="18" t="e">
        <f>#REF!</f>
        <v>#REF!</v>
      </c>
      <c r="DW19" s="18" t="e">
        <f t="shared" si="30"/>
        <v>#REF!</v>
      </c>
      <c r="DX19" s="18">
        <v>0</v>
      </c>
      <c r="DY19" s="18" t="e">
        <f t="shared" si="31"/>
        <v>#REF!</v>
      </c>
      <c r="DZ19" s="18">
        <f t="shared" si="31"/>
        <v>318189</v>
      </c>
      <c r="EA19" s="18" t="e">
        <f t="shared" si="31"/>
        <v>#REF!</v>
      </c>
      <c r="EB19" s="18" t="e">
        <f t="shared" si="31"/>
        <v>#REF!</v>
      </c>
      <c r="EC19" s="18" t="e">
        <f t="shared" si="31"/>
        <v>#REF!</v>
      </c>
      <c r="ED19" s="18" t="e">
        <f t="shared" si="32"/>
        <v>#REF!</v>
      </c>
      <c r="EE19" s="18">
        <f t="shared" si="32"/>
        <v>310373</v>
      </c>
      <c r="EF19" s="18" t="e">
        <f t="shared" si="32"/>
        <v>#REF!</v>
      </c>
      <c r="EG19" s="18" t="e">
        <f t="shared" si="32"/>
        <v>#REF!</v>
      </c>
      <c r="EH19" s="18" t="e">
        <f t="shared" si="32"/>
        <v>#REF!</v>
      </c>
      <c r="EI19" s="18" t="e">
        <f t="shared" si="33"/>
        <v>#REF!</v>
      </c>
      <c r="EJ19" s="18">
        <f t="shared" si="33"/>
        <v>7816</v>
      </c>
      <c r="EK19" s="18" t="e">
        <f t="shared" si="33"/>
        <v>#REF!</v>
      </c>
      <c r="EL19" s="18" t="e">
        <f t="shared" si="33"/>
        <v>#REF!</v>
      </c>
      <c r="EM19" s="18" t="e">
        <f t="shared" si="33"/>
        <v>#REF!</v>
      </c>
    </row>
    <row r="20" spans="1:143" ht="12.75">
      <c r="A20" s="23" t="s">
        <v>8</v>
      </c>
      <c r="B20" s="23"/>
      <c r="C20" s="177" t="s">
        <v>246</v>
      </c>
      <c r="D20" s="22" t="e">
        <f>D7+D8+D9+D10+D11+D12+D14+D13+D15+D16+D17+D18+D19</f>
        <v>#REF!</v>
      </c>
      <c r="E20" s="22">
        <f aca="true" t="shared" si="34" ref="E20:BP20">E7+E8+E9+E10+E11+E12+E14+E13+E15+E16+E17+E18+E19</f>
        <v>792768</v>
      </c>
      <c r="F20" s="22" t="e">
        <f t="shared" si="34"/>
        <v>#REF!</v>
      </c>
      <c r="G20" s="22" t="e">
        <f t="shared" si="34"/>
        <v>#REF!</v>
      </c>
      <c r="H20" s="22" t="e">
        <f t="shared" si="34"/>
        <v>#REF!</v>
      </c>
      <c r="I20" s="22" t="e">
        <f t="shared" si="34"/>
        <v>#REF!</v>
      </c>
      <c r="J20" s="22">
        <f t="shared" si="34"/>
        <v>340701</v>
      </c>
      <c r="K20" s="22" t="e">
        <f t="shared" si="34"/>
        <v>#REF!</v>
      </c>
      <c r="L20" s="22" t="e">
        <f t="shared" si="34"/>
        <v>#REF!</v>
      </c>
      <c r="M20" s="22" t="e">
        <f t="shared" si="34"/>
        <v>#REF!</v>
      </c>
      <c r="N20" s="22" t="e">
        <f t="shared" si="34"/>
        <v>#REF!</v>
      </c>
      <c r="O20" s="22">
        <f t="shared" si="34"/>
        <v>452067</v>
      </c>
      <c r="P20" s="22" t="e">
        <f t="shared" si="34"/>
        <v>#REF!</v>
      </c>
      <c r="Q20" s="22" t="e">
        <f t="shared" si="34"/>
        <v>#REF!</v>
      </c>
      <c r="R20" s="22" t="e">
        <f t="shared" si="34"/>
        <v>#REF!</v>
      </c>
      <c r="S20" s="22" t="e">
        <f t="shared" si="34"/>
        <v>#REF!</v>
      </c>
      <c r="T20" s="22">
        <f t="shared" si="34"/>
        <v>508494</v>
      </c>
      <c r="U20" s="22" t="e">
        <f t="shared" si="34"/>
        <v>#REF!</v>
      </c>
      <c r="V20" s="22" t="e">
        <f t="shared" si="34"/>
        <v>#REF!</v>
      </c>
      <c r="W20" s="22" t="e">
        <f t="shared" si="34"/>
        <v>#REF!</v>
      </c>
      <c r="X20" s="22" t="e">
        <f t="shared" si="34"/>
        <v>#REF!</v>
      </c>
      <c r="Y20" s="22">
        <f t="shared" si="34"/>
        <v>503583</v>
      </c>
      <c r="Z20" s="22" t="e">
        <f t="shared" si="34"/>
        <v>#REF!</v>
      </c>
      <c r="AA20" s="22" t="e">
        <f t="shared" si="34"/>
        <v>#REF!</v>
      </c>
      <c r="AB20" s="22" t="e">
        <f t="shared" si="34"/>
        <v>#REF!</v>
      </c>
      <c r="AC20" s="22" t="e">
        <f t="shared" si="34"/>
        <v>#REF!</v>
      </c>
      <c r="AD20" s="22">
        <f t="shared" si="34"/>
        <v>210982</v>
      </c>
      <c r="AE20" s="22" t="e">
        <f t="shared" si="34"/>
        <v>#REF!</v>
      </c>
      <c r="AF20" s="22" t="e">
        <f t="shared" si="34"/>
        <v>#REF!</v>
      </c>
      <c r="AG20" s="22" t="e">
        <f t="shared" si="34"/>
        <v>#REF!</v>
      </c>
      <c r="AH20" s="22" t="e">
        <f t="shared" si="34"/>
        <v>#REF!</v>
      </c>
      <c r="AI20" s="22">
        <f t="shared" si="34"/>
        <v>292601</v>
      </c>
      <c r="AJ20" s="22" t="e">
        <f t="shared" si="34"/>
        <v>#REF!</v>
      </c>
      <c r="AK20" s="22" t="e">
        <f t="shared" si="34"/>
        <v>#REF!</v>
      </c>
      <c r="AL20" s="22" t="e">
        <f t="shared" si="34"/>
        <v>#REF!</v>
      </c>
      <c r="AM20" s="22">
        <f t="shared" si="34"/>
        <v>0</v>
      </c>
      <c r="AN20" s="22">
        <f t="shared" si="34"/>
        <v>3371</v>
      </c>
      <c r="AO20" s="22">
        <f t="shared" si="34"/>
        <v>0</v>
      </c>
      <c r="AP20" s="22">
        <f t="shared" si="34"/>
        <v>-3371</v>
      </c>
      <c r="AQ20" s="22">
        <f t="shared" si="34"/>
        <v>0</v>
      </c>
      <c r="AR20" s="22" t="e">
        <f t="shared" si="34"/>
        <v>#REF!</v>
      </c>
      <c r="AS20" s="22">
        <f t="shared" si="34"/>
        <v>1540</v>
      </c>
      <c r="AT20" s="22">
        <f t="shared" si="34"/>
        <v>0</v>
      </c>
      <c r="AU20" s="22">
        <f t="shared" si="34"/>
        <v>-1540</v>
      </c>
      <c r="AV20" s="22">
        <f t="shared" si="34"/>
        <v>0</v>
      </c>
      <c r="AW20" s="22" t="e">
        <f t="shared" si="34"/>
        <v>#REF!</v>
      </c>
      <c r="AX20" s="22">
        <f t="shared" si="34"/>
        <v>1301262</v>
      </c>
      <c r="AY20" s="22" t="e">
        <f t="shared" si="34"/>
        <v>#REF!</v>
      </c>
      <c r="AZ20" s="22" t="e">
        <f t="shared" si="34"/>
        <v>#REF!</v>
      </c>
      <c r="BA20" s="22" t="e">
        <f t="shared" si="34"/>
        <v>#REF!</v>
      </c>
      <c r="BB20" s="22" t="e">
        <f t="shared" si="34"/>
        <v>#REF!</v>
      </c>
      <c r="BC20" s="22">
        <f t="shared" si="34"/>
        <v>4671</v>
      </c>
      <c r="BD20" s="22" t="e">
        <f t="shared" si="34"/>
        <v>#REF!</v>
      </c>
      <c r="BE20" s="22" t="e">
        <f t="shared" si="34"/>
        <v>#REF!</v>
      </c>
      <c r="BF20" s="22">
        <f t="shared" si="34"/>
        <v>0</v>
      </c>
      <c r="BG20" s="22">
        <f t="shared" si="34"/>
        <v>0</v>
      </c>
      <c r="BH20" s="22">
        <f t="shared" si="34"/>
        <v>22384</v>
      </c>
      <c r="BI20" s="22">
        <f t="shared" si="34"/>
        <v>0</v>
      </c>
      <c r="BJ20" s="22">
        <f t="shared" si="34"/>
        <v>-22384</v>
      </c>
      <c r="BK20" s="22">
        <f t="shared" si="34"/>
        <v>0</v>
      </c>
      <c r="BL20" s="22">
        <f t="shared" si="34"/>
        <v>0</v>
      </c>
      <c r="BM20" s="22">
        <f t="shared" si="34"/>
        <v>22384</v>
      </c>
      <c r="BN20" s="22">
        <f t="shared" si="34"/>
        <v>0</v>
      </c>
      <c r="BO20" s="22">
        <f t="shared" si="34"/>
        <v>-22384</v>
      </c>
      <c r="BP20" s="22">
        <f t="shared" si="34"/>
        <v>0</v>
      </c>
      <c r="BQ20" s="22">
        <f aca="true" t="shared" si="35" ref="BQ20:EB20">BQ7+BQ8+BQ9+BQ10+BQ11+BQ12+BQ14+BQ13+BQ15+BQ16+BQ17+BQ18+BQ19</f>
        <v>0</v>
      </c>
      <c r="BR20" s="22">
        <f t="shared" si="35"/>
        <v>869</v>
      </c>
      <c r="BS20" s="22">
        <f t="shared" si="35"/>
        <v>0</v>
      </c>
      <c r="BT20" s="22">
        <f t="shared" si="35"/>
        <v>-869</v>
      </c>
      <c r="BU20" s="22">
        <f t="shared" si="35"/>
        <v>0</v>
      </c>
      <c r="BV20" s="22">
        <f t="shared" si="35"/>
        <v>0</v>
      </c>
      <c r="BW20" s="22">
        <f t="shared" si="35"/>
        <v>21515</v>
      </c>
      <c r="BX20" s="22">
        <f t="shared" si="35"/>
        <v>0</v>
      </c>
      <c r="BY20" s="22">
        <f t="shared" si="35"/>
        <v>-21515</v>
      </c>
      <c r="BZ20" s="22">
        <f t="shared" si="35"/>
        <v>0</v>
      </c>
      <c r="CA20" s="22">
        <f t="shared" si="35"/>
        <v>0</v>
      </c>
      <c r="CB20" s="22">
        <f t="shared" si="35"/>
        <v>0</v>
      </c>
      <c r="CC20" s="22">
        <f t="shared" si="35"/>
        <v>0</v>
      </c>
      <c r="CD20" s="22">
        <f t="shared" si="35"/>
        <v>0</v>
      </c>
      <c r="CE20" s="22">
        <f t="shared" si="35"/>
        <v>0</v>
      </c>
      <c r="CF20" s="22">
        <f t="shared" si="35"/>
        <v>0</v>
      </c>
      <c r="CG20" s="22">
        <f t="shared" si="35"/>
        <v>0</v>
      </c>
      <c r="CH20" s="22">
        <f t="shared" si="35"/>
        <v>0</v>
      </c>
      <c r="CI20" s="22">
        <f t="shared" si="35"/>
        <v>0</v>
      </c>
      <c r="CJ20" s="22">
        <f t="shared" si="35"/>
        <v>0</v>
      </c>
      <c r="CK20" s="22">
        <f t="shared" si="35"/>
        <v>0</v>
      </c>
      <c r="CL20" s="22">
        <f t="shared" si="35"/>
        <v>27055</v>
      </c>
      <c r="CM20" s="22">
        <f t="shared" si="35"/>
        <v>0</v>
      </c>
      <c r="CN20" s="22">
        <f t="shared" si="35"/>
        <v>-27055</v>
      </c>
      <c r="CO20" s="22">
        <f t="shared" si="35"/>
        <v>0</v>
      </c>
      <c r="CP20" s="22" t="e">
        <f t="shared" si="35"/>
        <v>#REF!</v>
      </c>
      <c r="CQ20" s="22">
        <f t="shared" si="35"/>
        <v>5772466</v>
      </c>
      <c r="CR20" s="22" t="e">
        <f t="shared" si="35"/>
        <v>#REF!</v>
      </c>
      <c r="CS20" s="22" t="e">
        <f t="shared" si="35"/>
        <v>#REF!</v>
      </c>
      <c r="CT20" s="22" t="e">
        <f t="shared" si="35"/>
        <v>#REF!</v>
      </c>
      <c r="CU20" s="22" t="e">
        <f t="shared" si="35"/>
        <v>#REF!</v>
      </c>
      <c r="CV20" s="22">
        <f t="shared" si="35"/>
        <v>5609466</v>
      </c>
      <c r="CW20" s="22" t="e">
        <f t="shared" si="35"/>
        <v>#REF!</v>
      </c>
      <c r="CX20" s="22" t="e">
        <f t="shared" si="35"/>
        <v>#REF!</v>
      </c>
      <c r="CY20" s="22" t="e">
        <f t="shared" si="35"/>
        <v>#REF!</v>
      </c>
      <c r="CZ20" s="22" t="e">
        <f t="shared" si="35"/>
        <v>#REF!</v>
      </c>
      <c r="DA20" s="22">
        <f t="shared" si="35"/>
        <v>163000</v>
      </c>
      <c r="DB20" s="22" t="e">
        <f t="shared" si="35"/>
        <v>#REF!</v>
      </c>
      <c r="DC20" s="22" t="e">
        <f t="shared" si="35"/>
        <v>#REF!</v>
      </c>
      <c r="DD20" s="22" t="e">
        <f t="shared" si="35"/>
        <v>#REF!</v>
      </c>
      <c r="DE20" s="22" t="e">
        <f t="shared" si="35"/>
        <v>#REF!</v>
      </c>
      <c r="DF20" s="22">
        <f t="shared" si="35"/>
        <v>7100783</v>
      </c>
      <c r="DG20" s="22" t="e">
        <f t="shared" si="35"/>
        <v>#REF!</v>
      </c>
      <c r="DH20" s="22" t="e">
        <f t="shared" si="35"/>
        <v>#REF!</v>
      </c>
      <c r="DI20" s="22" t="e">
        <f t="shared" si="35"/>
        <v>#REF!</v>
      </c>
      <c r="DJ20" s="22" t="e">
        <f t="shared" si="35"/>
        <v>#REF!</v>
      </c>
      <c r="DK20" s="22">
        <f t="shared" si="35"/>
        <v>164448.6</v>
      </c>
      <c r="DL20" s="22" t="e">
        <f t="shared" si="35"/>
        <v>#REF!</v>
      </c>
      <c r="DM20" s="22" t="e">
        <f t="shared" si="35"/>
        <v>#REF!</v>
      </c>
      <c r="DN20" s="22">
        <f t="shared" si="35"/>
        <v>0</v>
      </c>
      <c r="DO20" s="22" t="e">
        <f t="shared" si="35"/>
        <v>#REF!</v>
      </c>
      <c r="DP20" s="22">
        <f t="shared" si="35"/>
        <v>153244.6</v>
      </c>
      <c r="DQ20" s="22" t="e">
        <f t="shared" si="35"/>
        <v>#REF!</v>
      </c>
      <c r="DR20" s="22" t="e">
        <f t="shared" si="35"/>
        <v>#REF!</v>
      </c>
      <c r="DS20" s="22">
        <f t="shared" si="35"/>
        <v>0</v>
      </c>
      <c r="DT20" s="22" t="e">
        <f t="shared" si="35"/>
        <v>#REF!</v>
      </c>
      <c r="DU20" s="22">
        <f t="shared" si="35"/>
        <v>11204</v>
      </c>
      <c r="DV20" s="22" t="e">
        <f t="shared" si="35"/>
        <v>#REF!</v>
      </c>
      <c r="DW20" s="22" t="e">
        <f t="shared" si="35"/>
        <v>#REF!</v>
      </c>
      <c r="DX20" s="22">
        <f t="shared" si="35"/>
        <v>0</v>
      </c>
      <c r="DY20" s="22" t="e">
        <f t="shared" si="35"/>
        <v>#REF!</v>
      </c>
      <c r="DZ20" s="22">
        <f t="shared" si="35"/>
        <v>7265231.6</v>
      </c>
      <c r="EA20" s="22" t="e">
        <f t="shared" si="35"/>
        <v>#REF!</v>
      </c>
      <c r="EB20" s="22" t="e">
        <f t="shared" si="35"/>
        <v>#REF!</v>
      </c>
      <c r="EC20" s="22" t="e">
        <f aca="true" t="shared" si="36" ref="EC20:EM20">EC7+EC8+EC9+EC10+EC11+EC12+EC14+EC13+EC15+EC16+EC17+EC18+EC19</f>
        <v>#REF!</v>
      </c>
      <c r="ED20" s="22" t="e">
        <f t="shared" si="36"/>
        <v>#REF!</v>
      </c>
      <c r="EE20" s="22">
        <f t="shared" si="36"/>
        <v>7063972.6</v>
      </c>
      <c r="EF20" s="22" t="e">
        <f t="shared" si="36"/>
        <v>#REF!</v>
      </c>
      <c r="EG20" s="22" t="e">
        <f t="shared" si="36"/>
        <v>#REF!</v>
      </c>
      <c r="EH20" s="22" t="e">
        <f t="shared" si="36"/>
        <v>#REF!</v>
      </c>
      <c r="EI20" s="22" t="e">
        <f t="shared" si="36"/>
        <v>#REF!</v>
      </c>
      <c r="EJ20" s="22">
        <f t="shared" si="36"/>
        <v>201259</v>
      </c>
      <c r="EK20" s="22" t="e">
        <f t="shared" si="36"/>
        <v>#REF!</v>
      </c>
      <c r="EL20" s="22" t="e">
        <f t="shared" si="36"/>
        <v>#REF!</v>
      </c>
      <c r="EM20" s="22" t="e">
        <f t="shared" si="36"/>
        <v>#REF!</v>
      </c>
    </row>
    <row r="21" spans="1:143" ht="12.75">
      <c r="A21" s="178" t="s">
        <v>8</v>
      </c>
      <c r="B21" s="178"/>
      <c r="C21" s="179" t="s">
        <v>271</v>
      </c>
      <c r="D21" s="180"/>
      <c r="E21" s="180"/>
      <c r="F21" s="180"/>
      <c r="G21" s="180"/>
      <c r="H21" s="180"/>
      <c r="I21" s="168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</row>
    <row r="22" spans="1:143" ht="12.75">
      <c r="A22" s="23" t="s">
        <v>8</v>
      </c>
      <c r="B22" s="23"/>
      <c r="C22" s="181" t="s">
        <v>25</v>
      </c>
      <c r="D22" s="28" t="e">
        <f>SUM(D20:D21)</f>
        <v>#REF!</v>
      </c>
      <c r="E22" s="28">
        <f aca="true" t="shared" si="37" ref="E22:BP22">SUM(E20:E21)</f>
        <v>792768</v>
      </c>
      <c r="F22" s="28" t="e">
        <f t="shared" si="37"/>
        <v>#REF!</v>
      </c>
      <c r="G22" s="28" t="e">
        <f t="shared" si="37"/>
        <v>#REF!</v>
      </c>
      <c r="H22" s="28" t="e">
        <f t="shared" si="37"/>
        <v>#REF!</v>
      </c>
      <c r="I22" s="28" t="e">
        <f t="shared" si="37"/>
        <v>#REF!</v>
      </c>
      <c r="J22" s="28">
        <f t="shared" si="37"/>
        <v>340701</v>
      </c>
      <c r="K22" s="28" t="e">
        <f t="shared" si="37"/>
        <v>#REF!</v>
      </c>
      <c r="L22" s="28" t="e">
        <f t="shared" si="37"/>
        <v>#REF!</v>
      </c>
      <c r="M22" s="28" t="e">
        <f t="shared" si="37"/>
        <v>#REF!</v>
      </c>
      <c r="N22" s="28" t="e">
        <f t="shared" si="37"/>
        <v>#REF!</v>
      </c>
      <c r="O22" s="28">
        <f t="shared" si="37"/>
        <v>452067</v>
      </c>
      <c r="P22" s="28" t="e">
        <f t="shared" si="37"/>
        <v>#REF!</v>
      </c>
      <c r="Q22" s="28" t="e">
        <f t="shared" si="37"/>
        <v>#REF!</v>
      </c>
      <c r="R22" s="28" t="e">
        <f t="shared" si="37"/>
        <v>#REF!</v>
      </c>
      <c r="S22" s="28" t="e">
        <f t="shared" si="37"/>
        <v>#REF!</v>
      </c>
      <c r="T22" s="28">
        <f t="shared" si="37"/>
        <v>508494</v>
      </c>
      <c r="U22" s="28" t="e">
        <f t="shared" si="37"/>
        <v>#REF!</v>
      </c>
      <c r="V22" s="28" t="e">
        <f t="shared" si="37"/>
        <v>#REF!</v>
      </c>
      <c r="W22" s="28" t="e">
        <f t="shared" si="37"/>
        <v>#REF!</v>
      </c>
      <c r="X22" s="28" t="e">
        <f t="shared" si="37"/>
        <v>#REF!</v>
      </c>
      <c r="Y22" s="28">
        <f t="shared" si="37"/>
        <v>503583</v>
      </c>
      <c r="Z22" s="28" t="e">
        <f t="shared" si="37"/>
        <v>#REF!</v>
      </c>
      <c r="AA22" s="28" t="e">
        <f t="shared" si="37"/>
        <v>#REF!</v>
      </c>
      <c r="AB22" s="28" t="e">
        <f t="shared" si="37"/>
        <v>#REF!</v>
      </c>
      <c r="AC22" s="28" t="e">
        <f t="shared" si="37"/>
        <v>#REF!</v>
      </c>
      <c r="AD22" s="28">
        <f t="shared" si="37"/>
        <v>210982</v>
      </c>
      <c r="AE22" s="28" t="e">
        <f t="shared" si="37"/>
        <v>#REF!</v>
      </c>
      <c r="AF22" s="28" t="e">
        <f t="shared" si="37"/>
        <v>#REF!</v>
      </c>
      <c r="AG22" s="28" t="e">
        <f t="shared" si="37"/>
        <v>#REF!</v>
      </c>
      <c r="AH22" s="28" t="e">
        <f t="shared" si="37"/>
        <v>#REF!</v>
      </c>
      <c r="AI22" s="28">
        <f t="shared" si="37"/>
        <v>292601</v>
      </c>
      <c r="AJ22" s="28" t="e">
        <f t="shared" si="37"/>
        <v>#REF!</v>
      </c>
      <c r="AK22" s="28" t="e">
        <f t="shared" si="37"/>
        <v>#REF!</v>
      </c>
      <c r="AL22" s="28" t="e">
        <f t="shared" si="37"/>
        <v>#REF!</v>
      </c>
      <c r="AM22" s="28">
        <f t="shared" si="37"/>
        <v>0</v>
      </c>
      <c r="AN22" s="28">
        <f t="shared" si="37"/>
        <v>3371</v>
      </c>
      <c r="AO22" s="28">
        <f t="shared" si="37"/>
        <v>0</v>
      </c>
      <c r="AP22" s="28">
        <f t="shared" si="37"/>
        <v>-3371</v>
      </c>
      <c r="AQ22" s="28">
        <f t="shared" si="37"/>
        <v>0</v>
      </c>
      <c r="AR22" s="28" t="e">
        <f t="shared" si="37"/>
        <v>#REF!</v>
      </c>
      <c r="AS22" s="28">
        <f t="shared" si="37"/>
        <v>1540</v>
      </c>
      <c r="AT22" s="28">
        <f t="shared" si="37"/>
        <v>0</v>
      </c>
      <c r="AU22" s="28">
        <f t="shared" si="37"/>
        <v>-1540</v>
      </c>
      <c r="AV22" s="28">
        <f t="shared" si="37"/>
        <v>0</v>
      </c>
      <c r="AW22" s="28" t="e">
        <f t="shared" si="37"/>
        <v>#REF!</v>
      </c>
      <c r="AX22" s="28">
        <f t="shared" si="37"/>
        <v>1301262</v>
      </c>
      <c r="AY22" s="28" t="e">
        <f t="shared" si="37"/>
        <v>#REF!</v>
      </c>
      <c r="AZ22" s="28" t="e">
        <f t="shared" si="37"/>
        <v>#REF!</v>
      </c>
      <c r="BA22" s="28" t="e">
        <f t="shared" si="37"/>
        <v>#REF!</v>
      </c>
      <c r="BB22" s="28" t="e">
        <f t="shared" si="37"/>
        <v>#REF!</v>
      </c>
      <c r="BC22" s="28">
        <f t="shared" si="37"/>
        <v>4671</v>
      </c>
      <c r="BD22" s="28" t="e">
        <f t="shared" si="37"/>
        <v>#REF!</v>
      </c>
      <c r="BE22" s="28" t="e">
        <f t="shared" si="37"/>
        <v>#REF!</v>
      </c>
      <c r="BF22" s="28">
        <f t="shared" si="37"/>
        <v>0</v>
      </c>
      <c r="BG22" s="28">
        <f t="shared" si="37"/>
        <v>0</v>
      </c>
      <c r="BH22" s="28">
        <f t="shared" si="37"/>
        <v>22384</v>
      </c>
      <c r="BI22" s="28">
        <f t="shared" si="37"/>
        <v>0</v>
      </c>
      <c r="BJ22" s="28">
        <f t="shared" si="37"/>
        <v>-22384</v>
      </c>
      <c r="BK22" s="28">
        <f t="shared" si="37"/>
        <v>0</v>
      </c>
      <c r="BL22" s="28">
        <f t="shared" si="37"/>
        <v>0</v>
      </c>
      <c r="BM22" s="28">
        <f t="shared" si="37"/>
        <v>22384</v>
      </c>
      <c r="BN22" s="28">
        <f t="shared" si="37"/>
        <v>0</v>
      </c>
      <c r="BO22" s="28">
        <f t="shared" si="37"/>
        <v>-22384</v>
      </c>
      <c r="BP22" s="28">
        <f t="shared" si="37"/>
        <v>0</v>
      </c>
      <c r="BQ22" s="28">
        <f aca="true" t="shared" si="38" ref="BQ22:EB22">SUM(BQ20:BQ21)</f>
        <v>0</v>
      </c>
      <c r="BR22" s="28">
        <f t="shared" si="38"/>
        <v>869</v>
      </c>
      <c r="BS22" s="28">
        <f t="shared" si="38"/>
        <v>0</v>
      </c>
      <c r="BT22" s="28">
        <f t="shared" si="38"/>
        <v>-869</v>
      </c>
      <c r="BU22" s="28">
        <f t="shared" si="38"/>
        <v>0</v>
      </c>
      <c r="BV22" s="28">
        <f t="shared" si="38"/>
        <v>0</v>
      </c>
      <c r="BW22" s="28">
        <f t="shared" si="38"/>
        <v>21515</v>
      </c>
      <c r="BX22" s="28">
        <f t="shared" si="38"/>
        <v>0</v>
      </c>
      <c r="BY22" s="28">
        <f t="shared" si="38"/>
        <v>-21515</v>
      </c>
      <c r="BZ22" s="28">
        <f t="shared" si="38"/>
        <v>0</v>
      </c>
      <c r="CA22" s="28">
        <f t="shared" si="38"/>
        <v>0</v>
      </c>
      <c r="CB22" s="28">
        <f t="shared" si="38"/>
        <v>0</v>
      </c>
      <c r="CC22" s="28">
        <f t="shared" si="38"/>
        <v>0</v>
      </c>
      <c r="CD22" s="28">
        <f t="shared" si="38"/>
        <v>0</v>
      </c>
      <c r="CE22" s="28">
        <f t="shared" si="38"/>
        <v>0</v>
      </c>
      <c r="CF22" s="28">
        <f t="shared" si="38"/>
        <v>0</v>
      </c>
      <c r="CG22" s="28">
        <f t="shared" si="38"/>
        <v>0</v>
      </c>
      <c r="CH22" s="28">
        <f t="shared" si="38"/>
        <v>0</v>
      </c>
      <c r="CI22" s="28">
        <f t="shared" si="38"/>
        <v>0</v>
      </c>
      <c r="CJ22" s="28">
        <f t="shared" si="38"/>
        <v>0</v>
      </c>
      <c r="CK22" s="28">
        <f t="shared" si="38"/>
        <v>0</v>
      </c>
      <c r="CL22" s="28">
        <f t="shared" si="38"/>
        <v>27055</v>
      </c>
      <c r="CM22" s="28">
        <f t="shared" si="38"/>
        <v>0</v>
      </c>
      <c r="CN22" s="28">
        <f t="shared" si="38"/>
        <v>-27055</v>
      </c>
      <c r="CO22" s="28">
        <f t="shared" si="38"/>
        <v>0</v>
      </c>
      <c r="CP22" s="28" t="e">
        <f t="shared" si="38"/>
        <v>#REF!</v>
      </c>
      <c r="CQ22" s="28">
        <f t="shared" si="38"/>
        <v>5772466</v>
      </c>
      <c r="CR22" s="28" t="e">
        <f t="shared" si="38"/>
        <v>#REF!</v>
      </c>
      <c r="CS22" s="28" t="e">
        <f t="shared" si="38"/>
        <v>#REF!</v>
      </c>
      <c r="CT22" s="28" t="e">
        <f t="shared" si="38"/>
        <v>#REF!</v>
      </c>
      <c r="CU22" s="28" t="e">
        <f t="shared" si="38"/>
        <v>#REF!</v>
      </c>
      <c r="CV22" s="28">
        <f t="shared" si="38"/>
        <v>5609466</v>
      </c>
      <c r="CW22" s="28" t="e">
        <f t="shared" si="38"/>
        <v>#REF!</v>
      </c>
      <c r="CX22" s="28" t="e">
        <f t="shared" si="38"/>
        <v>#REF!</v>
      </c>
      <c r="CY22" s="28" t="e">
        <f t="shared" si="38"/>
        <v>#REF!</v>
      </c>
      <c r="CZ22" s="28" t="e">
        <f t="shared" si="38"/>
        <v>#REF!</v>
      </c>
      <c r="DA22" s="28">
        <f t="shared" si="38"/>
        <v>163000</v>
      </c>
      <c r="DB22" s="28" t="e">
        <f t="shared" si="38"/>
        <v>#REF!</v>
      </c>
      <c r="DC22" s="28" t="e">
        <f t="shared" si="38"/>
        <v>#REF!</v>
      </c>
      <c r="DD22" s="28" t="e">
        <f t="shared" si="38"/>
        <v>#REF!</v>
      </c>
      <c r="DE22" s="28" t="e">
        <f t="shared" si="38"/>
        <v>#REF!</v>
      </c>
      <c r="DF22" s="28">
        <f t="shared" si="38"/>
        <v>7100783</v>
      </c>
      <c r="DG22" s="28" t="e">
        <f t="shared" si="38"/>
        <v>#REF!</v>
      </c>
      <c r="DH22" s="28" t="e">
        <f t="shared" si="38"/>
        <v>#REF!</v>
      </c>
      <c r="DI22" s="28" t="e">
        <f t="shared" si="38"/>
        <v>#REF!</v>
      </c>
      <c r="DJ22" s="28" t="e">
        <f t="shared" si="38"/>
        <v>#REF!</v>
      </c>
      <c r="DK22" s="28">
        <f t="shared" si="38"/>
        <v>164448.6</v>
      </c>
      <c r="DL22" s="28" t="e">
        <f t="shared" si="38"/>
        <v>#REF!</v>
      </c>
      <c r="DM22" s="28" t="e">
        <f t="shared" si="38"/>
        <v>#REF!</v>
      </c>
      <c r="DN22" s="28">
        <f t="shared" si="38"/>
        <v>0</v>
      </c>
      <c r="DO22" s="28" t="e">
        <f t="shared" si="38"/>
        <v>#REF!</v>
      </c>
      <c r="DP22" s="28">
        <f t="shared" si="38"/>
        <v>153244.6</v>
      </c>
      <c r="DQ22" s="28" t="e">
        <f t="shared" si="38"/>
        <v>#REF!</v>
      </c>
      <c r="DR22" s="28" t="e">
        <f t="shared" si="38"/>
        <v>#REF!</v>
      </c>
      <c r="DS22" s="28">
        <f t="shared" si="38"/>
        <v>0</v>
      </c>
      <c r="DT22" s="28" t="e">
        <f t="shared" si="38"/>
        <v>#REF!</v>
      </c>
      <c r="DU22" s="28">
        <f t="shared" si="38"/>
        <v>11204</v>
      </c>
      <c r="DV22" s="28" t="e">
        <f t="shared" si="38"/>
        <v>#REF!</v>
      </c>
      <c r="DW22" s="28" t="e">
        <f t="shared" si="38"/>
        <v>#REF!</v>
      </c>
      <c r="DX22" s="28">
        <f t="shared" si="38"/>
        <v>0</v>
      </c>
      <c r="DY22" s="28" t="e">
        <f t="shared" si="38"/>
        <v>#REF!</v>
      </c>
      <c r="DZ22" s="28">
        <f t="shared" si="38"/>
        <v>7265231.6</v>
      </c>
      <c r="EA22" s="28" t="e">
        <f t="shared" si="38"/>
        <v>#REF!</v>
      </c>
      <c r="EB22" s="28" t="e">
        <f t="shared" si="38"/>
        <v>#REF!</v>
      </c>
      <c r="EC22" s="28" t="e">
        <f aca="true" t="shared" si="39" ref="EC22:EM22">SUM(EC20:EC21)</f>
        <v>#REF!</v>
      </c>
      <c r="ED22" s="28" t="e">
        <f t="shared" si="39"/>
        <v>#REF!</v>
      </c>
      <c r="EE22" s="28">
        <f t="shared" si="39"/>
        <v>7063972.6</v>
      </c>
      <c r="EF22" s="28" t="e">
        <f t="shared" si="39"/>
        <v>#REF!</v>
      </c>
      <c r="EG22" s="28" t="e">
        <f t="shared" si="39"/>
        <v>#REF!</v>
      </c>
      <c r="EH22" s="28" t="e">
        <f t="shared" si="39"/>
        <v>#REF!</v>
      </c>
      <c r="EI22" s="28" t="e">
        <f t="shared" si="39"/>
        <v>#REF!</v>
      </c>
      <c r="EJ22" s="28">
        <f t="shared" si="39"/>
        <v>201259</v>
      </c>
      <c r="EK22" s="28" t="e">
        <f t="shared" si="39"/>
        <v>#REF!</v>
      </c>
      <c r="EL22" s="28" t="e">
        <f t="shared" si="39"/>
        <v>#REF!</v>
      </c>
      <c r="EM22" s="28" t="e">
        <f t="shared" si="39"/>
        <v>#REF!</v>
      </c>
    </row>
    <row r="23" spans="1:8" ht="12.75">
      <c r="A23" s="346"/>
      <c r="B23" s="346"/>
      <c r="C23" s="346"/>
      <c r="D23" s="347"/>
      <c r="E23" s="347"/>
      <c r="F23" s="347"/>
      <c r="G23" s="347"/>
      <c r="H23" s="347"/>
    </row>
    <row r="24" ht="12.75">
      <c r="D24" s="348"/>
    </row>
    <row r="25" ht="12.75">
      <c r="D25" s="348"/>
    </row>
    <row r="26" ht="12.75">
      <c r="D26" s="348"/>
    </row>
    <row r="27" spans="3:4" ht="12.75">
      <c r="C27" s="349"/>
      <c r="D27" s="348"/>
    </row>
    <row r="28" spans="3:4" ht="12.75">
      <c r="C28" s="349"/>
      <c r="D28" s="348"/>
    </row>
  </sheetData>
  <sheetProtection/>
  <mergeCells count="118">
    <mergeCell ref="D1:H1"/>
    <mergeCell ref="I1:M1"/>
    <mergeCell ref="X1:AB1"/>
    <mergeCell ref="AC1:AG1"/>
    <mergeCell ref="AH1:AL1"/>
    <mergeCell ref="AM1:AQ1"/>
    <mergeCell ref="D2:H2"/>
    <mergeCell ref="I2:M2"/>
    <mergeCell ref="N2:R2"/>
    <mergeCell ref="S2:W2"/>
    <mergeCell ref="X2:AB2"/>
    <mergeCell ref="AC2:AG2"/>
    <mergeCell ref="AH2:AL2"/>
    <mergeCell ref="AM2:AQ2"/>
    <mergeCell ref="AR2:AV2"/>
    <mergeCell ref="AW2:BA2"/>
    <mergeCell ref="BB2:BF2"/>
    <mergeCell ref="BG2:BK2"/>
    <mergeCell ref="BL2:BP2"/>
    <mergeCell ref="BQ2:BU2"/>
    <mergeCell ref="BV2:BZ2"/>
    <mergeCell ref="CA2:CE2"/>
    <mergeCell ref="CF2:CJ2"/>
    <mergeCell ref="CK2:CO2"/>
    <mergeCell ref="CP2:CT2"/>
    <mergeCell ref="CU2:CY2"/>
    <mergeCell ref="CZ2:DD2"/>
    <mergeCell ref="DE2:DI2"/>
    <mergeCell ref="DJ2:DN2"/>
    <mergeCell ref="DO2:DS2"/>
    <mergeCell ref="DT2:DX2"/>
    <mergeCell ref="DY2:EC2"/>
    <mergeCell ref="ED2:EH2"/>
    <mergeCell ref="EI2:EM2"/>
    <mergeCell ref="D3:H3"/>
    <mergeCell ref="I3:M3"/>
    <mergeCell ref="N3:R3"/>
    <mergeCell ref="S3:W3"/>
    <mergeCell ref="X3:AB3"/>
    <mergeCell ref="AC3:AG3"/>
    <mergeCell ref="AH3:AL3"/>
    <mergeCell ref="AM3:AQ3"/>
    <mergeCell ref="AR3:AV3"/>
    <mergeCell ref="AW3:BA3"/>
    <mergeCell ref="BB3:BF3"/>
    <mergeCell ref="BG3:BK3"/>
    <mergeCell ref="BL3:BP3"/>
    <mergeCell ref="BQ3:BU3"/>
    <mergeCell ref="BV3:BZ3"/>
    <mergeCell ref="CA3:CE3"/>
    <mergeCell ref="CF3:CJ3"/>
    <mergeCell ref="CK3:CO3"/>
    <mergeCell ref="CP3:CT3"/>
    <mergeCell ref="CU3:CY3"/>
    <mergeCell ref="CZ3:DD3"/>
    <mergeCell ref="DE3:DI3"/>
    <mergeCell ref="DJ3:DN3"/>
    <mergeCell ref="DO3:DS3"/>
    <mergeCell ref="DT3:DX3"/>
    <mergeCell ref="DY3:EC3"/>
    <mergeCell ref="ED3:EH3"/>
    <mergeCell ref="EI3:EM3"/>
    <mergeCell ref="D4:E4"/>
    <mergeCell ref="G4:H4"/>
    <mergeCell ref="I4:J4"/>
    <mergeCell ref="L4:M4"/>
    <mergeCell ref="N4:O4"/>
    <mergeCell ref="Q4:R4"/>
    <mergeCell ref="S4:T4"/>
    <mergeCell ref="V4:W4"/>
    <mergeCell ref="X4:Y4"/>
    <mergeCell ref="AA4:AB4"/>
    <mergeCell ref="AC4:AD4"/>
    <mergeCell ref="AF4:AG4"/>
    <mergeCell ref="AH4:AI4"/>
    <mergeCell ref="AK4:AL4"/>
    <mergeCell ref="AM4:AN4"/>
    <mergeCell ref="AP4:AQ4"/>
    <mergeCell ref="AR4:AS4"/>
    <mergeCell ref="AU4:AV4"/>
    <mergeCell ref="AW4:AX4"/>
    <mergeCell ref="AZ4:BA4"/>
    <mergeCell ref="BB4:BC4"/>
    <mergeCell ref="BE4:BF4"/>
    <mergeCell ref="BG4:BH4"/>
    <mergeCell ref="BJ4:BK4"/>
    <mergeCell ref="BL4:BM4"/>
    <mergeCell ref="BO4:BP4"/>
    <mergeCell ref="BQ4:BR4"/>
    <mergeCell ref="BT4:BU4"/>
    <mergeCell ref="BV4:BW4"/>
    <mergeCell ref="BY4:BZ4"/>
    <mergeCell ref="CA4:CB4"/>
    <mergeCell ref="CD4:CE4"/>
    <mergeCell ref="CF4:CG4"/>
    <mergeCell ref="CI4:CJ4"/>
    <mergeCell ref="CK4:CL4"/>
    <mergeCell ref="CN4:CO4"/>
    <mergeCell ref="CP4:CQ4"/>
    <mergeCell ref="CS4:CT4"/>
    <mergeCell ref="CU4:CV4"/>
    <mergeCell ref="CX4:CY4"/>
    <mergeCell ref="CZ4:DA4"/>
    <mergeCell ref="DC4:DD4"/>
    <mergeCell ref="DE4:DF4"/>
    <mergeCell ref="DH4:DI4"/>
    <mergeCell ref="DJ4:DK4"/>
    <mergeCell ref="DM4:DN4"/>
    <mergeCell ref="DO4:DP4"/>
    <mergeCell ref="DR4:DS4"/>
    <mergeCell ref="EI4:EJ4"/>
    <mergeCell ref="EL4:EM4"/>
    <mergeCell ref="DT4:DU4"/>
    <mergeCell ref="DW4:DX4"/>
    <mergeCell ref="DY4:DZ4"/>
    <mergeCell ref="EB4:EC4"/>
    <mergeCell ref="ED4:EE4"/>
    <mergeCell ref="EG4:EH4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80" r:id="rId1"/>
  <headerFooter alignWithMargins="0">
    <oddHeader>&amp;C&amp;"Times New Roman CE,Normál"&amp;P/&amp;N
Költségvetési szervek  bevétele&amp;R&amp;"Times New Roman CE,Normál"2.sz.melléklet
ezer ft-ban</oddHeader>
    <oddFooter>&amp;L&amp;"Arial,Normál"&amp;8&amp;D/&amp;T&amp;C&amp;"Arial,Normál"&amp;8&amp;Z&amp;F/&amp;A</oddFooter>
  </headerFooter>
  <colBreaks count="27" manualBreakCount="27">
    <brk id="8" max="34" man="1"/>
    <brk id="13" max="34" man="1"/>
    <brk id="18" max="34" man="1"/>
    <brk id="23" max="34" man="1"/>
    <brk id="28" max="34" man="1"/>
    <brk id="33" max="34" man="1"/>
    <brk id="38" max="34" man="1"/>
    <brk id="43" max="34" man="1"/>
    <brk id="48" max="34" man="1"/>
    <brk id="53" max="34" man="1"/>
    <brk id="58" max="34" man="1"/>
    <brk id="63" max="34" man="1"/>
    <brk id="68" max="34" man="1"/>
    <brk id="73" max="34" man="1"/>
    <brk id="78" max="34" man="1"/>
    <brk id="83" max="34" man="1"/>
    <brk id="88" max="34" man="1"/>
    <brk id="93" max="34" man="1"/>
    <brk id="98" max="34" man="1"/>
    <brk id="103" max="34" man="1"/>
    <brk id="108" max="34" man="1"/>
    <brk id="113" max="34" man="1"/>
    <brk id="118" max="34" man="1"/>
    <brk id="123" max="34" man="1"/>
    <brk id="128" max="37" man="1"/>
    <brk id="133" max="37" man="1"/>
    <brk id="138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71" zoomScaleNormal="68" zoomScaleSheetLayoutView="7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" sqref="P6:P32"/>
    </sheetView>
  </sheetViews>
  <sheetFormatPr defaultColWidth="9.00390625" defaultRowHeight="12.75"/>
  <cols>
    <col min="1" max="1" width="4.875" style="0" customWidth="1"/>
    <col min="2" max="2" width="4.25390625" style="0" customWidth="1"/>
    <col min="3" max="3" width="45.375" style="0" customWidth="1"/>
    <col min="4" max="4" width="9.875" style="0" bestFit="1" customWidth="1"/>
    <col min="5" max="6" width="9.875" style="0" customWidth="1"/>
    <col min="10" max="10" width="9.625" style="0" customWidth="1"/>
    <col min="11" max="11" width="10.25390625" style="0" hidden="1" customWidth="1"/>
    <col min="12" max="12" width="0.875" style="0" customWidth="1"/>
    <col min="13" max="14" width="10.25390625" style="0" customWidth="1"/>
    <col min="15" max="15" width="10.00390625" style="0" customWidth="1"/>
    <col min="16" max="16" width="9.25390625" style="0" customWidth="1"/>
    <col min="17" max="17" width="10.75390625" style="0" customWidth="1"/>
    <col min="18" max="18" width="9.875" style="0" hidden="1" customWidth="1"/>
    <col min="19" max="19" width="9.625" style="0" hidden="1" customWidth="1"/>
    <col min="20" max="20" width="9.625" style="0" customWidth="1"/>
  </cols>
  <sheetData>
    <row r="1" spans="1:20" ht="12.75">
      <c r="A1" s="20" t="s">
        <v>8</v>
      </c>
      <c r="B1" s="20"/>
      <c r="C1" s="20" t="s">
        <v>8</v>
      </c>
      <c r="D1" s="216"/>
      <c r="E1" s="216"/>
      <c r="F1" s="216"/>
      <c r="G1" s="216"/>
      <c r="H1" s="231"/>
      <c r="I1" s="231"/>
      <c r="J1" s="217"/>
      <c r="K1" s="216"/>
      <c r="L1" s="216"/>
      <c r="M1" s="218"/>
      <c r="N1" s="218"/>
      <c r="O1" s="218"/>
      <c r="P1" s="218"/>
      <c r="Q1" s="218"/>
      <c r="R1" s="217"/>
      <c r="S1" s="219"/>
      <c r="T1" s="33"/>
    </row>
    <row r="2" spans="1:20" ht="12.75">
      <c r="A2" s="14" t="s">
        <v>11</v>
      </c>
      <c r="B2" s="14" t="s">
        <v>0</v>
      </c>
      <c r="C2" s="14" t="s">
        <v>42</v>
      </c>
      <c r="D2" s="220" t="s">
        <v>98</v>
      </c>
      <c r="E2" s="220" t="s">
        <v>343</v>
      </c>
      <c r="F2" s="220" t="s">
        <v>391</v>
      </c>
      <c r="G2" s="220" t="s">
        <v>43</v>
      </c>
      <c r="H2" s="220" t="s">
        <v>343</v>
      </c>
      <c r="I2" s="232" t="s">
        <v>43</v>
      </c>
      <c r="J2" s="221" t="s">
        <v>246</v>
      </c>
      <c r="K2" s="220" t="s">
        <v>329</v>
      </c>
      <c r="L2" s="220"/>
      <c r="M2" s="222" t="s">
        <v>327</v>
      </c>
      <c r="N2" s="222" t="s">
        <v>328</v>
      </c>
      <c r="O2" s="222" t="s">
        <v>330</v>
      </c>
      <c r="P2" s="222" t="s">
        <v>95</v>
      </c>
      <c r="Q2" s="222" t="s">
        <v>331</v>
      </c>
      <c r="R2" s="428" t="s">
        <v>332</v>
      </c>
      <c r="S2" s="429"/>
      <c r="T2" s="313" t="s">
        <v>490</v>
      </c>
    </row>
    <row r="3" spans="1:20" ht="12.75">
      <c r="A3" s="14" t="s">
        <v>7</v>
      </c>
      <c r="B3" s="14" t="s">
        <v>1</v>
      </c>
      <c r="C3" s="173" t="s">
        <v>74</v>
      </c>
      <c r="D3" s="220" t="s">
        <v>333</v>
      </c>
      <c r="E3" s="220" t="s">
        <v>417</v>
      </c>
      <c r="F3" s="220" t="s">
        <v>418</v>
      </c>
      <c r="G3" s="220" t="s">
        <v>333</v>
      </c>
      <c r="H3" s="220" t="s">
        <v>417</v>
      </c>
      <c r="I3" s="220" t="s">
        <v>419</v>
      </c>
      <c r="J3" s="222" t="s">
        <v>333</v>
      </c>
      <c r="K3" s="220" t="s">
        <v>334</v>
      </c>
      <c r="L3" s="220"/>
      <c r="M3" s="34" t="s">
        <v>430</v>
      </c>
      <c r="N3" s="34" t="s">
        <v>431</v>
      </c>
      <c r="O3" s="34" t="s">
        <v>259</v>
      </c>
      <c r="P3" s="222" t="s">
        <v>335</v>
      </c>
      <c r="Q3" s="222" t="s">
        <v>9</v>
      </c>
      <c r="R3" s="223" t="s">
        <v>142</v>
      </c>
      <c r="S3" s="223" t="s">
        <v>336</v>
      </c>
      <c r="T3" s="313"/>
    </row>
    <row r="4" spans="1:20" ht="13.5">
      <c r="A4" s="14" t="s">
        <v>8</v>
      </c>
      <c r="B4" s="14"/>
      <c r="C4" s="174" t="s">
        <v>75</v>
      </c>
      <c r="D4" s="224" t="s">
        <v>337</v>
      </c>
      <c r="E4" s="245" t="s">
        <v>342</v>
      </c>
      <c r="F4" s="224"/>
      <c r="G4" s="224"/>
      <c r="H4" s="245" t="s">
        <v>342</v>
      </c>
      <c r="I4" s="224"/>
      <c r="J4" s="34"/>
      <c r="K4" s="224"/>
      <c r="L4" s="224"/>
      <c r="M4" s="34"/>
      <c r="N4" s="34"/>
      <c r="O4" s="34"/>
      <c r="P4" s="222" t="s">
        <v>338</v>
      </c>
      <c r="Q4" s="34"/>
      <c r="R4" s="222" t="s">
        <v>9</v>
      </c>
      <c r="S4" s="222" t="s">
        <v>9</v>
      </c>
      <c r="T4" s="313"/>
    </row>
    <row r="5" spans="1:20" ht="12.75">
      <c r="A5" s="21"/>
      <c r="B5" s="21"/>
      <c r="C5" s="21"/>
      <c r="D5" s="225" t="s">
        <v>432</v>
      </c>
      <c r="E5" s="225"/>
      <c r="F5" s="225"/>
      <c r="G5" s="225" t="s">
        <v>433</v>
      </c>
      <c r="H5" s="225"/>
      <c r="I5" s="225"/>
      <c r="J5" s="35"/>
      <c r="K5" s="225"/>
      <c r="L5" s="225"/>
      <c r="M5" s="35"/>
      <c r="N5" s="35"/>
      <c r="O5" s="35"/>
      <c r="P5" s="35" t="s">
        <v>431</v>
      </c>
      <c r="Q5" s="35"/>
      <c r="R5" s="35"/>
      <c r="S5" s="35"/>
      <c r="T5" s="33"/>
    </row>
    <row r="6" spans="1:20" ht="12.75">
      <c r="A6" s="18" t="s">
        <v>32</v>
      </c>
      <c r="B6" s="17"/>
      <c r="C6" s="10" t="s">
        <v>63</v>
      </c>
      <c r="D6" s="226"/>
      <c r="E6" s="233"/>
      <c r="F6" s="237">
        <f>D6+E6</f>
        <v>0</v>
      </c>
      <c r="G6" s="229"/>
      <c r="H6" s="233"/>
      <c r="I6" s="237">
        <f>G6+H6</f>
        <v>0</v>
      </c>
      <c r="J6" s="229">
        <f>G6+D6</f>
        <v>0</v>
      </c>
      <c r="K6" s="230">
        <v>14658</v>
      </c>
      <c r="L6" s="230"/>
      <c r="M6" s="229"/>
      <c r="N6" s="312"/>
      <c r="O6" s="230">
        <f>M6-N6</f>
        <v>0</v>
      </c>
      <c r="P6" s="230"/>
      <c r="Q6" s="229">
        <f>O6+P6</f>
        <v>0</v>
      </c>
      <c r="R6" s="227"/>
      <c r="S6" s="227"/>
      <c r="T6" s="314">
        <f>Q6-J6</f>
        <v>0</v>
      </c>
    </row>
    <row r="7" spans="1:20" s="125" customFormat="1" ht="12.75">
      <c r="A7" s="18" t="s">
        <v>33</v>
      </c>
      <c r="B7" s="6"/>
      <c r="C7" s="11" t="s">
        <v>54</v>
      </c>
      <c r="D7" s="226"/>
      <c r="E7" s="229">
        <f aca="true" t="shared" si="0" ref="E7:L7">E8+E9+E10+E11+E12+E13+E14+E15+E16+E17+E18+E19+E20+E21</f>
        <v>0</v>
      </c>
      <c r="F7" s="229">
        <f t="shared" si="0"/>
        <v>0</v>
      </c>
      <c r="G7" s="229"/>
      <c r="H7" s="229">
        <f t="shared" si="0"/>
        <v>0</v>
      </c>
      <c r="I7" s="229">
        <f t="shared" si="0"/>
        <v>0</v>
      </c>
      <c r="J7" s="229">
        <f t="shared" si="0"/>
        <v>0</v>
      </c>
      <c r="K7" s="229">
        <f t="shared" si="0"/>
        <v>66576.6</v>
      </c>
      <c r="L7" s="229">
        <f t="shared" si="0"/>
        <v>0</v>
      </c>
      <c r="M7" s="229"/>
      <c r="N7" s="312"/>
      <c r="O7" s="229">
        <f>O8+O9+O10+O11+O12+O13+O14+O15+O16+O17+O18+O19+O20+O21</f>
        <v>0</v>
      </c>
      <c r="P7" s="230"/>
      <c r="Q7" s="229">
        <f>Q8+Q9+Q10+Q11+Q12+Q13+Q14+Q15+Q16+Q17+Q18+Q19+Q20+Q21</f>
        <v>0</v>
      </c>
      <c r="R7" s="271"/>
      <c r="S7" s="271"/>
      <c r="T7" s="314">
        <f aca="true" t="shared" si="1" ref="T7:T33">Q7-J7</f>
        <v>0</v>
      </c>
    </row>
    <row r="8" spans="1:20" s="274" customFormat="1" ht="12.75">
      <c r="A8" s="7"/>
      <c r="B8" s="30" t="s">
        <v>32</v>
      </c>
      <c r="C8" s="8" t="s">
        <v>76</v>
      </c>
      <c r="D8" s="226"/>
      <c r="E8" s="246"/>
      <c r="F8" s="311">
        <f aca="true" t="shared" si="2" ref="F8:F32">D8+E8</f>
        <v>0</v>
      </c>
      <c r="G8" s="229"/>
      <c r="H8" s="246"/>
      <c r="I8" s="311">
        <f aca="true" t="shared" si="3" ref="I8:I32">G8+H8</f>
        <v>0</v>
      </c>
      <c r="J8" s="270">
        <f aca="true" t="shared" si="4" ref="J8:J32">G8+D8</f>
        <v>0</v>
      </c>
      <c r="K8" s="312">
        <v>0</v>
      </c>
      <c r="L8" s="312"/>
      <c r="M8" s="229"/>
      <c r="N8" s="312"/>
      <c r="O8" s="312">
        <f aca="true" t="shared" si="5" ref="O8:O32">M8-N8</f>
        <v>0</v>
      </c>
      <c r="P8" s="230"/>
      <c r="Q8" s="270">
        <f aca="true" t="shared" si="6" ref="Q8:Q32">O8+P8</f>
        <v>0</v>
      </c>
      <c r="R8" s="273"/>
      <c r="S8" s="273"/>
      <c r="T8" s="314">
        <f t="shared" si="1"/>
        <v>0</v>
      </c>
    </row>
    <row r="9" spans="1:20" s="274" customFormat="1" ht="12.75">
      <c r="A9" s="7"/>
      <c r="B9" s="26" t="s">
        <v>33</v>
      </c>
      <c r="C9" s="8" t="s">
        <v>77</v>
      </c>
      <c r="D9" s="226"/>
      <c r="E9" s="246"/>
      <c r="F9" s="311">
        <f t="shared" si="2"/>
        <v>0</v>
      </c>
      <c r="G9" s="229"/>
      <c r="H9" s="246"/>
      <c r="I9" s="311">
        <f t="shared" si="3"/>
        <v>0</v>
      </c>
      <c r="J9" s="270">
        <f t="shared" si="4"/>
        <v>0</v>
      </c>
      <c r="K9" s="312">
        <v>0</v>
      </c>
      <c r="L9" s="312"/>
      <c r="M9" s="229"/>
      <c r="N9" s="312"/>
      <c r="O9" s="312">
        <f t="shared" si="5"/>
        <v>0</v>
      </c>
      <c r="P9" s="230"/>
      <c r="Q9" s="270">
        <f t="shared" si="6"/>
        <v>0</v>
      </c>
      <c r="R9" s="273"/>
      <c r="S9" s="273"/>
      <c r="T9" s="314">
        <f t="shared" si="1"/>
        <v>0</v>
      </c>
    </row>
    <row r="10" spans="1:20" s="274" customFormat="1" ht="12.75">
      <c r="A10" s="7"/>
      <c r="B10" s="26" t="s">
        <v>35</v>
      </c>
      <c r="C10" s="12" t="s">
        <v>78</v>
      </c>
      <c r="D10" s="226"/>
      <c r="E10" s="246"/>
      <c r="F10" s="311">
        <f t="shared" si="2"/>
        <v>0</v>
      </c>
      <c r="G10" s="229"/>
      <c r="H10" s="246"/>
      <c r="I10" s="311">
        <f t="shared" si="3"/>
        <v>0</v>
      </c>
      <c r="J10" s="270">
        <f t="shared" si="4"/>
        <v>0</v>
      </c>
      <c r="K10" s="312">
        <v>0</v>
      </c>
      <c r="L10" s="312"/>
      <c r="M10" s="229"/>
      <c r="N10" s="312"/>
      <c r="O10" s="312">
        <f t="shared" si="5"/>
        <v>0</v>
      </c>
      <c r="P10" s="230"/>
      <c r="Q10" s="270">
        <f t="shared" si="6"/>
        <v>0</v>
      </c>
      <c r="R10" s="273"/>
      <c r="S10" s="273"/>
      <c r="T10" s="314">
        <f t="shared" si="1"/>
        <v>0</v>
      </c>
    </row>
    <row r="11" spans="1:20" s="274" customFormat="1" ht="12.75">
      <c r="A11" s="7"/>
      <c r="B11" s="26" t="s">
        <v>36</v>
      </c>
      <c r="C11" s="12" t="s">
        <v>260</v>
      </c>
      <c r="D11" s="226"/>
      <c r="E11" s="246"/>
      <c r="F11" s="311">
        <f t="shared" si="2"/>
        <v>0</v>
      </c>
      <c r="G11" s="229"/>
      <c r="H11" s="246"/>
      <c r="I11" s="311">
        <f t="shared" si="3"/>
        <v>0</v>
      </c>
      <c r="J11" s="270">
        <f t="shared" si="4"/>
        <v>0</v>
      </c>
      <c r="K11" s="312">
        <v>0</v>
      </c>
      <c r="L11" s="312"/>
      <c r="M11" s="229"/>
      <c r="N11" s="312"/>
      <c r="O11" s="312">
        <f t="shared" si="5"/>
        <v>0</v>
      </c>
      <c r="P11" s="230"/>
      <c r="Q11" s="270">
        <f t="shared" si="6"/>
        <v>0</v>
      </c>
      <c r="R11" s="273"/>
      <c r="S11" s="273"/>
      <c r="T11" s="314">
        <f t="shared" si="1"/>
        <v>0</v>
      </c>
    </row>
    <row r="12" spans="1:20" s="274" customFormat="1" ht="12.75">
      <c r="A12" s="7"/>
      <c r="B12" s="26" t="s">
        <v>34</v>
      </c>
      <c r="C12" s="12" t="s">
        <v>79</v>
      </c>
      <c r="D12" s="226"/>
      <c r="E12" s="246"/>
      <c r="F12" s="311">
        <f t="shared" si="2"/>
        <v>0</v>
      </c>
      <c r="G12" s="229"/>
      <c r="H12" s="246"/>
      <c r="I12" s="311">
        <f t="shared" si="3"/>
        <v>0</v>
      </c>
      <c r="J12" s="270">
        <f t="shared" si="4"/>
        <v>0</v>
      </c>
      <c r="K12" s="312">
        <v>0</v>
      </c>
      <c r="L12" s="312"/>
      <c r="M12" s="229"/>
      <c r="N12" s="312"/>
      <c r="O12" s="312">
        <f t="shared" si="5"/>
        <v>0</v>
      </c>
      <c r="P12" s="230"/>
      <c r="Q12" s="270">
        <f t="shared" si="6"/>
        <v>0</v>
      </c>
      <c r="R12" s="273"/>
      <c r="S12" s="273"/>
      <c r="T12" s="314">
        <f t="shared" si="1"/>
        <v>0</v>
      </c>
    </row>
    <row r="13" spans="1:20" s="274" customFormat="1" ht="12.75">
      <c r="A13" s="7"/>
      <c r="B13" s="26" t="s">
        <v>40</v>
      </c>
      <c r="C13" s="12" t="s">
        <v>80</v>
      </c>
      <c r="D13" s="226"/>
      <c r="E13" s="246"/>
      <c r="F13" s="311">
        <f t="shared" si="2"/>
        <v>0</v>
      </c>
      <c r="G13" s="229"/>
      <c r="H13" s="246"/>
      <c r="I13" s="311">
        <f t="shared" si="3"/>
        <v>0</v>
      </c>
      <c r="J13" s="270">
        <f t="shared" si="4"/>
        <v>0</v>
      </c>
      <c r="K13" s="312">
        <v>0</v>
      </c>
      <c r="L13" s="312"/>
      <c r="M13" s="229"/>
      <c r="N13" s="312"/>
      <c r="O13" s="312">
        <f t="shared" si="5"/>
        <v>0</v>
      </c>
      <c r="P13" s="230"/>
      <c r="Q13" s="270">
        <f t="shared" si="6"/>
        <v>0</v>
      </c>
      <c r="R13" s="273"/>
      <c r="S13" s="273"/>
      <c r="T13" s="314">
        <f t="shared" si="1"/>
        <v>0</v>
      </c>
    </row>
    <row r="14" spans="1:20" s="274" customFormat="1" ht="12.75">
      <c r="A14" s="7"/>
      <c r="B14" s="26" t="s">
        <v>37</v>
      </c>
      <c r="C14" s="12" t="s">
        <v>81</v>
      </c>
      <c r="D14" s="226"/>
      <c r="E14" s="246"/>
      <c r="F14" s="311">
        <f t="shared" si="2"/>
        <v>0</v>
      </c>
      <c r="G14" s="229"/>
      <c r="H14" s="246"/>
      <c r="I14" s="311">
        <f t="shared" si="3"/>
        <v>0</v>
      </c>
      <c r="J14" s="270">
        <f t="shared" si="4"/>
        <v>0</v>
      </c>
      <c r="K14" s="312">
        <v>0</v>
      </c>
      <c r="L14" s="312"/>
      <c r="M14" s="229"/>
      <c r="N14" s="312"/>
      <c r="O14" s="312">
        <f t="shared" si="5"/>
        <v>0</v>
      </c>
      <c r="P14" s="230"/>
      <c r="Q14" s="270">
        <f t="shared" si="6"/>
        <v>0</v>
      </c>
      <c r="R14" s="273"/>
      <c r="S14" s="273"/>
      <c r="T14" s="314">
        <f t="shared" si="1"/>
        <v>0</v>
      </c>
    </row>
    <row r="15" spans="1:20" s="274" customFormat="1" ht="12.75">
      <c r="A15" s="7"/>
      <c r="B15" s="26" t="s">
        <v>38</v>
      </c>
      <c r="C15" s="12" t="s">
        <v>65</v>
      </c>
      <c r="D15" s="226"/>
      <c r="E15" s="246"/>
      <c r="F15" s="311">
        <f t="shared" si="2"/>
        <v>0</v>
      </c>
      <c r="G15" s="229"/>
      <c r="H15" s="246"/>
      <c r="I15" s="311">
        <f t="shared" si="3"/>
        <v>0</v>
      </c>
      <c r="J15" s="270">
        <f t="shared" si="4"/>
        <v>0</v>
      </c>
      <c r="K15" s="312">
        <v>0</v>
      </c>
      <c r="L15" s="312"/>
      <c r="M15" s="229"/>
      <c r="N15" s="312"/>
      <c r="O15" s="312">
        <f t="shared" si="5"/>
        <v>0</v>
      </c>
      <c r="P15" s="230"/>
      <c r="Q15" s="270">
        <f t="shared" si="6"/>
        <v>0</v>
      </c>
      <c r="R15" s="273"/>
      <c r="S15" s="273"/>
      <c r="T15" s="314">
        <f t="shared" si="1"/>
        <v>0</v>
      </c>
    </row>
    <row r="16" spans="1:20" s="274" customFormat="1" ht="12.75">
      <c r="A16" s="7"/>
      <c r="B16" s="26" t="s">
        <v>39</v>
      </c>
      <c r="C16" s="12" t="s">
        <v>62</v>
      </c>
      <c r="D16" s="226"/>
      <c r="E16" s="246"/>
      <c r="F16" s="311">
        <f t="shared" si="2"/>
        <v>0</v>
      </c>
      <c r="G16" s="229"/>
      <c r="H16" s="246"/>
      <c r="I16" s="311">
        <f t="shared" si="3"/>
        <v>0</v>
      </c>
      <c r="J16" s="270">
        <f t="shared" si="4"/>
        <v>0</v>
      </c>
      <c r="K16" s="312">
        <v>66576.6</v>
      </c>
      <c r="L16" s="312"/>
      <c r="M16" s="229"/>
      <c r="N16" s="312"/>
      <c r="O16" s="312">
        <f t="shared" si="5"/>
        <v>0</v>
      </c>
      <c r="P16" s="230"/>
      <c r="Q16" s="270">
        <f t="shared" si="6"/>
        <v>0</v>
      </c>
      <c r="R16" s="273"/>
      <c r="S16" s="273"/>
      <c r="T16" s="314">
        <f t="shared" si="1"/>
        <v>0</v>
      </c>
    </row>
    <row r="17" spans="1:20" s="274" customFormat="1" ht="12.75">
      <c r="A17" s="7"/>
      <c r="B17" s="26" t="s">
        <v>13</v>
      </c>
      <c r="C17" s="12" t="s">
        <v>295</v>
      </c>
      <c r="D17" s="226"/>
      <c r="E17" s="246"/>
      <c r="F17" s="311">
        <f t="shared" si="2"/>
        <v>0</v>
      </c>
      <c r="G17" s="229"/>
      <c r="H17" s="246"/>
      <c r="I17" s="311">
        <f t="shared" si="3"/>
        <v>0</v>
      </c>
      <c r="J17" s="270">
        <f t="shared" si="4"/>
        <v>0</v>
      </c>
      <c r="K17" s="312"/>
      <c r="L17" s="312"/>
      <c r="M17" s="229"/>
      <c r="N17" s="312"/>
      <c r="O17" s="312">
        <f t="shared" si="5"/>
        <v>0</v>
      </c>
      <c r="P17" s="230"/>
      <c r="Q17" s="270">
        <f t="shared" si="6"/>
        <v>0</v>
      </c>
      <c r="R17" s="273"/>
      <c r="S17" s="273"/>
      <c r="T17" s="314">
        <f t="shared" si="1"/>
        <v>0</v>
      </c>
    </row>
    <row r="18" spans="1:20" s="274" customFormat="1" ht="12.75">
      <c r="A18" s="7"/>
      <c r="B18" s="26" t="s">
        <v>14</v>
      </c>
      <c r="C18" s="12" t="s">
        <v>262</v>
      </c>
      <c r="D18" s="226"/>
      <c r="E18" s="246"/>
      <c r="F18" s="311">
        <f t="shared" si="2"/>
        <v>0</v>
      </c>
      <c r="G18" s="229"/>
      <c r="H18" s="246"/>
      <c r="I18" s="311">
        <f t="shared" si="3"/>
        <v>0</v>
      </c>
      <c r="J18" s="270">
        <f t="shared" si="4"/>
        <v>0</v>
      </c>
      <c r="K18" s="312"/>
      <c r="L18" s="312"/>
      <c r="M18" s="229"/>
      <c r="N18" s="312"/>
      <c r="O18" s="312">
        <f t="shared" si="5"/>
        <v>0</v>
      </c>
      <c r="P18" s="230"/>
      <c r="Q18" s="270">
        <f t="shared" si="6"/>
        <v>0</v>
      </c>
      <c r="R18" s="273"/>
      <c r="S18" s="273"/>
      <c r="T18" s="314">
        <f t="shared" si="1"/>
        <v>0</v>
      </c>
    </row>
    <row r="19" spans="1:20" s="274" customFormat="1" ht="12.75">
      <c r="A19" s="7"/>
      <c r="B19" s="26" t="s">
        <v>15</v>
      </c>
      <c r="C19" s="12" t="s">
        <v>263</v>
      </c>
      <c r="D19" s="226"/>
      <c r="E19" s="246"/>
      <c r="F19" s="311">
        <f t="shared" si="2"/>
        <v>0</v>
      </c>
      <c r="G19" s="229"/>
      <c r="H19" s="246"/>
      <c r="I19" s="311">
        <f t="shared" si="3"/>
        <v>0</v>
      </c>
      <c r="J19" s="270">
        <f t="shared" si="4"/>
        <v>0</v>
      </c>
      <c r="K19" s="312"/>
      <c r="L19" s="312"/>
      <c r="M19" s="229"/>
      <c r="N19" s="312"/>
      <c r="O19" s="312">
        <f t="shared" si="5"/>
        <v>0</v>
      </c>
      <c r="P19" s="230"/>
      <c r="Q19" s="270">
        <f t="shared" si="6"/>
        <v>0</v>
      </c>
      <c r="R19" s="273"/>
      <c r="S19" s="273"/>
      <c r="T19" s="314">
        <f t="shared" si="1"/>
        <v>0</v>
      </c>
    </row>
    <row r="20" spans="1:20" s="274" customFormat="1" ht="12.75">
      <c r="A20" s="7"/>
      <c r="B20" s="26" t="s">
        <v>16</v>
      </c>
      <c r="C20" s="12" t="s">
        <v>226</v>
      </c>
      <c r="D20" s="226"/>
      <c r="E20" s="246"/>
      <c r="F20" s="311">
        <f t="shared" si="2"/>
        <v>0</v>
      </c>
      <c r="G20" s="229"/>
      <c r="H20" s="246"/>
      <c r="I20" s="311">
        <f t="shared" si="3"/>
        <v>0</v>
      </c>
      <c r="J20" s="270">
        <f t="shared" si="4"/>
        <v>0</v>
      </c>
      <c r="K20" s="312"/>
      <c r="L20" s="312"/>
      <c r="M20" s="229"/>
      <c r="N20" s="312"/>
      <c r="O20" s="312">
        <f t="shared" si="5"/>
        <v>0</v>
      </c>
      <c r="P20" s="230"/>
      <c r="Q20" s="270">
        <f t="shared" si="6"/>
        <v>0</v>
      </c>
      <c r="R20" s="273"/>
      <c r="S20" s="273"/>
      <c r="T20" s="314">
        <f t="shared" si="1"/>
        <v>0</v>
      </c>
    </row>
    <row r="21" spans="1:20" s="274" customFormat="1" ht="12.75">
      <c r="A21" s="7"/>
      <c r="B21" s="26" t="s">
        <v>17</v>
      </c>
      <c r="C21" s="12" t="s">
        <v>256</v>
      </c>
      <c r="D21" s="226"/>
      <c r="E21" s="246"/>
      <c r="F21" s="311">
        <f t="shared" si="2"/>
        <v>0</v>
      </c>
      <c r="G21" s="229"/>
      <c r="H21" s="246"/>
      <c r="I21" s="311">
        <f t="shared" si="3"/>
        <v>0</v>
      </c>
      <c r="J21" s="270">
        <f t="shared" si="4"/>
        <v>0</v>
      </c>
      <c r="K21" s="312"/>
      <c r="L21" s="312"/>
      <c r="M21" s="229"/>
      <c r="N21" s="312"/>
      <c r="O21" s="312">
        <f t="shared" si="5"/>
        <v>0</v>
      </c>
      <c r="P21" s="230"/>
      <c r="Q21" s="270">
        <f t="shared" si="6"/>
        <v>0</v>
      </c>
      <c r="R21" s="273"/>
      <c r="S21" s="273"/>
      <c r="T21" s="314">
        <f t="shared" si="1"/>
        <v>0</v>
      </c>
    </row>
    <row r="22" spans="1:20" s="125" customFormat="1" ht="12.75">
      <c r="A22" s="18" t="s">
        <v>35</v>
      </c>
      <c r="B22" s="6"/>
      <c r="C22" s="6" t="s">
        <v>66</v>
      </c>
      <c r="D22" s="226"/>
      <c r="E22" s="233"/>
      <c r="F22" s="237">
        <f t="shared" si="2"/>
        <v>0</v>
      </c>
      <c r="G22" s="229"/>
      <c r="H22" s="233"/>
      <c r="I22" s="237">
        <f t="shared" si="3"/>
        <v>0</v>
      </c>
      <c r="J22" s="229">
        <f t="shared" si="4"/>
        <v>0</v>
      </c>
      <c r="K22" s="230">
        <v>9642</v>
      </c>
      <c r="L22" s="230"/>
      <c r="M22" s="229"/>
      <c r="N22" s="312"/>
      <c r="O22" s="230">
        <f t="shared" si="5"/>
        <v>0</v>
      </c>
      <c r="P22" s="230"/>
      <c r="Q22" s="229">
        <f t="shared" si="6"/>
        <v>0</v>
      </c>
      <c r="R22" s="271"/>
      <c r="S22" s="271"/>
      <c r="T22" s="314">
        <f t="shared" si="1"/>
        <v>0</v>
      </c>
    </row>
    <row r="23" spans="1:20" s="125" customFormat="1" ht="12.75">
      <c r="A23" s="18" t="s">
        <v>36</v>
      </c>
      <c r="B23" s="6"/>
      <c r="C23" s="11" t="s">
        <v>64</v>
      </c>
      <c r="D23" s="226"/>
      <c r="E23" s="229">
        <f aca="true" t="shared" si="7" ref="E23:J23">E24+E25+E26+E27+E28+E29+E30</f>
        <v>0</v>
      </c>
      <c r="F23" s="229">
        <f t="shared" si="7"/>
        <v>0</v>
      </c>
      <c r="G23" s="229"/>
      <c r="H23" s="229">
        <f t="shared" si="7"/>
        <v>0</v>
      </c>
      <c r="I23" s="229">
        <f t="shared" si="7"/>
        <v>0</v>
      </c>
      <c r="J23" s="229">
        <f t="shared" si="7"/>
        <v>0</v>
      </c>
      <c r="K23" s="230">
        <v>25181</v>
      </c>
      <c r="L23" s="230"/>
      <c r="M23" s="229"/>
      <c r="N23" s="312"/>
      <c r="O23" s="229">
        <f>O24+O25+O26+O27+O28+O29+O30</f>
        <v>0</v>
      </c>
      <c r="P23" s="230"/>
      <c r="Q23" s="229">
        <f>Q24+Q25+Q26+Q27+Q28+Q29+Q30</f>
        <v>0</v>
      </c>
      <c r="R23" s="271"/>
      <c r="S23" s="271"/>
      <c r="T23" s="314">
        <f t="shared" si="1"/>
        <v>0</v>
      </c>
    </row>
    <row r="24" spans="1:20" s="274" customFormat="1" ht="12.75">
      <c r="A24" s="26"/>
      <c r="B24" s="26" t="s">
        <v>32</v>
      </c>
      <c r="C24" s="12" t="s">
        <v>264</v>
      </c>
      <c r="D24" s="226"/>
      <c r="E24" s="246"/>
      <c r="F24" s="311">
        <f t="shared" si="2"/>
        <v>0</v>
      </c>
      <c r="G24" s="229"/>
      <c r="H24" s="246"/>
      <c r="I24" s="311">
        <f t="shared" si="3"/>
        <v>0</v>
      </c>
      <c r="J24" s="270">
        <f t="shared" si="4"/>
        <v>0</v>
      </c>
      <c r="K24" s="312"/>
      <c r="L24" s="312"/>
      <c r="M24" s="229"/>
      <c r="N24" s="312"/>
      <c r="O24" s="312">
        <f t="shared" si="5"/>
        <v>0</v>
      </c>
      <c r="P24" s="230"/>
      <c r="Q24" s="270">
        <f t="shared" si="6"/>
        <v>0</v>
      </c>
      <c r="R24" s="273"/>
      <c r="S24" s="273"/>
      <c r="T24" s="314">
        <f t="shared" si="1"/>
        <v>0</v>
      </c>
    </row>
    <row r="25" spans="1:20" s="274" customFormat="1" ht="12.75">
      <c r="A25" s="26"/>
      <c r="B25" s="26" t="s">
        <v>33</v>
      </c>
      <c r="C25" s="12" t="s">
        <v>265</v>
      </c>
      <c r="D25" s="226"/>
      <c r="E25" s="246"/>
      <c r="F25" s="311">
        <f t="shared" si="2"/>
        <v>0</v>
      </c>
      <c r="G25" s="229"/>
      <c r="H25" s="246"/>
      <c r="I25" s="311">
        <f t="shared" si="3"/>
        <v>0</v>
      </c>
      <c r="J25" s="270">
        <f t="shared" si="4"/>
        <v>0</v>
      </c>
      <c r="K25" s="312"/>
      <c r="L25" s="312"/>
      <c r="M25" s="229"/>
      <c r="N25" s="312"/>
      <c r="O25" s="312">
        <f t="shared" si="5"/>
        <v>0</v>
      </c>
      <c r="P25" s="230"/>
      <c r="Q25" s="270">
        <f t="shared" si="6"/>
        <v>0</v>
      </c>
      <c r="R25" s="273"/>
      <c r="S25" s="273"/>
      <c r="T25" s="314">
        <f t="shared" si="1"/>
        <v>0</v>
      </c>
    </row>
    <row r="26" spans="1:20" s="274" customFormat="1" ht="12.75">
      <c r="A26" s="26"/>
      <c r="B26" s="26" t="s">
        <v>35</v>
      </c>
      <c r="C26" s="12" t="s">
        <v>298</v>
      </c>
      <c r="D26" s="226"/>
      <c r="E26" s="246"/>
      <c r="F26" s="311">
        <f t="shared" si="2"/>
        <v>0</v>
      </c>
      <c r="G26" s="229"/>
      <c r="H26" s="246"/>
      <c r="I26" s="311">
        <f t="shared" si="3"/>
        <v>0</v>
      </c>
      <c r="J26" s="270">
        <f t="shared" si="4"/>
        <v>0</v>
      </c>
      <c r="K26" s="312"/>
      <c r="L26" s="312"/>
      <c r="M26" s="229"/>
      <c r="N26" s="312"/>
      <c r="O26" s="312">
        <f t="shared" si="5"/>
        <v>0</v>
      </c>
      <c r="P26" s="230"/>
      <c r="Q26" s="270">
        <f t="shared" si="6"/>
        <v>0</v>
      </c>
      <c r="R26" s="273"/>
      <c r="S26" s="273"/>
      <c r="T26" s="314">
        <f t="shared" si="1"/>
        <v>0</v>
      </c>
    </row>
    <row r="27" spans="1:20" s="274" customFormat="1" ht="12.75">
      <c r="A27" s="26"/>
      <c r="B27" s="26" t="s">
        <v>36</v>
      </c>
      <c r="C27" s="12" t="s">
        <v>339</v>
      </c>
      <c r="D27" s="226"/>
      <c r="E27" s="246"/>
      <c r="F27" s="311">
        <f t="shared" si="2"/>
        <v>0</v>
      </c>
      <c r="G27" s="229"/>
      <c r="H27" s="246"/>
      <c r="I27" s="311">
        <f t="shared" si="3"/>
        <v>0</v>
      </c>
      <c r="J27" s="270">
        <f t="shared" si="4"/>
        <v>0</v>
      </c>
      <c r="K27" s="312"/>
      <c r="L27" s="312"/>
      <c r="M27" s="229"/>
      <c r="N27" s="312"/>
      <c r="O27" s="312">
        <f t="shared" si="5"/>
        <v>0</v>
      </c>
      <c r="P27" s="230"/>
      <c r="Q27" s="270">
        <f t="shared" si="6"/>
        <v>0</v>
      </c>
      <c r="R27" s="273"/>
      <c r="S27" s="273"/>
      <c r="T27" s="314">
        <f t="shared" si="1"/>
        <v>0</v>
      </c>
    </row>
    <row r="28" spans="1:20" s="274" customFormat="1" ht="12.75">
      <c r="A28" s="26"/>
      <c r="B28" s="26" t="s">
        <v>34</v>
      </c>
      <c r="C28" s="12" t="s">
        <v>316</v>
      </c>
      <c r="D28" s="226"/>
      <c r="E28" s="246"/>
      <c r="F28" s="311">
        <f t="shared" si="2"/>
        <v>0</v>
      </c>
      <c r="G28" s="229"/>
      <c r="H28" s="246"/>
      <c r="I28" s="311">
        <f t="shared" si="3"/>
        <v>0</v>
      </c>
      <c r="J28" s="270">
        <f t="shared" si="4"/>
        <v>0</v>
      </c>
      <c r="K28" s="312"/>
      <c r="L28" s="312"/>
      <c r="M28" s="229"/>
      <c r="N28" s="312"/>
      <c r="O28" s="312">
        <f t="shared" si="5"/>
        <v>0</v>
      </c>
      <c r="P28" s="230"/>
      <c r="Q28" s="270">
        <f t="shared" si="6"/>
        <v>0</v>
      </c>
      <c r="R28" s="273"/>
      <c r="S28" s="273"/>
      <c r="T28" s="314">
        <f t="shared" si="1"/>
        <v>0</v>
      </c>
    </row>
    <row r="29" spans="1:20" s="274" customFormat="1" ht="12.75">
      <c r="A29" s="26"/>
      <c r="B29" s="26" t="s">
        <v>40</v>
      </c>
      <c r="C29" s="12" t="s">
        <v>224</v>
      </c>
      <c r="D29" s="226"/>
      <c r="E29" s="246"/>
      <c r="F29" s="311">
        <f t="shared" si="2"/>
        <v>0</v>
      </c>
      <c r="G29" s="229"/>
      <c r="H29" s="246"/>
      <c r="I29" s="311">
        <f t="shared" si="3"/>
        <v>0</v>
      </c>
      <c r="J29" s="270">
        <f t="shared" si="4"/>
        <v>0</v>
      </c>
      <c r="K29" s="312"/>
      <c r="L29" s="312"/>
      <c r="M29" s="229"/>
      <c r="N29" s="312"/>
      <c r="O29" s="312">
        <f t="shared" si="5"/>
        <v>0</v>
      </c>
      <c r="P29" s="230"/>
      <c r="Q29" s="270">
        <f t="shared" si="6"/>
        <v>0</v>
      </c>
      <c r="R29" s="273"/>
      <c r="S29" s="273"/>
      <c r="T29" s="314">
        <f t="shared" si="1"/>
        <v>0</v>
      </c>
    </row>
    <row r="30" spans="1:20" s="274" customFormat="1" ht="12.75">
      <c r="A30" s="26"/>
      <c r="B30" s="26" t="s">
        <v>37</v>
      </c>
      <c r="C30" s="12" t="s">
        <v>340</v>
      </c>
      <c r="D30" s="226"/>
      <c r="E30" s="246"/>
      <c r="F30" s="311">
        <f t="shared" si="2"/>
        <v>0</v>
      </c>
      <c r="G30" s="229"/>
      <c r="H30" s="246"/>
      <c r="I30" s="311">
        <f t="shared" si="3"/>
        <v>0</v>
      </c>
      <c r="J30" s="270">
        <f t="shared" si="4"/>
        <v>0</v>
      </c>
      <c r="K30" s="312"/>
      <c r="L30" s="312"/>
      <c r="M30" s="229"/>
      <c r="N30" s="312"/>
      <c r="O30" s="312">
        <f t="shared" si="5"/>
        <v>0</v>
      </c>
      <c r="P30" s="230"/>
      <c r="Q30" s="270">
        <f t="shared" si="6"/>
        <v>0</v>
      </c>
      <c r="R30" s="273"/>
      <c r="S30" s="273"/>
      <c r="T30" s="314">
        <f t="shared" si="1"/>
        <v>0</v>
      </c>
    </row>
    <row r="31" spans="1:20" s="125" customFormat="1" ht="12.75">
      <c r="A31" s="18" t="s">
        <v>34</v>
      </c>
      <c r="B31" s="6"/>
      <c r="C31" s="11" t="s">
        <v>341</v>
      </c>
      <c r="D31" s="226"/>
      <c r="E31" s="233"/>
      <c r="F31" s="237">
        <f t="shared" si="2"/>
        <v>0</v>
      </c>
      <c r="G31" s="229"/>
      <c r="H31" s="233"/>
      <c r="I31" s="237">
        <f t="shared" si="3"/>
        <v>0</v>
      </c>
      <c r="J31" s="229">
        <f t="shared" si="4"/>
        <v>0</v>
      </c>
      <c r="K31" s="230">
        <v>0</v>
      </c>
      <c r="L31" s="230"/>
      <c r="M31" s="229"/>
      <c r="N31" s="312"/>
      <c r="O31" s="230">
        <f t="shared" si="5"/>
        <v>0</v>
      </c>
      <c r="P31" s="230"/>
      <c r="Q31" s="229">
        <f t="shared" si="6"/>
        <v>0</v>
      </c>
      <c r="R31" s="271"/>
      <c r="S31" s="271"/>
      <c r="T31" s="314">
        <f t="shared" si="1"/>
        <v>0</v>
      </c>
    </row>
    <row r="32" spans="1:20" s="125" customFormat="1" ht="12.75">
      <c r="A32" s="18" t="s">
        <v>40</v>
      </c>
      <c r="B32" s="6"/>
      <c r="C32" s="11" t="s">
        <v>422</v>
      </c>
      <c r="D32" s="226"/>
      <c r="E32" s="233"/>
      <c r="F32" s="237">
        <f t="shared" si="2"/>
        <v>0</v>
      </c>
      <c r="G32" s="229"/>
      <c r="H32" s="233"/>
      <c r="I32" s="237">
        <f t="shared" si="3"/>
        <v>0</v>
      </c>
      <c r="J32" s="229">
        <f t="shared" si="4"/>
        <v>0</v>
      </c>
      <c r="K32" s="230"/>
      <c r="L32" s="230"/>
      <c r="M32" s="229"/>
      <c r="N32" s="312"/>
      <c r="O32" s="230">
        <f t="shared" si="5"/>
        <v>0</v>
      </c>
      <c r="P32" s="230"/>
      <c r="Q32" s="229">
        <f t="shared" si="6"/>
        <v>0</v>
      </c>
      <c r="R32" s="271"/>
      <c r="S32" s="271"/>
      <c r="T32" s="314">
        <f t="shared" si="1"/>
        <v>0</v>
      </c>
    </row>
    <row r="33" spans="1:20" ht="12.75">
      <c r="A33" s="23" t="s">
        <v>8</v>
      </c>
      <c r="B33" s="23"/>
      <c r="C33" s="177" t="s">
        <v>246</v>
      </c>
      <c r="D33" s="117">
        <f>D31+D23+D22+D7+D6+D32</f>
        <v>0</v>
      </c>
      <c r="E33" s="117">
        <f aca="true" t="shared" si="8" ref="E33:Q33">E31+E23+E22+E7+E6+E32</f>
        <v>0</v>
      </c>
      <c r="F33" s="117">
        <f t="shared" si="8"/>
        <v>0</v>
      </c>
      <c r="G33" s="117">
        <f t="shared" si="8"/>
        <v>0</v>
      </c>
      <c r="H33" s="117">
        <f t="shared" si="8"/>
        <v>0</v>
      </c>
      <c r="I33" s="117">
        <f t="shared" si="8"/>
        <v>0</v>
      </c>
      <c r="J33" s="117">
        <f t="shared" si="8"/>
        <v>0</v>
      </c>
      <c r="K33" s="117">
        <f t="shared" si="8"/>
        <v>116057.6</v>
      </c>
      <c r="L33" s="117">
        <f t="shared" si="8"/>
        <v>0</v>
      </c>
      <c r="M33" s="117">
        <f t="shared" si="8"/>
        <v>0</v>
      </c>
      <c r="N33" s="117">
        <f t="shared" si="8"/>
        <v>0</v>
      </c>
      <c r="O33" s="117">
        <f t="shared" si="8"/>
        <v>0</v>
      </c>
      <c r="P33" s="117">
        <f t="shared" si="8"/>
        <v>0</v>
      </c>
      <c r="Q33" s="117">
        <f t="shared" si="8"/>
        <v>0</v>
      </c>
      <c r="R33" s="117">
        <f>R31+R23+R22+R7+R6</f>
        <v>0</v>
      </c>
      <c r="S33" s="117">
        <f>S31+S23+S22+S7+S6</f>
        <v>0</v>
      </c>
      <c r="T33" s="315">
        <f t="shared" si="1"/>
        <v>0</v>
      </c>
    </row>
    <row r="34" spans="3:17" ht="13.5">
      <c r="C34" s="247"/>
      <c r="D34" s="248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</row>
    <row r="35" ht="13.5">
      <c r="C35" s="247"/>
    </row>
  </sheetData>
  <sheetProtection/>
  <mergeCells count="1">
    <mergeCell ref="R2:S2"/>
  </mergeCells>
  <printOptions/>
  <pageMargins left="0.7086614173228347" right="0.7086614173228347" top="1.9291338582677167" bottom="0.7480314960629921" header="0.31496062992125984" footer="0.31496062992125984"/>
  <pageSetup blackAndWhite="1" horizontalDpi="300" verticalDpi="300" orientation="landscape" paperSize="9" scale="72" r:id="rId1"/>
  <headerFooter>
    <oddHeader>&amp;C2012.évi várható pénzmaradvány&amp;Rezer ft-ban</oddHeader>
    <oddFooter>&amp;L&amp;D/&amp;T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7"/>
  <sheetViews>
    <sheetView view="pageBreakPreview" zoomScale="80" zoomScaleSheetLayoutView="80" workbookViewId="0" topLeftCell="A1">
      <selection activeCell="H32" sqref="H32"/>
    </sheetView>
  </sheetViews>
  <sheetFormatPr defaultColWidth="9.00390625" defaultRowHeight="12.75"/>
  <cols>
    <col min="1" max="1" width="17.25390625" style="0" customWidth="1"/>
    <col min="2" max="2" width="11.00390625" style="0" customWidth="1"/>
    <col min="3" max="3" width="12.25390625" style="0" customWidth="1"/>
    <col min="4" max="4" width="10.375" style="0" customWidth="1"/>
    <col min="5" max="5" width="11.625" style="0" customWidth="1"/>
    <col min="6" max="7" width="10.125" style="0" customWidth="1"/>
    <col min="8" max="10" width="9.125" style="105" customWidth="1"/>
  </cols>
  <sheetData>
    <row r="1" spans="1:10" ht="12.75">
      <c r="A1" s="296" t="s">
        <v>480</v>
      </c>
      <c r="B1" s="297"/>
      <c r="C1" s="297"/>
      <c r="D1" s="297"/>
      <c r="E1" s="298"/>
      <c r="F1" s="302"/>
      <c r="G1" s="302"/>
      <c r="H1" s="302"/>
      <c r="I1" s="302"/>
      <c r="J1" s="302"/>
    </row>
    <row r="2" spans="1:10" ht="12.75">
      <c r="A2" s="299"/>
      <c r="B2" s="300"/>
      <c r="C2" s="300"/>
      <c r="D2" s="300"/>
      <c r="E2" s="301"/>
      <c r="F2" s="302"/>
      <c r="G2" s="302"/>
      <c r="H2" s="302"/>
      <c r="I2" s="302"/>
      <c r="J2" s="302"/>
    </row>
    <row r="3" spans="1:7" ht="12.75">
      <c r="A3" s="116"/>
      <c r="B3" s="116" t="s">
        <v>485</v>
      </c>
      <c r="C3" s="116" t="s">
        <v>28</v>
      </c>
      <c r="D3" s="116" t="s">
        <v>424</v>
      </c>
      <c r="E3" s="116" t="s">
        <v>484</v>
      </c>
      <c r="F3" s="281"/>
      <c r="G3" s="281"/>
    </row>
    <row r="4" spans="1:7" ht="12.75">
      <c r="A4" s="116" t="s">
        <v>252</v>
      </c>
      <c r="B4" s="320">
        <v>10</v>
      </c>
      <c r="C4" s="320">
        <v>751</v>
      </c>
      <c r="D4" s="320">
        <v>59</v>
      </c>
      <c r="E4" s="319">
        <f>C4+D4</f>
        <v>810</v>
      </c>
      <c r="F4" s="316"/>
      <c r="G4" s="316"/>
    </row>
    <row r="5" spans="1:7" ht="12.75">
      <c r="A5" s="116" t="s">
        <v>253</v>
      </c>
      <c r="B5" s="320">
        <v>12</v>
      </c>
      <c r="C5" s="320">
        <v>697</v>
      </c>
      <c r="D5" s="320">
        <v>84</v>
      </c>
      <c r="E5" s="319">
        <f aca="true" t="shared" si="0" ref="E5:E12">C5+D5</f>
        <v>781</v>
      </c>
      <c r="F5" s="316"/>
      <c r="G5" s="316"/>
    </row>
    <row r="6" spans="1:7" ht="12.75">
      <c r="A6" s="116" t="s">
        <v>481</v>
      </c>
      <c r="B6" s="320">
        <v>25</v>
      </c>
      <c r="C6" s="320">
        <v>1490</v>
      </c>
      <c r="D6" s="320">
        <v>155</v>
      </c>
      <c r="E6" s="319">
        <f t="shared" si="0"/>
        <v>1645</v>
      </c>
      <c r="F6" s="316"/>
      <c r="G6" s="316"/>
    </row>
    <row r="7" spans="1:7" ht="12.75">
      <c r="A7" s="116" t="s">
        <v>482</v>
      </c>
      <c r="B7" s="320">
        <v>15</v>
      </c>
      <c r="C7" s="320">
        <v>1481</v>
      </c>
      <c r="D7" s="320">
        <v>96</v>
      </c>
      <c r="E7" s="319">
        <f t="shared" si="0"/>
        <v>1577</v>
      </c>
      <c r="F7" s="316"/>
      <c r="G7" s="316"/>
    </row>
    <row r="8" spans="1:7" ht="12.75">
      <c r="A8" s="116" t="s">
        <v>483</v>
      </c>
      <c r="B8" s="320">
        <v>4</v>
      </c>
      <c r="C8" s="320">
        <v>505</v>
      </c>
      <c r="D8" s="320">
        <v>37</v>
      </c>
      <c r="E8" s="319">
        <f t="shared" si="0"/>
        <v>542</v>
      </c>
      <c r="F8" s="316"/>
      <c r="G8" s="316"/>
    </row>
    <row r="9" spans="1:7" ht="12.75">
      <c r="A9" s="116" t="s">
        <v>473</v>
      </c>
      <c r="B9" s="320">
        <v>85</v>
      </c>
      <c r="C9" s="320">
        <v>6029</v>
      </c>
      <c r="D9" s="320">
        <v>633</v>
      </c>
      <c r="E9" s="319">
        <f t="shared" si="0"/>
        <v>6662</v>
      </c>
      <c r="F9" s="316"/>
      <c r="G9" s="316"/>
    </row>
    <row r="10" spans="1:7" ht="12.75">
      <c r="A10" s="116" t="s">
        <v>484</v>
      </c>
      <c r="B10" s="319">
        <f>B9+B8+B7+B6+B5+B4</f>
        <v>151</v>
      </c>
      <c r="C10" s="319">
        <f>C9+C8+C7+C6+C5+C4</f>
        <v>10953</v>
      </c>
      <c r="D10" s="319">
        <f>D9+D8+D7+D6+D5+D4</f>
        <v>1064</v>
      </c>
      <c r="E10" s="319">
        <f>E9+E8+E7+E6+E5+E4</f>
        <v>12017</v>
      </c>
      <c r="F10" s="316"/>
      <c r="G10" s="316"/>
    </row>
    <row r="11" spans="1:7" ht="12.75">
      <c r="A11" s="166" t="s">
        <v>480</v>
      </c>
      <c r="B11" s="321">
        <v>94</v>
      </c>
      <c r="C11" s="317">
        <v>10745</v>
      </c>
      <c r="D11" s="317">
        <v>0</v>
      </c>
      <c r="E11" s="319">
        <f t="shared" si="0"/>
        <v>10745</v>
      </c>
      <c r="F11" s="316"/>
      <c r="G11" s="316"/>
    </row>
    <row r="12" spans="1:7" ht="12.75">
      <c r="A12" s="166" t="s">
        <v>25</v>
      </c>
      <c r="B12" s="319">
        <f>B11+B10</f>
        <v>245</v>
      </c>
      <c r="C12" s="319">
        <f>C11+C10</f>
        <v>21698</v>
      </c>
      <c r="D12" s="319">
        <f>D11+D10</f>
        <v>1064</v>
      </c>
      <c r="E12" s="319">
        <f t="shared" si="0"/>
        <v>22762</v>
      </c>
      <c r="F12" s="316"/>
      <c r="G12" s="316"/>
    </row>
    <row r="13" spans="1:7" ht="12.75">
      <c r="A13" s="281"/>
      <c r="B13" s="281"/>
      <c r="C13" s="281"/>
      <c r="D13" s="281"/>
      <c r="E13" s="281"/>
      <c r="F13" s="281"/>
      <c r="G13" s="281"/>
    </row>
    <row r="14" spans="1:7" ht="12.75">
      <c r="A14" s="281"/>
      <c r="B14" s="281"/>
      <c r="C14" s="281"/>
      <c r="D14" s="281"/>
      <c r="E14" s="281"/>
      <c r="F14" s="281"/>
      <c r="G14" s="281"/>
    </row>
    <row r="15" spans="1:8" ht="12.75">
      <c r="A15" s="430" t="s">
        <v>491</v>
      </c>
      <c r="B15" s="408"/>
      <c r="C15" s="408"/>
      <c r="D15" s="408"/>
      <c r="E15" s="408"/>
      <c r="F15" s="409"/>
      <c r="G15" s="432" t="s">
        <v>327</v>
      </c>
      <c r="H15" s="435" t="s">
        <v>496</v>
      </c>
    </row>
    <row r="16" spans="1:8" ht="12.75">
      <c r="A16" s="431"/>
      <c r="B16" s="411"/>
      <c r="C16" s="411"/>
      <c r="D16" s="411"/>
      <c r="E16" s="411"/>
      <c r="F16" s="412"/>
      <c r="G16" s="433"/>
      <c r="H16" s="436"/>
    </row>
    <row r="17" spans="1:8" ht="12.75">
      <c r="A17" s="116"/>
      <c r="B17" s="116" t="s">
        <v>492</v>
      </c>
      <c r="C17" s="116" t="s">
        <v>493</v>
      </c>
      <c r="D17" s="116" t="s">
        <v>494</v>
      </c>
      <c r="E17" s="116" t="s">
        <v>4</v>
      </c>
      <c r="F17" s="116" t="s">
        <v>495</v>
      </c>
      <c r="G17" s="434"/>
      <c r="H17" s="437"/>
    </row>
    <row r="18" spans="1:8" ht="12.75">
      <c r="A18" s="116" t="s">
        <v>486</v>
      </c>
      <c r="B18" s="317">
        <v>350</v>
      </c>
      <c r="C18" s="317">
        <v>0</v>
      </c>
      <c r="D18" s="317">
        <v>95</v>
      </c>
      <c r="E18" s="317">
        <v>1763</v>
      </c>
      <c r="F18" s="319">
        <f>B18+C18+D18+E18</f>
        <v>2208</v>
      </c>
      <c r="G18" s="317">
        <v>2728</v>
      </c>
      <c r="H18" s="166">
        <v>-520</v>
      </c>
    </row>
    <row r="19" spans="1:8" ht="12.75">
      <c r="A19" s="116" t="s">
        <v>253</v>
      </c>
      <c r="B19" s="317">
        <v>0</v>
      </c>
      <c r="C19" s="317">
        <v>0</v>
      </c>
      <c r="D19" s="317">
        <v>0</v>
      </c>
      <c r="E19" s="317">
        <v>3130</v>
      </c>
      <c r="F19" s="319">
        <f aca="true" t="shared" si="1" ref="F19:F26">B19+C19+D19+E19</f>
        <v>3130</v>
      </c>
      <c r="G19" s="317">
        <v>3130</v>
      </c>
      <c r="H19" s="166">
        <v>0</v>
      </c>
    </row>
    <row r="20" spans="1:8" ht="12.75">
      <c r="A20" s="116" t="s">
        <v>481</v>
      </c>
      <c r="B20" s="317">
        <v>1509</v>
      </c>
      <c r="C20" s="317">
        <v>0</v>
      </c>
      <c r="D20" s="317">
        <v>407</v>
      </c>
      <c r="E20" s="317">
        <v>11543</v>
      </c>
      <c r="F20" s="319">
        <f t="shared" si="1"/>
        <v>13459</v>
      </c>
      <c r="G20" s="317">
        <v>14449</v>
      </c>
      <c r="H20" s="166">
        <v>-990</v>
      </c>
    </row>
    <row r="21" spans="1:8" ht="12.75">
      <c r="A21" s="116" t="s">
        <v>482</v>
      </c>
      <c r="B21" s="317">
        <v>0</v>
      </c>
      <c r="C21" s="317">
        <v>0</v>
      </c>
      <c r="D21" s="317">
        <v>0</v>
      </c>
      <c r="E21" s="317">
        <v>300</v>
      </c>
      <c r="F21" s="319">
        <f t="shared" si="1"/>
        <v>300</v>
      </c>
      <c r="G21" s="317">
        <v>300</v>
      </c>
      <c r="H21" s="166">
        <v>0</v>
      </c>
    </row>
    <row r="22" spans="1:8" ht="12.75">
      <c r="A22" s="116" t="s">
        <v>483</v>
      </c>
      <c r="B22" s="317">
        <v>360</v>
      </c>
      <c r="C22" s="317">
        <v>0</v>
      </c>
      <c r="D22" s="317">
        <v>97</v>
      </c>
      <c r="E22" s="317">
        <v>503</v>
      </c>
      <c r="F22" s="319">
        <f t="shared" si="1"/>
        <v>960</v>
      </c>
      <c r="G22" s="317">
        <v>960</v>
      </c>
      <c r="H22" s="166">
        <v>0</v>
      </c>
    </row>
    <row r="23" spans="1:8" ht="12.75">
      <c r="A23" s="116" t="s">
        <v>473</v>
      </c>
      <c r="B23" s="317">
        <v>0</v>
      </c>
      <c r="C23" s="317">
        <v>0</v>
      </c>
      <c r="D23" s="317">
        <v>0</v>
      </c>
      <c r="E23" s="317">
        <v>15554</v>
      </c>
      <c r="F23" s="319">
        <f t="shared" si="1"/>
        <v>15554</v>
      </c>
      <c r="G23" s="317">
        <v>17924</v>
      </c>
      <c r="H23" s="166">
        <v>-2370</v>
      </c>
    </row>
    <row r="24" spans="1:8" ht="12.75">
      <c r="A24" s="166" t="s">
        <v>497</v>
      </c>
      <c r="B24" s="318">
        <v>851</v>
      </c>
      <c r="C24" s="317">
        <v>1820</v>
      </c>
      <c r="D24" s="317">
        <v>230</v>
      </c>
      <c r="E24" s="317">
        <v>18403</v>
      </c>
      <c r="F24" s="319">
        <f t="shared" si="1"/>
        <v>21304</v>
      </c>
      <c r="G24" s="317">
        <v>23652</v>
      </c>
      <c r="H24" s="166">
        <v>-2348</v>
      </c>
    </row>
    <row r="25" spans="1:8" ht="12.75">
      <c r="A25" s="166" t="s">
        <v>498</v>
      </c>
      <c r="B25" s="318">
        <v>92016</v>
      </c>
      <c r="C25" s="317">
        <v>5351</v>
      </c>
      <c r="D25" s="317">
        <v>26299</v>
      </c>
      <c r="E25" s="317">
        <v>67031</v>
      </c>
      <c r="F25" s="319">
        <f t="shared" si="1"/>
        <v>190697</v>
      </c>
      <c r="G25" s="317">
        <v>190697</v>
      </c>
      <c r="H25" s="166">
        <v>0</v>
      </c>
    </row>
    <row r="26" spans="1:8" ht="12.75">
      <c r="A26" s="166" t="s">
        <v>25</v>
      </c>
      <c r="B26" s="319">
        <f>B18+B19+B20+B21+B22+B23+B24+B25</f>
        <v>95086</v>
      </c>
      <c r="C26" s="319">
        <f aca="true" t="shared" si="2" ref="C26:H26">C18+C19+C20+C21+C22+C23+C24+C25</f>
        <v>7171</v>
      </c>
      <c r="D26" s="319">
        <f t="shared" si="2"/>
        <v>27128</v>
      </c>
      <c r="E26" s="319">
        <f t="shared" si="2"/>
        <v>118227</v>
      </c>
      <c r="F26" s="319">
        <f t="shared" si="1"/>
        <v>247612</v>
      </c>
      <c r="G26" s="319">
        <f t="shared" si="2"/>
        <v>253840</v>
      </c>
      <c r="H26" s="319">
        <f t="shared" si="2"/>
        <v>-6228</v>
      </c>
    </row>
    <row r="27" spans="1:8" ht="12.75">
      <c r="A27" s="166" t="s">
        <v>499</v>
      </c>
      <c r="B27" s="319">
        <f>B26-B25</f>
        <v>3070</v>
      </c>
      <c r="C27" s="319">
        <f aca="true" t="shared" si="3" ref="C27:H27">C26-C25</f>
        <v>1820</v>
      </c>
      <c r="D27" s="319">
        <f t="shared" si="3"/>
        <v>829</v>
      </c>
      <c r="E27" s="319">
        <f t="shared" si="3"/>
        <v>51196</v>
      </c>
      <c r="F27" s="319">
        <f t="shared" si="3"/>
        <v>56915</v>
      </c>
      <c r="G27" s="319">
        <f t="shared" si="3"/>
        <v>63143</v>
      </c>
      <c r="H27" s="319">
        <f t="shared" si="3"/>
        <v>-6228</v>
      </c>
    </row>
  </sheetData>
  <sheetProtection/>
  <mergeCells count="3">
    <mergeCell ref="A15:F16"/>
    <mergeCell ref="G15:G17"/>
    <mergeCell ref="H15:H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83"/>
  <sheetViews>
    <sheetView view="pageBreakPreview" zoomScale="79" zoomScaleNormal="80" zoomScaleSheetLayoutView="79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73" sqref="AQ73"/>
    </sheetView>
  </sheetViews>
  <sheetFormatPr defaultColWidth="9.00390625" defaultRowHeight="12.75"/>
  <cols>
    <col min="1" max="1" width="5.75390625" style="0" customWidth="1"/>
    <col min="2" max="2" width="9.25390625" style="0" customWidth="1"/>
    <col min="3" max="3" width="12.125" style="0" hidden="1" customWidth="1"/>
    <col min="4" max="4" width="7.75390625" style="0" customWidth="1"/>
    <col min="5" max="5" width="6.125" style="0" customWidth="1"/>
    <col min="6" max="6" width="3.125" style="0" hidden="1" customWidth="1"/>
    <col min="7" max="7" width="6.25390625" style="0" hidden="1" customWidth="1"/>
    <col min="8" max="8" width="5.625" style="0" hidden="1" customWidth="1"/>
    <col min="9" max="9" width="3.25390625" style="0" customWidth="1"/>
    <col min="10" max="10" width="3.00390625" style="0" customWidth="1"/>
    <col min="11" max="11" width="49.375" style="0" customWidth="1"/>
    <col min="12" max="12" width="9.00390625" style="0" customWidth="1"/>
    <col min="13" max="13" width="8.00390625" style="0" customWidth="1"/>
    <col min="14" max="14" width="8.125" style="0" customWidth="1"/>
    <col min="15" max="15" width="7.875" style="0" customWidth="1"/>
    <col min="16" max="16" width="7.625" style="0" customWidth="1"/>
    <col min="17" max="17" width="7.875" style="0" customWidth="1"/>
    <col min="18" max="18" width="7.25390625" style="0" customWidth="1"/>
    <col min="19" max="21" width="7.375" style="0" customWidth="1"/>
    <col min="22" max="22" width="7.625" style="0" hidden="1" customWidth="1"/>
    <col min="23" max="23" width="8.625" style="0" hidden="1" customWidth="1"/>
    <col min="24" max="24" width="7.875" style="0" hidden="1" customWidth="1"/>
    <col min="25" max="25" width="8.125" style="0" bestFit="1" customWidth="1"/>
    <col min="26" max="26" width="8.25390625" style="0" bestFit="1" customWidth="1"/>
    <col min="27" max="27" width="4.00390625" style="0" bestFit="1" customWidth="1"/>
    <col min="28" max="28" width="8.125" style="0" customWidth="1"/>
    <col min="29" max="29" width="7.00390625" style="0" customWidth="1"/>
    <col min="30" max="30" width="9.00390625" style="0" bestFit="1" customWidth="1"/>
    <col min="31" max="31" width="7.25390625" style="0" customWidth="1"/>
    <col min="32" max="32" width="7.875" style="0" customWidth="1"/>
    <col min="33" max="33" width="8.75390625" style="0" customWidth="1"/>
    <col min="34" max="34" width="8.00390625" style="0" customWidth="1"/>
    <col min="35" max="35" width="7.875" style="0" customWidth="1"/>
    <col min="36" max="36" width="7.75390625" style="0" hidden="1" customWidth="1"/>
    <col min="37" max="37" width="8.125" style="0" hidden="1" customWidth="1"/>
    <col min="38" max="38" width="8.25390625" style="0" hidden="1" customWidth="1"/>
    <col min="39" max="39" width="7.625" style="0" hidden="1" customWidth="1"/>
    <col min="40" max="40" width="8.00390625" style="0" customWidth="1"/>
    <col min="41" max="41" width="9.00390625" style="0" bestFit="1" customWidth="1"/>
    <col min="42" max="42" width="7.75390625" style="0" customWidth="1"/>
    <col min="43" max="43" width="7.875" style="0" customWidth="1"/>
    <col min="44" max="44" width="7.75390625" style="0" customWidth="1"/>
    <col min="45" max="45" width="7.375" style="0" customWidth="1"/>
    <col min="46" max="46" width="9.75390625" style="0" customWidth="1"/>
  </cols>
  <sheetData>
    <row r="1" spans="1:46" ht="12.75">
      <c r="A1" s="396" t="s">
        <v>477</v>
      </c>
      <c r="B1" s="397"/>
      <c r="C1" s="1"/>
      <c r="D1" s="120"/>
      <c r="E1" s="120"/>
      <c r="F1" s="121"/>
      <c r="G1" s="394"/>
      <c r="H1" s="395"/>
      <c r="I1" s="36"/>
      <c r="J1" s="47" t="s">
        <v>236</v>
      </c>
      <c r="K1" s="41" t="s">
        <v>125</v>
      </c>
      <c r="L1" s="42" t="s">
        <v>26</v>
      </c>
      <c r="M1" s="42" t="s">
        <v>26</v>
      </c>
      <c r="N1" s="42" t="s">
        <v>26</v>
      </c>
      <c r="O1" s="42" t="s">
        <v>26</v>
      </c>
      <c r="P1" s="42" t="s">
        <v>26</v>
      </c>
      <c r="Q1" s="42" t="s">
        <v>26</v>
      </c>
      <c r="R1" s="42" t="s">
        <v>26</v>
      </c>
      <c r="S1" s="42" t="s">
        <v>26</v>
      </c>
      <c r="T1" s="45" t="s">
        <v>27</v>
      </c>
      <c r="U1" s="45" t="s">
        <v>27</v>
      </c>
      <c r="V1" s="45" t="s">
        <v>27</v>
      </c>
      <c r="W1" s="45" t="s">
        <v>27</v>
      </c>
      <c r="X1" s="45" t="s">
        <v>27</v>
      </c>
      <c r="Y1" s="55" t="s">
        <v>122</v>
      </c>
      <c r="Z1" s="53" t="s">
        <v>126</v>
      </c>
      <c r="AA1" s="56" t="s">
        <v>72</v>
      </c>
      <c r="AB1" s="42" t="s">
        <v>26</v>
      </c>
      <c r="AC1" s="61"/>
      <c r="AD1" s="61"/>
      <c r="AE1" s="42" t="s">
        <v>26</v>
      </c>
      <c r="AF1" s="42" t="s">
        <v>26</v>
      </c>
      <c r="AG1" s="42" t="s">
        <v>26</v>
      </c>
      <c r="AH1" s="42" t="s">
        <v>26</v>
      </c>
      <c r="AI1" s="45" t="s">
        <v>27</v>
      </c>
      <c r="AJ1" s="45" t="s">
        <v>27</v>
      </c>
      <c r="AK1" s="45" t="s">
        <v>27</v>
      </c>
      <c r="AL1" s="45" t="s">
        <v>27</v>
      </c>
      <c r="AM1" s="45" t="s">
        <v>27</v>
      </c>
      <c r="AN1" s="46" t="s">
        <v>31</v>
      </c>
      <c r="AO1" s="43"/>
      <c r="AP1" s="43"/>
      <c r="AQ1" s="55" t="s">
        <v>30</v>
      </c>
      <c r="AR1" s="59"/>
      <c r="AS1" s="59"/>
      <c r="AT1" s="53" t="s">
        <v>156</v>
      </c>
    </row>
    <row r="2" spans="1:46" ht="12.75">
      <c r="A2" s="398"/>
      <c r="B2" s="397"/>
      <c r="C2" s="1"/>
      <c r="D2" s="142" t="s">
        <v>235</v>
      </c>
      <c r="E2" s="142"/>
      <c r="F2" s="143"/>
      <c r="G2" s="392"/>
      <c r="H2" s="393"/>
      <c r="I2" s="38" t="s">
        <v>55</v>
      </c>
      <c r="J2" s="48" t="s">
        <v>69</v>
      </c>
      <c r="K2" s="51"/>
      <c r="L2" s="31" t="s">
        <v>88</v>
      </c>
      <c r="M2" s="31" t="s">
        <v>89</v>
      </c>
      <c r="N2" s="31" t="s">
        <v>4</v>
      </c>
      <c r="O2" s="31" t="s">
        <v>95</v>
      </c>
      <c r="P2" s="31" t="s">
        <v>98</v>
      </c>
      <c r="Q2" s="31" t="s">
        <v>103</v>
      </c>
      <c r="R2" s="31" t="s">
        <v>107</v>
      </c>
      <c r="S2" s="31" t="s">
        <v>108</v>
      </c>
      <c r="T2" s="44" t="s">
        <v>112</v>
      </c>
      <c r="U2" s="44" t="s">
        <v>5</v>
      </c>
      <c r="V2" s="44" t="s">
        <v>95</v>
      </c>
      <c r="W2" s="44" t="s">
        <v>43</v>
      </c>
      <c r="X2" s="44" t="s">
        <v>107</v>
      </c>
      <c r="Y2" s="54" t="s">
        <v>123</v>
      </c>
      <c r="Z2" s="16" t="s">
        <v>59</v>
      </c>
      <c r="AA2" s="57" t="s">
        <v>87</v>
      </c>
      <c r="AB2" s="31" t="s">
        <v>29</v>
      </c>
      <c r="AC2" s="16" t="s">
        <v>151</v>
      </c>
      <c r="AD2" s="16" t="s">
        <v>114</v>
      </c>
      <c r="AE2" s="31" t="s">
        <v>133</v>
      </c>
      <c r="AF2" s="31" t="s">
        <v>114</v>
      </c>
      <c r="AG2" s="31" t="s">
        <v>98</v>
      </c>
      <c r="AH2" s="31" t="s">
        <v>73</v>
      </c>
      <c r="AI2" s="44" t="s">
        <v>43</v>
      </c>
      <c r="AJ2" s="44" t="s">
        <v>145</v>
      </c>
      <c r="AK2" s="44" t="s">
        <v>114</v>
      </c>
      <c r="AL2" s="44" t="s">
        <v>43</v>
      </c>
      <c r="AM2" s="44" t="s">
        <v>107</v>
      </c>
      <c r="AN2" s="60" t="s">
        <v>149</v>
      </c>
      <c r="AO2" s="16" t="s">
        <v>153</v>
      </c>
      <c r="AP2" s="16" t="s">
        <v>43</v>
      </c>
      <c r="AQ2" s="54" t="s">
        <v>107</v>
      </c>
      <c r="AR2" s="16" t="s">
        <v>153</v>
      </c>
      <c r="AS2" s="16" t="s">
        <v>43</v>
      </c>
      <c r="AT2" s="16" t="s">
        <v>61</v>
      </c>
    </row>
    <row r="3" spans="1:46" ht="12.75">
      <c r="A3" s="398"/>
      <c r="B3" s="397"/>
      <c r="C3" s="1"/>
      <c r="D3" s="70" t="s">
        <v>237</v>
      </c>
      <c r="E3" s="141" t="s">
        <v>239</v>
      </c>
      <c r="F3" s="69"/>
      <c r="G3" s="37"/>
      <c r="H3" s="37"/>
      <c r="I3" s="38" t="s">
        <v>56</v>
      </c>
      <c r="J3" s="49" t="s">
        <v>241</v>
      </c>
      <c r="K3" s="65" t="s">
        <v>466</v>
      </c>
      <c r="L3" s="31" t="s">
        <v>3</v>
      </c>
      <c r="M3" s="31" t="s">
        <v>90</v>
      </c>
      <c r="N3" s="31" t="s">
        <v>92</v>
      </c>
      <c r="O3" s="31" t="s">
        <v>96</v>
      </c>
      <c r="P3" s="31" t="s">
        <v>99</v>
      </c>
      <c r="Q3" s="31" t="s">
        <v>104</v>
      </c>
      <c r="R3" s="31" t="s">
        <v>71</v>
      </c>
      <c r="S3" s="31" t="s">
        <v>109</v>
      </c>
      <c r="T3" s="44" t="s">
        <v>85</v>
      </c>
      <c r="U3" s="44" t="s">
        <v>113</v>
      </c>
      <c r="V3" s="44" t="s">
        <v>116</v>
      </c>
      <c r="W3" s="44" t="s">
        <v>99</v>
      </c>
      <c r="X3" s="44" t="s">
        <v>120</v>
      </c>
      <c r="Y3" s="54" t="s">
        <v>124</v>
      </c>
      <c r="Z3" s="16" t="s">
        <v>127</v>
      </c>
      <c r="AA3" s="57" t="s">
        <v>128</v>
      </c>
      <c r="AB3" s="31" t="s">
        <v>129</v>
      </c>
      <c r="AC3" s="16" t="s">
        <v>10</v>
      </c>
      <c r="AD3" s="16" t="s">
        <v>152</v>
      </c>
      <c r="AE3" s="31" t="s">
        <v>136</v>
      </c>
      <c r="AF3" s="31" t="s">
        <v>136</v>
      </c>
      <c r="AG3" s="31" t="s">
        <v>139</v>
      </c>
      <c r="AH3" s="31" t="s">
        <v>142</v>
      </c>
      <c r="AI3" s="44" t="s">
        <v>144</v>
      </c>
      <c r="AJ3" s="44" t="s">
        <v>115</v>
      </c>
      <c r="AK3" s="44" t="s">
        <v>146</v>
      </c>
      <c r="AL3" s="44" t="s">
        <v>147</v>
      </c>
      <c r="AM3" s="44" t="s">
        <v>148</v>
      </c>
      <c r="AN3" s="60" t="s">
        <v>150</v>
      </c>
      <c r="AO3" s="16" t="s">
        <v>154</v>
      </c>
      <c r="AP3" s="16" t="s">
        <v>154</v>
      </c>
      <c r="AQ3" s="54" t="s">
        <v>157</v>
      </c>
      <c r="AR3" s="16" t="s">
        <v>154</v>
      </c>
      <c r="AS3" s="16" t="s">
        <v>154</v>
      </c>
      <c r="AT3" s="16" t="s">
        <v>60</v>
      </c>
    </row>
    <row r="4" spans="1:46" ht="12.75">
      <c r="A4" s="398"/>
      <c r="B4" s="397"/>
      <c r="C4" s="1"/>
      <c r="D4" s="70" t="s">
        <v>238</v>
      </c>
      <c r="E4" s="136"/>
      <c r="F4" s="136"/>
      <c r="G4" s="37"/>
      <c r="H4" s="37"/>
      <c r="I4" s="38" t="s">
        <v>57</v>
      </c>
      <c r="J4" s="49" t="s">
        <v>69</v>
      </c>
      <c r="K4" s="52"/>
      <c r="L4" s="31"/>
      <c r="M4" s="31" t="s">
        <v>91</v>
      </c>
      <c r="N4" s="31" t="s">
        <v>93</v>
      </c>
      <c r="O4" s="31" t="s">
        <v>85</v>
      </c>
      <c r="P4" s="31" t="s">
        <v>101</v>
      </c>
      <c r="Q4" s="31" t="s">
        <v>105</v>
      </c>
      <c r="R4" s="31" t="s">
        <v>99</v>
      </c>
      <c r="S4" s="31" t="s">
        <v>110</v>
      </c>
      <c r="T4" s="44" t="s">
        <v>44</v>
      </c>
      <c r="U4" s="44" t="s">
        <v>44</v>
      </c>
      <c r="V4" s="44" t="s">
        <v>85</v>
      </c>
      <c r="W4" s="44" t="s">
        <v>118</v>
      </c>
      <c r="X4" s="44" t="s">
        <v>99</v>
      </c>
      <c r="Y4" s="54" t="s">
        <v>9</v>
      </c>
      <c r="Z4" s="16"/>
      <c r="AA4" s="57" t="s">
        <v>7</v>
      </c>
      <c r="AB4" s="31" t="s">
        <v>10</v>
      </c>
      <c r="AC4" s="16" t="s">
        <v>44</v>
      </c>
      <c r="AD4" s="16" t="s">
        <v>131</v>
      </c>
      <c r="AE4" s="31" t="s">
        <v>137</v>
      </c>
      <c r="AF4" s="31" t="s">
        <v>137</v>
      </c>
      <c r="AG4" s="31" t="s">
        <v>100</v>
      </c>
      <c r="AH4" s="31" t="s">
        <v>141</v>
      </c>
      <c r="AI4" s="44" t="s">
        <v>10</v>
      </c>
      <c r="AJ4" s="44" t="s">
        <v>135</v>
      </c>
      <c r="AK4" s="44" t="s">
        <v>137</v>
      </c>
      <c r="AL4" s="44" t="s">
        <v>118</v>
      </c>
      <c r="AM4" s="44" t="s">
        <v>141</v>
      </c>
      <c r="AN4" s="60" t="s">
        <v>83</v>
      </c>
      <c r="AO4" s="16" t="s">
        <v>83</v>
      </c>
      <c r="AP4" s="16" t="s">
        <v>83</v>
      </c>
      <c r="AQ4" s="54" t="s">
        <v>158</v>
      </c>
      <c r="AR4" s="16" t="s">
        <v>155</v>
      </c>
      <c r="AS4" s="16" t="s">
        <v>155</v>
      </c>
      <c r="AT4" s="16"/>
    </row>
    <row r="5" spans="1:46" ht="12.75">
      <c r="A5" s="398"/>
      <c r="B5" s="397"/>
      <c r="C5" s="1"/>
      <c r="D5" s="122"/>
      <c r="E5" s="71"/>
      <c r="F5" s="71"/>
      <c r="G5" s="39"/>
      <c r="H5" s="39"/>
      <c r="I5" s="40" t="s">
        <v>58</v>
      </c>
      <c r="J5" s="50" t="s">
        <v>242</v>
      </c>
      <c r="K5" s="41" t="s">
        <v>111</v>
      </c>
      <c r="L5" s="42" t="s">
        <v>2</v>
      </c>
      <c r="M5" s="42" t="s">
        <v>45</v>
      </c>
      <c r="N5" s="42" t="s">
        <v>46</v>
      </c>
      <c r="O5" s="42" t="s">
        <v>94</v>
      </c>
      <c r="P5" s="42" t="s">
        <v>97</v>
      </c>
      <c r="Q5" s="42" t="s">
        <v>102</v>
      </c>
      <c r="R5" s="42" t="s">
        <v>106</v>
      </c>
      <c r="S5" s="42" t="s">
        <v>50</v>
      </c>
      <c r="T5" s="45" t="s">
        <v>2</v>
      </c>
      <c r="U5" s="45" t="s">
        <v>45</v>
      </c>
      <c r="V5" s="45" t="s">
        <v>117</v>
      </c>
      <c r="W5" s="45" t="s">
        <v>119</v>
      </c>
      <c r="X5" s="45" t="s">
        <v>121</v>
      </c>
      <c r="Y5" s="55" t="s">
        <v>45</v>
      </c>
      <c r="Z5" s="53"/>
      <c r="AA5" s="58" t="s">
        <v>84</v>
      </c>
      <c r="AB5" s="42" t="s">
        <v>2</v>
      </c>
      <c r="AC5" s="61" t="s">
        <v>130</v>
      </c>
      <c r="AD5" s="61" t="s">
        <v>132</v>
      </c>
      <c r="AE5" s="42" t="s">
        <v>134</v>
      </c>
      <c r="AF5" s="42" t="s">
        <v>138</v>
      </c>
      <c r="AG5" s="42" t="s">
        <v>140</v>
      </c>
      <c r="AH5" s="42" t="s">
        <v>143</v>
      </c>
      <c r="AI5" s="45" t="s">
        <v>2</v>
      </c>
      <c r="AJ5" s="45" t="s">
        <v>134</v>
      </c>
      <c r="AK5" s="45" t="s">
        <v>138</v>
      </c>
      <c r="AL5" s="45" t="s">
        <v>140</v>
      </c>
      <c r="AM5" s="45" t="s">
        <v>143</v>
      </c>
      <c r="AN5" s="46" t="s">
        <v>2</v>
      </c>
      <c r="AO5" s="43" t="s">
        <v>130</v>
      </c>
      <c r="AP5" s="43" t="s">
        <v>132</v>
      </c>
      <c r="AQ5" s="55"/>
      <c r="AR5" s="59" t="s">
        <v>130</v>
      </c>
      <c r="AS5" s="59" t="s">
        <v>159</v>
      </c>
      <c r="AT5" s="53"/>
    </row>
    <row r="6" spans="1:46" ht="12.75">
      <c r="A6" s="282" t="s">
        <v>467</v>
      </c>
      <c r="B6" s="283" t="s">
        <v>473</v>
      </c>
      <c r="C6" s="252"/>
      <c r="D6" s="63"/>
      <c r="E6" s="114"/>
      <c r="F6" s="63"/>
      <c r="G6" s="253"/>
      <c r="H6" s="253"/>
      <c r="I6" s="110"/>
      <c r="J6" s="110"/>
      <c r="K6" s="29"/>
      <c r="L6" s="18"/>
      <c r="M6" s="18"/>
      <c r="N6" s="9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138">
        <f aca="true" t="shared" si="0" ref="Z6:Z16">SUM(L6:Y6)</f>
        <v>0</v>
      </c>
      <c r="AA6" s="139"/>
      <c r="AB6" s="100"/>
      <c r="AC6" s="100"/>
      <c r="AD6" s="138">
        <f aca="true" t="shared" si="1" ref="AD6:AD15">SUM(AB6,-AC6)</f>
        <v>0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38">
        <f aca="true" t="shared" si="2" ref="AN6:AN15">Z6-AB6-AE6-AF6-AG6-AH6-AI6-AJ6-AK6-AL6-AM6-AQ6</f>
        <v>0</v>
      </c>
      <c r="AO6" s="138">
        <f aca="true" t="shared" si="3" ref="AO6:AO15">(L6+M6+N6+O6+P6+Q6+R6+S6+Y6)-(AB6+AE6+AF6+AG6+AH6+AR6)</f>
        <v>0</v>
      </c>
      <c r="AP6" s="138">
        <f>(T6+U6+V6+W6+X6)-(AI6+AJ6+AK6+AL6+AM6+AS6)</f>
        <v>0</v>
      </c>
      <c r="AQ6" s="139"/>
      <c r="AR6" s="138">
        <f>AQ6-AS6</f>
        <v>0</v>
      </c>
      <c r="AS6" s="100">
        <v>0</v>
      </c>
      <c r="AT6" s="138">
        <f aca="true" t="shared" si="4" ref="AT6:AT15">SUM(AB6,AE6,AF6,AG6,AH6,AI6,AJ6,AK6,AL6,AM6,AN6,AQ6)</f>
        <v>0</v>
      </c>
    </row>
    <row r="7" spans="1:46" ht="12.75">
      <c r="A7" s="282" t="s">
        <v>467</v>
      </c>
      <c r="B7" s="283" t="s">
        <v>473</v>
      </c>
      <c r="C7" s="252"/>
      <c r="D7" s="63"/>
      <c r="E7" s="114"/>
      <c r="F7" s="63"/>
      <c r="G7" s="253"/>
      <c r="H7" s="253"/>
      <c r="I7" s="110"/>
      <c r="J7" s="110"/>
      <c r="K7" s="29"/>
      <c r="L7" s="18"/>
      <c r="M7" s="18"/>
      <c r="N7" s="9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138">
        <f t="shared" si="0"/>
        <v>0</v>
      </c>
      <c r="AA7" s="139"/>
      <c r="AB7" s="100"/>
      <c r="AC7" s="100"/>
      <c r="AD7" s="138">
        <f t="shared" si="1"/>
        <v>0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38">
        <f t="shared" si="2"/>
        <v>0</v>
      </c>
      <c r="AO7" s="138">
        <f t="shared" si="3"/>
        <v>0</v>
      </c>
      <c r="AP7" s="138"/>
      <c r="AQ7" s="139"/>
      <c r="AR7" s="138"/>
      <c r="AS7" s="100"/>
      <c r="AT7" s="138">
        <f t="shared" si="4"/>
        <v>0</v>
      </c>
    </row>
    <row r="8" spans="1:46" ht="12.75">
      <c r="A8" s="282" t="s">
        <v>467</v>
      </c>
      <c r="B8" s="283" t="s">
        <v>473</v>
      </c>
      <c r="C8" s="252"/>
      <c r="D8" s="63"/>
      <c r="E8" s="114"/>
      <c r="F8" s="63"/>
      <c r="G8" s="253"/>
      <c r="H8" s="253"/>
      <c r="I8" s="110"/>
      <c r="J8" s="110"/>
      <c r="K8" s="29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138">
        <f t="shared" si="0"/>
        <v>0</v>
      </c>
      <c r="AA8" s="139"/>
      <c r="AB8" s="100"/>
      <c r="AC8" s="100"/>
      <c r="AD8" s="138">
        <f t="shared" si="1"/>
        <v>0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38">
        <f t="shared" si="2"/>
        <v>0</v>
      </c>
      <c r="AO8" s="138">
        <f t="shared" si="3"/>
        <v>0</v>
      </c>
      <c r="AP8" s="138">
        <f aca="true" t="shared" si="5" ref="AP8:AP15">(T8+U8+V8+W8+X8)-(AI8+AJ8+AK8+AL8+AM8+AS8)</f>
        <v>0</v>
      </c>
      <c r="AQ8" s="139"/>
      <c r="AR8" s="138">
        <f aca="true" t="shared" si="6" ref="AR8:AR15">AQ8-AS8</f>
        <v>0</v>
      </c>
      <c r="AS8" s="100"/>
      <c r="AT8" s="138">
        <f t="shared" si="4"/>
        <v>0</v>
      </c>
    </row>
    <row r="9" spans="1:46" ht="12.75">
      <c r="A9" s="282" t="s">
        <v>467</v>
      </c>
      <c r="B9" s="283" t="s">
        <v>473</v>
      </c>
      <c r="C9" s="258"/>
      <c r="D9" s="63"/>
      <c r="E9" s="114"/>
      <c r="F9" s="63"/>
      <c r="G9" s="263"/>
      <c r="H9" s="263"/>
      <c r="I9" s="110"/>
      <c r="J9" s="110"/>
      <c r="K9" s="259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9">
        <f t="shared" si="0"/>
        <v>0</v>
      </c>
      <c r="AA9" s="144"/>
      <c r="AB9" s="144"/>
      <c r="AC9" s="144"/>
      <c r="AD9" s="149">
        <f t="shared" si="1"/>
        <v>0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9">
        <f t="shared" si="2"/>
        <v>0</v>
      </c>
      <c r="AO9" s="149">
        <f t="shared" si="3"/>
        <v>0</v>
      </c>
      <c r="AP9" s="149">
        <f t="shared" si="5"/>
        <v>0</v>
      </c>
      <c r="AQ9" s="150"/>
      <c r="AR9" s="149">
        <f t="shared" si="6"/>
        <v>0</v>
      </c>
      <c r="AS9" s="148"/>
      <c r="AT9" s="149">
        <f t="shared" si="4"/>
        <v>0</v>
      </c>
    </row>
    <row r="10" spans="1:46" ht="12.75">
      <c r="A10" s="282" t="s">
        <v>467</v>
      </c>
      <c r="B10" s="283" t="s">
        <v>473</v>
      </c>
      <c r="C10" s="258"/>
      <c r="D10" s="63"/>
      <c r="E10" s="147"/>
      <c r="F10" s="63"/>
      <c r="G10" s="262"/>
      <c r="H10" s="145"/>
      <c r="I10" s="110"/>
      <c r="J10" s="110"/>
      <c r="K10" s="262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149">
        <f t="shared" si="0"/>
        <v>0</v>
      </c>
      <c r="AA10" s="150"/>
      <c r="AB10" s="148"/>
      <c r="AC10" s="148"/>
      <c r="AD10" s="149">
        <f t="shared" si="1"/>
        <v>0</v>
      </c>
      <c r="AE10" s="148"/>
      <c r="AF10" s="148"/>
      <c r="AG10" s="148"/>
      <c r="AH10" s="148"/>
      <c r="AI10" s="148"/>
      <c r="AJ10" s="148"/>
      <c r="AK10" s="148"/>
      <c r="AL10" s="148"/>
      <c r="AM10" s="148"/>
      <c r="AN10" s="149">
        <f t="shared" si="2"/>
        <v>0</v>
      </c>
      <c r="AO10" s="149">
        <f t="shared" si="3"/>
        <v>0</v>
      </c>
      <c r="AP10" s="149">
        <f t="shared" si="5"/>
        <v>0</v>
      </c>
      <c r="AQ10" s="150"/>
      <c r="AR10" s="149">
        <f t="shared" si="6"/>
        <v>0</v>
      </c>
      <c r="AS10" s="148"/>
      <c r="AT10" s="149">
        <f t="shared" si="4"/>
        <v>0</v>
      </c>
    </row>
    <row r="11" spans="1:46" ht="12.75">
      <c r="A11" s="282" t="s">
        <v>467</v>
      </c>
      <c r="B11" s="283" t="s">
        <v>473</v>
      </c>
      <c r="C11" s="258"/>
      <c r="D11" s="63"/>
      <c r="E11" s="147"/>
      <c r="F11" s="63"/>
      <c r="G11" s="262"/>
      <c r="H11" s="145"/>
      <c r="I11" s="110"/>
      <c r="J11" s="110"/>
      <c r="K11" s="259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149">
        <f t="shared" si="0"/>
        <v>0</v>
      </c>
      <c r="AA11" s="150"/>
      <c r="AB11" s="148"/>
      <c r="AC11" s="148"/>
      <c r="AD11" s="149">
        <f t="shared" si="1"/>
        <v>0</v>
      </c>
      <c r="AE11" s="148"/>
      <c r="AF11" s="148"/>
      <c r="AG11" s="148"/>
      <c r="AH11" s="148"/>
      <c r="AI11" s="148"/>
      <c r="AJ11" s="148"/>
      <c r="AK11" s="148"/>
      <c r="AL11" s="148"/>
      <c r="AM11" s="148"/>
      <c r="AN11" s="149">
        <f t="shared" si="2"/>
        <v>0</v>
      </c>
      <c r="AO11" s="149">
        <f t="shared" si="3"/>
        <v>0</v>
      </c>
      <c r="AP11" s="149">
        <f t="shared" si="5"/>
        <v>0</v>
      </c>
      <c r="AQ11" s="150"/>
      <c r="AR11" s="149">
        <f t="shared" si="6"/>
        <v>0</v>
      </c>
      <c r="AS11" s="148"/>
      <c r="AT11" s="149">
        <f t="shared" si="4"/>
        <v>0</v>
      </c>
    </row>
    <row r="12" spans="1:46" ht="12.75">
      <c r="A12" s="282" t="s">
        <v>467</v>
      </c>
      <c r="B12" s="283" t="s">
        <v>473</v>
      </c>
      <c r="C12" s="258"/>
      <c r="D12" s="63"/>
      <c r="E12" s="147"/>
      <c r="F12" s="63"/>
      <c r="G12" s="262"/>
      <c r="H12" s="145"/>
      <c r="I12" s="110"/>
      <c r="J12" s="110"/>
      <c r="K12" s="259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149">
        <f t="shared" si="0"/>
        <v>0</v>
      </c>
      <c r="AA12" s="150"/>
      <c r="AB12" s="148"/>
      <c r="AC12" s="148"/>
      <c r="AD12" s="149">
        <f t="shared" si="1"/>
        <v>0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9">
        <f t="shared" si="2"/>
        <v>0</v>
      </c>
      <c r="AO12" s="149">
        <f t="shared" si="3"/>
        <v>0</v>
      </c>
      <c r="AP12" s="149">
        <f t="shared" si="5"/>
        <v>0</v>
      </c>
      <c r="AQ12" s="150"/>
      <c r="AR12" s="149">
        <f t="shared" si="6"/>
        <v>0</v>
      </c>
      <c r="AS12" s="148"/>
      <c r="AT12" s="149">
        <f t="shared" si="4"/>
        <v>0</v>
      </c>
    </row>
    <row r="13" spans="1:46" ht="12.75">
      <c r="A13" s="282" t="s">
        <v>467</v>
      </c>
      <c r="B13" s="283" t="s">
        <v>473</v>
      </c>
      <c r="C13" s="258"/>
      <c r="D13" s="63"/>
      <c r="E13" s="147"/>
      <c r="F13" s="63"/>
      <c r="G13" s="262"/>
      <c r="H13" s="145"/>
      <c r="I13" s="110"/>
      <c r="J13" s="110"/>
      <c r="K13" s="259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149">
        <f t="shared" si="0"/>
        <v>0</v>
      </c>
      <c r="AA13" s="150"/>
      <c r="AB13" s="148"/>
      <c r="AC13" s="148"/>
      <c r="AD13" s="149">
        <f t="shared" si="1"/>
        <v>0</v>
      </c>
      <c r="AE13" s="148"/>
      <c r="AF13" s="148"/>
      <c r="AG13" s="148"/>
      <c r="AH13" s="148"/>
      <c r="AI13" s="148"/>
      <c r="AJ13" s="148"/>
      <c r="AK13" s="148"/>
      <c r="AL13" s="148"/>
      <c r="AM13" s="148"/>
      <c r="AN13" s="149">
        <f t="shared" si="2"/>
        <v>0</v>
      </c>
      <c r="AO13" s="149">
        <f t="shared" si="3"/>
        <v>0</v>
      </c>
      <c r="AP13" s="149">
        <f t="shared" si="5"/>
        <v>0</v>
      </c>
      <c r="AQ13" s="150"/>
      <c r="AR13" s="149">
        <f t="shared" si="6"/>
        <v>0</v>
      </c>
      <c r="AS13" s="148"/>
      <c r="AT13" s="149">
        <f t="shared" si="4"/>
        <v>0</v>
      </c>
    </row>
    <row r="14" spans="1:46" ht="12.75">
      <c r="A14" s="282" t="s">
        <v>467</v>
      </c>
      <c r="B14" s="283" t="s">
        <v>473</v>
      </c>
      <c r="C14" s="258"/>
      <c r="D14" s="63"/>
      <c r="E14" s="147"/>
      <c r="F14" s="63"/>
      <c r="G14" s="262"/>
      <c r="H14" s="145"/>
      <c r="I14" s="110"/>
      <c r="J14" s="110"/>
      <c r="K14" s="259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149">
        <f t="shared" si="0"/>
        <v>0</v>
      </c>
      <c r="AA14" s="150"/>
      <c r="AB14" s="148"/>
      <c r="AC14" s="148"/>
      <c r="AD14" s="149">
        <f t="shared" si="1"/>
        <v>0</v>
      </c>
      <c r="AE14" s="148"/>
      <c r="AF14" s="148"/>
      <c r="AG14" s="148"/>
      <c r="AH14" s="148"/>
      <c r="AI14" s="148"/>
      <c r="AJ14" s="148"/>
      <c r="AK14" s="148"/>
      <c r="AL14" s="148"/>
      <c r="AM14" s="148"/>
      <c r="AN14" s="149">
        <f t="shared" si="2"/>
        <v>0</v>
      </c>
      <c r="AO14" s="149">
        <f t="shared" si="3"/>
        <v>0</v>
      </c>
      <c r="AP14" s="149">
        <f t="shared" si="5"/>
        <v>0</v>
      </c>
      <c r="AQ14" s="150"/>
      <c r="AR14" s="149">
        <f t="shared" si="6"/>
        <v>0</v>
      </c>
      <c r="AS14" s="148"/>
      <c r="AT14" s="149">
        <f t="shared" si="4"/>
        <v>0</v>
      </c>
    </row>
    <row r="15" spans="1:46" ht="12.75">
      <c r="A15" s="282" t="s">
        <v>467</v>
      </c>
      <c r="B15" s="283" t="s">
        <v>473</v>
      </c>
      <c r="C15" s="258"/>
      <c r="D15" s="63"/>
      <c r="E15" s="147"/>
      <c r="F15" s="63"/>
      <c r="G15" s="262"/>
      <c r="H15" s="145"/>
      <c r="I15" s="110"/>
      <c r="J15" s="110"/>
      <c r="K15" s="259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149">
        <f t="shared" si="0"/>
        <v>0</v>
      </c>
      <c r="AA15" s="150"/>
      <c r="AB15" s="148"/>
      <c r="AC15" s="148"/>
      <c r="AD15" s="149">
        <f t="shared" si="1"/>
        <v>0</v>
      </c>
      <c r="AE15" s="148"/>
      <c r="AF15" s="148"/>
      <c r="AG15" s="148"/>
      <c r="AH15" s="148"/>
      <c r="AI15" s="148"/>
      <c r="AJ15" s="148"/>
      <c r="AK15" s="148"/>
      <c r="AL15" s="148"/>
      <c r="AM15" s="148"/>
      <c r="AN15" s="149">
        <f t="shared" si="2"/>
        <v>0</v>
      </c>
      <c r="AO15" s="149">
        <f t="shared" si="3"/>
        <v>0</v>
      </c>
      <c r="AP15" s="149">
        <f t="shared" si="5"/>
        <v>0</v>
      </c>
      <c r="AQ15" s="150"/>
      <c r="AR15" s="149">
        <f t="shared" si="6"/>
        <v>0</v>
      </c>
      <c r="AS15" s="148"/>
      <c r="AT15" s="149">
        <f t="shared" si="4"/>
        <v>0</v>
      </c>
    </row>
    <row r="16" spans="1:46" ht="12.75">
      <c r="A16" s="282" t="s">
        <v>467</v>
      </c>
      <c r="B16" s="283" t="s">
        <v>473</v>
      </c>
      <c r="C16" s="258"/>
      <c r="D16" s="63"/>
      <c r="E16" s="147"/>
      <c r="F16" s="63"/>
      <c r="G16" s="262"/>
      <c r="H16" s="145"/>
      <c r="I16" s="111"/>
      <c r="J16" s="111"/>
      <c r="K16" s="259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149">
        <f t="shared" si="0"/>
        <v>0</v>
      </c>
      <c r="AA16" s="150"/>
      <c r="AB16" s="148"/>
      <c r="AC16" s="148"/>
      <c r="AD16" s="149">
        <f>SUM(AB16,-AC16)</f>
        <v>0</v>
      </c>
      <c r="AE16" s="148"/>
      <c r="AF16" s="148"/>
      <c r="AG16" s="148"/>
      <c r="AH16" s="148"/>
      <c r="AI16" s="148"/>
      <c r="AJ16" s="148"/>
      <c r="AK16" s="148"/>
      <c r="AL16" s="148"/>
      <c r="AM16" s="148"/>
      <c r="AN16" s="149">
        <f>Z16-AB16-AE16-AF16-AG16-AH16-AI16-AJ16-AK16-AL16-AM16-AQ16</f>
        <v>0</v>
      </c>
      <c r="AO16" s="149">
        <f>(L16+M16+N16+O16+P16+Q16+R16+S16+Y16)-(AB16+AE16+AF16+AG16+AH16+AR16)</f>
        <v>0</v>
      </c>
      <c r="AP16" s="149">
        <f>(T16+U16+V16+W16+X16)-(AI16+AJ16+AK16+AL16+AM16+AS16)</f>
        <v>0</v>
      </c>
      <c r="AQ16" s="150"/>
      <c r="AR16" s="149">
        <f>AQ16-AS16</f>
        <v>0</v>
      </c>
      <c r="AS16" s="148"/>
      <c r="AT16" s="149">
        <f>SUM(AB16,AE16,AF16,AG16,AH16,AI16,AJ16,AK16,AL16,AM16,AN16,AQ16)</f>
        <v>0</v>
      </c>
    </row>
    <row r="17" spans="1:46" s="125" customFormat="1" ht="12.75">
      <c r="A17" s="304" t="s">
        <v>467</v>
      </c>
      <c r="B17" s="305" t="s">
        <v>473</v>
      </c>
      <c r="C17" s="306"/>
      <c r="D17" s="306"/>
      <c r="E17" s="307"/>
      <c r="F17" s="306"/>
      <c r="G17" s="306"/>
      <c r="H17" s="306"/>
      <c r="I17" s="261"/>
      <c r="J17" s="261"/>
      <c r="K17" s="309" t="s">
        <v>25</v>
      </c>
      <c r="L17" s="308">
        <f>SUM(L6:L16)</f>
        <v>0</v>
      </c>
      <c r="M17" s="308">
        <f aca="true" t="shared" si="7" ref="M17:AT17">SUM(M6:M16)</f>
        <v>0</v>
      </c>
      <c r="N17" s="308">
        <f t="shared" si="7"/>
        <v>0</v>
      </c>
      <c r="O17" s="308">
        <f t="shared" si="7"/>
        <v>0</v>
      </c>
      <c r="P17" s="308">
        <f t="shared" si="7"/>
        <v>0</v>
      </c>
      <c r="Q17" s="308">
        <f t="shared" si="7"/>
        <v>0</v>
      </c>
      <c r="R17" s="308">
        <f t="shared" si="7"/>
        <v>0</v>
      </c>
      <c r="S17" s="308">
        <f t="shared" si="7"/>
        <v>0</v>
      </c>
      <c r="T17" s="308">
        <f t="shared" si="7"/>
        <v>0</v>
      </c>
      <c r="U17" s="308">
        <f t="shared" si="7"/>
        <v>0</v>
      </c>
      <c r="V17" s="308">
        <f t="shared" si="7"/>
        <v>0</v>
      </c>
      <c r="W17" s="308">
        <f t="shared" si="7"/>
        <v>0</v>
      </c>
      <c r="X17" s="308">
        <f t="shared" si="7"/>
        <v>0</v>
      </c>
      <c r="Y17" s="308">
        <f t="shared" si="7"/>
        <v>0</v>
      </c>
      <c r="Z17" s="308">
        <f t="shared" si="7"/>
        <v>0</v>
      </c>
      <c r="AA17" s="308">
        <f t="shared" si="7"/>
        <v>0</v>
      </c>
      <c r="AB17" s="308">
        <f t="shared" si="7"/>
        <v>0</v>
      </c>
      <c r="AC17" s="308">
        <f t="shared" si="7"/>
        <v>0</v>
      </c>
      <c r="AD17" s="308">
        <f t="shared" si="7"/>
        <v>0</v>
      </c>
      <c r="AE17" s="308">
        <f t="shared" si="7"/>
        <v>0</v>
      </c>
      <c r="AF17" s="308">
        <f t="shared" si="7"/>
        <v>0</v>
      </c>
      <c r="AG17" s="308">
        <f t="shared" si="7"/>
        <v>0</v>
      </c>
      <c r="AH17" s="308">
        <f t="shared" si="7"/>
        <v>0</v>
      </c>
      <c r="AI17" s="308">
        <f t="shared" si="7"/>
        <v>0</v>
      </c>
      <c r="AJ17" s="308">
        <f t="shared" si="7"/>
        <v>0</v>
      </c>
      <c r="AK17" s="308">
        <f t="shared" si="7"/>
        <v>0</v>
      </c>
      <c r="AL17" s="308">
        <f t="shared" si="7"/>
        <v>0</v>
      </c>
      <c r="AM17" s="308">
        <f t="shared" si="7"/>
        <v>0</v>
      </c>
      <c r="AN17" s="308">
        <f t="shared" si="7"/>
        <v>0</v>
      </c>
      <c r="AO17" s="308">
        <f t="shared" si="7"/>
        <v>0</v>
      </c>
      <c r="AP17" s="308">
        <f t="shared" si="7"/>
        <v>0</v>
      </c>
      <c r="AQ17" s="308">
        <f t="shared" si="7"/>
        <v>0</v>
      </c>
      <c r="AR17" s="308">
        <f t="shared" si="7"/>
        <v>0</v>
      </c>
      <c r="AS17" s="308">
        <f t="shared" si="7"/>
        <v>0</v>
      </c>
      <c r="AT17" s="308">
        <f t="shared" si="7"/>
        <v>0</v>
      </c>
    </row>
    <row r="18" spans="1:46" ht="12.75">
      <c r="A18" s="284" t="s">
        <v>468</v>
      </c>
      <c r="B18" s="285" t="s">
        <v>474</v>
      </c>
      <c r="C18" s="252"/>
      <c r="D18" s="63"/>
      <c r="E18" s="114"/>
      <c r="F18" s="63"/>
      <c r="G18" s="253"/>
      <c r="H18" s="253"/>
      <c r="I18" s="110"/>
      <c r="J18" s="110"/>
      <c r="K18" s="29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138">
        <f aca="true" t="shared" si="8" ref="Z18:Z27">SUM(L18:Y18)</f>
        <v>0</v>
      </c>
      <c r="AA18" s="139"/>
      <c r="AB18" s="100"/>
      <c r="AC18" s="100"/>
      <c r="AD18" s="138">
        <f aca="true" t="shared" si="9" ref="AD18:AD26">SUM(AB18,-AC18)</f>
        <v>0</v>
      </c>
      <c r="AE18" s="100"/>
      <c r="AF18" s="100"/>
      <c r="AG18" s="100"/>
      <c r="AH18" s="100"/>
      <c r="AI18" s="100"/>
      <c r="AJ18" s="100"/>
      <c r="AK18" s="100"/>
      <c r="AL18" s="100"/>
      <c r="AM18" s="100"/>
      <c r="AN18" s="138">
        <f aca="true" t="shared" si="10" ref="AN18:AN26">Z18-AB18-AE18-AF18-AG18-AH18-AI18-AJ18-AK18-AL18-AM18-AQ18</f>
        <v>0</v>
      </c>
      <c r="AO18" s="138">
        <f aca="true" t="shared" si="11" ref="AO18:AO26">(L18+M18+N18+O18+P18+Q18+R18+S18+Y18)-(AB18+AE18+AF18+AG18+AH18+AR18)</f>
        <v>0</v>
      </c>
      <c r="AP18" s="138">
        <f>(T18+U18+V18+W18+X18)-(AI18+AJ18+AK18+AL18+AM18+AS18)</f>
        <v>0</v>
      </c>
      <c r="AQ18" s="139"/>
      <c r="AR18" s="138">
        <f>AQ18-AS18</f>
        <v>0</v>
      </c>
      <c r="AS18" s="100"/>
      <c r="AT18" s="138">
        <f aca="true" t="shared" si="12" ref="AT18:AT26">SUM(AB18,AE18,AF18,AG18,AH18,AI18,AJ18,AK18,AL18,AM18,AN18,AQ18)</f>
        <v>0</v>
      </c>
    </row>
    <row r="19" spans="1:46" ht="12.75">
      <c r="A19" s="284" t="s">
        <v>468</v>
      </c>
      <c r="B19" s="285" t="s">
        <v>474</v>
      </c>
      <c r="C19" s="252"/>
      <c r="D19" s="63"/>
      <c r="E19" s="114"/>
      <c r="F19" s="63"/>
      <c r="G19" s="253"/>
      <c r="H19" s="253"/>
      <c r="I19" s="110"/>
      <c r="J19" s="110"/>
      <c r="K19" s="29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38">
        <f t="shared" si="8"/>
        <v>0</v>
      </c>
      <c r="AA19" s="139"/>
      <c r="AB19" s="100"/>
      <c r="AC19" s="100"/>
      <c r="AD19" s="138">
        <f t="shared" si="9"/>
        <v>0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38">
        <f t="shared" si="10"/>
        <v>0</v>
      </c>
      <c r="AO19" s="138">
        <f t="shared" si="11"/>
        <v>0</v>
      </c>
      <c r="AP19" s="138"/>
      <c r="AQ19" s="139"/>
      <c r="AR19" s="138"/>
      <c r="AS19" s="100"/>
      <c r="AT19" s="138">
        <f t="shared" si="12"/>
        <v>0</v>
      </c>
    </row>
    <row r="20" spans="1:46" ht="12.75">
      <c r="A20" s="284" t="s">
        <v>468</v>
      </c>
      <c r="B20" s="285" t="s">
        <v>474</v>
      </c>
      <c r="C20" s="258"/>
      <c r="D20" s="147"/>
      <c r="E20" s="145"/>
      <c r="F20" s="147"/>
      <c r="G20" s="259"/>
      <c r="H20" s="259"/>
      <c r="I20" s="110"/>
      <c r="J20" s="110"/>
      <c r="K20" s="29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149">
        <f t="shared" si="8"/>
        <v>0</v>
      </c>
      <c r="AA20" s="150"/>
      <c r="AB20" s="148"/>
      <c r="AC20" s="148"/>
      <c r="AD20" s="149">
        <f t="shared" si="9"/>
        <v>0</v>
      </c>
      <c r="AE20" s="148"/>
      <c r="AF20" s="148"/>
      <c r="AG20" s="148"/>
      <c r="AH20" s="148"/>
      <c r="AI20" s="148"/>
      <c r="AJ20" s="148"/>
      <c r="AK20" s="148"/>
      <c r="AL20" s="148"/>
      <c r="AM20" s="148"/>
      <c r="AN20" s="149">
        <f t="shared" si="10"/>
        <v>0</v>
      </c>
      <c r="AO20" s="149">
        <f t="shared" si="11"/>
        <v>0</v>
      </c>
      <c r="AP20" s="149">
        <f aca="true" t="shared" si="13" ref="AP20:AP26">(T20+U20+V20+W20+X20)-(AI20+AJ20+AK20+AL20+AM20+AS20)</f>
        <v>0</v>
      </c>
      <c r="AQ20" s="150"/>
      <c r="AR20" s="149">
        <f aca="true" t="shared" si="14" ref="AR20:AR26">AQ20-AS20</f>
        <v>0</v>
      </c>
      <c r="AS20" s="148"/>
      <c r="AT20" s="149">
        <f t="shared" si="12"/>
        <v>0</v>
      </c>
    </row>
    <row r="21" spans="1:46" ht="12.75">
      <c r="A21" s="284" t="s">
        <v>468</v>
      </c>
      <c r="B21" s="285" t="s">
        <v>474</v>
      </c>
      <c r="C21" s="258"/>
      <c r="D21" s="63"/>
      <c r="E21" s="114"/>
      <c r="F21" s="63"/>
      <c r="G21" s="262"/>
      <c r="H21" s="145"/>
      <c r="I21" s="110"/>
      <c r="J21" s="110"/>
      <c r="K21" s="259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149">
        <f t="shared" si="8"/>
        <v>0</v>
      </c>
      <c r="AA21" s="150"/>
      <c r="AB21" s="148"/>
      <c r="AC21" s="148"/>
      <c r="AD21" s="149">
        <f t="shared" si="9"/>
        <v>0</v>
      </c>
      <c r="AE21" s="148"/>
      <c r="AF21" s="148"/>
      <c r="AG21" s="148"/>
      <c r="AH21" s="148"/>
      <c r="AI21" s="148"/>
      <c r="AJ21" s="148"/>
      <c r="AK21" s="148"/>
      <c r="AL21" s="148"/>
      <c r="AM21" s="148"/>
      <c r="AN21" s="149">
        <f t="shared" si="10"/>
        <v>0</v>
      </c>
      <c r="AO21" s="149">
        <f t="shared" si="11"/>
        <v>0</v>
      </c>
      <c r="AP21" s="149">
        <f t="shared" si="13"/>
        <v>0</v>
      </c>
      <c r="AQ21" s="150"/>
      <c r="AR21" s="149">
        <f t="shared" si="14"/>
        <v>0</v>
      </c>
      <c r="AS21" s="148"/>
      <c r="AT21" s="149">
        <f t="shared" si="12"/>
        <v>0</v>
      </c>
    </row>
    <row r="22" spans="1:46" ht="12.75">
      <c r="A22" s="284" t="s">
        <v>468</v>
      </c>
      <c r="B22" s="285" t="s">
        <v>474</v>
      </c>
      <c r="C22" s="258"/>
      <c r="D22" s="63"/>
      <c r="E22" s="147"/>
      <c r="F22" s="63"/>
      <c r="G22" s="262"/>
      <c r="H22" s="145"/>
      <c r="I22" s="110"/>
      <c r="J22" s="110"/>
      <c r="K22" s="262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149">
        <f t="shared" si="8"/>
        <v>0</v>
      </c>
      <c r="AA22" s="150"/>
      <c r="AB22" s="148"/>
      <c r="AC22" s="148"/>
      <c r="AD22" s="149">
        <f t="shared" si="9"/>
        <v>0</v>
      </c>
      <c r="AE22" s="148"/>
      <c r="AF22" s="148"/>
      <c r="AG22" s="148"/>
      <c r="AH22" s="148"/>
      <c r="AI22" s="148"/>
      <c r="AJ22" s="148"/>
      <c r="AK22" s="148"/>
      <c r="AL22" s="148"/>
      <c r="AM22" s="148"/>
      <c r="AN22" s="149">
        <f t="shared" si="10"/>
        <v>0</v>
      </c>
      <c r="AO22" s="149">
        <f t="shared" si="11"/>
        <v>0</v>
      </c>
      <c r="AP22" s="149">
        <f t="shared" si="13"/>
        <v>0</v>
      </c>
      <c r="AQ22" s="150"/>
      <c r="AR22" s="149">
        <f t="shared" si="14"/>
        <v>0</v>
      </c>
      <c r="AS22" s="148"/>
      <c r="AT22" s="149">
        <f t="shared" si="12"/>
        <v>0</v>
      </c>
    </row>
    <row r="23" spans="1:46" ht="12.75">
      <c r="A23" s="284" t="s">
        <v>468</v>
      </c>
      <c r="B23" s="285" t="s">
        <v>474</v>
      </c>
      <c r="C23" s="258"/>
      <c r="D23" s="63"/>
      <c r="E23" s="147"/>
      <c r="F23" s="63"/>
      <c r="G23" s="262"/>
      <c r="H23" s="145"/>
      <c r="I23" s="110"/>
      <c r="J23" s="110"/>
      <c r="K23" s="259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149">
        <f t="shared" si="8"/>
        <v>0</v>
      </c>
      <c r="AA23" s="150"/>
      <c r="AB23" s="148"/>
      <c r="AC23" s="148"/>
      <c r="AD23" s="149">
        <f t="shared" si="9"/>
        <v>0</v>
      </c>
      <c r="AE23" s="148"/>
      <c r="AF23" s="148"/>
      <c r="AG23" s="148"/>
      <c r="AH23" s="148"/>
      <c r="AI23" s="148"/>
      <c r="AJ23" s="148"/>
      <c r="AK23" s="148"/>
      <c r="AL23" s="148"/>
      <c r="AM23" s="148"/>
      <c r="AN23" s="149">
        <f t="shared" si="10"/>
        <v>0</v>
      </c>
      <c r="AO23" s="149">
        <f t="shared" si="11"/>
        <v>0</v>
      </c>
      <c r="AP23" s="149">
        <f t="shared" si="13"/>
        <v>0</v>
      </c>
      <c r="AQ23" s="150"/>
      <c r="AR23" s="149">
        <f t="shared" si="14"/>
        <v>0</v>
      </c>
      <c r="AS23" s="148"/>
      <c r="AT23" s="149">
        <f t="shared" si="12"/>
        <v>0</v>
      </c>
    </row>
    <row r="24" spans="1:46" ht="12.75">
      <c r="A24" s="284" t="s">
        <v>468</v>
      </c>
      <c r="B24" s="285" t="s">
        <v>474</v>
      </c>
      <c r="C24" s="258"/>
      <c r="D24" s="63"/>
      <c r="E24" s="147"/>
      <c r="F24" s="63"/>
      <c r="G24" s="262"/>
      <c r="H24" s="145"/>
      <c r="I24" s="110"/>
      <c r="J24" s="110"/>
      <c r="K24" s="259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149">
        <f t="shared" si="8"/>
        <v>0</v>
      </c>
      <c r="AA24" s="150"/>
      <c r="AB24" s="148"/>
      <c r="AC24" s="148"/>
      <c r="AD24" s="149">
        <f t="shared" si="9"/>
        <v>0</v>
      </c>
      <c r="AE24" s="148"/>
      <c r="AF24" s="148"/>
      <c r="AG24" s="148"/>
      <c r="AH24" s="148"/>
      <c r="AI24" s="148"/>
      <c r="AJ24" s="148"/>
      <c r="AK24" s="148"/>
      <c r="AL24" s="148"/>
      <c r="AM24" s="148"/>
      <c r="AN24" s="149">
        <f t="shared" si="10"/>
        <v>0</v>
      </c>
      <c r="AO24" s="149">
        <f t="shared" si="11"/>
        <v>0</v>
      </c>
      <c r="AP24" s="149">
        <f t="shared" si="13"/>
        <v>0</v>
      </c>
      <c r="AQ24" s="150"/>
      <c r="AR24" s="149">
        <f t="shared" si="14"/>
        <v>0</v>
      </c>
      <c r="AS24" s="148"/>
      <c r="AT24" s="149">
        <f t="shared" si="12"/>
        <v>0</v>
      </c>
    </row>
    <row r="25" spans="1:46" ht="12.75">
      <c r="A25" s="284" t="s">
        <v>468</v>
      </c>
      <c r="B25" s="285" t="s">
        <v>474</v>
      </c>
      <c r="C25" s="258"/>
      <c r="D25" s="63"/>
      <c r="E25" s="147"/>
      <c r="F25" s="63"/>
      <c r="G25" s="262"/>
      <c r="H25" s="145"/>
      <c r="I25" s="110"/>
      <c r="J25" s="110"/>
      <c r="K25" s="259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149">
        <f t="shared" si="8"/>
        <v>0</v>
      </c>
      <c r="AA25" s="150"/>
      <c r="AB25" s="148"/>
      <c r="AC25" s="148"/>
      <c r="AD25" s="149">
        <f t="shared" si="9"/>
        <v>0</v>
      </c>
      <c r="AE25" s="148"/>
      <c r="AF25" s="148"/>
      <c r="AG25" s="148"/>
      <c r="AH25" s="148"/>
      <c r="AI25" s="148"/>
      <c r="AJ25" s="148"/>
      <c r="AK25" s="148"/>
      <c r="AL25" s="148"/>
      <c r="AM25" s="148"/>
      <c r="AN25" s="149">
        <f t="shared" si="10"/>
        <v>0</v>
      </c>
      <c r="AO25" s="149">
        <f t="shared" si="11"/>
        <v>0</v>
      </c>
      <c r="AP25" s="149">
        <f t="shared" si="13"/>
        <v>0</v>
      </c>
      <c r="AQ25" s="150"/>
      <c r="AR25" s="149">
        <f t="shared" si="14"/>
        <v>0</v>
      </c>
      <c r="AS25" s="148"/>
      <c r="AT25" s="149">
        <f t="shared" si="12"/>
        <v>0</v>
      </c>
    </row>
    <row r="26" spans="1:46" ht="12.75">
      <c r="A26" s="284" t="s">
        <v>468</v>
      </c>
      <c r="B26" s="285" t="s">
        <v>474</v>
      </c>
      <c r="C26" s="258"/>
      <c r="D26" s="63"/>
      <c r="E26" s="147"/>
      <c r="F26" s="63"/>
      <c r="G26" s="262"/>
      <c r="H26" s="145"/>
      <c r="I26" s="110"/>
      <c r="J26" s="110"/>
      <c r="K26" s="259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149">
        <f t="shared" si="8"/>
        <v>0</v>
      </c>
      <c r="AA26" s="150"/>
      <c r="AB26" s="148"/>
      <c r="AC26" s="148"/>
      <c r="AD26" s="149">
        <f t="shared" si="9"/>
        <v>0</v>
      </c>
      <c r="AE26" s="148"/>
      <c r="AF26" s="148"/>
      <c r="AG26" s="148"/>
      <c r="AH26" s="148"/>
      <c r="AI26" s="148"/>
      <c r="AJ26" s="148"/>
      <c r="AK26" s="148"/>
      <c r="AL26" s="148"/>
      <c r="AM26" s="148"/>
      <c r="AN26" s="149">
        <f t="shared" si="10"/>
        <v>0</v>
      </c>
      <c r="AO26" s="149">
        <f t="shared" si="11"/>
        <v>0</v>
      </c>
      <c r="AP26" s="149">
        <f t="shared" si="13"/>
        <v>0</v>
      </c>
      <c r="AQ26" s="150"/>
      <c r="AR26" s="149">
        <f t="shared" si="14"/>
        <v>0</v>
      </c>
      <c r="AS26" s="148"/>
      <c r="AT26" s="149">
        <f t="shared" si="12"/>
        <v>0</v>
      </c>
    </row>
    <row r="27" spans="1:46" ht="12.75">
      <c r="A27" s="284" t="s">
        <v>468</v>
      </c>
      <c r="B27" s="285" t="s">
        <v>474</v>
      </c>
      <c r="C27" s="258"/>
      <c r="D27" s="63"/>
      <c r="E27" s="147"/>
      <c r="F27" s="63"/>
      <c r="G27" s="262"/>
      <c r="H27" s="145"/>
      <c r="I27" s="111"/>
      <c r="J27" s="111"/>
      <c r="K27" s="259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149">
        <f t="shared" si="8"/>
        <v>0</v>
      </c>
      <c r="AA27" s="150"/>
      <c r="AB27" s="148"/>
      <c r="AC27" s="148"/>
      <c r="AD27" s="149">
        <f>SUM(AB27,-AC27)</f>
        <v>0</v>
      </c>
      <c r="AE27" s="148"/>
      <c r="AF27" s="148"/>
      <c r="AG27" s="148"/>
      <c r="AH27" s="148"/>
      <c r="AI27" s="148"/>
      <c r="AJ27" s="148"/>
      <c r="AK27" s="148"/>
      <c r="AL27" s="148"/>
      <c r="AM27" s="148"/>
      <c r="AN27" s="149">
        <f>Z27-AB27-AE27-AF27-AG27-AH27-AI27-AJ27-AK27-AL27-AM27-AQ27</f>
        <v>0</v>
      </c>
      <c r="AO27" s="149">
        <f>(L27+M27+N27+O27+P27+Q27+R27+S27+Y27)-(AB27+AE27+AF27+AG27+AH27+AR27)</f>
        <v>0</v>
      </c>
      <c r="AP27" s="149">
        <f>(T27+U27+V27+W27+X27)-(AI27+AJ27+AK27+AL27+AM27+AS27)</f>
        <v>0</v>
      </c>
      <c r="AQ27" s="150"/>
      <c r="AR27" s="149">
        <f>AQ27-AS27</f>
        <v>0</v>
      </c>
      <c r="AS27" s="148"/>
      <c r="AT27" s="149">
        <f>SUM(AB27,AE27,AF27,AG27,AH27,AI27,AJ27,AK27,AL27,AM27,AN27,AQ27)</f>
        <v>0</v>
      </c>
    </row>
    <row r="28" spans="1:46" ht="12.75">
      <c r="A28" s="284" t="s">
        <v>468</v>
      </c>
      <c r="B28" s="285" t="s">
        <v>474</v>
      </c>
      <c r="C28" s="144"/>
      <c r="D28" s="144"/>
      <c r="E28" s="146"/>
      <c r="F28" s="144"/>
      <c r="G28" s="144"/>
      <c r="H28" s="144"/>
      <c r="I28" s="310"/>
      <c r="J28" s="310"/>
      <c r="K28" s="309" t="s">
        <v>25</v>
      </c>
      <c r="L28" s="308">
        <f>SUM(L18:L27)</f>
        <v>0</v>
      </c>
      <c r="M28" s="308">
        <f aca="true" t="shared" si="15" ref="M28:AT28">SUM(M18:M27)</f>
        <v>0</v>
      </c>
      <c r="N28" s="308">
        <f t="shared" si="15"/>
        <v>0</v>
      </c>
      <c r="O28" s="308">
        <f t="shared" si="15"/>
        <v>0</v>
      </c>
      <c r="P28" s="308">
        <f t="shared" si="15"/>
        <v>0</v>
      </c>
      <c r="Q28" s="308">
        <f t="shared" si="15"/>
        <v>0</v>
      </c>
      <c r="R28" s="308">
        <f t="shared" si="15"/>
        <v>0</v>
      </c>
      <c r="S28" s="308">
        <f t="shared" si="15"/>
        <v>0</v>
      </c>
      <c r="T28" s="308">
        <f t="shared" si="15"/>
        <v>0</v>
      </c>
      <c r="U28" s="308">
        <f t="shared" si="15"/>
        <v>0</v>
      </c>
      <c r="V28" s="308">
        <f t="shared" si="15"/>
        <v>0</v>
      </c>
      <c r="W28" s="308">
        <f t="shared" si="15"/>
        <v>0</v>
      </c>
      <c r="X28" s="308">
        <f t="shared" si="15"/>
        <v>0</v>
      </c>
      <c r="Y28" s="308">
        <f t="shared" si="15"/>
        <v>0</v>
      </c>
      <c r="Z28" s="308">
        <f t="shared" si="15"/>
        <v>0</v>
      </c>
      <c r="AA28" s="308">
        <f t="shared" si="15"/>
        <v>0</v>
      </c>
      <c r="AB28" s="308">
        <f t="shared" si="15"/>
        <v>0</v>
      </c>
      <c r="AC28" s="308">
        <f t="shared" si="15"/>
        <v>0</v>
      </c>
      <c r="AD28" s="308">
        <f t="shared" si="15"/>
        <v>0</v>
      </c>
      <c r="AE28" s="308">
        <f t="shared" si="15"/>
        <v>0</v>
      </c>
      <c r="AF28" s="308">
        <f t="shared" si="15"/>
        <v>0</v>
      </c>
      <c r="AG28" s="308">
        <f t="shared" si="15"/>
        <v>0</v>
      </c>
      <c r="AH28" s="308">
        <f t="shared" si="15"/>
        <v>0</v>
      </c>
      <c r="AI28" s="308">
        <f t="shared" si="15"/>
        <v>0</v>
      </c>
      <c r="AJ28" s="308">
        <f t="shared" si="15"/>
        <v>0</v>
      </c>
      <c r="AK28" s="308">
        <f t="shared" si="15"/>
        <v>0</v>
      </c>
      <c r="AL28" s="308">
        <f t="shared" si="15"/>
        <v>0</v>
      </c>
      <c r="AM28" s="308">
        <f t="shared" si="15"/>
        <v>0</v>
      </c>
      <c r="AN28" s="308">
        <f t="shared" si="15"/>
        <v>0</v>
      </c>
      <c r="AO28" s="308">
        <f t="shared" si="15"/>
        <v>0</v>
      </c>
      <c r="AP28" s="308">
        <f t="shared" si="15"/>
        <v>0</v>
      </c>
      <c r="AQ28" s="308">
        <f t="shared" si="15"/>
        <v>0</v>
      </c>
      <c r="AR28" s="308">
        <f t="shared" si="15"/>
        <v>0</v>
      </c>
      <c r="AS28" s="308">
        <f t="shared" si="15"/>
        <v>0</v>
      </c>
      <c r="AT28" s="308">
        <f t="shared" si="15"/>
        <v>0</v>
      </c>
    </row>
    <row r="29" spans="1:46" ht="12.75">
      <c r="A29" s="288" t="s">
        <v>469</v>
      </c>
      <c r="B29" s="289" t="s">
        <v>252</v>
      </c>
      <c r="C29" s="258"/>
      <c r="D29" s="147"/>
      <c r="E29" s="145"/>
      <c r="F29" s="147"/>
      <c r="G29" s="259"/>
      <c r="H29" s="259"/>
      <c r="I29" s="110"/>
      <c r="J29" s="110"/>
      <c r="K29" s="29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149">
        <f aca="true" t="shared" si="16" ref="Z29:Z37">SUM(L29:Y29)</f>
        <v>0</v>
      </c>
      <c r="AA29" s="150"/>
      <c r="AB29" s="148"/>
      <c r="AC29" s="148"/>
      <c r="AD29" s="149">
        <f aca="true" t="shared" si="17" ref="AD29:AD37">SUM(AB29,-AC29)</f>
        <v>0</v>
      </c>
      <c r="AE29" s="148"/>
      <c r="AF29" s="148"/>
      <c r="AG29" s="148"/>
      <c r="AH29" s="148"/>
      <c r="AI29" s="148"/>
      <c r="AJ29" s="148"/>
      <c r="AK29" s="148"/>
      <c r="AL29" s="148"/>
      <c r="AM29" s="148"/>
      <c r="AN29" s="149">
        <f aca="true" t="shared" si="18" ref="AN29:AN37">Z29-AB29-AE29-AF29-AG29-AH29-AI29-AJ29-AK29-AL29-AM29-AQ29</f>
        <v>0</v>
      </c>
      <c r="AO29" s="149">
        <f aca="true" t="shared" si="19" ref="AO29:AO37">(L29+M29+N29+O29+P29+Q29+R29+S29+Y29)-(AB29+AE29+AF29+AG29+AH29+AR29)</f>
        <v>0</v>
      </c>
      <c r="AP29" s="149">
        <f>(T29+U29+V29+W29+X29)-(AI29+AJ29+AK29+AL29+AM29+AS29)</f>
        <v>0</v>
      </c>
      <c r="AQ29" s="150"/>
      <c r="AR29" s="149">
        <f>AQ29-AS29</f>
        <v>0</v>
      </c>
      <c r="AS29" s="148"/>
      <c r="AT29" s="149">
        <f aca="true" t="shared" si="20" ref="AT29:AT37">SUM(AB29,AE29,AF29,AG29,AH29,AI29,AJ29,AK29,AL29,AM29,AN29,AQ29)</f>
        <v>0</v>
      </c>
    </row>
    <row r="30" spans="1:46" ht="12.75">
      <c r="A30" s="288" t="s">
        <v>469</v>
      </c>
      <c r="B30" s="289" t="s">
        <v>252</v>
      </c>
      <c r="C30" s="258"/>
      <c r="D30" s="147"/>
      <c r="E30" s="145"/>
      <c r="F30" s="147"/>
      <c r="G30" s="259"/>
      <c r="H30" s="259"/>
      <c r="I30" s="110"/>
      <c r="J30" s="110"/>
      <c r="K30" s="29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149">
        <f t="shared" si="16"/>
        <v>0</v>
      </c>
      <c r="AA30" s="150"/>
      <c r="AB30" s="148"/>
      <c r="AC30" s="148"/>
      <c r="AD30" s="149">
        <f t="shared" si="17"/>
        <v>0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9">
        <f t="shared" si="18"/>
        <v>0</v>
      </c>
      <c r="AO30" s="149">
        <f t="shared" si="19"/>
        <v>0</v>
      </c>
      <c r="AP30" s="149"/>
      <c r="AQ30" s="150"/>
      <c r="AR30" s="149"/>
      <c r="AS30" s="148"/>
      <c r="AT30" s="149">
        <f t="shared" si="20"/>
        <v>0</v>
      </c>
    </row>
    <row r="31" spans="1:46" ht="12.75">
      <c r="A31" s="288" t="s">
        <v>469</v>
      </c>
      <c r="B31" s="289" t="s">
        <v>252</v>
      </c>
      <c r="C31" s="258"/>
      <c r="D31" s="63"/>
      <c r="E31" s="145"/>
      <c r="F31" s="63"/>
      <c r="G31" s="259"/>
      <c r="H31" s="259"/>
      <c r="I31" s="110"/>
      <c r="J31" s="110"/>
      <c r="K31" s="29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149">
        <f t="shared" si="16"/>
        <v>0</v>
      </c>
      <c r="AA31" s="150"/>
      <c r="AB31" s="148"/>
      <c r="AC31" s="148"/>
      <c r="AD31" s="149">
        <f t="shared" si="17"/>
        <v>0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9">
        <f t="shared" si="18"/>
        <v>0</v>
      </c>
      <c r="AO31" s="149">
        <f t="shared" si="19"/>
        <v>0</v>
      </c>
      <c r="AP31" s="149">
        <f aca="true" t="shared" si="21" ref="AP31:AP37">(T31+U31+V31+W31+X31)-(AI31+AJ31+AK31+AL31+AM31+AS31)</f>
        <v>0</v>
      </c>
      <c r="AQ31" s="150"/>
      <c r="AR31" s="149">
        <f aca="true" t="shared" si="22" ref="AR31:AR37">AQ31-AS31</f>
        <v>0</v>
      </c>
      <c r="AS31" s="148"/>
      <c r="AT31" s="149">
        <f t="shared" si="20"/>
        <v>0</v>
      </c>
    </row>
    <row r="32" spans="1:46" ht="12.75">
      <c r="A32" s="288" t="s">
        <v>469</v>
      </c>
      <c r="B32" s="289" t="s">
        <v>252</v>
      </c>
      <c r="C32" s="258"/>
      <c r="D32" s="63"/>
      <c r="E32" s="147"/>
      <c r="F32" s="63"/>
      <c r="G32" s="262"/>
      <c r="H32" s="145"/>
      <c r="I32" s="110"/>
      <c r="J32" s="110"/>
      <c r="K32" s="259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149">
        <f t="shared" si="16"/>
        <v>0</v>
      </c>
      <c r="AA32" s="150"/>
      <c r="AB32" s="148"/>
      <c r="AC32" s="148"/>
      <c r="AD32" s="149">
        <f t="shared" si="17"/>
        <v>0</v>
      </c>
      <c r="AE32" s="148"/>
      <c r="AF32" s="148"/>
      <c r="AG32" s="148"/>
      <c r="AH32" s="148"/>
      <c r="AI32" s="148"/>
      <c r="AJ32" s="148"/>
      <c r="AK32" s="148"/>
      <c r="AL32" s="148"/>
      <c r="AM32" s="148"/>
      <c r="AN32" s="149">
        <f t="shared" si="18"/>
        <v>0</v>
      </c>
      <c r="AO32" s="149">
        <f t="shared" si="19"/>
        <v>0</v>
      </c>
      <c r="AP32" s="149">
        <f t="shared" si="21"/>
        <v>0</v>
      </c>
      <c r="AQ32" s="150"/>
      <c r="AR32" s="149">
        <f t="shared" si="22"/>
        <v>0</v>
      </c>
      <c r="AS32" s="148"/>
      <c r="AT32" s="149">
        <f t="shared" si="20"/>
        <v>0</v>
      </c>
    </row>
    <row r="33" spans="1:46" ht="12.75">
      <c r="A33" s="288" t="s">
        <v>469</v>
      </c>
      <c r="B33" s="289" t="s">
        <v>252</v>
      </c>
      <c r="C33" s="145"/>
      <c r="D33" s="145"/>
      <c r="E33" s="264"/>
      <c r="F33" s="145"/>
      <c r="G33" s="145"/>
      <c r="H33" s="145"/>
      <c r="I33" s="110"/>
      <c r="J33" s="110"/>
      <c r="K33" s="262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303">
        <f t="shared" si="16"/>
        <v>0</v>
      </c>
      <c r="AA33" s="144"/>
      <c r="AB33" s="144"/>
      <c r="AC33" s="144"/>
      <c r="AD33" s="149">
        <f t="shared" si="17"/>
        <v>0</v>
      </c>
      <c r="AE33" s="144"/>
      <c r="AF33" s="144"/>
      <c r="AG33" s="144"/>
      <c r="AH33" s="144"/>
      <c r="AI33" s="144"/>
      <c r="AJ33" s="144"/>
      <c r="AK33" s="144"/>
      <c r="AL33" s="144"/>
      <c r="AM33" s="144"/>
      <c r="AN33" s="303">
        <f t="shared" si="18"/>
        <v>0</v>
      </c>
      <c r="AO33" s="149">
        <f t="shared" si="19"/>
        <v>0</v>
      </c>
      <c r="AP33" s="149">
        <f t="shared" si="21"/>
        <v>0</v>
      </c>
      <c r="AQ33" s="150"/>
      <c r="AR33" s="149">
        <f t="shared" si="22"/>
        <v>0</v>
      </c>
      <c r="AS33" s="148"/>
      <c r="AT33" s="149">
        <f t="shared" si="20"/>
        <v>0</v>
      </c>
    </row>
    <row r="34" spans="1:46" ht="12.75">
      <c r="A34" s="288" t="s">
        <v>469</v>
      </c>
      <c r="B34" s="289" t="s">
        <v>252</v>
      </c>
      <c r="C34" s="145"/>
      <c r="D34" s="145"/>
      <c r="E34" s="264"/>
      <c r="F34" s="145"/>
      <c r="G34" s="145"/>
      <c r="H34" s="145"/>
      <c r="I34" s="110"/>
      <c r="J34" s="110"/>
      <c r="K34" s="259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303">
        <f t="shared" si="16"/>
        <v>0</v>
      </c>
      <c r="AA34" s="144"/>
      <c r="AB34" s="144"/>
      <c r="AC34" s="144"/>
      <c r="AD34" s="149">
        <f t="shared" si="17"/>
        <v>0</v>
      </c>
      <c r="AE34" s="144"/>
      <c r="AF34" s="144"/>
      <c r="AG34" s="144"/>
      <c r="AH34" s="144"/>
      <c r="AI34" s="144"/>
      <c r="AJ34" s="144"/>
      <c r="AK34" s="144"/>
      <c r="AL34" s="144"/>
      <c r="AM34" s="144"/>
      <c r="AN34" s="303">
        <f t="shared" si="18"/>
        <v>0</v>
      </c>
      <c r="AO34" s="149">
        <f t="shared" si="19"/>
        <v>0</v>
      </c>
      <c r="AP34" s="149">
        <f t="shared" si="21"/>
        <v>0</v>
      </c>
      <c r="AQ34" s="150"/>
      <c r="AR34" s="149">
        <f t="shared" si="22"/>
        <v>0</v>
      </c>
      <c r="AS34" s="148"/>
      <c r="AT34" s="149">
        <f t="shared" si="20"/>
        <v>0</v>
      </c>
    </row>
    <row r="35" spans="1:46" ht="12.75">
      <c r="A35" s="288" t="s">
        <v>469</v>
      </c>
      <c r="B35" s="289" t="s">
        <v>252</v>
      </c>
      <c r="C35" s="145"/>
      <c r="D35" s="145"/>
      <c r="E35" s="264"/>
      <c r="F35" s="145"/>
      <c r="G35" s="145"/>
      <c r="H35" s="145"/>
      <c r="I35" s="110"/>
      <c r="J35" s="110"/>
      <c r="K35" s="259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303">
        <f t="shared" si="16"/>
        <v>0</v>
      </c>
      <c r="AA35" s="144"/>
      <c r="AB35" s="144"/>
      <c r="AC35" s="144"/>
      <c r="AD35" s="149">
        <f t="shared" si="17"/>
        <v>0</v>
      </c>
      <c r="AE35" s="144"/>
      <c r="AF35" s="144"/>
      <c r="AG35" s="144"/>
      <c r="AH35" s="144"/>
      <c r="AI35" s="144"/>
      <c r="AJ35" s="144"/>
      <c r="AK35" s="144"/>
      <c r="AL35" s="144"/>
      <c r="AM35" s="144"/>
      <c r="AN35" s="303">
        <f t="shared" si="18"/>
        <v>0</v>
      </c>
      <c r="AO35" s="149">
        <f t="shared" si="19"/>
        <v>0</v>
      </c>
      <c r="AP35" s="149">
        <f t="shared" si="21"/>
        <v>0</v>
      </c>
      <c r="AQ35" s="150"/>
      <c r="AR35" s="149">
        <f t="shared" si="22"/>
        <v>0</v>
      </c>
      <c r="AS35" s="148"/>
      <c r="AT35" s="149">
        <f t="shared" si="20"/>
        <v>0</v>
      </c>
    </row>
    <row r="36" spans="1:46" ht="12.75">
      <c r="A36" s="288" t="s">
        <v>469</v>
      </c>
      <c r="B36" s="289" t="s">
        <v>252</v>
      </c>
      <c r="C36" s="145"/>
      <c r="D36" s="145"/>
      <c r="E36" s="264"/>
      <c r="F36" s="145"/>
      <c r="G36" s="145"/>
      <c r="H36" s="145"/>
      <c r="I36" s="110"/>
      <c r="J36" s="110"/>
      <c r="K36" s="259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303">
        <f t="shared" si="16"/>
        <v>0</v>
      </c>
      <c r="AA36" s="144"/>
      <c r="AB36" s="144"/>
      <c r="AC36" s="144"/>
      <c r="AD36" s="149">
        <f t="shared" si="17"/>
        <v>0</v>
      </c>
      <c r="AE36" s="144"/>
      <c r="AF36" s="144"/>
      <c r="AG36" s="144"/>
      <c r="AH36" s="144"/>
      <c r="AI36" s="144"/>
      <c r="AJ36" s="144"/>
      <c r="AK36" s="144"/>
      <c r="AL36" s="144"/>
      <c r="AM36" s="144"/>
      <c r="AN36" s="303">
        <f t="shared" si="18"/>
        <v>0</v>
      </c>
      <c r="AO36" s="149">
        <f t="shared" si="19"/>
        <v>0</v>
      </c>
      <c r="AP36" s="149">
        <f t="shared" si="21"/>
        <v>0</v>
      </c>
      <c r="AQ36" s="150"/>
      <c r="AR36" s="149">
        <f t="shared" si="22"/>
        <v>0</v>
      </c>
      <c r="AS36" s="148"/>
      <c r="AT36" s="149">
        <f t="shared" si="20"/>
        <v>0</v>
      </c>
    </row>
    <row r="37" spans="1:46" ht="12.75">
      <c r="A37" s="288" t="s">
        <v>469</v>
      </c>
      <c r="B37" s="289" t="s">
        <v>252</v>
      </c>
      <c r="C37" s="145"/>
      <c r="D37" s="145"/>
      <c r="E37" s="264"/>
      <c r="F37" s="145"/>
      <c r="G37" s="145"/>
      <c r="H37" s="145"/>
      <c r="I37" s="110"/>
      <c r="J37" s="110"/>
      <c r="K37" s="259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303">
        <f t="shared" si="16"/>
        <v>0</v>
      </c>
      <c r="AA37" s="144"/>
      <c r="AB37" s="144"/>
      <c r="AC37" s="144"/>
      <c r="AD37" s="149">
        <f t="shared" si="17"/>
        <v>0</v>
      </c>
      <c r="AE37" s="144"/>
      <c r="AF37" s="144"/>
      <c r="AG37" s="144"/>
      <c r="AH37" s="144"/>
      <c r="AI37" s="144"/>
      <c r="AJ37" s="144"/>
      <c r="AK37" s="144"/>
      <c r="AL37" s="144"/>
      <c r="AM37" s="144"/>
      <c r="AN37" s="303">
        <f t="shared" si="18"/>
        <v>0</v>
      </c>
      <c r="AO37" s="149">
        <f t="shared" si="19"/>
        <v>0</v>
      </c>
      <c r="AP37" s="149">
        <f t="shared" si="21"/>
        <v>0</v>
      </c>
      <c r="AQ37" s="150"/>
      <c r="AR37" s="149">
        <f t="shared" si="22"/>
        <v>0</v>
      </c>
      <c r="AS37" s="148"/>
      <c r="AT37" s="149">
        <f t="shared" si="20"/>
        <v>0</v>
      </c>
    </row>
    <row r="38" spans="1:46" ht="12.75">
      <c r="A38" s="288" t="s">
        <v>469</v>
      </c>
      <c r="B38" s="289" t="s">
        <v>252</v>
      </c>
      <c r="C38" s="145"/>
      <c r="D38" s="145"/>
      <c r="E38" s="264"/>
      <c r="F38" s="145"/>
      <c r="G38" s="145"/>
      <c r="H38" s="145"/>
      <c r="I38" s="111"/>
      <c r="J38" s="111"/>
      <c r="K38" s="259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303">
        <f>SUM(L38:Y38)</f>
        <v>0</v>
      </c>
      <c r="AA38" s="144"/>
      <c r="AB38" s="144"/>
      <c r="AC38" s="144"/>
      <c r="AD38" s="149">
        <f>SUM(AB38,-AC38)</f>
        <v>0</v>
      </c>
      <c r="AE38" s="144"/>
      <c r="AF38" s="144"/>
      <c r="AG38" s="144"/>
      <c r="AH38" s="144"/>
      <c r="AI38" s="144"/>
      <c r="AJ38" s="144"/>
      <c r="AK38" s="144"/>
      <c r="AL38" s="144"/>
      <c r="AM38" s="144"/>
      <c r="AN38" s="303">
        <f>Z38-AB38-AE38-AF38-AG38-AH38-AI38-AJ38-AK38-AL38-AM38-AQ38</f>
        <v>0</v>
      </c>
      <c r="AO38" s="149">
        <f>(L38+M38+N38+O38+P38+Q38+R38+S38+Y38)-(AB38+AE38+AF38+AG38+AH38+AR38)</f>
        <v>0</v>
      </c>
      <c r="AP38" s="149">
        <f>(T38+U38+V38+W38+X38)-(AI38+AJ38+AK38+AL38+AM38+AS38)</f>
        <v>0</v>
      </c>
      <c r="AQ38" s="150"/>
      <c r="AR38" s="149">
        <f>AQ38-AS38</f>
        <v>0</v>
      </c>
      <c r="AS38" s="148"/>
      <c r="AT38" s="149">
        <f>SUM(AB38,AE38,AF38,AG38,AH38,AI38,AJ38,AK38,AL38,AM38,AN38,AQ38)</f>
        <v>0</v>
      </c>
    </row>
    <row r="39" spans="1:46" ht="12.75">
      <c r="A39" s="288" t="s">
        <v>469</v>
      </c>
      <c r="B39" s="289" t="s">
        <v>252</v>
      </c>
      <c r="C39" s="144"/>
      <c r="D39" s="144"/>
      <c r="E39" s="146"/>
      <c r="F39" s="144"/>
      <c r="G39" s="144"/>
      <c r="H39" s="144"/>
      <c r="I39" s="144"/>
      <c r="J39" s="144"/>
      <c r="K39" s="309" t="s">
        <v>25</v>
      </c>
      <c r="L39" s="310">
        <f>SUM(L29:L38)</f>
        <v>0</v>
      </c>
      <c r="M39" s="310">
        <f aca="true" t="shared" si="23" ref="M39:AT39">SUM(M29:M38)</f>
        <v>0</v>
      </c>
      <c r="N39" s="310">
        <f t="shared" si="23"/>
        <v>0</v>
      </c>
      <c r="O39" s="310">
        <f t="shared" si="23"/>
        <v>0</v>
      </c>
      <c r="P39" s="310">
        <f t="shared" si="23"/>
        <v>0</v>
      </c>
      <c r="Q39" s="310">
        <f t="shared" si="23"/>
        <v>0</v>
      </c>
      <c r="R39" s="310">
        <f t="shared" si="23"/>
        <v>0</v>
      </c>
      <c r="S39" s="310">
        <f t="shared" si="23"/>
        <v>0</v>
      </c>
      <c r="T39" s="310">
        <f t="shared" si="23"/>
        <v>0</v>
      </c>
      <c r="U39" s="310">
        <f t="shared" si="23"/>
        <v>0</v>
      </c>
      <c r="V39" s="310">
        <f t="shared" si="23"/>
        <v>0</v>
      </c>
      <c r="W39" s="310">
        <f t="shared" si="23"/>
        <v>0</v>
      </c>
      <c r="X39" s="310">
        <f t="shared" si="23"/>
        <v>0</v>
      </c>
      <c r="Y39" s="310">
        <f t="shared" si="23"/>
        <v>0</v>
      </c>
      <c r="Z39" s="310">
        <f t="shared" si="23"/>
        <v>0</v>
      </c>
      <c r="AA39" s="310">
        <f t="shared" si="23"/>
        <v>0</v>
      </c>
      <c r="AB39" s="310">
        <f t="shared" si="23"/>
        <v>0</v>
      </c>
      <c r="AC39" s="310">
        <f t="shared" si="23"/>
        <v>0</v>
      </c>
      <c r="AD39" s="310">
        <f t="shared" si="23"/>
        <v>0</v>
      </c>
      <c r="AE39" s="310">
        <f t="shared" si="23"/>
        <v>0</v>
      </c>
      <c r="AF39" s="310">
        <f t="shared" si="23"/>
        <v>0</v>
      </c>
      <c r="AG39" s="310">
        <f t="shared" si="23"/>
        <v>0</v>
      </c>
      <c r="AH39" s="310">
        <f t="shared" si="23"/>
        <v>0</v>
      </c>
      <c r="AI39" s="310">
        <f t="shared" si="23"/>
        <v>0</v>
      </c>
      <c r="AJ39" s="310">
        <f t="shared" si="23"/>
        <v>0</v>
      </c>
      <c r="AK39" s="310">
        <f t="shared" si="23"/>
        <v>0</v>
      </c>
      <c r="AL39" s="310">
        <f t="shared" si="23"/>
        <v>0</v>
      </c>
      <c r="AM39" s="310">
        <f t="shared" si="23"/>
        <v>0</v>
      </c>
      <c r="AN39" s="310">
        <f t="shared" si="23"/>
        <v>0</v>
      </c>
      <c r="AO39" s="310">
        <f t="shared" si="23"/>
        <v>0</v>
      </c>
      <c r="AP39" s="310">
        <f t="shared" si="23"/>
        <v>0</v>
      </c>
      <c r="AQ39" s="310">
        <f t="shared" si="23"/>
        <v>0</v>
      </c>
      <c r="AR39" s="310">
        <f t="shared" si="23"/>
        <v>0</v>
      </c>
      <c r="AS39" s="310">
        <f t="shared" si="23"/>
        <v>0</v>
      </c>
      <c r="AT39" s="310">
        <f t="shared" si="23"/>
        <v>0</v>
      </c>
    </row>
    <row r="40" spans="1:46" ht="12.75">
      <c r="A40" s="286" t="s">
        <v>470</v>
      </c>
      <c r="B40" s="287" t="s">
        <v>253</v>
      </c>
      <c r="C40" s="258"/>
      <c r="D40" s="63"/>
      <c r="E40" s="145"/>
      <c r="F40" s="63"/>
      <c r="G40" s="259"/>
      <c r="H40" s="259"/>
      <c r="I40" s="110"/>
      <c r="J40" s="110"/>
      <c r="K40" s="29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149">
        <f aca="true" t="shared" si="24" ref="Z40:Z48">SUM(L40:Y40)</f>
        <v>0</v>
      </c>
      <c r="AA40" s="150"/>
      <c r="AB40" s="148"/>
      <c r="AC40" s="148"/>
      <c r="AD40" s="149">
        <f aca="true" t="shared" si="25" ref="AD40:AD48">SUM(AB40,-AC40)</f>
        <v>0</v>
      </c>
      <c r="AE40" s="148"/>
      <c r="AF40" s="148"/>
      <c r="AG40" s="148"/>
      <c r="AH40" s="148"/>
      <c r="AI40" s="148"/>
      <c r="AJ40" s="148"/>
      <c r="AK40" s="148"/>
      <c r="AL40" s="148"/>
      <c r="AM40" s="148"/>
      <c r="AN40" s="149">
        <f aca="true" t="shared" si="26" ref="AN40:AN48">Z40-AB40-AE40-AF40-AG40-AH40-AI40-AJ40-AK40-AL40-AM40-AQ40</f>
        <v>0</v>
      </c>
      <c r="AO40" s="149">
        <f aca="true" t="shared" si="27" ref="AO40:AO48">(L40+M40+N40+O40+P40+Q40+R40+S40+Y40)-(AB40+AE40+AF40+AG40+AH40+AR40)</f>
        <v>0</v>
      </c>
      <c r="AP40" s="149">
        <f aca="true" t="shared" si="28" ref="AP40:AP48">(T40+U40+V40+W40+X40)-(AI40+AJ40+AK40+AL40+AM40+AS40)</f>
        <v>0</v>
      </c>
      <c r="AQ40" s="150"/>
      <c r="AR40" s="149">
        <f aca="true" t="shared" si="29" ref="AR40:AR48">AQ40-AS40</f>
        <v>0</v>
      </c>
      <c r="AS40" s="148"/>
      <c r="AT40" s="149">
        <f aca="true" t="shared" si="30" ref="AT40:AT48">SUM(AB40,AE40,AF40,AG40,AH40,AI40,AJ40,AK40,AL40,AM40,AN40,AQ40)</f>
        <v>0</v>
      </c>
    </row>
    <row r="41" spans="1:46" ht="12.75">
      <c r="A41" s="286" t="s">
        <v>470</v>
      </c>
      <c r="B41" s="287" t="s">
        <v>253</v>
      </c>
      <c r="C41" s="258"/>
      <c r="D41" s="63"/>
      <c r="E41" s="145"/>
      <c r="F41" s="63"/>
      <c r="G41" s="259"/>
      <c r="H41" s="259"/>
      <c r="I41" s="110"/>
      <c r="J41" s="110"/>
      <c r="K41" s="29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149">
        <f t="shared" si="24"/>
        <v>0</v>
      </c>
      <c r="AA41" s="150"/>
      <c r="AB41" s="148"/>
      <c r="AC41" s="148"/>
      <c r="AD41" s="149">
        <f t="shared" si="25"/>
        <v>0</v>
      </c>
      <c r="AE41" s="148"/>
      <c r="AF41" s="148"/>
      <c r="AG41" s="148"/>
      <c r="AH41" s="148"/>
      <c r="AI41" s="148"/>
      <c r="AJ41" s="148"/>
      <c r="AK41" s="148"/>
      <c r="AL41" s="148"/>
      <c r="AM41" s="148"/>
      <c r="AN41" s="149">
        <f t="shared" si="26"/>
        <v>0</v>
      </c>
      <c r="AO41" s="149">
        <f t="shared" si="27"/>
        <v>0</v>
      </c>
      <c r="AP41" s="149">
        <f t="shared" si="28"/>
        <v>0</v>
      </c>
      <c r="AQ41" s="150"/>
      <c r="AR41" s="149">
        <f t="shared" si="29"/>
        <v>0</v>
      </c>
      <c r="AS41" s="148"/>
      <c r="AT41" s="149">
        <f t="shared" si="30"/>
        <v>0</v>
      </c>
    </row>
    <row r="42" spans="1:46" ht="12.75">
      <c r="A42" s="286" t="s">
        <v>470</v>
      </c>
      <c r="B42" s="287" t="s">
        <v>253</v>
      </c>
      <c r="C42" s="258"/>
      <c r="D42" s="63"/>
      <c r="E42" s="114"/>
      <c r="F42" s="63"/>
      <c r="G42" s="259"/>
      <c r="H42" s="259"/>
      <c r="I42" s="110"/>
      <c r="J42" s="110"/>
      <c r="K42" s="29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149">
        <f t="shared" si="24"/>
        <v>0</v>
      </c>
      <c r="AA42" s="150"/>
      <c r="AB42" s="148"/>
      <c r="AC42" s="148"/>
      <c r="AD42" s="149">
        <f t="shared" si="25"/>
        <v>0</v>
      </c>
      <c r="AE42" s="148"/>
      <c r="AF42" s="148"/>
      <c r="AG42" s="148"/>
      <c r="AH42" s="148"/>
      <c r="AI42" s="148"/>
      <c r="AJ42" s="148"/>
      <c r="AK42" s="148"/>
      <c r="AL42" s="148"/>
      <c r="AM42" s="148"/>
      <c r="AN42" s="149">
        <f t="shared" si="26"/>
        <v>0</v>
      </c>
      <c r="AO42" s="149">
        <f t="shared" si="27"/>
        <v>0</v>
      </c>
      <c r="AP42" s="149">
        <f t="shared" si="28"/>
        <v>0</v>
      </c>
      <c r="AQ42" s="150"/>
      <c r="AR42" s="149">
        <f t="shared" si="29"/>
        <v>0</v>
      </c>
      <c r="AS42" s="148"/>
      <c r="AT42" s="149">
        <f t="shared" si="30"/>
        <v>0</v>
      </c>
    </row>
    <row r="43" spans="1:46" ht="12.75">
      <c r="A43" s="286" t="s">
        <v>470</v>
      </c>
      <c r="B43" s="287" t="s">
        <v>253</v>
      </c>
      <c r="C43" s="258"/>
      <c r="D43" s="63"/>
      <c r="E43" s="147"/>
      <c r="F43" s="63"/>
      <c r="G43" s="262"/>
      <c r="H43" s="145"/>
      <c r="I43" s="110"/>
      <c r="J43" s="110"/>
      <c r="K43" s="259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149">
        <f t="shared" si="24"/>
        <v>0</v>
      </c>
      <c r="AA43" s="150"/>
      <c r="AB43" s="148"/>
      <c r="AC43" s="148"/>
      <c r="AD43" s="149">
        <f t="shared" si="25"/>
        <v>0</v>
      </c>
      <c r="AE43" s="148"/>
      <c r="AF43" s="148"/>
      <c r="AG43" s="148"/>
      <c r="AH43" s="148"/>
      <c r="AI43" s="148"/>
      <c r="AJ43" s="148"/>
      <c r="AK43" s="148"/>
      <c r="AL43" s="148"/>
      <c r="AM43" s="148"/>
      <c r="AN43" s="149">
        <f t="shared" si="26"/>
        <v>0</v>
      </c>
      <c r="AO43" s="149">
        <f t="shared" si="27"/>
        <v>0</v>
      </c>
      <c r="AP43" s="149">
        <f t="shared" si="28"/>
        <v>0</v>
      </c>
      <c r="AQ43" s="150"/>
      <c r="AR43" s="149">
        <f t="shared" si="29"/>
        <v>0</v>
      </c>
      <c r="AS43" s="148"/>
      <c r="AT43" s="149">
        <f t="shared" si="30"/>
        <v>0</v>
      </c>
    </row>
    <row r="44" spans="1:46" ht="12.75">
      <c r="A44" s="286" t="s">
        <v>470</v>
      </c>
      <c r="B44" s="287" t="s">
        <v>253</v>
      </c>
      <c r="C44" s="144"/>
      <c r="D44" s="144"/>
      <c r="E44" s="146"/>
      <c r="F44" s="144"/>
      <c r="G44" s="144"/>
      <c r="H44" s="144"/>
      <c r="I44" s="110"/>
      <c r="J44" s="110"/>
      <c r="K44" s="262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303">
        <f t="shared" si="24"/>
        <v>0</v>
      </c>
      <c r="AA44" s="144"/>
      <c r="AB44" s="144"/>
      <c r="AC44" s="144"/>
      <c r="AD44" s="149">
        <f t="shared" si="25"/>
        <v>0</v>
      </c>
      <c r="AE44" s="144"/>
      <c r="AF44" s="144"/>
      <c r="AG44" s="144"/>
      <c r="AH44" s="144"/>
      <c r="AI44" s="144"/>
      <c r="AJ44" s="144"/>
      <c r="AK44" s="144"/>
      <c r="AL44" s="144"/>
      <c r="AM44" s="144"/>
      <c r="AN44" s="303">
        <f t="shared" si="26"/>
        <v>0</v>
      </c>
      <c r="AO44" s="149">
        <f t="shared" si="27"/>
        <v>0</v>
      </c>
      <c r="AP44" s="149">
        <f t="shared" si="28"/>
        <v>0</v>
      </c>
      <c r="AQ44" s="150"/>
      <c r="AR44" s="149">
        <f t="shared" si="29"/>
        <v>0</v>
      </c>
      <c r="AS44" s="148"/>
      <c r="AT44" s="149">
        <f t="shared" si="30"/>
        <v>0</v>
      </c>
    </row>
    <row r="45" spans="1:46" ht="12.75">
      <c r="A45" s="286" t="s">
        <v>470</v>
      </c>
      <c r="B45" s="287" t="s">
        <v>253</v>
      </c>
      <c r="C45" s="144"/>
      <c r="D45" s="144"/>
      <c r="E45" s="146"/>
      <c r="F45" s="144"/>
      <c r="G45" s="144"/>
      <c r="H45" s="144"/>
      <c r="I45" s="110"/>
      <c r="J45" s="110"/>
      <c r="K45" s="259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303">
        <f t="shared" si="24"/>
        <v>0</v>
      </c>
      <c r="AA45" s="144"/>
      <c r="AB45" s="144"/>
      <c r="AC45" s="144"/>
      <c r="AD45" s="149">
        <f t="shared" si="25"/>
        <v>0</v>
      </c>
      <c r="AE45" s="144"/>
      <c r="AF45" s="144"/>
      <c r="AG45" s="144"/>
      <c r="AH45" s="144"/>
      <c r="AI45" s="144"/>
      <c r="AJ45" s="144"/>
      <c r="AK45" s="144"/>
      <c r="AL45" s="144"/>
      <c r="AM45" s="144"/>
      <c r="AN45" s="303">
        <f t="shared" si="26"/>
        <v>0</v>
      </c>
      <c r="AO45" s="149">
        <f t="shared" si="27"/>
        <v>0</v>
      </c>
      <c r="AP45" s="149">
        <f t="shared" si="28"/>
        <v>0</v>
      </c>
      <c r="AQ45" s="150"/>
      <c r="AR45" s="149">
        <f t="shared" si="29"/>
        <v>0</v>
      </c>
      <c r="AS45" s="148"/>
      <c r="AT45" s="149">
        <f t="shared" si="30"/>
        <v>0</v>
      </c>
    </row>
    <row r="46" spans="1:46" ht="12.75">
      <c r="A46" s="286" t="s">
        <v>470</v>
      </c>
      <c r="B46" s="287" t="s">
        <v>253</v>
      </c>
      <c r="C46" s="144"/>
      <c r="D46" s="144"/>
      <c r="E46" s="146"/>
      <c r="F46" s="144"/>
      <c r="G46" s="144"/>
      <c r="H46" s="144"/>
      <c r="I46" s="110"/>
      <c r="J46" s="110"/>
      <c r="K46" s="259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303">
        <f t="shared" si="24"/>
        <v>0</v>
      </c>
      <c r="AA46" s="144"/>
      <c r="AB46" s="144"/>
      <c r="AC46" s="144"/>
      <c r="AD46" s="149">
        <f t="shared" si="25"/>
        <v>0</v>
      </c>
      <c r="AE46" s="144"/>
      <c r="AF46" s="144"/>
      <c r="AG46" s="144"/>
      <c r="AH46" s="144"/>
      <c r="AI46" s="144"/>
      <c r="AJ46" s="144"/>
      <c r="AK46" s="144"/>
      <c r="AL46" s="144"/>
      <c r="AM46" s="144"/>
      <c r="AN46" s="303">
        <f t="shared" si="26"/>
        <v>0</v>
      </c>
      <c r="AO46" s="149">
        <f t="shared" si="27"/>
        <v>0</v>
      </c>
      <c r="AP46" s="149">
        <f t="shared" si="28"/>
        <v>0</v>
      </c>
      <c r="AQ46" s="150"/>
      <c r="AR46" s="149">
        <f t="shared" si="29"/>
        <v>0</v>
      </c>
      <c r="AS46" s="148"/>
      <c r="AT46" s="149">
        <f t="shared" si="30"/>
        <v>0</v>
      </c>
    </row>
    <row r="47" spans="1:46" ht="12.75">
      <c r="A47" s="286" t="s">
        <v>470</v>
      </c>
      <c r="B47" s="287" t="s">
        <v>253</v>
      </c>
      <c r="C47" s="144"/>
      <c r="D47" s="144"/>
      <c r="E47" s="146"/>
      <c r="F47" s="144"/>
      <c r="G47" s="144"/>
      <c r="H47" s="144"/>
      <c r="I47" s="110"/>
      <c r="J47" s="110"/>
      <c r="K47" s="259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303">
        <f t="shared" si="24"/>
        <v>0</v>
      </c>
      <c r="AA47" s="144"/>
      <c r="AB47" s="144"/>
      <c r="AC47" s="144"/>
      <c r="AD47" s="149">
        <f t="shared" si="25"/>
        <v>0</v>
      </c>
      <c r="AE47" s="144"/>
      <c r="AF47" s="144"/>
      <c r="AG47" s="144"/>
      <c r="AH47" s="144"/>
      <c r="AI47" s="144"/>
      <c r="AJ47" s="144"/>
      <c r="AK47" s="144"/>
      <c r="AL47" s="144"/>
      <c r="AM47" s="144"/>
      <c r="AN47" s="303">
        <f t="shared" si="26"/>
        <v>0</v>
      </c>
      <c r="AO47" s="149">
        <f t="shared" si="27"/>
        <v>0</v>
      </c>
      <c r="AP47" s="149">
        <f t="shared" si="28"/>
        <v>0</v>
      </c>
      <c r="AQ47" s="150"/>
      <c r="AR47" s="149">
        <f t="shared" si="29"/>
        <v>0</v>
      </c>
      <c r="AS47" s="148"/>
      <c r="AT47" s="149">
        <f t="shared" si="30"/>
        <v>0</v>
      </c>
    </row>
    <row r="48" spans="1:46" ht="12.75">
      <c r="A48" s="286" t="s">
        <v>470</v>
      </c>
      <c r="B48" s="287" t="s">
        <v>253</v>
      </c>
      <c r="C48" s="144"/>
      <c r="D48" s="144"/>
      <c r="E48" s="146"/>
      <c r="F48" s="144"/>
      <c r="G48" s="144"/>
      <c r="H48" s="144"/>
      <c r="I48" s="110"/>
      <c r="J48" s="110"/>
      <c r="K48" s="259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303">
        <f t="shared" si="24"/>
        <v>0</v>
      </c>
      <c r="AA48" s="144"/>
      <c r="AB48" s="144"/>
      <c r="AC48" s="144"/>
      <c r="AD48" s="149">
        <f t="shared" si="25"/>
        <v>0</v>
      </c>
      <c r="AE48" s="144"/>
      <c r="AF48" s="144"/>
      <c r="AG48" s="144"/>
      <c r="AH48" s="144"/>
      <c r="AI48" s="144"/>
      <c r="AJ48" s="144"/>
      <c r="AK48" s="144"/>
      <c r="AL48" s="144"/>
      <c r="AM48" s="144"/>
      <c r="AN48" s="303">
        <f t="shared" si="26"/>
        <v>0</v>
      </c>
      <c r="AO48" s="149">
        <f t="shared" si="27"/>
        <v>0</v>
      </c>
      <c r="AP48" s="149">
        <f t="shared" si="28"/>
        <v>0</v>
      </c>
      <c r="AQ48" s="150"/>
      <c r="AR48" s="149">
        <f t="shared" si="29"/>
        <v>0</v>
      </c>
      <c r="AS48" s="148"/>
      <c r="AT48" s="149">
        <f t="shared" si="30"/>
        <v>0</v>
      </c>
    </row>
    <row r="49" spans="1:46" ht="12.75">
      <c r="A49" s="286" t="s">
        <v>470</v>
      </c>
      <c r="B49" s="287" t="s">
        <v>253</v>
      </c>
      <c r="C49" s="144"/>
      <c r="D49" s="144"/>
      <c r="E49" s="146"/>
      <c r="F49" s="144"/>
      <c r="G49" s="144"/>
      <c r="H49" s="144"/>
      <c r="I49" s="111"/>
      <c r="J49" s="111"/>
      <c r="K49" s="259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303">
        <f>SUM(L49:Y49)</f>
        <v>0</v>
      </c>
      <c r="AA49" s="144"/>
      <c r="AB49" s="144"/>
      <c r="AC49" s="144"/>
      <c r="AD49" s="149">
        <f>SUM(AB49,-AC49)</f>
        <v>0</v>
      </c>
      <c r="AE49" s="144"/>
      <c r="AF49" s="144"/>
      <c r="AG49" s="144"/>
      <c r="AH49" s="144"/>
      <c r="AI49" s="144"/>
      <c r="AJ49" s="144"/>
      <c r="AK49" s="144"/>
      <c r="AL49" s="144"/>
      <c r="AM49" s="144"/>
      <c r="AN49" s="303">
        <f>Z49-AB49-AE49-AF49-AG49-AH49-AI49-AJ49-AK49-AL49-AM49-AQ49</f>
        <v>0</v>
      </c>
      <c r="AO49" s="149">
        <f>(L49+M49+N49+O49+P49+Q49+R49+S49+Y49)-(AB49+AE49+AF49+AG49+AH49+AR49)</f>
        <v>0</v>
      </c>
      <c r="AP49" s="149">
        <f>(T49+U49+V49+W49+X49)-(AI49+AJ49+AK49+AL49+AM49+AS49)</f>
        <v>0</v>
      </c>
      <c r="AQ49" s="150"/>
      <c r="AR49" s="149">
        <f>AQ49-AS49</f>
        <v>0</v>
      </c>
      <c r="AS49" s="148"/>
      <c r="AT49" s="149">
        <f>SUM(AB49,AE49,AF49,AG49,AH49,AI49,AJ49,AK49,AL49,AM49,AN49,AQ49)</f>
        <v>0</v>
      </c>
    </row>
    <row r="50" spans="1:46" ht="12.75">
      <c r="A50" s="286" t="s">
        <v>470</v>
      </c>
      <c r="B50" s="287" t="s">
        <v>253</v>
      </c>
      <c r="C50" s="144"/>
      <c r="D50" s="144"/>
      <c r="E50" s="146"/>
      <c r="F50" s="144"/>
      <c r="G50" s="144"/>
      <c r="H50" s="144"/>
      <c r="I50" s="310"/>
      <c r="J50" s="310"/>
      <c r="K50" s="309" t="s">
        <v>25</v>
      </c>
      <c r="L50" s="310">
        <f>SUM(L40:L49)</f>
        <v>0</v>
      </c>
      <c r="M50" s="310">
        <f aca="true" t="shared" si="31" ref="M50:AT50">SUM(M40:M49)</f>
        <v>0</v>
      </c>
      <c r="N50" s="310">
        <f t="shared" si="31"/>
        <v>0</v>
      </c>
      <c r="O50" s="310">
        <f t="shared" si="31"/>
        <v>0</v>
      </c>
      <c r="P50" s="310">
        <f t="shared" si="31"/>
        <v>0</v>
      </c>
      <c r="Q50" s="310">
        <f t="shared" si="31"/>
        <v>0</v>
      </c>
      <c r="R50" s="310">
        <f t="shared" si="31"/>
        <v>0</v>
      </c>
      <c r="S50" s="310">
        <f t="shared" si="31"/>
        <v>0</v>
      </c>
      <c r="T50" s="310">
        <f t="shared" si="31"/>
        <v>0</v>
      </c>
      <c r="U50" s="310">
        <f t="shared" si="31"/>
        <v>0</v>
      </c>
      <c r="V50" s="310">
        <f t="shared" si="31"/>
        <v>0</v>
      </c>
      <c r="W50" s="310">
        <f t="shared" si="31"/>
        <v>0</v>
      </c>
      <c r="X50" s="310">
        <f t="shared" si="31"/>
        <v>0</v>
      </c>
      <c r="Y50" s="310">
        <f t="shared" si="31"/>
        <v>0</v>
      </c>
      <c r="Z50" s="310">
        <f t="shared" si="31"/>
        <v>0</v>
      </c>
      <c r="AA50" s="310">
        <f t="shared" si="31"/>
        <v>0</v>
      </c>
      <c r="AB50" s="310">
        <f t="shared" si="31"/>
        <v>0</v>
      </c>
      <c r="AC50" s="310">
        <f t="shared" si="31"/>
        <v>0</v>
      </c>
      <c r="AD50" s="310">
        <f t="shared" si="31"/>
        <v>0</v>
      </c>
      <c r="AE50" s="310">
        <f t="shared" si="31"/>
        <v>0</v>
      </c>
      <c r="AF50" s="310">
        <f t="shared" si="31"/>
        <v>0</v>
      </c>
      <c r="AG50" s="310">
        <f t="shared" si="31"/>
        <v>0</v>
      </c>
      <c r="AH50" s="310">
        <f t="shared" si="31"/>
        <v>0</v>
      </c>
      <c r="AI50" s="310">
        <f t="shared" si="31"/>
        <v>0</v>
      </c>
      <c r="AJ50" s="310">
        <f t="shared" si="31"/>
        <v>0</v>
      </c>
      <c r="AK50" s="310">
        <f t="shared" si="31"/>
        <v>0</v>
      </c>
      <c r="AL50" s="310">
        <f t="shared" si="31"/>
        <v>0</v>
      </c>
      <c r="AM50" s="310">
        <f t="shared" si="31"/>
        <v>0</v>
      </c>
      <c r="AN50" s="310">
        <f t="shared" si="31"/>
        <v>0</v>
      </c>
      <c r="AO50" s="310">
        <f t="shared" si="31"/>
        <v>0</v>
      </c>
      <c r="AP50" s="310">
        <f t="shared" si="31"/>
        <v>0</v>
      </c>
      <c r="AQ50" s="310">
        <f t="shared" si="31"/>
        <v>0</v>
      </c>
      <c r="AR50" s="310">
        <f t="shared" si="31"/>
        <v>0</v>
      </c>
      <c r="AS50" s="310">
        <f t="shared" si="31"/>
        <v>0</v>
      </c>
      <c r="AT50" s="310">
        <f t="shared" si="31"/>
        <v>0</v>
      </c>
    </row>
    <row r="51" spans="1:46" ht="12.75">
      <c r="A51" s="290" t="s">
        <v>471</v>
      </c>
      <c r="B51" s="291" t="s">
        <v>475</v>
      </c>
      <c r="C51" s="258"/>
      <c r="D51" s="63"/>
      <c r="E51" s="145"/>
      <c r="F51" s="63"/>
      <c r="G51" s="259"/>
      <c r="H51" s="259"/>
      <c r="I51" s="110"/>
      <c r="J51" s="110"/>
      <c r="K51" s="29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149">
        <f aca="true" t="shared" si="32" ref="Z51:Z60">SUM(L51:Y51)</f>
        <v>0</v>
      </c>
      <c r="AA51" s="150"/>
      <c r="AB51" s="148"/>
      <c r="AC51" s="148"/>
      <c r="AD51" s="149">
        <f aca="true" t="shared" si="33" ref="AD51:AD60">SUM(AB51,-AC51)</f>
        <v>0</v>
      </c>
      <c r="AE51" s="148"/>
      <c r="AF51" s="148"/>
      <c r="AG51" s="148"/>
      <c r="AH51" s="148"/>
      <c r="AI51" s="148"/>
      <c r="AJ51" s="148"/>
      <c r="AK51" s="148"/>
      <c r="AL51" s="148"/>
      <c r="AM51" s="148"/>
      <c r="AN51" s="149">
        <f aca="true" t="shared" si="34" ref="AN51:AN60">Z51-AB51-AE51-AF51-AG51-AH51-AI51-AJ51-AK51-AL51-AM51-AQ51</f>
        <v>0</v>
      </c>
      <c r="AO51" s="149">
        <f aca="true" t="shared" si="35" ref="AO51:AO60">(L51+M51+N51+O51+P51+Q51+R51+S51+Y51)-(AB51+AE51+AF51+AG51+AH51+AR51)</f>
        <v>0</v>
      </c>
      <c r="AP51" s="149">
        <f>(T51+U51+V51+W51+X51)-(AI51+AJ51+AK51+AL51+AM51+AS51)</f>
        <v>0</v>
      </c>
      <c r="AQ51" s="150"/>
      <c r="AR51" s="149">
        <f>AQ51-AS51</f>
        <v>0</v>
      </c>
      <c r="AS51" s="148"/>
      <c r="AT51" s="149">
        <f aca="true" t="shared" si="36" ref="AT51:AT60">SUM(AB51,AE51,AF51,AG51,AH51,AI51,AJ51,AK51,AL51,AM51,AN51,AQ51)</f>
        <v>0</v>
      </c>
    </row>
    <row r="52" spans="1:46" ht="12.75">
      <c r="A52" s="290" t="s">
        <v>471</v>
      </c>
      <c r="B52" s="291" t="s">
        <v>475</v>
      </c>
      <c r="C52" s="258"/>
      <c r="D52" s="63"/>
      <c r="E52" s="145"/>
      <c r="F52" s="63"/>
      <c r="G52" s="259"/>
      <c r="H52" s="259"/>
      <c r="I52" s="110"/>
      <c r="J52" s="110"/>
      <c r="K52" s="29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149">
        <f t="shared" si="32"/>
        <v>0</v>
      </c>
      <c r="AA52" s="150"/>
      <c r="AB52" s="148"/>
      <c r="AC52" s="148"/>
      <c r="AD52" s="149">
        <f t="shared" si="33"/>
        <v>0</v>
      </c>
      <c r="AE52" s="148"/>
      <c r="AF52" s="148"/>
      <c r="AG52" s="148"/>
      <c r="AH52" s="148"/>
      <c r="AI52" s="148"/>
      <c r="AJ52" s="148"/>
      <c r="AK52" s="148"/>
      <c r="AL52" s="148"/>
      <c r="AM52" s="148"/>
      <c r="AN52" s="149">
        <f t="shared" si="34"/>
        <v>0</v>
      </c>
      <c r="AO52" s="149">
        <f t="shared" si="35"/>
        <v>0</v>
      </c>
      <c r="AP52" s="149"/>
      <c r="AQ52" s="150"/>
      <c r="AR52" s="149"/>
      <c r="AS52" s="148"/>
      <c r="AT52" s="149">
        <f t="shared" si="36"/>
        <v>0</v>
      </c>
    </row>
    <row r="53" spans="1:46" ht="12.75">
      <c r="A53" s="290" t="s">
        <v>471</v>
      </c>
      <c r="B53" s="291" t="s">
        <v>475</v>
      </c>
      <c r="C53" s="258"/>
      <c r="D53" s="63"/>
      <c r="E53" s="145"/>
      <c r="F53" s="63"/>
      <c r="G53" s="259"/>
      <c r="H53" s="259"/>
      <c r="I53" s="110"/>
      <c r="J53" s="110"/>
      <c r="K53" s="29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149">
        <f t="shared" si="32"/>
        <v>0</v>
      </c>
      <c r="AA53" s="150"/>
      <c r="AB53" s="148"/>
      <c r="AC53" s="148"/>
      <c r="AD53" s="149">
        <f t="shared" si="33"/>
        <v>0</v>
      </c>
      <c r="AE53" s="148"/>
      <c r="AF53" s="148"/>
      <c r="AG53" s="148"/>
      <c r="AH53" s="148"/>
      <c r="AI53" s="148"/>
      <c r="AJ53" s="148"/>
      <c r="AK53" s="148"/>
      <c r="AL53" s="148"/>
      <c r="AM53" s="148"/>
      <c r="AN53" s="149">
        <f t="shared" si="34"/>
        <v>0</v>
      </c>
      <c r="AO53" s="149">
        <f t="shared" si="35"/>
        <v>0</v>
      </c>
      <c r="AP53" s="149">
        <f aca="true" t="shared" si="37" ref="AP53:AP60">(T53+U53+V53+W53+X53)-(AI53+AJ53+AK53+AL53+AM53+AS53)</f>
        <v>0</v>
      </c>
      <c r="AQ53" s="150"/>
      <c r="AR53" s="149">
        <f aca="true" t="shared" si="38" ref="AR53:AR60">AQ53-AS53</f>
        <v>0</v>
      </c>
      <c r="AS53" s="148"/>
      <c r="AT53" s="149">
        <f t="shared" si="36"/>
        <v>0</v>
      </c>
    </row>
    <row r="54" spans="1:46" ht="12.75">
      <c r="A54" s="290" t="s">
        <v>471</v>
      </c>
      <c r="B54" s="291" t="s">
        <v>475</v>
      </c>
      <c r="C54" s="258"/>
      <c r="D54" s="63"/>
      <c r="E54" s="147"/>
      <c r="F54" s="63"/>
      <c r="G54" s="262"/>
      <c r="H54" s="145"/>
      <c r="I54" s="110"/>
      <c r="J54" s="110"/>
      <c r="K54" s="259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149">
        <f t="shared" si="32"/>
        <v>0</v>
      </c>
      <c r="AA54" s="150"/>
      <c r="AB54" s="148"/>
      <c r="AC54" s="148"/>
      <c r="AD54" s="149">
        <f t="shared" si="33"/>
        <v>0</v>
      </c>
      <c r="AE54" s="148"/>
      <c r="AF54" s="148"/>
      <c r="AG54" s="148"/>
      <c r="AH54" s="148"/>
      <c r="AI54" s="148"/>
      <c r="AJ54" s="148"/>
      <c r="AK54" s="148"/>
      <c r="AL54" s="148"/>
      <c r="AM54" s="148"/>
      <c r="AN54" s="149">
        <f t="shared" si="34"/>
        <v>0</v>
      </c>
      <c r="AO54" s="149">
        <f t="shared" si="35"/>
        <v>0</v>
      </c>
      <c r="AP54" s="149">
        <f t="shared" si="37"/>
        <v>0</v>
      </c>
      <c r="AQ54" s="150"/>
      <c r="AR54" s="149">
        <f t="shared" si="38"/>
        <v>0</v>
      </c>
      <c r="AS54" s="148"/>
      <c r="AT54" s="149">
        <f t="shared" si="36"/>
        <v>0</v>
      </c>
    </row>
    <row r="55" spans="1:46" ht="12.75">
      <c r="A55" s="290" t="s">
        <v>471</v>
      </c>
      <c r="B55" s="291" t="s">
        <v>475</v>
      </c>
      <c r="C55" s="258"/>
      <c r="D55" s="63"/>
      <c r="E55" s="147"/>
      <c r="F55" s="63"/>
      <c r="G55" s="262"/>
      <c r="H55" s="145"/>
      <c r="I55" s="110"/>
      <c r="J55" s="110"/>
      <c r="K55" s="259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149">
        <f t="shared" si="32"/>
        <v>0</v>
      </c>
      <c r="AA55" s="150"/>
      <c r="AB55" s="148"/>
      <c r="AC55" s="148"/>
      <c r="AD55" s="149">
        <f t="shared" si="33"/>
        <v>0</v>
      </c>
      <c r="AE55" s="148"/>
      <c r="AF55" s="148"/>
      <c r="AG55" s="148"/>
      <c r="AH55" s="148"/>
      <c r="AI55" s="148"/>
      <c r="AJ55" s="148"/>
      <c r="AK55" s="148"/>
      <c r="AL55" s="148"/>
      <c r="AM55" s="148"/>
      <c r="AN55" s="149">
        <f t="shared" si="34"/>
        <v>0</v>
      </c>
      <c r="AO55" s="149">
        <f t="shared" si="35"/>
        <v>0</v>
      </c>
      <c r="AP55" s="149">
        <f t="shared" si="37"/>
        <v>0</v>
      </c>
      <c r="AQ55" s="150"/>
      <c r="AR55" s="149">
        <f t="shared" si="38"/>
        <v>0</v>
      </c>
      <c r="AS55" s="148"/>
      <c r="AT55" s="149">
        <f t="shared" si="36"/>
        <v>0</v>
      </c>
    </row>
    <row r="56" spans="1:46" ht="12.75">
      <c r="A56" s="290" t="s">
        <v>471</v>
      </c>
      <c r="B56" s="291" t="s">
        <v>475</v>
      </c>
      <c r="C56" s="144"/>
      <c r="D56" s="144"/>
      <c r="E56" s="146"/>
      <c r="F56" s="144"/>
      <c r="G56" s="144"/>
      <c r="H56" s="144"/>
      <c r="I56" s="110"/>
      <c r="J56" s="110"/>
      <c r="K56" s="262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303">
        <f t="shared" si="32"/>
        <v>0</v>
      </c>
      <c r="AA56" s="144"/>
      <c r="AB56" s="144"/>
      <c r="AC56" s="144"/>
      <c r="AD56" s="149">
        <f t="shared" si="33"/>
        <v>0</v>
      </c>
      <c r="AE56" s="144"/>
      <c r="AF56" s="144"/>
      <c r="AG56" s="144"/>
      <c r="AH56" s="144"/>
      <c r="AI56" s="144"/>
      <c r="AJ56" s="144"/>
      <c r="AK56" s="144"/>
      <c r="AL56" s="144"/>
      <c r="AM56" s="144"/>
      <c r="AN56" s="303">
        <f t="shared" si="34"/>
        <v>0</v>
      </c>
      <c r="AO56" s="149">
        <f t="shared" si="35"/>
        <v>0</v>
      </c>
      <c r="AP56" s="149">
        <f t="shared" si="37"/>
        <v>0</v>
      </c>
      <c r="AQ56" s="150"/>
      <c r="AR56" s="149">
        <f t="shared" si="38"/>
        <v>0</v>
      </c>
      <c r="AS56" s="148"/>
      <c r="AT56" s="149">
        <f t="shared" si="36"/>
        <v>0</v>
      </c>
    </row>
    <row r="57" spans="1:46" ht="12.75">
      <c r="A57" s="290" t="s">
        <v>471</v>
      </c>
      <c r="B57" s="291" t="s">
        <v>475</v>
      </c>
      <c r="C57" s="144"/>
      <c r="D57" s="144"/>
      <c r="E57" s="146"/>
      <c r="F57" s="144"/>
      <c r="G57" s="144"/>
      <c r="H57" s="144"/>
      <c r="I57" s="110"/>
      <c r="J57" s="110"/>
      <c r="K57" s="259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303">
        <f t="shared" si="32"/>
        <v>0</v>
      </c>
      <c r="AA57" s="144"/>
      <c r="AB57" s="144"/>
      <c r="AC57" s="144"/>
      <c r="AD57" s="149">
        <f t="shared" si="33"/>
        <v>0</v>
      </c>
      <c r="AE57" s="144"/>
      <c r="AF57" s="144"/>
      <c r="AG57" s="144"/>
      <c r="AH57" s="144"/>
      <c r="AI57" s="144"/>
      <c r="AJ57" s="144"/>
      <c r="AK57" s="144"/>
      <c r="AL57" s="144"/>
      <c r="AM57" s="144"/>
      <c r="AN57" s="303">
        <f t="shared" si="34"/>
        <v>0</v>
      </c>
      <c r="AO57" s="149">
        <f t="shared" si="35"/>
        <v>0</v>
      </c>
      <c r="AP57" s="149">
        <f t="shared" si="37"/>
        <v>0</v>
      </c>
      <c r="AQ57" s="150"/>
      <c r="AR57" s="149">
        <f t="shared" si="38"/>
        <v>0</v>
      </c>
      <c r="AS57" s="148"/>
      <c r="AT57" s="149">
        <f t="shared" si="36"/>
        <v>0</v>
      </c>
    </row>
    <row r="58" spans="1:46" ht="12.75">
      <c r="A58" s="290" t="s">
        <v>471</v>
      </c>
      <c r="B58" s="291" t="s">
        <v>475</v>
      </c>
      <c r="C58" s="144"/>
      <c r="D58" s="144"/>
      <c r="E58" s="146"/>
      <c r="F58" s="144"/>
      <c r="G58" s="144"/>
      <c r="H58" s="144"/>
      <c r="I58" s="110"/>
      <c r="J58" s="110"/>
      <c r="K58" s="259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303">
        <f t="shared" si="32"/>
        <v>0</v>
      </c>
      <c r="AA58" s="144"/>
      <c r="AB58" s="144"/>
      <c r="AC58" s="144"/>
      <c r="AD58" s="149">
        <f t="shared" si="33"/>
        <v>0</v>
      </c>
      <c r="AE58" s="144"/>
      <c r="AF58" s="144"/>
      <c r="AG58" s="144"/>
      <c r="AH58" s="144"/>
      <c r="AI58" s="144"/>
      <c r="AJ58" s="144"/>
      <c r="AK58" s="144"/>
      <c r="AL58" s="144"/>
      <c r="AM58" s="144"/>
      <c r="AN58" s="303">
        <f t="shared" si="34"/>
        <v>0</v>
      </c>
      <c r="AO58" s="149">
        <f t="shared" si="35"/>
        <v>0</v>
      </c>
      <c r="AP58" s="149">
        <f t="shared" si="37"/>
        <v>0</v>
      </c>
      <c r="AQ58" s="150"/>
      <c r="AR58" s="149">
        <f t="shared" si="38"/>
        <v>0</v>
      </c>
      <c r="AS58" s="148"/>
      <c r="AT58" s="149">
        <f t="shared" si="36"/>
        <v>0</v>
      </c>
    </row>
    <row r="59" spans="1:46" ht="12.75">
      <c r="A59" s="290" t="s">
        <v>471</v>
      </c>
      <c r="B59" s="291" t="s">
        <v>475</v>
      </c>
      <c r="C59" s="144"/>
      <c r="D59" s="144"/>
      <c r="E59" s="146"/>
      <c r="F59" s="144"/>
      <c r="G59" s="144"/>
      <c r="H59" s="144"/>
      <c r="I59" s="110"/>
      <c r="J59" s="110"/>
      <c r="K59" s="259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303">
        <f t="shared" si="32"/>
        <v>0</v>
      </c>
      <c r="AA59" s="144"/>
      <c r="AB59" s="144"/>
      <c r="AC59" s="144"/>
      <c r="AD59" s="149">
        <f t="shared" si="33"/>
        <v>0</v>
      </c>
      <c r="AE59" s="144"/>
      <c r="AF59" s="144"/>
      <c r="AG59" s="144"/>
      <c r="AH59" s="144"/>
      <c r="AI59" s="144"/>
      <c r="AJ59" s="144"/>
      <c r="AK59" s="144"/>
      <c r="AL59" s="144"/>
      <c r="AM59" s="144"/>
      <c r="AN59" s="303">
        <f t="shared" si="34"/>
        <v>0</v>
      </c>
      <c r="AO59" s="149">
        <f t="shared" si="35"/>
        <v>0</v>
      </c>
      <c r="AP59" s="149">
        <f t="shared" si="37"/>
        <v>0</v>
      </c>
      <c r="AQ59" s="150"/>
      <c r="AR59" s="149">
        <f t="shared" si="38"/>
        <v>0</v>
      </c>
      <c r="AS59" s="148"/>
      <c r="AT59" s="149">
        <f t="shared" si="36"/>
        <v>0</v>
      </c>
    </row>
    <row r="60" spans="1:46" ht="12.75">
      <c r="A60" s="290" t="s">
        <v>471</v>
      </c>
      <c r="B60" s="291" t="s">
        <v>475</v>
      </c>
      <c r="C60" s="144"/>
      <c r="D60" s="144"/>
      <c r="E60" s="146"/>
      <c r="F60" s="144"/>
      <c r="G60" s="144"/>
      <c r="H60" s="144"/>
      <c r="I60" s="110"/>
      <c r="J60" s="110"/>
      <c r="K60" s="259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303">
        <f t="shared" si="32"/>
        <v>0</v>
      </c>
      <c r="AA60" s="144"/>
      <c r="AB60" s="144"/>
      <c r="AC60" s="144"/>
      <c r="AD60" s="149">
        <f t="shared" si="33"/>
        <v>0</v>
      </c>
      <c r="AE60" s="144"/>
      <c r="AF60" s="144"/>
      <c r="AG60" s="144"/>
      <c r="AH60" s="144"/>
      <c r="AI60" s="144"/>
      <c r="AJ60" s="144"/>
      <c r="AK60" s="144"/>
      <c r="AL60" s="144"/>
      <c r="AM60" s="144"/>
      <c r="AN60" s="303">
        <f t="shared" si="34"/>
        <v>0</v>
      </c>
      <c r="AO60" s="149">
        <f t="shared" si="35"/>
        <v>0</v>
      </c>
      <c r="AP60" s="149">
        <f t="shared" si="37"/>
        <v>0</v>
      </c>
      <c r="AQ60" s="150"/>
      <c r="AR60" s="149">
        <f t="shared" si="38"/>
        <v>0</v>
      </c>
      <c r="AS60" s="148"/>
      <c r="AT60" s="149">
        <f t="shared" si="36"/>
        <v>0</v>
      </c>
    </row>
    <row r="61" spans="1:46" ht="12.75">
      <c r="A61" s="290" t="s">
        <v>471</v>
      </c>
      <c r="B61" s="291" t="s">
        <v>475</v>
      </c>
      <c r="C61" s="144"/>
      <c r="D61" s="144"/>
      <c r="E61" s="146"/>
      <c r="F61" s="144"/>
      <c r="G61" s="144"/>
      <c r="H61" s="144"/>
      <c r="I61" s="111"/>
      <c r="J61" s="111"/>
      <c r="K61" s="259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303">
        <f>SUM(L61:Y61)</f>
        <v>0</v>
      </c>
      <c r="AA61" s="144"/>
      <c r="AB61" s="144"/>
      <c r="AC61" s="144"/>
      <c r="AD61" s="149">
        <f>SUM(AB61,-AC61)</f>
        <v>0</v>
      </c>
      <c r="AE61" s="144"/>
      <c r="AF61" s="144"/>
      <c r="AG61" s="144"/>
      <c r="AH61" s="144"/>
      <c r="AI61" s="144"/>
      <c r="AJ61" s="144"/>
      <c r="AK61" s="144"/>
      <c r="AL61" s="144"/>
      <c r="AM61" s="144"/>
      <c r="AN61" s="303">
        <f>Z61-AB61-AE61-AF61-AG61-AH61-AI61-AJ61-AK61-AL61-AM61-AQ61</f>
        <v>0</v>
      </c>
      <c r="AO61" s="149">
        <f>(L61+M61+N61+O61+P61+Q61+R61+S61+Y61)-(AB61+AE61+AF61+AG61+AH61+AR61)</f>
        <v>0</v>
      </c>
      <c r="AP61" s="149">
        <f>(T61+U61+V61+W61+X61)-(AI61+AJ61+AK61+AL61+AM61+AS61)</f>
        <v>0</v>
      </c>
      <c r="AQ61" s="150"/>
      <c r="AR61" s="149">
        <f>AQ61-AS61</f>
        <v>0</v>
      </c>
      <c r="AS61" s="148"/>
      <c r="AT61" s="149">
        <f>SUM(AB61,AE61,AF61,AG61,AH61,AI61,AJ61,AK61,AL61,AM61,AN61,AQ61)</f>
        <v>0</v>
      </c>
    </row>
    <row r="62" spans="1:46" ht="12.75">
      <c r="A62" s="290" t="s">
        <v>471</v>
      </c>
      <c r="B62" s="291" t="s">
        <v>475</v>
      </c>
      <c r="C62" s="144"/>
      <c r="D62" s="144"/>
      <c r="E62" s="146"/>
      <c r="F62" s="144"/>
      <c r="G62" s="144"/>
      <c r="H62" s="144"/>
      <c r="I62" s="144"/>
      <c r="J62" s="144"/>
      <c r="K62" s="309" t="s">
        <v>25</v>
      </c>
      <c r="L62" s="310">
        <f>SUM(L51:L61)</f>
        <v>0</v>
      </c>
      <c r="M62" s="310">
        <f aca="true" t="shared" si="39" ref="M62:AT62">SUM(M51:M61)</f>
        <v>0</v>
      </c>
      <c r="N62" s="310">
        <f t="shared" si="39"/>
        <v>0</v>
      </c>
      <c r="O62" s="310">
        <f t="shared" si="39"/>
        <v>0</v>
      </c>
      <c r="P62" s="310">
        <f t="shared" si="39"/>
        <v>0</v>
      </c>
      <c r="Q62" s="310">
        <f t="shared" si="39"/>
        <v>0</v>
      </c>
      <c r="R62" s="310">
        <f t="shared" si="39"/>
        <v>0</v>
      </c>
      <c r="S62" s="310">
        <f t="shared" si="39"/>
        <v>0</v>
      </c>
      <c r="T62" s="310">
        <f t="shared" si="39"/>
        <v>0</v>
      </c>
      <c r="U62" s="310">
        <f t="shared" si="39"/>
        <v>0</v>
      </c>
      <c r="V62" s="310">
        <f t="shared" si="39"/>
        <v>0</v>
      </c>
      <c r="W62" s="310">
        <f t="shared" si="39"/>
        <v>0</v>
      </c>
      <c r="X62" s="310">
        <f t="shared" si="39"/>
        <v>0</v>
      </c>
      <c r="Y62" s="310">
        <f t="shared" si="39"/>
        <v>0</v>
      </c>
      <c r="Z62" s="310">
        <f t="shared" si="39"/>
        <v>0</v>
      </c>
      <c r="AA62" s="310">
        <f t="shared" si="39"/>
        <v>0</v>
      </c>
      <c r="AB62" s="310">
        <f t="shared" si="39"/>
        <v>0</v>
      </c>
      <c r="AC62" s="310">
        <f t="shared" si="39"/>
        <v>0</v>
      </c>
      <c r="AD62" s="310">
        <f t="shared" si="39"/>
        <v>0</v>
      </c>
      <c r="AE62" s="310">
        <f t="shared" si="39"/>
        <v>0</v>
      </c>
      <c r="AF62" s="310">
        <f t="shared" si="39"/>
        <v>0</v>
      </c>
      <c r="AG62" s="310">
        <f t="shared" si="39"/>
        <v>0</v>
      </c>
      <c r="AH62" s="310">
        <f t="shared" si="39"/>
        <v>0</v>
      </c>
      <c r="AI62" s="310">
        <f t="shared" si="39"/>
        <v>0</v>
      </c>
      <c r="AJ62" s="310">
        <f t="shared" si="39"/>
        <v>0</v>
      </c>
      <c r="AK62" s="310">
        <f t="shared" si="39"/>
        <v>0</v>
      </c>
      <c r="AL62" s="310">
        <f t="shared" si="39"/>
        <v>0</v>
      </c>
      <c r="AM62" s="310">
        <f t="shared" si="39"/>
        <v>0</v>
      </c>
      <c r="AN62" s="310">
        <f t="shared" si="39"/>
        <v>0</v>
      </c>
      <c r="AO62" s="310">
        <f t="shared" si="39"/>
        <v>0</v>
      </c>
      <c r="AP62" s="310">
        <f t="shared" si="39"/>
        <v>0</v>
      </c>
      <c r="AQ62" s="310">
        <f t="shared" si="39"/>
        <v>0</v>
      </c>
      <c r="AR62" s="310">
        <f t="shared" si="39"/>
        <v>0</v>
      </c>
      <c r="AS62" s="310">
        <f t="shared" si="39"/>
        <v>0</v>
      </c>
      <c r="AT62" s="310">
        <f t="shared" si="39"/>
        <v>0</v>
      </c>
    </row>
    <row r="63" spans="1:46" ht="12.75">
      <c r="A63" s="292" t="s">
        <v>472</v>
      </c>
      <c r="B63" s="293" t="s">
        <v>476</v>
      </c>
      <c r="C63" s="258"/>
      <c r="D63" s="63"/>
      <c r="E63" s="145"/>
      <c r="F63" s="63"/>
      <c r="G63" s="259"/>
      <c r="H63" s="259"/>
      <c r="I63" s="110"/>
      <c r="J63" s="110"/>
      <c r="K63" s="29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149">
        <f aca="true" t="shared" si="40" ref="Z63:Z72">SUM(L63:Y63)</f>
        <v>0</v>
      </c>
      <c r="AA63" s="150"/>
      <c r="AB63" s="148"/>
      <c r="AC63" s="148"/>
      <c r="AD63" s="149">
        <f aca="true" t="shared" si="41" ref="AD63:AD72">SUM(AB63,-AC63)</f>
        <v>0</v>
      </c>
      <c r="AE63" s="148"/>
      <c r="AF63" s="148"/>
      <c r="AG63" s="148"/>
      <c r="AH63" s="148"/>
      <c r="AI63" s="148"/>
      <c r="AJ63" s="148"/>
      <c r="AK63" s="148"/>
      <c r="AL63" s="148"/>
      <c r="AM63" s="148"/>
      <c r="AN63" s="149">
        <f aca="true" t="shared" si="42" ref="AN63:AN72">Z63-AB63-AE63-AF63-AG63-AH63-AI63-AJ63-AK63-AL63-AM63-AQ63</f>
        <v>0</v>
      </c>
      <c r="AO63" s="149">
        <f aca="true" t="shared" si="43" ref="AO63:AO72">(L63+M63+N63+O63+P63+Q63+R63+S63+Y63)-(AB63+AE63+AF63+AG63+AH63+AR63)</f>
        <v>0</v>
      </c>
      <c r="AP63" s="149">
        <f>(T63+U63+V63+W63+X63)-(AI63+AJ63+AK63+AL63+AM63+AS63)</f>
        <v>0</v>
      </c>
      <c r="AQ63" s="150"/>
      <c r="AR63" s="149">
        <f>AQ63-AS63</f>
        <v>0</v>
      </c>
      <c r="AS63" s="148"/>
      <c r="AT63" s="149">
        <f aca="true" t="shared" si="44" ref="AT63:AT72">SUM(AB63,AE63,AF63,AG63,AH63,AI63,AJ63,AK63,AL63,AM63,AN63,AQ63)</f>
        <v>0</v>
      </c>
    </row>
    <row r="64" spans="1:46" ht="12.75">
      <c r="A64" s="292" t="s">
        <v>472</v>
      </c>
      <c r="B64" s="293" t="s">
        <v>476</v>
      </c>
      <c r="C64" s="258"/>
      <c r="D64" s="63"/>
      <c r="E64" s="145"/>
      <c r="F64" s="63"/>
      <c r="G64" s="259"/>
      <c r="H64" s="259"/>
      <c r="I64" s="110"/>
      <c r="J64" s="110"/>
      <c r="K64" s="29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149">
        <f t="shared" si="40"/>
        <v>0</v>
      </c>
      <c r="AA64" s="150"/>
      <c r="AB64" s="148"/>
      <c r="AC64" s="148"/>
      <c r="AD64" s="149">
        <f t="shared" si="41"/>
        <v>0</v>
      </c>
      <c r="AE64" s="148"/>
      <c r="AF64" s="148"/>
      <c r="AG64" s="148"/>
      <c r="AH64" s="148"/>
      <c r="AI64" s="148"/>
      <c r="AJ64" s="148"/>
      <c r="AK64" s="148"/>
      <c r="AL64" s="148"/>
      <c r="AM64" s="148"/>
      <c r="AN64" s="149">
        <f t="shared" si="42"/>
        <v>0</v>
      </c>
      <c r="AO64" s="149">
        <f t="shared" si="43"/>
        <v>0</v>
      </c>
      <c r="AP64" s="149"/>
      <c r="AQ64" s="150"/>
      <c r="AR64" s="149"/>
      <c r="AS64" s="148"/>
      <c r="AT64" s="149">
        <f t="shared" si="44"/>
        <v>0</v>
      </c>
    </row>
    <row r="65" spans="1:46" ht="12.75">
      <c r="A65" s="292" t="s">
        <v>472</v>
      </c>
      <c r="B65" s="293" t="s">
        <v>476</v>
      </c>
      <c r="C65" s="258"/>
      <c r="D65" s="63"/>
      <c r="E65" s="114"/>
      <c r="F65" s="63"/>
      <c r="G65" s="263"/>
      <c r="H65" s="263"/>
      <c r="I65" s="110"/>
      <c r="J65" s="110"/>
      <c r="K65" s="29"/>
      <c r="L65" s="114"/>
      <c r="M65" s="114"/>
      <c r="N65" s="114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149">
        <f t="shared" si="40"/>
        <v>0</v>
      </c>
      <c r="AA65" s="167"/>
      <c r="AB65" s="167"/>
      <c r="AC65" s="167"/>
      <c r="AD65" s="149">
        <f t="shared" si="41"/>
        <v>0</v>
      </c>
      <c r="AE65" s="167"/>
      <c r="AF65" s="167"/>
      <c r="AG65" s="167"/>
      <c r="AH65" s="167"/>
      <c r="AI65" s="167"/>
      <c r="AJ65" s="167">
        <f>SUM(AJ29:AJ63)</f>
        <v>0</v>
      </c>
      <c r="AK65" s="167">
        <f>SUM(AK29:AK63)</f>
        <v>0</v>
      </c>
      <c r="AL65" s="167">
        <f>SUM(AL29:AL63)</f>
        <v>0</v>
      </c>
      <c r="AM65" s="167">
        <f>SUM(AM29:AM63)</f>
        <v>0</v>
      </c>
      <c r="AN65" s="149">
        <f t="shared" si="42"/>
        <v>0</v>
      </c>
      <c r="AO65" s="149">
        <f t="shared" si="43"/>
        <v>0</v>
      </c>
      <c r="AP65" s="149">
        <f aca="true" t="shared" si="45" ref="AP65:AP72">(T65+U65+V65+W65+X65)-(AI65+AJ65+AK65+AL65+AM65+AS65)</f>
        <v>0</v>
      </c>
      <c r="AQ65" s="150"/>
      <c r="AR65" s="149">
        <f aca="true" t="shared" si="46" ref="AR65:AR72">AQ65-AS65</f>
        <v>0</v>
      </c>
      <c r="AS65" s="148"/>
      <c r="AT65" s="149">
        <f t="shared" si="44"/>
        <v>0</v>
      </c>
    </row>
    <row r="66" spans="1:46" ht="12.75">
      <c r="A66" s="292" t="s">
        <v>472</v>
      </c>
      <c r="B66" s="293" t="s">
        <v>476</v>
      </c>
      <c r="C66" s="258"/>
      <c r="D66" s="63"/>
      <c r="E66" s="114"/>
      <c r="F66" s="63"/>
      <c r="G66" s="263"/>
      <c r="H66" s="263"/>
      <c r="I66" s="110"/>
      <c r="J66" s="110"/>
      <c r="K66" s="259"/>
      <c r="L66" s="114"/>
      <c r="M66" s="114"/>
      <c r="N66" s="114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149">
        <f t="shared" si="40"/>
        <v>0</v>
      </c>
      <c r="AA66" s="167"/>
      <c r="AB66" s="62"/>
      <c r="AC66" s="62"/>
      <c r="AD66" s="149">
        <f t="shared" si="41"/>
        <v>0</v>
      </c>
      <c r="AE66" s="167"/>
      <c r="AF66" s="167"/>
      <c r="AG66" s="167"/>
      <c r="AH66" s="167"/>
      <c r="AI66" s="167"/>
      <c r="AJ66" s="167">
        <f>SUM(AJ31:AJ65)</f>
        <v>0</v>
      </c>
      <c r="AK66" s="167">
        <f>SUM(AK31:AK65)</f>
        <v>0</v>
      </c>
      <c r="AL66" s="167">
        <f>SUM(AL31:AL65)</f>
        <v>0</v>
      </c>
      <c r="AM66" s="167">
        <f>SUM(AM31:AM65)</f>
        <v>0</v>
      </c>
      <c r="AN66" s="149">
        <f t="shared" si="42"/>
        <v>0</v>
      </c>
      <c r="AO66" s="149">
        <f t="shared" si="43"/>
        <v>0</v>
      </c>
      <c r="AP66" s="149">
        <f t="shared" si="45"/>
        <v>0</v>
      </c>
      <c r="AQ66" s="150"/>
      <c r="AR66" s="149">
        <f t="shared" si="46"/>
        <v>0</v>
      </c>
      <c r="AS66" s="148"/>
      <c r="AT66" s="149">
        <f t="shared" si="44"/>
        <v>0</v>
      </c>
    </row>
    <row r="67" spans="1:46" ht="12.75">
      <c r="A67" s="292" t="s">
        <v>472</v>
      </c>
      <c r="B67" s="293" t="s">
        <v>476</v>
      </c>
      <c r="C67" s="258"/>
      <c r="D67" s="63"/>
      <c r="E67" s="147"/>
      <c r="F67" s="63"/>
      <c r="G67" s="262"/>
      <c r="H67" s="145"/>
      <c r="I67" s="110"/>
      <c r="J67" s="110"/>
      <c r="K67" s="259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149">
        <f t="shared" si="40"/>
        <v>0</v>
      </c>
      <c r="AA67" s="150"/>
      <c r="AB67" s="148"/>
      <c r="AC67" s="148"/>
      <c r="AD67" s="149">
        <f t="shared" si="41"/>
        <v>0</v>
      </c>
      <c r="AE67" s="148"/>
      <c r="AF67" s="148"/>
      <c r="AG67" s="148"/>
      <c r="AH67" s="148"/>
      <c r="AI67" s="148"/>
      <c r="AJ67" s="148"/>
      <c r="AK67" s="148"/>
      <c r="AL67" s="148"/>
      <c r="AM67" s="148"/>
      <c r="AN67" s="149">
        <f t="shared" si="42"/>
        <v>0</v>
      </c>
      <c r="AO67" s="149">
        <f t="shared" si="43"/>
        <v>0</v>
      </c>
      <c r="AP67" s="149">
        <f t="shared" si="45"/>
        <v>0</v>
      </c>
      <c r="AQ67" s="150"/>
      <c r="AR67" s="149">
        <f t="shared" si="46"/>
        <v>0</v>
      </c>
      <c r="AS67" s="148"/>
      <c r="AT67" s="149">
        <f t="shared" si="44"/>
        <v>0</v>
      </c>
    </row>
    <row r="68" spans="1:46" ht="12.75">
      <c r="A68" s="292" t="s">
        <v>472</v>
      </c>
      <c r="B68" s="293" t="s">
        <v>476</v>
      </c>
      <c r="C68" s="258"/>
      <c r="D68" s="63"/>
      <c r="E68" s="147"/>
      <c r="F68" s="63"/>
      <c r="G68" s="262"/>
      <c r="H68" s="145"/>
      <c r="I68" s="110"/>
      <c r="J68" s="110"/>
      <c r="K68" s="259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149">
        <f t="shared" si="40"/>
        <v>0</v>
      </c>
      <c r="AA68" s="150"/>
      <c r="AB68" s="148"/>
      <c r="AC68" s="148"/>
      <c r="AD68" s="149">
        <f t="shared" si="41"/>
        <v>0</v>
      </c>
      <c r="AE68" s="148"/>
      <c r="AF68" s="148"/>
      <c r="AG68" s="148"/>
      <c r="AH68" s="148"/>
      <c r="AI68" s="148"/>
      <c r="AJ68" s="148"/>
      <c r="AK68" s="148"/>
      <c r="AL68" s="148"/>
      <c r="AM68" s="148"/>
      <c r="AN68" s="149">
        <f t="shared" si="42"/>
        <v>0</v>
      </c>
      <c r="AO68" s="149">
        <f t="shared" si="43"/>
        <v>0</v>
      </c>
      <c r="AP68" s="149">
        <f t="shared" si="45"/>
        <v>0</v>
      </c>
      <c r="AQ68" s="150"/>
      <c r="AR68" s="149">
        <f t="shared" si="46"/>
        <v>0</v>
      </c>
      <c r="AS68" s="148"/>
      <c r="AT68" s="149">
        <f t="shared" si="44"/>
        <v>0</v>
      </c>
    </row>
    <row r="69" spans="1:46" ht="12.75">
      <c r="A69" s="292" t="s">
        <v>472</v>
      </c>
      <c r="B69" s="293" t="s">
        <v>476</v>
      </c>
      <c r="C69" s="258"/>
      <c r="D69" s="63"/>
      <c r="E69" s="147"/>
      <c r="F69" s="63"/>
      <c r="G69" s="262"/>
      <c r="H69" s="145"/>
      <c r="I69" s="110"/>
      <c r="J69" s="110"/>
      <c r="K69" s="259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149">
        <f t="shared" si="40"/>
        <v>0</v>
      </c>
      <c r="AA69" s="150"/>
      <c r="AB69" s="148"/>
      <c r="AC69" s="148"/>
      <c r="AD69" s="149">
        <f t="shared" si="41"/>
        <v>0</v>
      </c>
      <c r="AE69" s="148"/>
      <c r="AF69" s="148"/>
      <c r="AG69" s="148"/>
      <c r="AH69" s="148"/>
      <c r="AI69" s="148"/>
      <c r="AJ69" s="148"/>
      <c r="AK69" s="148"/>
      <c r="AL69" s="148"/>
      <c r="AM69" s="148"/>
      <c r="AN69" s="149">
        <f t="shared" si="42"/>
        <v>0</v>
      </c>
      <c r="AO69" s="149">
        <f t="shared" si="43"/>
        <v>0</v>
      </c>
      <c r="AP69" s="149">
        <f t="shared" si="45"/>
        <v>0</v>
      </c>
      <c r="AQ69" s="150"/>
      <c r="AR69" s="149">
        <f t="shared" si="46"/>
        <v>0</v>
      </c>
      <c r="AS69" s="148"/>
      <c r="AT69" s="149">
        <f t="shared" si="44"/>
        <v>0</v>
      </c>
    </row>
    <row r="70" spans="1:46" ht="12.75">
      <c r="A70" s="292" t="s">
        <v>472</v>
      </c>
      <c r="B70" s="293" t="s">
        <v>476</v>
      </c>
      <c r="C70" s="258"/>
      <c r="D70" s="63"/>
      <c r="E70" s="147"/>
      <c r="F70" s="63"/>
      <c r="G70" s="262"/>
      <c r="H70" s="145"/>
      <c r="I70" s="110"/>
      <c r="J70" s="110"/>
      <c r="K70" s="259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149">
        <f t="shared" si="40"/>
        <v>0</v>
      </c>
      <c r="AA70" s="150"/>
      <c r="AB70" s="148"/>
      <c r="AC70" s="148"/>
      <c r="AD70" s="149">
        <f t="shared" si="41"/>
        <v>0</v>
      </c>
      <c r="AE70" s="148"/>
      <c r="AF70" s="148"/>
      <c r="AG70" s="148"/>
      <c r="AH70" s="148"/>
      <c r="AI70" s="148"/>
      <c r="AJ70" s="148"/>
      <c r="AK70" s="148"/>
      <c r="AL70" s="148"/>
      <c r="AM70" s="148"/>
      <c r="AN70" s="149">
        <f t="shared" si="42"/>
        <v>0</v>
      </c>
      <c r="AO70" s="149">
        <f t="shared" si="43"/>
        <v>0</v>
      </c>
      <c r="AP70" s="149">
        <f t="shared" si="45"/>
        <v>0</v>
      </c>
      <c r="AQ70" s="150"/>
      <c r="AR70" s="149">
        <f t="shared" si="46"/>
        <v>0</v>
      </c>
      <c r="AS70" s="148"/>
      <c r="AT70" s="149">
        <f t="shared" si="44"/>
        <v>0</v>
      </c>
    </row>
    <row r="71" spans="1:46" ht="12.75">
      <c r="A71" s="292" t="s">
        <v>472</v>
      </c>
      <c r="B71" s="293" t="s">
        <v>476</v>
      </c>
      <c r="C71" s="258"/>
      <c r="D71" s="63"/>
      <c r="E71" s="147"/>
      <c r="F71" s="63"/>
      <c r="G71" s="262"/>
      <c r="H71" s="145"/>
      <c r="I71" s="110"/>
      <c r="J71" s="110"/>
      <c r="K71" s="259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149">
        <f t="shared" si="40"/>
        <v>0</v>
      </c>
      <c r="AA71" s="150"/>
      <c r="AB71" s="148"/>
      <c r="AC71" s="148"/>
      <c r="AD71" s="149">
        <f t="shared" si="41"/>
        <v>0</v>
      </c>
      <c r="AE71" s="148"/>
      <c r="AF71" s="148"/>
      <c r="AG71" s="148"/>
      <c r="AH71" s="148"/>
      <c r="AI71" s="148"/>
      <c r="AJ71" s="148"/>
      <c r="AK71" s="148"/>
      <c r="AL71" s="148"/>
      <c r="AM71" s="148"/>
      <c r="AN71" s="149">
        <f t="shared" si="42"/>
        <v>0</v>
      </c>
      <c r="AO71" s="149">
        <f t="shared" si="43"/>
        <v>0</v>
      </c>
      <c r="AP71" s="149">
        <f t="shared" si="45"/>
        <v>0</v>
      </c>
      <c r="AQ71" s="150"/>
      <c r="AR71" s="149">
        <f t="shared" si="46"/>
        <v>0</v>
      </c>
      <c r="AS71" s="148"/>
      <c r="AT71" s="149">
        <f t="shared" si="44"/>
        <v>0</v>
      </c>
    </row>
    <row r="72" spans="1:46" ht="12.75">
      <c r="A72" s="292" t="s">
        <v>472</v>
      </c>
      <c r="B72" s="293" t="s">
        <v>476</v>
      </c>
      <c r="C72" s="258"/>
      <c r="D72" s="63"/>
      <c r="E72" s="147"/>
      <c r="F72" s="63"/>
      <c r="G72" s="262"/>
      <c r="H72" s="145"/>
      <c r="I72" s="110"/>
      <c r="J72" s="110"/>
      <c r="K72" s="259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149">
        <f t="shared" si="40"/>
        <v>0</v>
      </c>
      <c r="AA72" s="150"/>
      <c r="AB72" s="148"/>
      <c r="AC72" s="148"/>
      <c r="AD72" s="149">
        <f t="shared" si="41"/>
        <v>0</v>
      </c>
      <c r="AE72" s="148"/>
      <c r="AF72" s="148"/>
      <c r="AG72" s="148"/>
      <c r="AH72" s="148"/>
      <c r="AI72" s="148"/>
      <c r="AJ72" s="148"/>
      <c r="AK72" s="148"/>
      <c r="AL72" s="148"/>
      <c r="AM72" s="148"/>
      <c r="AN72" s="149">
        <f t="shared" si="42"/>
        <v>0</v>
      </c>
      <c r="AO72" s="149">
        <f t="shared" si="43"/>
        <v>0</v>
      </c>
      <c r="AP72" s="149">
        <f t="shared" si="45"/>
        <v>0</v>
      </c>
      <c r="AQ72" s="150"/>
      <c r="AR72" s="149">
        <f t="shared" si="46"/>
        <v>0</v>
      </c>
      <c r="AS72" s="148"/>
      <c r="AT72" s="149">
        <f t="shared" si="44"/>
        <v>0</v>
      </c>
    </row>
    <row r="73" spans="1:46" ht="12.75">
      <c r="A73" s="292" t="s">
        <v>472</v>
      </c>
      <c r="B73" s="293" t="s">
        <v>476</v>
      </c>
      <c r="C73" s="258"/>
      <c r="D73" s="63"/>
      <c r="E73" s="147"/>
      <c r="F73" s="63"/>
      <c r="G73" s="262"/>
      <c r="H73" s="145"/>
      <c r="I73" s="111"/>
      <c r="J73" s="111"/>
      <c r="K73" s="259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149">
        <f>SUM(L73:Y73)</f>
        <v>0</v>
      </c>
      <c r="AA73" s="150"/>
      <c r="AB73" s="148"/>
      <c r="AC73" s="148"/>
      <c r="AD73" s="149">
        <f>SUM(AB73,-AC73)</f>
        <v>0</v>
      </c>
      <c r="AE73" s="148"/>
      <c r="AF73" s="148"/>
      <c r="AG73" s="148"/>
      <c r="AH73" s="148"/>
      <c r="AI73" s="148"/>
      <c r="AJ73" s="148"/>
      <c r="AK73" s="148"/>
      <c r="AL73" s="148"/>
      <c r="AM73" s="148"/>
      <c r="AN73" s="149">
        <f>Z73-AB73-AE73-AF73-AG73-AH73-AI73-AJ73-AK73-AL73-AM73-AQ73</f>
        <v>0</v>
      </c>
      <c r="AO73" s="149">
        <f>(L73+M73+N73+O73+P73+Q73+R73+S73+Y73)-(AB73+AE73+AF73+AG73+AH73+AR73)</f>
        <v>0</v>
      </c>
      <c r="AP73" s="149">
        <f>(T73+U73+V73+W73+X73)-(AI73+AJ73+AK73+AL73+AM73+AS73)</f>
        <v>0</v>
      </c>
      <c r="AQ73" s="150"/>
      <c r="AR73" s="149">
        <f>AQ73-AS73</f>
        <v>0</v>
      </c>
      <c r="AS73" s="148"/>
      <c r="AT73" s="149">
        <f>SUM(AB73,AE73,AF73,AG73,AH73,AI73,AJ73,AK73,AL73,AM73,AN73,AQ73)</f>
        <v>0</v>
      </c>
    </row>
    <row r="74" spans="1:46" ht="12.75">
      <c r="A74" s="292" t="s">
        <v>472</v>
      </c>
      <c r="B74" s="293" t="s">
        <v>476</v>
      </c>
      <c r="C74" s="144"/>
      <c r="D74" s="144"/>
      <c r="E74" s="146"/>
      <c r="F74" s="144"/>
      <c r="G74" s="144"/>
      <c r="H74" s="144"/>
      <c r="I74" s="144"/>
      <c r="J74" s="144"/>
      <c r="K74" s="309" t="s">
        <v>25</v>
      </c>
      <c r="L74" s="310">
        <f>SUM(L63:L73)</f>
        <v>0</v>
      </c>
      <c r="M74" s="310">
        <f aca="true" t="shared" si="47" ref="M74:AT74">SUM(M63:M73)</f>
        <v>0</v>
      </c>
      <c r="N74" s="310">
        <f t="shared" si="47"/>
        <v>0</v>
      </c>
      <c r="O74" s="310">
        <f t="shared" si="47"/>
        <v>0</v>
      </c>
      <c r="P74" s="310">
        <f t="shared" si="47"/>
        <v>0</v>
      </c>
      <c r="Q74" s="310">
        <f t="shared" si="47"/>
        <v>0</v>
      </c>
      <c r="R74" s="310">
        <f t="shared" si="47"/>
        <v>0</v>
      </c>
      <c r="S74" s="310">
        <f t="shared" si="47"/>
        <v>0</v>
      </c>
      <c r="T74" s="310">
        <f t="shared" si="47"/>
        <v>0</v>
      </c>
      <c r="U74" s="310">
        <f t="shared" si="47"/>
        <v>0</v>
      </c>
      <c r="V74" s="310">
        <f t="shared" si="47"/>
        <v>0</v>
      </c>
      <c r="W74" s="310">
        <f t="shared" si="47"/>
        <v>0</v>
      </c>
      <c r="X74" s="310">
        <f t="shared" si="47"/>
        <v>0</v>
      </c>
      <c r="Y74" s="310">
        <f t="shared" si="47"/>
        <v>0</v>
      </c>
      <c r="Z74" s="310">
        <f t="shared" si="47"/>
        <v>0</v>
      </c>
      <c r="AA74" s="310">
        <f t="shared" si="47"/>
        <v>0</v>
      </c>
      <c r="AB74" s="310">
        <f t="shared" si="47"/>
        <v>0</v>
      </c>
      <c r="AC74" s="310">
        <f t="shared" si="47"/>
        <v>0</v>
      </c>
      <c r="AD74" s="310">
        <f t="shared" si="47"/>
        <v>0</v>
      </c>
      <c r="AE74" s="310">
        <f t="shared" si="47"/>
        <v>0</v>
      </c>
      <c r="AF74" s="310">
        <f t="shared" si="47"/>
        <v>0</v>
      </c>
      <c r="AG74" s="310">
        <f t="shared" si="47"/>
        <v>0</v>
      </c>
      <c r="AH74" s="310">
        <f t="shared" si="47"/>
        <v>0</v>
      </c>
      <c r="AI74" s="310">
        <f t="shared" si="47"/>
        <v>0</v>
      </c>
      <c r="AJ74" s="310">
        <f t="shared" si="47"/>
        <v>0</v>
      </c>
      <c r="AK74" s="310">
        <f t="shared" si="47"/>
        <v>0</v>
      </c>
      <c r="AL74" s="310">
        <f t="shared" si="47"/>
        <v>0</v>
      </c>
      <c r="AM74" s="310">
        <f t="shared" si="47"/>
        <v>0</v>
      </c>
      <c r="AN74" s="310">
        <f t="shared" si="47"/>
        <v>0</v>
      </c>
      <c r="AO74" s="310">
        <f t="shared" si="47"/>
        <v>0</v>
      </c>
      <c r="AP74" s="310">
        <f t="shared" si="47"/>
        <v>0</v>
      </c>
      <c r="AQ74" s="310">
        <f t="shared" si="47"/>
        <v>0</v>
      </c>
      <c r="AR74" s="310">
        <f t="shared" si="47"/>
        <v>0</v>
      </c>
      <c r="AS74" s="310">
        <f t="shared" si="47"/>
        <v>0</v>
      </c>
      <c r="AT74" s="310">
        <f t="shared" si="47"/>
        <v>0</v>
      </c>
    </row>
    <row r="75" spans="1:46" ht="12.75">
      <c r="A75" s="123"/>
      <c r="B75" s="294"/>
      <c r="C75" s="124"/>
      <c r="D75" s="123"/>
      <c r="E75" s="123"/>
      <c r="F75" s="125"/>
      <c r="G75" s="123"/>
      <c r="H75" s="123"/>
      <c r="I75" s="123"/>
      <c r="J75" s="123"/>
      <c r="K75" s="119" t="s">
        <v>82</v>
      </c>
      <c r="L75" s="109">
        <f aca="true" t="shared" si="48" ref="L75:AT75">L74+L62+L50+L39+L28+L17</f>
        <v>0</v>
      </c>
      <c r="M75" s="109">
        <f t="shared" si="48"/>
        <v>0</v>
      </c>
      <c r="N75" s="109">
        <f t="shared" si="48"/>
        <v>0</v>
      </c>
      <c r="O75" s="109">
        <f t="shared" si="48"/>
        <v>0</v>
      </c>
      <c r="P75" s="109">
        <f t="shared" si="48"/>
        <v>0</v>
      </c>
      <c r="Q75" s="109">
        <f t="shared" si="48"/>
        <v>0</v>
      </c>
      <c r="R75" s="109">
        <f t="shared" si="48"/>
        <v>0</v>
      </c>
      <c r="S75" s="109">
        <f t="shared" si="48"/>
        <v>0</v>
      </c>
      <c r="T75" s="109">
        <f t="shared" si="48"/>
        <v>0</v>
      </c>
      <c r="U75" s="109">
        <f t="shared" si="48"/>
        <v>0</v>
      </c>
      <c r="V75" s="109">
        <f t="shared" si="48"/>
        <v>0</v>
      </c>
      <c r="W75" s="109">
        <f t="shared" si="48"/>
        <v>0</v>
      </c>
      <c r="X75" s="109">
        <f t="shared" si="48"/>
        <v>0</v>
      </c>
      <c r="Y75" s="109">
        <f t="shared" si="48"/>
        <v>0</v>
      </c>
      <c r="Z75" s="109">
        <f t="shared" si="48"/>
        <v>0</v>
      </c>
      <c r="AA75" s="109">
        <f t="shared" si="48"/>
        <v>0</v>
      </c>
      <c r="AB75" s="109">
        <f t="shared" si="48"/>
        <v>0</v>
      </c>
      <c r="AC75" s="109">
        <f t="shared" si="48"/>
        <v>0</v>
      </c>
      <c r="AD75" s="109">
        <f t="shared" si="48"/>
        <v>0</v>
      </c>
      <c r="AE75" s="109">
        <f t="shared" si="48"/>
        <v>0</v>
      </c>
      <c r="AF75" s="109">
        <f t="shared" si="48"/>
        <v>0</v>
      </c>
      <c r="AG75" s="109">
        <f t="shared" si="48"/>
        <v>0</v>
      </c>
      <c r="AH75" s="109">
        <f t="shared" si="48"/>
        <v>0</v>
      </c>
      <c r="AI75" s="109">
        <f t="shared" si="48"/>
        <v>0</v>
      </c>
      <c r="AJ75" s="109">
        <f t="shared" si="48"/>
        <v>0</v>
      </c>
      <c r="AK75" s="109">
        <f t="shared" si="48"/>
        <v>0</v>
      </c>
      <c r="AL75" s="109">
        <f t="shared" si="48"/>
        <v>0</v>
      </c>
      <c r="AM75" s="109">
        <f t="shared" si="48"/>
        <v>0</v>
      </c>
      <c r="AN75" s="109">
        <f t="shared" si="48"/>
        <v>0</v>
      </c>
      <c r="AO75" s="109">
        <f t="shared" si="48"/>
        <v>0</v>
      </c>
      <c r="AP75" s="109">
        <f t="shared" si="48"/>
        <v>0</v>
      </c>
      <c r="AQ75" s="109">
        <f t="shared" si="48"/>
        <v>0</v>
      </c>
      <c r="AR75" s="109">
        <f t="shared" si="48"/>
        <v>0</v>
      </c>
      <c r="AS75" s="109">
        <f t="shared" si="48"/>
        <v>0</v>
      </c>
      <c r="AT75" s="109">
        <f t="shared" si="48"/>
        <v>0</v>
      </c>
    </row>
    <row r="76" spans="1:46" ht="12.75">
      <c r="A76" s="123"/>
      <c r="B76" s="294"/>
      <c r="C76" s="124"/>
      <c r="D76" s="123"/>
      <c r="E76" s="123"/>
      <c r="F76" s="125"/>
      <c r="G76" s="129"/>
      <c r="H76" s="130"/>
      <c r="I76" s="131"/>
      <c r="J76" s="131"/>
      <c r="K76" s="130" t="s">
        <v>478</v>
      </c>
      <c r="L76" s="109">
        <f aca="true" t="shared" si="49" ref="L76:AT76">SUM(L75:L75)</f>
        <v>0</v>
      </c>
      <c r="M76" s="109">
        <f t="shared" si="49"/>
        <v>0</v>
      </c>
      <c r="N76" s="109">
        <f t="shared" si="49"/>
        <v>0</v>
      </c>
      <c r="O76" s="109">
        <f t="shared" si="49"/>
        <v>0</v>
      </c>
      <c r="P76" s="109">
        <f t="shared" si="49"/>
        <v>0</v>
      </c>
      <c r="Q76" s="109">
        <f t="shared" si="49"/>
        <v>0</v>
      </c>
      <c r="R76" s="109">
        <f t="shared" si="49"/>
        <v>0</v>
      </c>
      <c r="S76" s="109">
        <f t="shared" si="49"/>
        <v>0</v>
      </c>
      <c r="T76" s="109">
        <f t="shared" si="49"/>
        <v>0</v>
      </c>
      <c r="U76" s="109">
        <f t="shared" si="49"/>
        <v>0</v>
      </c>
      <c r="V76" s="109">
        <f t="shared" si="49"/>
        <v>0</v>
      </c>
      <c r="W76" s="109">
        <f t="shared" si="49"/>
        <v>0</v>
      </c>
      <c r="X76" s="109">
        <f t="shared" si="49"/>
        <v>0</v>
      </c>
      <c r="Y76" s="109">
        <f t="shared" si="49"/>
        <v>0</v>
      </c>
      <c r="Z76" s="109">
        <f t="shared" si="49"/>
        <v>0</v>
      </c>
      <c r="AA76" s="109">
        <f t="shared" si="49"/>
        <v>0</v>
      </c>
      <c r="AB76" s="109">
        <f t="shared" si="49"/>
        <v>0</v>
      </c>
      <c r="AC76" s="109">
        <f t="shared" si="49"/>
        <v>0</v>
      </c>
      <c r="AD76" s="109">
        <f t="shared" si="49"/>
        <v>0</v>
      </c>
      <c r="AE76" s="109">
        <f t="shared" si="49"/>
        <v>0</v>
      </c>
      <c r="AF76" s="109">
        <f t="shared" si="49"/>
        <v>0</v>
      </c>
      <c r="AG76" s="109">
        <f t="shared" si="49"/>
        <v>0</v>
      </c>
      <c r="AH76" s="109">
        <f t="shared" si="49"/>
        <v>0</v>
      </c>
      <c r="AI76" s="109">
        <f t="shared" si="49"/>
        <v>0</v>
      </c>
      <c r="AJ76" s="109">
        <f t="shared" si="49"/>
        <v>0</v>
      </c>
      <c r="AK76" s="109">
        <f t="shared" si="49"/>
        <v>0</v>
      </c>
      <c r="AL76" s="109">
        <f t="shared" si="49"/>
        <v>0</v>
      </c>
      <c r="AM76" s="109">
        <f t="shared" si="49"/>
        <v>0</v>
      </c>
      <c r="AN76" s="109">
        <f t="shared" si="49"/>
        <v>0</v>
      </c>
      <c r="AO76" s="109">
        <f t="shared" si="49"/>
        <v>0</v>
      </c>
      <c r="AP76" s="109">
        <f t="shared" si="49"/>
        <v>0</v>
      </c>
      <c r="AQ76" s="109">
        <f t="shared" si="49"/>
        <v>0</v>
      </c>
      <c r="AR76" s="109">
        <f t="shared" si="49"/>
        <v>0</v>
      </c>
      <c r="AS76" s="109">
        <f t="shared" si="49"/>
        <v>0</v>
      </c>
      <c r="AT76" s="109">
        <f t="shared" si="49"/>
        <v>0</v>
      </c>
    </row>
    <row r="77" spans="1:46" ht="12.75" hidden="1">
      <c r="A77" s="152"/>
      <c r="B77" s="152"/>
      <c r="C77" s="152"/>
      <c r="D77" s="152" t="s">
        <v>247</v>
      </c>
      <c r="E77" s="152" t="s">
        <v>91</v>
      </c>
      <c r="F77" s="153"/>
      <c r="G77" s="95"/>
      <c r="H77" s="95"/>
      <c r="I77" s="132"/>
      <c r="J77" s="132"/>
      <c r="K77" s="133" t="s">
        <v>254</v>
      </c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</row>
    <row r="78" spans="1:46" ht="12.75" hidden="1">
      <c r="A78" s="154" t="s">
        <v>247</v>
      </c>
      <c r="B78" s="154"/>
      <c r="C78" s="154"/>
      <c r="D78" s="154"/>
      <c r="E78" s="162">
        <f>D78*27%</f>
        <v>0</v>
      </c>
      <c r="F78" s="154"/>
      <c r="G78" s="154"/>
      <c r="H78" s="154"/>
      <c r="I78" s="154"/>
      <c r="J78" s="154"/>
      <c r="K78" s="154" t="s">
        <v>250</v>
      </c>
      <c r="L78" s="154"/>
      <c r="M78" s="154"/>
      <c r="N78" s="154">
        <v>0</v>
      </c>
      <c r="O78" s="154">
        <v>0</v>
      </c>
      <c r="P78" s="154">
        <v>0</v>
      </c>
      <c r="Q78" s="154">
        <v>0</v>
      </c>
      <c r="R78" s="154">
        <v>0</v>
      </c>
      <c r="S78" s="154">
        <v>0</v>
      </c>
      <c r="T78" s="154">
        <v>0</v>
      </c>
      <c r="U78" s="154">
        <v>0</v>
      </c>
      <c r="V78" s="154"/>
      <c r="W78" s="154"/>
      <c r="X78" s="154"/>
      <c r="Y78" s="154">
        <v>0</v>
      </c>
      <c r="Z78" s="155">
        <f>SUM(L78:Y78)</f>
        <v>0</v>
      </c>
      <c r="AA78" s="154"/>
      <c r="AB78" s="154">
        <v>0</v>
      </c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5">
        <f>Z78-AB78</f>
        <v>0</v>
      </c>
      <c r="AO78" s="155">
        <f>AN78</f>
        <v>0</v>
      </c>
      <c r="AP78" s="154"/>
      <c r="AQ78" s="154"/>
      <c r="AR78" s="154"/>
      <c r="AS78" s="154"/>
      <c r="AT78" s="155">
        <f>AB78+AN78</f>
        <v>0</v>
      </c>
    </row>
    <row r="79" spans="1:46" ht="12.75" hidden="1">
      <c r="A79" s="156" t="s">
        <v>248</v>
      </c>
      <c r="B79" s="156"/>
      <c r="C79" s="156"/>
      <c r="D79" s="156"/>
      <c r="E79" s="156">
        <v>0</v>
      </c>
      <c r="F79" s="156"/>
      <c r="G79" s="156"/>
      <c r="H79" s="156"/>
      <c r="I79" s="156"/>
      <c r="J79" s="156"/>
      <c r="K79" s="156" t="s">
        <v>244</v>
      </c>
      <c r="L79" s="156">
        <v>10953</v>
      </c>
      <c r="M79" s="156">
        <v>1064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/>
      <c r="W79" s="156"/>
      <c r="X79" s="156"/>
      <c r="Y79" s="156">
        <v>0</v>
      </c>
      <c r="Z79" s="157">
        <f>SUM(L79:Y79)</f>
        <v>12017</v>
      </c>
      <c r="AA79" s="156"/>
      <c r="AB79" s="156">
        <v>0</v>
      </c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7">
        <f>Z79-AB79</f>
        <v>12017</v>
      </c>
      <c r="AO79" s="157">
        <f>AN79</f>
        <v>12017</v>
      </c>
      <c r="AP79" s="156"/>
      <c r="AQ79" s="156"/>
      <c r="AR79" s="156"/>
      <c r="AS79" s="156"/>
      <c r="AT79" s="157">
        <f>AB79+AN79</f>
        <v>12017</v>
      </c>
    </row>
    <row r="80" spans="1:46" ht="12.75" hidden="1">
      <c r="A80" s="158" t="s">
        <v>248</v>
      </c>
      <c r="B80" s="158"/>
      <c r="C80" s="158"/>
      <c r="D80" s="158"/>
      <c r="E80" s="163">
        <f>AA76*E79*12</f>
        <v>0</v>
      </c>
      <c r="F80" s="158"/>
      <c r="G80" s="158"/>
      <c r="H80" s="158"/>
      <c r="I80" s="158"/>
      <c r="J80" s="158"/>
      <c r="K80" s="158" t="s">
        <v>245</v>
      </c>
      <c r="L80" s="156"/>
      <c r="M80" s="156"/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/>
      <c r="W80" s="156"/>
      <c r="X80" s="156"/>
      <c r="Y80" s="156">
        <v>0</v>
      </c>
      <c r="Z80" s="157">
        <f>SUM(L80:Y80)</f>
        <v>0</v>
      </c>
      <c r="AA80" s="158"/>
      <c r="AB80" s="158">
        <v>0</v>
      </c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9">
        <f>Z80-AB80</f>
        <v>0</v>
      </c>
      <c r="AO80" s="159">
        <f>AN80</f>
        <v>0</v>
      </c>
      <c r="AP80" s="158"/>
      <c r="AQ80" s="158"/>
      <c r="AR80" s="158"/>
      <c r="AS80" s="158"/>
      <c r="AT80" s="157">
        <f>AB80+AN80</f>
        <v>0</v>
      </c>
    </row>
    <row r="81" spans="1:46" ht="12.75" hidden="1">
      <c r="A81" s="160" t="s">
        <v>249</v>
      </c>
      <c r="B81" s="160"/>
      <c r="C81" s="160"/>
      <c r="D81" s="161">
        <f>SUM(D78:D80)</f>
        <v>0</v>
      </c>
      <c r="E81" s="164">
        <f>SUM(E78:E80)</f>
        <v>0</v>
      </c>
      <c r="F81" s="160"/>
      <c r="G81" s="160"/>
      <c r="H81" s="160"/>
      <c r="I81" s="160"/>
      <c r="J81" s="160"/>
      <c r="K81" s="160" t="s">
        <v>246</v>
      </c>
      <c r="L81" s="161">
        <f aca="true" t="shared" si="50" ref="L81:Z81">SUM(L78:L80)</f>
        <v>10953</v>
      </c>
      <c r="M81" s="161">
        <f t="shared" si="50"/>
        <v>1064</v>
      </c>
      <c r="N81" s="161">
        <f t="shared" si="50"/>
        <v>0</v>
      </c>
      <c r="O81" s="161">
        <f t="shared" si="50"/>
        <v>0</v>
      </c>
      <c r="P81" s="161">
        <f t="shared" si="50"/>
        <v>0</v>
      </c>
      <c r="Q81" s="161">
        <f t="shared" si="50"/>
        <v>0</v>
      </c>
      <c r="R81" s="161">
        <f t="shared" si="50"/>
        <v>0</v>
      </c>
      <c r="S81" s="161">
        <f t="shared" si="50"/>
        <v>0</v>
      </c>
      <c r="T81" s="161">
        <f t="shared" si="50"/>
        <v>0</v>
      </c>
      <c r="U81" s="161">
        <f t="shared" si="50"/>
        <v>0</v>
      </c>
      <c r="V81" s="161">
        <f t="shared" si="50"/>
        <v>0</v>
      </c>
      <c r="W81" s="161">
        <f t="shared" si="50"/>
        <v>0</v>
      </c>
      <c r="X81" s="161">
        <f t="shared" si="50"/>
        <v>0</v>
      </c>
      <c r="Y81" s="161">
        <f t="shared" si="50"/>
        <v>0</v>
      </c>
      <c r="Z81" s="161">
        <f t="shared" si="50"/>
        <v>12017</v>
      </c>
      <c r="AA81" s="160"/>
      <c r="AB81" s="161">
        <f>SUM(AB78:AB80)</f>
        <v>0</v>
      </c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1">
        <f>SUM(AN78:AN80)</f>
        <v>12017</v>
      </c>
      <c r="AO81" s="161">
        <f>SUM(AO78:AO80)</f>
        <v>12017</v>
      </c>
      <c r="AP81" s="160"/>
      <c r="AQ81" s="160"/>
      <c r="AR81" s="160"/>
      <c r="AS81" s="160"/>
      <c r="AT81" s="161">
        <f>SUM(AT78:AT80)</f>
        <v>12017</v>
      </c>
    </row>
    <row r="82" spans="1:46" ht="12.75" hidden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>
        <f>V81-V76</f>
        <v>0</v>
      </c>
      <c r="W82" s="159">
        <f>W81-W76</f>
        <v>0</v>
      </c>
      <c r="X82" s="159">
        <f>X81-X76</f>
        <v>0</v>
      </c>
      <c r="Y82" s="159"/>
      <c r="Z82" s="159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9"/>
      <c r="AO82" s="159"/>
      <c r="AP82" s="158"/>
      <c r="AQ82" s="158"/>
      <c r="AR82" s="158"/>
      <c r="AS82" s="158"/>
      <c r="AT82" s="159"/>
    </row>
    <row r="83" spans="1:46" ht="12.75" hidden="1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</row>
  </sheetData>
  <sheetProtection/>
  <protectedRanges>
    <protectedRange sqref="K32:Y32 G75:J75 K40 L51:Y61 B62:J63 K42 B64:H64 L33:Y38 AQ40:AQ42 B51:H61 L63:Y73 B65:J72 B74:J74 B73:H73 AA32:AC38 AE32:AM38 AS43:AS49 AA51:AC61 AE51:AM61 AE63:AM73 AA63:AC73 AS51:AS61 AS63:AS73 L62:AT62 L74:AT74" name="Tartom?ny1"/>
    <protectedRange sqref="AA6:AC16 AA18:AC27 AA29:AC31 AE29:AM31 AQ6:AQ16 AS6:AS16 AE6:AM16 AQ18:AQ27 AS18:AS27 AE18:AM27 AS29:AS38 AQ29:AQ38" name="Tartom?ny1_1_3"/>
    <protectedRange sqref="K8:Y10 K18:Y18 K29:Y29 G6:Y7 I19:Y19 K31:Y31 I30:Y30 I41:K41 I52:K52 I64:K64 K20:Y22 K33 K43:K44 I8:J15 I20:J26 G8:H38 I31:J37 I42:J48 I53:J60 L15:Y16 N11:Y14 L23:Y27 K39 A6:C38 I17:J18 I28:J29 I39:J40 I50:J51 K17:AT17 K28:AT28" name="Tartom?ny1_3"/>
    <protectedRange sqref="A39:C39 G39:H39" name="Tartom?ny1_4"/>
    <protectedRange sqref="E40:E42 G40:H42 A40:C42" name="Tartom?ny1_5"/>
    <protectedRange sqref="AE43:AM49 AA43:AC49 AQ43:AQ49 AS43:AS49 AQ51:AQ61 AS51:AS61 AQ63:AQ73 AS63:AS73" name="Tartom?ny1_1_6"/>
    <protectedRange sqref="G43:J43 K50:K51 K53:K56 K65:K67 E43:E50 G44:H50 K62:K63 K74 A43:C50" name="Tartom?ny1_6"/>
    <protectedRange sqref="K23:K26 K34:K37 K45:K48 K57:K60" name="Tartom?ny1_13_2"/>
    <protectedRange sqref="K11:K15 K68:K72" name="Tartom?ny1_13_3"/>
    <protectedRange sqref="I16:J16 I27:J27 I38:J38 I49:J49 I61:J61 I73:J73" name="Tartom?ny1_12_1"/>
    <protectedRange sqref="K16 K27 K38 K49 K61 K73" name="Tartom?ny1_13_1"/>
  </protectedRanges>
  <mergeCells count="3">
    <mergeCell ref="G2:H2"/>
    <mergeCell ref="G1:H1"/>
    <mergeCell ref="A1:B5"/>
  </mergeCells>
  <printOptions headings="1" horizontalCentered="1" verticalCentered="1"/>
  <pageMargins left="0.5905511811023623" right="0.3937007874015748" top="0.1968503937007874" bottom="0.1968503937007874" header="0.5118110236220472" footer="0.5118110236220472"/>
  <pageSetup blackAndWhite="1" horizontalDpi="300" verticalDpi="300" orientation="landscape" pageOrder="overThenDown" paperSize="9" scale="55" r:id="rId1"/>
  <headerFooter alignWithMargins="0">
    <oddHeader>&amp;C&amp;"Times New Roman,Normál"&amp;P/&amp;N
2014.évi terv&amp;R&amp;"Times New Roman,Normál"1.sz. melléklet
ezer ft-ban</oddHeader>
    <oddFooter>&amp;L&amp;"Arial,Normál"&amp;8&amp;D/&amp;T/Kulcsár T.&amp;RIrodavezető              Ügyintéző</oddFooter>
  </headerFooter>
  <rowBreaks count="1" manualBreakCount="1">
    <brk id="76" max="4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7"/>
  <sheetViews>
    <sheetView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" sqref="C9"/>
    </sheetView>
  </sheetViews>
  <sheetFormatPr defaultColWidth="9.00390625" defaultRowHeight="12.75"/>
  <cols>
    <col min="1" max="1" width="4.625" style="358" customWidth="1"/>
    <col min="2" max="2" width="46.25390625" style="358" customWidth="1"/>
    <col min="3" max="3" width="15.75390625" style="358" customWidth="1"/>
    <col min="4" max="4" width="11.25390625" style="358" customWidth="1"/>
    <col min="5" max="5" width="8.625" style="358" customWidth="1"/>
    <col min="6" max="6" width="12.625" style="358" customWidth="1"/>
    <col min="7" max="7" width="15.25390625" style="358" customWidth="1"/>
    <col min="8" max="8" width="14.125" style="358" customWidth="1"/>
    <col min="9" max="9" width="39.125" style="358" customWidth="1"/>
    <col min="10" max="16384" width="9.125" style="358" customWidth="1"/>
  </cols>
  <sheetData>
    <row r="1" spans="1:9" ht="15.75" customHeight="1">
      <c r="A1" s="350" t="s">
        <v>8</v>
      </c>
      <c r="B1" s="350" t="s">
        <v>8</v>
      </c>
      <c r="C1" s="403" t="s">
        <v>302</v>
      </c>
      <c r="D1" s="404"/>
      <c r="E1" s="404"/>
      <c r="F1" s="404"/>
      <c r="G1" s="404"/>
      <c r="H1" s="404"/>
      <c r="I1" s="404"/>
    </row>
    <row r="2" spans="1:9" ht="15.75">
      <c r="A2" s="351" t="s">
        <v>11</v>
      </c>
      <c r="B2" s="351" t="s">
        <v>42</v>
      </c>
      <c r="C2" s="405"/>
      <c r="D2" s="406"/>
      <c r="E2" s="406"/>
      <c r="F2" s="406"/>
      <c r="G2" s="406"/>
      <c r="H2" s="406"/>
      <c r="I2" s="406"/>
    </row>
    <row r="3" spans="1:9" ht="15.75" customHeight="1">
      <c r="A3" s="351" t="s">
        <v>7</v>
      </c>
      <c r="B3" s="352"/>
      <c r="C3" s="350" t="s">
        <v>557</v>
      </c>
      <c r="D3" s="350" t="s">
        <v>557</v>
      </c>
      <c r="E3" s="350" t="s">
        <v>582</v>
      </c>
      <c r="F3" s="350" t="s">
        <v>488</v>
      </c>
      <c r="G3" s="400" t="s">
        <v>583</v>
      </c>
      <c r="H3" s="400" t="s">
        <v>593</v>
      </c>
      <c r="I3" s="400" t="s">
        <v>584</v>
      </c>
    </row>
    <row r="4" spans="1:9" ht="30" customHeight="1">
      <c r="A4" s="351" t="s">
        <v>8</v>
      </c>
      <c r="B4" s="351" t="s">
        <v>553</v>
      </c>
      <c r="C4" s="351" t="s">
        <v>292</v>
      </c>
      <c r="D4" s="351" t="s">
        <v>293</v>
      </c>
      <c r="E4" s="351" t="s">
        <v>243</v>
      </c>
      <c r="F4" s="351" t="s">
        <v>489</v>
      </c>
      <c r="G4" s="401"/>
      <c r="H4" s="401"/>
      <c r="I4" s="401"/>
    </row>
    <row r="5" spans="1:9" ht="61.5" customHeight="1">
      <c r="A5" s="353"/>
      <c r="B5" s="354"/>
      <c r="C5" s="359"/>
      <c r="D5" s="359"/>
      <c r="E5" s="359"/>
      <c r="F5" s="359" t="s">
        <v>294</v>
      </c>
      <c r="G5" s="402"/>
      <c r="H5" s="402"/>
      <c r="I5" s="402"/>
    </row>
    <row r="6" spans="1:9" ht="38.25" customHeight="1">
      <c r="A6" s="341" t="s">
        <v>32</v>
      </c>
      <c r="B6" s="370" t="s">
        <v>12</v>
      </c>
      <c r="C6" s="371">
        <f>'[4]3.2-létszám -Timi (2)'!E6</f>
        <v>350</v>
      </c>
      <c r="D6" s="341">
        <f>'[3]3.2.Közfoglalkozt'!D6</f>
        <v>350</v>
      </c>
      <c r="E6" s="372"/>
      <c r="F6" s="371">
        <f>E6-C6</f>
        <v>-350</v>
      </c>
      <c r="G6" s="372"/>
      <c r="H6" s="372"/>
      <c r="I6" s="372"/>
    </row>
    <row r="7" spans="1:9" ht="27.75" customHeight="1">
      <c r="A7" s="341" t="s">
        <v>45</v>
      </c>
      <c r="B7" s="370" t="s">
        <v>76</v>
      </c>
      <c r="C7" s="371">
        <f>'[4]3.2-létszám -Timi (2)'!E7</f>
        <v>4</v>
      </c>
      <c r="D7" s="371">
        <f>'[3]3.2.Közfoglalkozt'!D7</f>
        <v>4</v>
      </c>
      <c r="E7" s="372">
        <v>3</v>
      </c>
      <c r="F7" s="371">
        <f>E7-C7</f>
        <v>-1</v>
      </c>
      <c r="G7" s="372">
        <v>0</v>
      </c>
      <c r="H7" s="372">
        <v>0</v>
      </c>
      <c r="I7" s="372"/>
    </row>
    <row r="8" spans="1:9" ht="29.25" customHeight="1">
      <c r="A8" s="341" t="s">
        <v>46</v>
      </c>
      <c r="B8" s="370" t="s">
        <v>77</v>
      </c>
      <c r="C8" s="371">
        <f>'[4]3.2-létszám -Timi (2)'!E8</f>
        <v>3</v>
      </c>
      <c r="D8" s="371">
        <f>'[3]3.2.Közfoglalkozt'!D8</f>
        <v>3</v>
      </c>
      <c r="E8" s="372">
        <v>3</v>
      </c>
      <c r="F8" s="371">
        <f aca="true" t="shared" si="0" ref="F8:F18">E8-C8</f>
        <v>0</v>
      </c>
      <c r="G8" s="372">
        <v>0</v>
      </c>
      <c r="H8" s="372">
        <v>0</v>
      </c>
      <c r="I8" s="372"/>
    </row>
    <row r="9" spans="1:9" ht="38.25" customHeight="1">
      <c r="A9" s="341" t="s">
        <v>49</v>
      </c>
      <c r="B9" s="340" t="s">
        <v>78</v>
      </c>
      <c r="C9" s="371">
        <f>'[4]3.2-létszám -Timi (2)'!E9</f>
        <v>6</v>
      </c>
      <c r="D9" s="371">
        <f>'[3]3.2.Közfoglalkozt'!D9</f>
        <v>6</v>
      </c>
      <c r="E9" s="372">
        <v>6</v>
      </c>
      <c r="F9" s="371">
        <f t="shared" si="0"/>
        <v>0</v>
      </c>
      <c r="G9" s="372">
        <v>2</v>
      </c>
      <c r="H9" s="372">
        <v>3249000</v>
      </c>
      <c r="I9" s="372" t="s">
        <v>585</v>
      </c>
    </row>
    <row r="10" spans="1:9" ht="38.25" customHeight="1">
      <c r="A10" s="341" t="s">
        <v>50</v>
      </c>
      <c r="B10" s="340" t="s">
        <v>213</v>
      </c>
      <c r="C10" s="371">
        <f>'[4]3.2-létszám -Timi (2)'!E10</f>
        <v>7</v>
      </c>
      <c r="D10" s="371">
        <f>'[3]3.2.Közfoglalkozt'!D10</f>
        <v>7</v>
      </c>
      <c r="E10" s="372">
        <v>8</v>
      </c>
      <c r="F10" s="371">
        <f t="shared" si="0"/>
        <v>1</v>
      </c>
      <c r="G10" s="372">
        <v>1</v>
      </c>
      <c r="H10" s="372">
        <v>1624500</v>
      </c>
      <c r="I10" s="372" t="s">
        <v>586</v>
      </c>
    </row>
    <row r="11" spans="1:9" ht="38.25" customHeight="1">
      <c r="A11" s="341" t="s">
        <v>47</v>
      </c>
      <c r="B11" s="340" t="s">
        <v>79</v>
      </c>
      <c r="C11" s="371">
        <f>'[4]3.2-létszám -Timi (2)'!E11</f>
        <v>3</v>
      </c>
      <c r="D11" s="371">
        <f>'[3]3.2.Közfoglalkozt'!D11</f>
        <v>3</v>
      </c>
      <c r="E11" s="372">
        <v>3</v>
      </c>
      <c r="F11" s="371">
        <f t="shared" si="0"/>
        <v>0</v>
      </c>
      <c r="G11" s="373">
        <v>0</v>
      </c>
      <c r="H11" s="373">
        <v>0</v>
      </c>
      <c r="I11" s="373"/>
    </row>
    <row r="12" spans="1:9" ht="38.25" customHeight="1">
      <c r="A12" s="341" t="s">
        <v>51</v>
      </c>
      <c r="B12" s="340" t="s">
        <v>80</v>
      </c>
      <c r="C12" s="374">
        <f>'[4]3.2-létszám -Timi (2)'!E12</f>
        <v>8</v>
      </c>
      <c r="D12" s="371">
        <f>'[3]3.2.Közfoglalkozt'!D12</f>
        <v>8</v>
      </c>
      <c r="E12" s="373">
        <v>7</v>
      </c>
      <c r="F12" s="371">
        <f t="shared" si="0"/>
        <v>-1</v>
      </c>
      <c r="G12" s="372">
        <v>2</v>
      </c>
      <c r="H12" s="372">
        <v>3249000</v>
      </c>
      <c r="I12" s="375" t="s">
        <v>587</v>
      </c>
    </row>
    <row r="13" spans="1:9" ht="48.75" customHeight="1">
      <c r="A13" s="341" t="s">
        <v>48</v>
      </c>
      <c r="B13" s="370" t="s">
        <v>554</v>
      </c>
      <c r="C13" s="371">
        <f>'[4]3.2-létszám -Timi (2)'!E13</f>
        <v>51</v>
      </c>
      <c r="D13" s="371">
        <f>'[3]3.2.Közfoglalkozt'!D13</f>
        <v>51</v>
      </c>
      <c r="E13" s="372">
        <v>30</v>
      </c>
      <c r="F13" s="371">
        <f>E13-C13</f>
        <v>-21</v>
      </c>
      <c r="G13" s="373">
        <v>24</v>
      </c>
      <c r="H13" s="373">
        <v>38988000</v>
      </c>
      <c r="I13" s="376" t="s">
        <v>588</v>
      </c>
    </row>
    <row r="14" spans="1:9" ht="38.25" customHeight="1">
      <c r="A14" s="341" t="s">
        <v>186</v>
      </c>
      <c r="B14" s="377" t="s">
        <v>226</v>
      </c>
      <c r="C14" s="374">
        <f>'[4]3.2-létszám -Timi (2)'!E14</f>
        <v>2</v>
      </c>
      <c r="D14" s="371">
        <f>'[3]3.2.Közfoglalkozt'!D14</f>
        <v>2</v>
      </c>
      <c r="E14" s="373">
        <v>2</v>
      </c>
      <c r="F14" s="371">
        <f>E14-C14</f>
        <v>0</v>
      </c>
      <c r="G14" s="373">
        <v>1</v>
      </c>
      <c r="H14" s="373">
        <v>1624500</v>
      </c>
      <c r="I14" s="376" t="s">
        <v>589</v>
      </c>
    </row>
    <row r="15" spans="1:9" ht="38.25" customHeight="1">
      <c r="A15" s="341" t="s">
        <v>13</v>
      </c>
      <c r="B15" s="355" t="s">
        <v>190</v>
      </c>
      <c r="C15" s="374">
        <f>'[4]3.2-létszám -Timi (2)'!E15</f>
        <v>21</v>
      </c>
      <c r="D15" s="371">
        <f>'[3]3.2.Közfoglalkozt'!D15</f>
        <v>21</v>
      </c>
      <c r="E15" s="373">
        <v>15</v>
      </c>
      <c r="F15" s="371">
        <f t="shared" si="0"/>
        <v>-6</v>
      </c>
      <c r="G15" s="373">
        <v>9</v>
      </c>
      <c r="H15" s="373">
        <v>14620500</v>
      </c>
      <c r="I15" s="376" t="s">
        <v>590</v>
      </c>
    </row>
    <row r="16" spans="1:9" ht="22.5" customHeight="1">
      <c r="A16" s="341" t="s">
        <v>14</v>
      </c>
      <c r="B16" s="355" t="s">
        <v>422</v>
      </c>
      <c r="C16" s="374">
        <f>'[4]3.2-létszám -Timi (2)'!E16</f>
        <v>23</v>
      </c>
      <c r="D16" s="371">
        <f>'[3]3.2.Közfoglalkozt'!D16</f>
        <v>23</v>
      </c>
      <c r="E16" s="373"/>
      <c r="F16" s="371">
        <f t="shared" si="0"/>
        <v>-23</v>
      </c>
      <c r="G16" s="373"/>
      <c r="H16" s="373"/>
      <c r="I16" s="373"/>
    </row>
    <row r="17" spans="1:9" ht="45.75" customHeight="1">
      <c r="A17" s="341" t="s">
        <v>15</v>
      </c>
      <c r="B17" s="339" t="s">
        <v>425</v>
      </c>
      <c r="C17" s="374">
        <f>'[4]3.2-létszám -Timi (2)'!E17</f>
        <v>36</v>
      </c>
      <c r="D17" s="371">
        <f>'[3]3.2.Közfoglalkozt'!D17</f>
        <v>36</v>
      </c>
      <c r="E17" s="373">
        <v>18</v>
      </c>
      <c r="F17" s="371">
        <f t="shared" si="0"/>
        <v>-18</v>
      </c>
      <c r="G17" s="373">
        <v>15</v>
      </c>
      <c r="H17" s="373">
        <v>24367500</v>
      </c>
      <c r="I17" s="376" t="s">
        <v>591</v>
      </c>
    </row>
    <row r="18" spans="1:9" ht="38.25" customHeight="1">
      <c r="A18" s="341" t="s">
        <v>16</v>
      </c>
      <c r="B18" s="355" t="s">
        <v>594</v>
      </c>
      <c r="C18" s="374">
        <f>'[4]3.2-létszám -Timi (2)'!E18</f>
        <v>16</v>
      </c>
      <c r="D18" s="371">
        <f>'[3]3.2.Közfoglalkozt'!D18</f>
        <v>16</v>
      </c>
      <c r="E18" s="373">
        <v>6</v>
      </c>
      <c r="F18" s="371">
        <f t="shared" si="0"/>
        <v>-10</v>
      </c>
      <c r="G18" s="372">
        <v>4</v>
      </c>
      <c r="H18" s="372">
        <v>6498000</v>
      </c>
      <c r="I18" s="372" t="s">
        <v>592</v>
      </c>
    </row>
    <row r="19" spans="1:9" ht="38.25" customHeight="1">
      <c r="A19" s="356" t="s">
        <v>8</v>
      </c>
      <c r="B19" s="357" t="s">
        <v>301</v>
      </c>
      <c r="C19" s="341">
        <f aca="true" t="shared" si="1" ref="C19:H19">C6+C7+C8+C9+C10+C11+C12+C13+C14+C15+C16+C17+C18</f>
        <v>530</v>
      </c>
      <c r="D19" s="341">
        <f t="shared" si="1"/>
        <v>530</v>
      </c>
      <c r="E19" s="341">
        <f t="shared" si="1"/>
        <v>101</v>
      </c>
      <c r="F19" s="341">
        <f t="shared" si="1"/>
        <v>-429</v>
      </c>
      <c r="G19" s="341">
        <f t="shared" si="1"/>
        <v>58</v>
      </c>
      <c r="H19" s="341">
        <f t="shared" si="1"/>
        <v>94221000</v>
      </c>
      <c r="I19" s="341"/>
    </row>
    <row r="20" spans="1:9" ht="12.75" customHeight="1" hidden="1">
      <c r="A20" s="360"/>
      <c r="B20" s="360"/>
      <c r="C20" s="361"/>
      <c r="D20" s="361">
        <v>0</v>
      </c>
      <c r="E20" s="361"/>
      <c r="F20" s="361"/>
      <c r="G20" s="361"/>
      <c r="I20" s="400"/>
    </row>
    <row r="21" spans="1:9" ht="12.75" customHeight="1">
      <c r="A21" s="360"/>
      <c r="B21" s="360"/>
      <c r="C21" s="361"/>
      <c r="D21" s="361"/>
      <c r="E21" s="361"/>
      <c r="F21" s="361"/>
      <c r="G21" s="361"/>
      <c r="I21" s="401"/>
    </row>
    <row r="22" spans="1:7" ht="93" customHeight="1">
      <c r="A22" s="399"/>
      <c r="B22" s="399"/>
      <c r="C22" s="399"/>
      <c r="D22" s="399"/>
      <c r="E22" s="399"/>
      <c r="F22" s="399"/>
      <c r="G22" s="399"/>
    </row>
    <row r="23" spans="2:7" ht="15">
      <c r="B23" s="362"/>
      <c r="G23" s="362"/>
    </row>
    <row r="24" spans="2:7" ht="15">
      <c r="B24" s="362"/>
      <c r="G24" s="362"/>
    </row>
    <row r="25" spans="2:7" ht="15">
      <c r="B25" s="362"/>
      <c r="G25" s="362"/>
    </row>
    <row r="26" spans="2:7" ht="15">
      <c r="B26" s="362"/>
      <c r="G26" s="363"/>
    </row>
    <row r="27" spans="2:7" ht="15">
      <c r="B27" s="362"/>
      <c r="G27" s="364"/>
    </row>
  </sheetData>
  <sheetProtection/>
  <mergeCells count="6">
    <mergeCell ref="A22:G22"/>
    <mergeCell ref="G3:G5"/>
    <mergeCell ref="H3:H5"/>
    <mergeCell ref="I3:I5"/>
    <mergeCell ref="I20:I21"/>
    <mergeCell ref="C1:I2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geOrder="overThenDown" paperSize="9" scale="59" r:id="rId1"/>
  <headerFooter alignWithMargins="0">
    <oddHeader>&amp;C&amp;"Times New Roman CE,Normál"&amp;P/&amp;N
Közmunkában foglalkoztatottak létszám kerete&amp;R&amp;"Times New Roman,Normál"3.2.sz. melléklet
az /2017(..) önkormányzati rendelethez
fő</oddHeader>
    <oddFooter>&amp;L&amp;"Times New Roman CE,Normál"&amp;8&amp;D/&amp;T/Kulcsár T.&amp;C&amp;"Times New Roman,Normál"&amp;8&amp;Z&amp;F/Kulcsár 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3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47.75390625" style="0" bestFit="1" customWidth="1"/>
  </cols>
  <sheetData>
    <row r="1" spans="1:38" ht="12.75">
      <c r="A1" t="str">
        <f>'[1]2013.terv'!A1</f>
        <v> </v>
      </c>
      <c r="B1">
        <f>'[1]2013.terv'!B1</f>
        <v>0</v>
      </c>
      <c r="C1">
        <f>'[1]2013.terv'!C1</f>
        <v>0</v>
      </c>
      <c r="D1" t="str">
        <f>'[1]2013.terv'!D1</f>
        <v>I.</v>
      </c>
      <c r="E1" t="str">
        <f>'[1]2013.terv'!E1</f>
        <v>I.</v>
      </c>
      <c r="F1" t="str">
        <f>'[1]2013.terv'!F1</f>
        <v>I.</v>
      </c>
      <c r="G1" t="str">
        <f>'[1]2013.terv'!G1</f>
        <v>I.</v>
      </c>
      <c r="H1" t="str">
        <f>'[1]2013.terv'!H1</f>
        <v>I.</v>
      </c>
      <c r="I1" t="str">
        <f>'[1]2013.terv'!I1</f>
        <v>I.</v>
      </c>
      <c r="J1" t="str">
        <f>'[1]2013.terv'!J1</f>
        <v>I.</v>
      </c>
      <c r="K1" t="str">
        <f>'[1]2013.terv'!K1</f>
        <v>I.</v>
      </c>
      <c r="L1" t="str">
        <f>'[1]2013.terv'!L1</f>
        <v>II.</v>
      </c>
      <c r="M1" t="str">
        <f>'[1]2013.terv'!M1</f>
        <v>II.</v>
      </c>
      <c r="N1" t="str">
        <f>'[1]2013.terv'!N1</f>
        <v>II.</v>
      </c>
      <c r="O1" t="str">
        <f>'[1]2013.terv'!O1</f>
        <v>II.</v>
      </c>
      <c r="P1" t="str">
        <f>'[1]2013.terv'!P1</f>
        <v>II.</v>
      </c>
      <c r="Q1" t="str">
        <f>'[1]2013.terv'!Q1</f>
        <v>IV.</v>
      </c>
      <c r="R1" t="str">
        <f>'[1]2013.terv'!R1</f>
        <v>A.</v>
      </c>
      <c r="S1">
        <f>'[1]2013.terv'!S1</f>
        <v>0</v>
      </c>
      <c r="T1" t="str">
        <f>'[1]2013.terv'!T1</f>
        <v>I.</v>
      </c>
      <c r="U1" t="str">
        <f>'[1]2013.terv'!U1</f>
        <v>I.</v>
      </c>
      <c r="V1" t="str">
        <f>'[1]2013.terv'!V1</f>
        <v>I.</v>
      </c>
      <c r="W1" t="str">
        <f>'[1]2013.terv'!W1</f>
        <v>I.</v>
      </c>
      <c r="X1" t="str">
        <f>'[1]2013.terv'!X1</f>
        <v>I.</v>
      </c>
      <c r="Y1" t="str">
        <f>'[1]2013.terv'!Y1</f>
        <v>I.</v>
      </c>
      <c r="Z1" t="str">
        <f>'[1]2013.terv'!Z1</f>
        <v>I.</v>
      </c>
      <c r="AA1" t="str">
        <f>'[1]2013.terv'!AA1</f>
        <v>II.</v>
      </c>
      <c r="AB1" t="str">
        <f>'[1]2013.terv'!AB1</f>
        <v>II.</v>
      </c>
      <c r="AC1" t="str">
        <f>'[1]2013.terv'!AC1</f>
        <v>II.</v>
      </c>
      <c r="AD1" t="str">
        <f>'[1]2013.terv'!AD1</f>
        <v>II.</v>
      </c>
      <c r="AE1" t="str">
        <f>'[1]2013.terv'!AE1</f>
        <v>II.</v>
      </c>
      <c r="AF1" t="str">
        <f>'[1]2013.terv'!AF1</f>
        <v>V.</v>
      </c>
      <c r="AG1">
        <f>'[1]2013.terv'!AG1</f>
        <v>0</v>
      </c>
      <c r="AH1">
        <f>'[1]2013.terv'!AH1</f>
        <v>0</v>
      </c>
      <c r="AI1" t="str">
        <f>'[1]2013.terv'!AI1</f>
        <v>VI.</v>
      </c>
      <c r="AJ1" t="str">
        <f>'[1]2013.terv'!AJ1</f>
        <v>VI.</v>
      </c>
      <c r="AK1" t="str">
        <f>'[1]2013.terv'!AK1</f>
        <v>VI</v>
      </c>
      <c r="AL1" t="str">
        <f>'[1]2013.terv'!AL1</f>
        <v>B.</v>
      </c>
    </row>
    <row r="2" spans="1:38" ht="12.75">
      <c r="A2" t="str">
        <f>'[1]2013.terv'!A2</f>
        <v>Cím</v>
      </c>
      <c r="B2" t="str">
        <f>'[1]2013.terv'!B2</f>
        <v>Al-</v>
      </c>
      <c r="C2" t="str">
        <f>'[1]2013.terv'!C2</f>
        <v>1) NYITÁS: CSATOLÁS A VÉGLEGES TERVRŐL</v>
      </c>
      <c r="D2" t="str">
        <f>'[1]2013.terv'!D2</f>
        <v>1.</v>
      </c>
      <c r="E2" t="str">
        <f>'[1]2013.terv'!E2</f>
        <v>2.</v>
      </c>
      <c r="F2" t="str">
        <f>'[1]2013.terv'!F2</f>
        <v>3.</v>
      </c>
      <c r="G2" t="str">
        <f>'[1]2013.terv'!G2</f>
        <v>4.1</v>
      </c>
      <c r="H2" t="str">
        <f>'[1]2013.terv'!H2</f>
        <v>4.2</v>
      </c>
      <c r="I2" t="str">
        <f>'[1]2013.terv'!I2</f>
        <v>4.3</v>
      </c>
      <c r="J2" t="str">
        <f>'[1]2013.terv'!J2</f>
        <v>4.4.1</v>
      </c>
      <c r="K2" t="str">
        <f>'[1]2013.terv'!K2</f>
        <v>5.</v>
      </c>
      <c r="L2" t="str">
        <f>'[1]2013.terv'!L2</f>
        <v>1.</v>
      </c>
      <c r="M2" t="str">
        <f>'[1]2013.terv'!M2</f>
        <v>2.</v>
      </c>
      <c r="N2" t="str">
        <f>'[1]2013.terv'!N2</f>
        <v>3.1</v>
      </c>
      <c r="O2" t="str">
        <f>'[1]2013.terv'!O2</f>
        <v>3.2</v>
      </c>
      <c r="P2" t="str">
        <f>'[1]2013.terv'!P2</f>
        <v>3.3.1</v>
      </c>
      <c r="Q2" t="str">
        <f>'[1]2013.terv'!Q2</f>
        <v>2.</v>
      </c>
      <c r="R2" t="str">
        <f>'[1]2013.terv'!R2</f>
        <v>KÖLTSÉGVETÉSI</v>
      </c>
      <c r="S2" t="str">
        <f>'[1]2013.terv'!S2</f>
        <v>Fogl.</v>
      </c>
      <c r="T2" t="str">
        <f>'[1]2013.terv'!T2</f>
        <v>1.</v>
      </c>
      <c r="U2">
        <f>'[1]2013.terv'!U2</f>
        <v>0</v>
      </c>
      <c r="V2">
        <f>'[1]2013.terv'!V2</f>
        <v>0</v>
      </c>
      <c r="W2">
        <f>'[1]2013.terv'!W2</f>
        <v>0</v>
      </c>
      <c r="X2">
        <f>'[1]2013.terv'!X2</f>
        <v>0</v>
      </c>
      <c r="Y2" t="str">
        <f>'[1]2013.terv'!Y2</f>
        <v>2.2</v>
      </c>
      <c r="Z2" t="str">
        <f>'[1]2013.terv'!Z2</f>
        <v>2.3.1.</v>
      </c>
      <c r="AA2" t="str">
        <f>'[1]2013.terv'!AA2</f>
        <v>1.</v>
      </c>
      <c r="AB2">
        <f>'[1]2013.terv'!AB2</f>
        <v>0</v>
      </c>
      <c r="AC2">
        <f>'[1]2013.terv'!AC2</f>
        <v>0</v>
      </c>
      <c r="AD2" t="str">
        <f>'[1]2013.terv'!AD2</f>
        <v>2.2</v>
      </c>
      <c r="AE2" t="str">
        <f>'[1]2013.terv'!AE2</f>
        <v>2.3.1</v>
      </c>
      <c r="AF2" t="str">
        <f>'[1]2013.terv'!AF2</f>
        <v>1.</v>
      </c>
      <c r="AG2">
        <f>'[1]2013.terv'!AG2</f>
        <v>0</v>
      </c>
      <c r="AH2">
        <f>'[1]2013.terv'!AH2</f>
        <v>0</v>
      </c>
      <c r="AI2" t="str">
        <f>'[1]2013.terv'!AI2</f>
        <v>1.</v>
      </c>
      <c r="AJ2">
        <f>'[1]2013.terv'!AJ2</f>
        <v>0</v>
      </c>
      <c r="AK2">
        <f>'[1]2013.terv'!AK2</f>
        <v>0</v>
      </c>
      <c r="AL2" t="str">
        <f>'[1]2013.terv'!AL2</f>
        <v>TÁRGYÉVI</v>
      </c>
    </row>
    <row r="3" spans="1:38" ht="12.75">
      <c r="A3" t="str">
        <f>'[1]2013.terv'!A3</f>
        <v>sz.</v>
      </c>
      <c r="B3" t="str">
        <f>'[1]2013.terv'!B3</f>
        <v>cím</v>
      </c>
      <c r="C3" t="str">
        <f>'[1]2013.terv'!C3</f>
        <v>2) AZ ADATOKAT AZ EGYEDI LAPOKHOZ </v>
      </c>
      <c r="D3" t="str">
        <f>'[1]2013.terv'!D3</f>
        <v>Személyi</v>
      </c>
      <c r="E3" t="str">
        <f>'[1]2013.terv'!E3</f>
        <v>Munkaadót</v>
      </c>
      <c r="F3" t="str">
        <f>'[1]2013.terv'!F3</f>
        <v>Dologi és</v>
      </c>
      <c r="G3" t="str">
        <f>'[1]2013.terv'!G3</f>
        <v>Támog.értékű</v>
      </c>
      <c r="H3" t="str">
        <f>'[1]2013.terv'!H3</f>
        <v>Működési c.</v>
      </c>
      <c r="I3" t="str">
        <f>'[1]2013.terv'!I3</f>
        <v>Társadalom-,</v>
      </c>
      <c r="J3" t="str">
        <f>'[1]2013.terv'!J3</f>
        <v>Előző évi</v>
      </c>
      <c r="K3" t="str">
        <f>'[1]2013.terv'!K3</f>
        <v>Ellátottak</v>
      </c>
      <c r="L3" t="str">
        <f>'[1]2013.terv'!L3</f>
        <v>Beruházási</v>
      </c>
      <c r="M3" t="str">
        <f>'[1]2013.terv'!M3</f>
        <v>Felújítási</v>
      </c>
      <c r="N3" t="str">
        <f>'[1]2013.terv'!N3</f>
        <v>Támogatásértékű</v>
      </c>
      <c r="O3" t="str">
        <f>'[1]2013.terv'!O3</f>
        <v>Felhalmozási c.</v>
      </c>
      <c r="P3" t="str">
        <f>'[1]2013.terv'!P3</f>
        <v>Előző évi</v>
      </c>
      <c r="Q3" t="str">
        <f>'[1]2013.terv'!Q3</f>
        <v>Egyéb pénzforg.</v>
      </c>
      <c r="R3" t="str">
        <f>'[1]2013.terv'!R3</f>
        <v>KIADÁSOK</v>
      </c>
      <c r="S3" t="str">
        <f>'[1]2013.terv'!S3</f>
        <v>létsz.</v>
      </c>
      <c r="T3" t="str">
        <f>'[1]2013.terv'!T3</f>
        <v>Intézményi</v>
      </c>
      <c r="U3" t="str">
        <f>'[1]2013.terv'!U3</f>
        <v>1.1</v>
      </c>
      <c r="V3" t="str">
        <f>'[1]2013.terv'!V3</f>
        <v>1.2</v>
      </c>
      <c r="W3" t="str">
        <f>'[1]2013.terv'!W3</f>
        <v>2.1.1</v>
      </c>
      <c r="X3" t="str">
        <f>'[1]2013.terv'!X3</f>
        <v>2.1.2</v>
      </c>
      <c r="Y3" t="str">
        <f>'[1]2013.terv'!Y3</f>
        <v>Működési c.</v>
      </c>
      <c r="Z3" t="str">
        <f>'[1]2013.terv'!Z3</f>
        <v>Előző évi </v>
      </c>
      <c r="AA3" t="str">
        <f>'[1]2013.terv'!AA3</f>
        <v>Előző </v>
      </c>
      <c r="AB3" t="str">
        <f>'[1]2013.terv'!AB3</f>
        <v>2.1.1</v>
      </c>
      <c r="AC3" t="str">
        <f>'[1]2013.terv'!AC3</f>
        <v>2.1.2</v>
      </c>
      <c r="AD3" t="str">
        <f>'[1]2013.terv'!AD3</f>
        <v>Felhalmozási c.</v>
      </c>
      <c r="AE3" t="str">
        <f>'[1]2013.terv'!AE3</f>
        <v>Felhalm</v>
      </c>
      <c r="AF3" t="str">
        <f>'[1]2013.terv'!AF3</f>
        <v>Irányító </v>
      </c>
      <c r="AG3" t="str">
        <f>'[1]2013.terv'!AG3</f>
        <v>1.1</v>
      </c>
      <c r="AH3" t="str">
        <f>'[1]2013.terv'!AH3</f>
        <v>1.2</v>
      </c>
      <c r="AI3" t="str">
        <f>'[1]2013.terv'!AI3</f>
        <v>Előző évi</v>
      </c>
      <c r="AJ3" t="str">
        <f>'[1]2013.terv'!AJ3</f>
        <v>1.1</v>
      </c>
      <c r="AK3" t="str">
        <f>'[1]2013.terv'!AK3</f>
        <v>2.1</v>
      </c>
      <c r="AL3" t="str">
        <f>'[1]2013.terv'!AL3</f>
        <v>BEVÉTELEK</v>
      </c>
    </row>
    <row r="4" spans="1:38" ht="12.75">
      <c r="A4" t="str">
        <f>'[1]2013.terv'!A4</f>
        <v> </v>
      </c>
      <c r="B4">
        <f>'[1]2013.terv'!B4</f>
        <v>0</v>
      </c>
      <c r="C4" t="str">
        <f>'[1]2013.terv'!C4</f>
        <v>CSATOLJUK</v>
      </c>
      <c r="D4" t="str">
        <f>'[1]2013.terv'!D4</f>
        <v>juttatások</v>
      </c>
      <c r="E4" t="str">
        <f>'[1]2013.terv'!E4</f>
        <v>terhelő</v>
      </c>
      <c r="F4" t="str">
        <f>'[1]2013.terv'!F4</f>
        <v>egyéb folyó</v>
      </c>
      <c r="G4" t="str">
        <f>'[1]2013.terv'!G4</f>
        <v>működési</v>
      </c>
      <c r="H4" t="str">
        <f>'[1]2013.terv'!H4</f>
        <v>átadás</v>
      </c>
      <c r="I4" t="str">
        <f>'[1]2013.terv'!I4</f>
        <v>szociálpolitikai</v>
      </c>
      <c r="J4" t="str">
        <f>'[1]2013.terv'!J4</f>
        <v>műk. c.pénzm.</v>
      </c>
      <c r="K4" t="str">
        <f>'[1]2013.terv'!K4</f>
        <v>pénzbeli</v>
      </c>
      <c r="L4" t="str">
        <f>'[1]2013.terv'!L4</f>
        <v>kiadások</v>
      </c>
      <c r="M4" t="str">
        <f>'[1]2013.terv'!M4</f>
        <v>kiadások</v>
      </c>
      <c r="N4" t="str">
        <f>'[1]2013.terv'!N4</f>
        <v>felhalmozási</v>
      </c>
      <c r="O4" t="str">
        <f>'[1]2013.terv'!O4</f>
        <v>pénzek átadása</v>
      </c>
      <c r="P4" t="str">
        <f>'[1]2013.terv'!P4</f>
        <v>felhalmozási c.</v>
      </c>
      <c r="Q4" t="str">
        <f>'[1]2013.terv'!Q4</f>
        <v>nélküli kiadás</v>
      </c>
      <c r="R4" t="str">
        <f>'[1]2013.terv'!R4</f>
        <v>ÖSSZESEN</v>
      </c>
      <c r="S4" t="str">
        <f>'[1]2013.terv'!S4</f>
        <v>fő</v>
      </c>
      <c r="T4" t="str">
        <f>'[1]2013.terv'!T4</f>
        <v>működési</v>
      </c>
      <c r="U4" t="str">
        <f>'[1]2013.terv'!U4</f>
        <v>Élelmezés bev.</v>
      </c>
      <c r="V4" t="str">
        <f>'[1]2013.terv'!V4</f>
        <v>Egyéb intézményi</v>
      </c>
      <c r="W4" t="str">
        <f>'[1]2013.terv'!W4</f>
        <v>OEP alapból</v>
      </c>
      <c r="X4" t="str">
        <f>'[1]2013.terv'!X4</f>
        <v>Egyéb</v>
      </c>
      <c r="Y4" t="str">
        <f>'[1]2013.terv'!Y4</f>
        <v>átvett pénzek</v>
      </c>
      <c r="Z4" t="str">
        <f>'[1]2013.terv'!Z4</f>
        <v>műk.c. pénzm.</v>
      </c>
      <c r="AA4" t="str">
        <f>'[1]2013.terv'!AA4</f>
        <v>műk. C.</v>
      </c>
      <c r="AB4" t="str">
        <f>'[1]2013.terv'!AB4</f>
        <v>OEP alapból</v>
      </c>
      <c r="AC4" t="str">
        <f>'[1]2013.terv'!AC4</f>
        <v>Egyéb</v>
      </c>
      <c r="AD4" t="str">
        <f>'[1]2013.terv'!AD4</f>
        <v>átvétel áh-on</v>
      </c>
      <c r="AE4" t="str">
        <f>'[1]2013.terv'!AE4</f>
        <v>és tőke j.</v>
      </c>
      <c r="AF4" t="str">
        <f>'[1]2013.terv'!AF4</f>
        <v>szervtől </v>
      </c>
      <c r="AG4" t="str">
        <f>'[1]2013.terv'!AG4</f>
        <v>működési c.</v>
      </c>
      <c r="AH4" t="str">
        <f>'[1]2013.terv'!AH4</f>
        <v>felhalmozási c.</v>
      </c>
      <c r="AI4" t="str">
        <f>'[1]2013.terv'!AI4</f>
        <v>pénzmaradvány</v>
      </c>
      <c r="AJ4" t="str">
        <f>'[1]2013.terv'!AJ4</f>
        <v>működési c.</v>
      </c>
      <c r="AK4" t="str">
        <f>'[1]2013.terv'!AK4</f>
        <v>felhalmozási c.</v>
      </c>
      <c r="AL4" t="str">
        <f>'[1]2013.terv'!AL4</f>
        <v>ÖSSZESEN</v>
      </c>
    </row>
    <row r="5" spans="1:38" ht="12.75">
      <c r="A5">
        <f>'[1]2013.terv'!A5</f>
        <v>0</v>
      </c>
      <c r="B5">
        <f>'[1]2013.terv'!B5</f>
        <v>0</v>
      </c>
      <c r="C5">
        <f>'[1]2013.terv'!C5</f>
        <v>0</v>
      </c>
      <c r="D5">
        <f>'[1]2013.terv'!D5</f>
        <v>0</v>
      </c>
      <c r="E5" t="str">
        <f>'[1]2013.terv'!E5</f>
        <v>járulékok</v>
      </c>
      <c r="F5" t="str">
        <f>'[1]2013.terv'!F5</f>
        <v>kiadások</v>
      </c>
      <c r="G5" t="str">
        <f>'[1]2013.terv'!G5</f>
        <v>kiadások</v>
      </c>
      <c r="H5" t="str">
        <f>'[1]2013.terv'!H5</f>
        <v>áh-on kívülre</v>
      </c>
      <c r="I5" t="str">
        <f>'[1]2013.terv'!I5</f>
        <v>juttatások</v>
      </c>
      <c r="J5" t="str">
        <f>'[1]2013.terv'!J5</f>
        <v>átadás önk-on belül</v>
      </c>
      <c r="K5" t="str">
        <f>'[1]2013.terv'!K5</f>
        <v>juttatásai</v>
      </c>
      <c r="L5" t="str">
        <f>'[1]2013.terv'!L5</f>
        <v>áfá-val</v>
      </c>
      <c r="M5" t="str">
        <f>'[1]2013.terv'!M5</f>
        <v>áfá-val</v>
      </c>
      <c r="N5" t="str">
        <f>'[1]2013.terv'!N5</f>
        <v>kiadások</v>
      </c>
      <c r="O5" t="str">
        <f>'[1]2013.terv'!O5</f>
        <v>áh-n kívülre</v>
      </c>
      <c r="P5" t="str">
        <f>'[1]2013.terv'!P5</f>
        <v>átadás önk-on belül</v>
      </c>
      <c r="Q5" t="str">
        <f>'[1]2013.terv'!Q5</f>
        <v>Működési maradvány</v>
      </c>
      <c r="R5">
        <f>'[1]2013.terv'!R5</f>
        <v>0</v>
      </c>
      <c r="S5">
        <f>'[1]2013.terv'!S5</f>
        <v>0</v>
      </c>
      <c r="T5" t="str">
        <f>'[1]2013.terv'!T5</f>
        <v>bevétel</v>
      </c>
      <c r="U5" t="str">
        <f>'[1]2013.terv'!U5</f>
        <v>áfá-val</v>
      </c>
      <c r="V5" t="str">
        <f>'[1]2013.terv'!V5</f>
        <v>műk.bevétel</v>
      </c>
      <c r="W5" t="str">
        <f>'[1]2013.terv'!W5</f>
        <v>műk.tám.értékű</v>
      </c>
      <c r="X5" t="str">
        <f>'[1]2013.terv'!X5</f>
        <v>műk.tám.értékű</v>
      </c>
      <c r="Y5" t="str">
        <f>'[1]2013.terv'!Y5</f>
        <v>áh-on kívülről</v>
      </c>
      <c r="Z5" t="str">
        <f>'[1]2013.terv'!Z5</f>
        <v>átvétel önk-on belül</v>
      </c>
      <c r="AA5" t="str">
        <f>'[1]2013.terv'!AA5</f>
        <v>pénzm. Átv</v>
      </c>
      <c r="AB5" t="str">
        <f>'[1]2013.terv'!AB5</f>
        <v>felhalm..tám.értékű</v>
      </c>
      <c r="AC5" t="str">
        <f>'[1]2013.terv'!AC5</f>
        <v>felhalm..tám.értékű</v>
      </c>
      <c r="AD5" t="str">
        <f>'[1]2013.terv'!AD5</f>
        <v>kívülről</v>
      </c>
      <c r="AE5" t="str">
        <f>'[1]2013.terv'!AE5</f>
        <v>bev</v>
      </c>
      <c r="AF5" t="str">
        <f>'[1]2013.terv'!AF5</f>
        <v>támogatás</v>
      </c>
      <c r="AG5" t="str">
        <f>'[1]2013.terv'!AG5</f>
        <v>támogatás</v>
      </c>
      <c r="AH5" t="str">
        <f>'[1]2013.terv'!AH5</f>
        <v>támogatás</v>
      </c>
      <c r="AI5" t="str">
        <f>'[1]2013.terv'!AI5</f>
        <v>igénybevétele</v>
      </c>
      <c r="AJ5" t="str">
        <f>'[1]2013.terv'!AJ5</f>
        <v>pénzmaradvány</v>
      </c>
      <c r="AK5" t="str">
        <f>'[1]2013.terv'!AK5</f>
        <v>pénzmaradvány</v>
      </c>
      <c r="AL5" t="str">
        <f>'[1]2013.terv'!AL5</f>
        <v>I+II+IV+V</v>
      </c>
    </row>
    <row r="6" spans="1:38" ht="12.75">
      <c r="A6">
        <f>'[1]2013.terv'!A6</f>
        <v>0</v>
      </c>
      <c r="B6">
        <f>'[1]2013.terv'!B6</f>
        <v>0</v>
      </c>
      <c r="C6">
        <f>'[1]2013.terv'!C6</f>
        <v>0</v>
      </c>
      <c r="D6" t="str">
        <f>'[1]2013.terv'!D6</f>
        <v>2013.terv</v>
      </c>
      <c r="E6" t="str">
        <f>'[1]2013.terv'!E6</f>
        <v>2013.terv</v>
      </c>
      <c r="F6" t="str">
        <f>'[1]2013.terv'!F6</f>
        <v>2013.terv</v>
      </c>
      <c r="G6" t="str">
        <f>'[1]2013.terv'!G6</f>
        <v>2013.terv</v>
      </c>
      <c r="H6" t="str">
        <f>'[1]2013.terv'!H6</f>
        <v>2013.terv</v>
      </c>
      <c r="I6" t="str">
        <f>'[1]2013.terv'!I6</f>
        <v>2013.terv</v>
      </c>
      <c r="J6" t="str">
        <f>'[1]2013.terv'!J6</f>
        <v>2013.terv</v>
      </c>
      <c r="K6" t="str">
        <f>'[1]2013.terv'!K6</f>
        <v>2013.terv</v>
      </c>
      <c r="L6" t="str">
        <f>'[1]2013.terv'!L6</f>
        <v>2013.terv</v>
      </c>
      <c r="M6" t="str">
        <f>'[1]2013.terv'!M6</f>
        <v>2013.terv</v>
      </c>
      <c r="N6" t="str">
        <f>'[1]2013.terv'!N6</f>
        <v>2013.terv</v>
      </c>
      <c r="O6" t="str">
        <f>'[1]2013.terv'!O6</f>
        <v>2013.terv</v>
      </c>
      <c r="P6" t="str">
        <f>'[1]2013.terv'!P6</f>
        <v>2013.terv</v>
      </c>
      <c r="Q6" t="str">
        <f>'[1]2013.terv'!Q6</f>
        <v>2013.terv</v>
      </c>
      <c r="R6" t="str">
        <f>'[1]2013.terv'!R6</f>
        <v>2013.terv</v>
      </c>
      <c r="S6" t="str">
        <f>'[1]2013.terv'!S6</f>
        <v>2013.terv</v>
      </c>
      <c r="T6" t="str">
        <f>'[1]2013.terv'!T6</f>
        <v>2013.terv</v>
      </c>
      <c r="U6" t="str">
        <f>'[1]2013.terv'!U6</f>
        <v>2013.terv</v>
      </c>
      <c r="V6" t="str">
        <f>'[1]2013.terv'!V6</f>
        <v>2012.terv</v>
      </c>
      <c r="W6" t="str">
        <f>'[1]2013.terv'!W6</f>
        <v>2013.terv</v>
      </c>
      <c r="X6" t="str">
        <f>'[1]2013.terv'!X6</f>
        <v>2013.terv</v>
      </c>
      <c r="Y6" t="str">
        <f>'[1]2013.terv'!Y6</f>
        <v>2013.terv</v>
      </c>
      <c r="Z6" t="str">
        <f>'[1]2013.terv'!Z6</f>
        <v>2012.terv</v>
      </c>
      <c r="AA6" t="str">
        <f>'[1]2013.terv'!AA6</f>
        <v>2013.terv</v>
      </c>
      <c r="AB6" t="str">
        <f>'[1]2013.terv'!AB6</f>
        <v>2012.terv</v>
      </c>
      <c r="AC6" t="str">
        <f>'[1]2013.terv'!AC6</f>
        <v>2012.terv</v>
      </c>
      <c r="AD6" t="str">
        <f>'[1]2013.terv'!AD6</f>
        <v>2012.terv</v>
      </c>
      <c r="AE6" t="str">
        <f>'[1]2013.terv'!AE6</f>
        <v>2013.terv</v>
      </c>
      <c r="AF6" t="str">
        <f>'[1]2013.terv'!AF6</f>
        <v>2013.terv</v>
      </c>
      <c r="AG6" t="str">
        <f>'[1]2013.terv'!AG6</f>
        <v>2013.terv</v>
      </c>
      <c r="AH6" t="str">
        <f>'[1]2013.terv'!AH6</f>
        <v>2013.terv</v>
      </c>
      <c r="AI6" t="str">
        <f>'[1]2013.terv'!AI6</f>
        <v>2013.terv</v>
      </c>
      <c r="AJ6" t="str">
        <f>'[1]2013.terv'!AJ6</f>
        <v>2013.terv</v>
      </c>
      <c r="AK6" t="str">
        <f>'[1]2013.terv'!AK6</f>
        <v>2013.terv</v>
      </c>
      <c r="AL6" t="str">
        <f>'[1]2013.terv'!AL6</f>
        <v>2013.terv</v>
      </c>
    </row>
    <row r="7" spans="1:38" ht="12.75">
      <c r="A7" t="str">
        <f>'[1]2013.terv'!A7</f>
        <v>1.</v>
      </c>
      <c r="B7" t="str">
        <f>'[1]2013.terv'!B7</f>
        <v>2.</v>
      </c>
      <c r="C7" t="str">
        <f>'[1]2013.terv'!C7</f>
        <v>3.</v>
      </c>
      <c r="D7" t="str">
        <f>'[1]2013.terv'!D7</f>
        <v>4.</v>
      </c>
      <c r="E7" t="str">
        <f>'[1]2013.terv'!E7</f>
        <v>5.</v>
      </c>
      <c r="F7" t="str">
        <f>'[1]2013.terv'!F7</f>
        <v>6.</v>
      </c>
      <c r="G7" t="str">
        <f>'[1]2013.terv'!G7</f>
        <v>8.</v>
      </c>
      <c r="H7" t="str">
        <f>'[1]2013.terv'!H7</f>
        <v>9.</v>
      </c>
      <c r="I7" t="str">
        <f>'[1]2013.terv'!I7</f>
        <v>10.</v>
      </c>
      <c r="J7" t="str">
        <f>'[1]2013.terv'!J7</f>
        <v>11.</v>
      </c>
      <c r="K7" t="str">
        <f>'[1]2013.terv'!K7</f>
        <v>12.</v>
      </c>
      <c r="L7" t="str">
        <f>'[1]2013.terv'!L7</f>
        <v>14.</v>
      </c>
      <c r="M7" t="str">
        <f>'[1]2013.terv'!M7</f>
        <v>15.</v>
      </c>
      <c r="N7" t="str">
        <f>'[1]2013.terv'!N7</f>
        <v>17.</v>
      </c>
      <c r="O7" t="str">
        <f>'[1]2013.terv'!O7</f>
        <v>18.</v>
      </c>
      <c r="P7" t="str">
        <f>'[1]2013.terv'!P7</f>
        <v>19.</v>
      </c>
      <c r="Q7" t="str">
        <f>'[1]2013.terv'!Q7</f>
        <v>21.</v>
      </c>
      <c r="R7" t="str">
        <f>'[1]2013.terv'!R7</f>
        <v>22.=13+20+21</v>
      </c>
      <c r="S7">
        <f>'[1]2013.terv'!S7</f>
        <v>0</v>
      </c>
      <c r="T7" t="str">
        <f>'[1]2013.terv'!T7</f>
        <v>4.</v>
      </c>
      <c r="U7" t="str">
        <f>'[1]2013.terv'!U7</f>
        <v>5.</v>
      </c>
      <c r="V7" t="str">
        <f>'[1]2013.terv'!V7</f>
        <v>6.=4-5</v>
      </c>
      <c r="W7" t="str">
        <f>'[1]2013.terv'!W7</f>
        <v>9.</v>
      </c>
      <c r="X7" t="str">
        <f>'[1]2013.terv'!X7</f>
        <v>10.</v>
      </c>
      <c r="Y7" t="str">
        <f>'[1]2013.terv'!Y7</f>
        <v>11.</v>
      </c>
      <c r="Z7" t="str">
        <f>'[1]2013.terv'!Z7</f>
        <v>12.</v>
      </c>
      <c r="AA7" t="str">
        <f>'[1]2013.terv'!AA7</f>
        <v>14.</v>
      </c>
      <c r="AB7" t="str">
        <f>'[1]2013.terv'!AB7</f>
        <v>17.</v>
      </c>
      <c r="AC7" t="str">
        <f>'[1]2013.terv'!AC7</f>
        <v>18.</v>
      </c>
      <c r="AD7" t="str">
        <f>'[1]2013.terv'!AD7</f>
        <v>19.</v>
      </c>
      <c r="AE7" t="str">
        <f>'[1]2013.terv'!AE7</f>
        <v>20.</v>
      </c>
      <c r="AF7" t="str">
        <f>'[1]2013.terv'!AF7</f>
        <v>25.=26+27</v>
      </c>
      <c r="AG7" t="str">
        <f>'[1]2013.terv'!AG7</f>
        <v>26.</v>
      </c>
      <c r="AH7" t="str">
        <f>'[1]2013.terv'!AH7</f>
        <v>27.</v>
      </c>
      <c r="AI7" t="str">
        <f>'[1]2013.terv'!AI7</f>
        <v>29.=30+31</v>
      </c>
      <c r="AJ7" t="str">
        <f>'[1]2013.terv'!AJ7</f>
        <v>30.</v>
      </c>
      <c r="AK7" t="str">
        <f>'[1]2013.terv'!AK7</f>
        <v>31.</v>
      </c>
      <c r="AL7" t="str">
        <f>'[1]2013.terv'!AL7</f>
        <v>32.=28+29</v>
      </c>
    </row>
    <row r="8" spans="1:38" ht="12.75">
      <c r="A8" t="str">
        <f>'[1]2013.terv'!A8</f>
        <v>01.</v>
      </c>
      <c r="B8">
        <f>'[1]2013.terv'!B8</f>
        <v>0</v>
      </c>
      <c r="C8" t="str">
        <f>'[1]2013.terv'!C8</f>
        <v>Városgondnokság</v>
      </c>
      <c r="D8">
        <f>'[1]2013.terv'!D8</f>
        <v>69177</v>
      </c>
      <c r="E8">
        <f>'[1]2013.terv'!E8</f>
        <v>18290</v>
      </c>
      <c r="F8">
        <f>'[1]2013.terv'!F8</f>
        <v>738440</v>
      </c>
      <c r="G8">
        <f>'[1]2013.terv'!G8</f>
        <v>0</v>
      </c>
      <c r="H8">
        <f>'[1]2013.terv'!H8</f>
        <v>0</v>
      </c>
      <c r="I8">
        <f>'[1]2013.terv'!I8</f>
        <v>0</v>
      </c>
      <c r="J8">
        <f>'[1]2013.terv'!J8</f>
        <v>0</v>
      </c>
      <c r="K8">
        <f>'[1]2013.terv'!K8</f>
        <v>0</v>
      </c>
      <c r="L8">
        <f>'[1]2013.terv'!L8</f>
        <v>6850</v>
      </c>
      <c r="M8">
        <f>'[1]2013.terv'!M8</f>
        <v>1236</v>
      </c>
      <c r="N8">
        <f>'[1]2013.terv'!N8</f>
        <v>0</v>
      </c>
      <c r="O8">
        <f>'[1]2013.terv'!O8</f>
        <v>0</v>
      </c>
      <c r="P8">
        <f>'[1]2013.terv'!P8</f>
        <v>0</v>
      </c>
      <c r="Q8">
        <f>'[1]2013.terv'!Q8</f>
        <v>34844</v>
      </c>
      <c r="R8">
        <f>'[1]2013.terv'!R8</f>
        <v>868837</v>
      </c>
      <c r="S8">
        <f>'[1]2013.terv'!S8</f>
        <v>31</v>
      </c>
      <c r="T8">
        <f>'[1]2013.terv'!T8</f>
        <v>231624</v>
      </c>
      <c r="U8">
        <f>'[1]2013.terv'!U8</f>
        <v>0</v>
      </c>
      <c r="V8">
        <f>'[1]2013.terv'!V8</f>
        <v>231624</v>
      </c>
      <c r="W8">
        <f>'[1]2013.terv'!W8</f>
        <v>0</v>
      </c>
      <c r="X8">
        <f>'[1]2013.terv'!X8</f>
        <v>0</v>
      </c>
      <c r="Y8">
        <f>'[1]2013.terv'!Y8</f>
        <v>0</v>
      </c>
      <c r="Z8">
        <f>'[1]2013.terv'!Z8</f>
        <v>0</v>
      </c>
      <c r="AA8">
        <f>'[1]2013.terv'!AA8</f>
        <v>0</v>
      </c>
      <c r="AB8">
        <f>'[1]2013.terv'!AB8</f>
        <v>0</v>
      </c>
      <c r="AC8">
        <f>'[1]2013.terv'!AC8</f>
        <v>0</v>
      </c>
      <c r="AD8">
        <f>'[1]2013.terv'!AD8</f>
        <v>0</v>
      </c>
      <c r="AE8">
        <f>'[1]2013.terv'!AE8</f>
        <v>0</v>
      </c>
      <c r="AF8">
        <f>'[1]2013.terv'!AF8</f>
        <v>602369</v>
      </c>
      <c r="AG8">
        <f>'[1]2013.terv'!AG8</f>
        <v>594283</v>
      </c>
      <c r="AH8">
        <f>'[1]2013.terv'!AH8</f>
        <v>8086</v>
      </c>
      <c r="AI8">
        <f>'[1]2013.terv'!AI8</f>
        <v>34844</v>
      </c>
      <c r="AJ8">
        <f>'[1]2013.terv'!AJ8</f>
        <v>34844</v>
      </c>
      <c r="AK8">
        <f>'[1]2013.terv'!AK8</f>
        <v>0</v>
      </c>
      <c r="AL8">
        <f>'[1]2013.terv'!AL8</f>
        <v>868837</v>
      </c>
    </row>
    <row r="9" spans="1:38" ht="12.75">
      <c r="A9" t="str">
        <f>'[1]2013.terv'!A9</f>
        <v>02.</v>
      </c>
      <c r="B9">
        <f>'[1]2013.terv'!B9</f>
        <v>0</v>
      </c>
      <c r="C9" t="str">
        <f>'[1]2013.terv'!C9</f>
        <v>Általános Iskolai,Óvodai és Eü.Gondnokság</v>
      </c>
      <c r="D9">
        <f>'[1]2013.terv'!D9</f>
        <v>1269629</v>
      </c>
      <c r="E9">
        <f>'[1]2013.terv'!E9</f>
        <v>333667</v>
      </c>
      <c r="F9">
        <f>'[1]2013.terv'!F9</f>
        <v>2048471</v>
      </c>
      <c r="G9">
        <f>'[1]2013.terv'!G9</f>
        <v>0</v>
      </c>
      <c r="H9">
        <f>'[1]2013.terv'!H9</f>
        <v>0</v>
      </c>
      <c r="I9">
        <f>'[1]2013.terv'!I9</f>
        <v>0</v>
      </c>
      <c r="J9">
        <f>'[1]2013.terv'!J9</f>
        <v>0</v>
      </c>
      <c r="K9">
        <f>'[1]2013.terv'!K9</f>
        <v>0</v>
      </c>
      <c r="L9">
        <f>'[1]2013.terv'!L9</f>
        <v>1800</v>
      </c>
      <c r="M9">
        <f>'[1]2013.terv'!M9</f>
        <v>0</v>
      </c>
      <c r="N9">
        <f>'[1]2013.terv'!N9</f>
        <v>0</v>
      </c>
      <c r="O9">
        <f>'[1]2013.terv'!O9</f>
        <v>0</v>
      </c>
      <c r="P9">
        <f>'[1]2013.terv'!P9</f>
        <v>0</v>
      </c>
      <c r="Q9">
        <f>'[1]2013.terv'!Q9</f>
        <v>261477.6</v>
      </c>
      <c r="R9">
        <f>'[1]2013.terv'!R9</f>
        <v>3915044.6</v>
      </c>
      <c r="S9">
        <f>'[1]2013.terv'!S9</f>
        <v>735</v>
      </c>
      <c r="T9">
        <f>'[1]2013.terv'!T9</f>
        <v>583807</v>
      </c>
      <c r="U9">
        <f>'[1]2013.terv'!U9</f>
        <v>424170</v>
      </c>
      <c r="V9">
        <f>'[1]2013.terv'!V9</f>
        <v>159637</v>
      </c>
      <c r="W9">
        <f>'[1]2013.terv'!W9</f>
        <v>202607</v>
      </c>
      <c r="X9">
        <f>'[1]2013.terv'!X9</f>
        <v>0</v>
      </c>
      <c r="Y9">
        <f>'[1]2013.terv'!Y9</f>
        <v>0</v>
      </c>
      <c r="Z9">
        <f>'[1]2013.terv'!Z9</f>
        <v>0</v>
      </c>
      <c r="AA9">
        <f>'[1]2013.terv'!AA9</f>
        <v>0</v>
      </c>
      <c r="AB9">
        <f>'[1]2013.terv'!AB9</f>
        <v>0</v>
      </c>
      <c r="AC9">
        <f>'[1]2013.terv'!AC9</f>
        <v>0</v>
      </c>
      <c r="AD9">
        <f>'[1]2013.terv'!AD9</f>
        <v>0</v>
      </c>
      <c r="AE9">
        <f>'[1]2013.terv'!AE9</f>
        <v>0</v>
      </c>
      <c r="AF9">
        <f>'[1]2013.terv'!AF9</f>
        <v>2867153</v>
      </c>
      <c r="AG9">
        <f>'[1]2013.terv'!AG9</f>
        <v>2865353</v>
      </c>
      <c r="AH9">
        <f>'[1]2013.terv'!AH9</f>
        <v>1800</v>
      </c>
      <c r="AI9">
        <f>'[1]2013.terv'!AI9</f>
        <v>261477.6</v>
      </c>
      <c r="AJ9">
        <f>'[1]2013.terv'!AJ9</f>
        <v>261477.6</v>
      </c>
      <c r="AK9">
        <f>'[1]2013.terv'!AK9</f>
        <v>0</v>
      </c>
      <c r="AL9">
        <f>'[1]2013.terv'!AL9</f>
        <v>3915044.6</v>
      </c>
    </row>
    <row r="10" spans="1:38" ht="12.75">
      <c r="A10">
        <f>'[1]2013.terv'!A10</f>
        <v>0</v>
      </c>
      <c r="B10" t="str">
        <f>'[1]2013.terv'!B10</f>
        <v>01.</v>
      </c>
      <c r="C10" t="str">
        <f>'[1]2013.terv'!C10</f>
        <v>Petőfi Központi Óvoda </v>
      </c>
      <c r="D10">
        <f>'[1]2013.terv'!D10</f>
        <v>87895</v>
      </c>
      <c r="E10">
        <f>'[1]2013.terv'!E10</f>
        <v>23494</v>
      </c>
      <c r="F10">
        <f>'[1]2013.terv'!F10</f>
        <v>19549</v>
      </c>
      <c r="G10">
        <f>'[1]2013.terv'!G10</f>
        <v>0</v>
      </c>
      <c r="H10">
        <f>'[1]2013.terv'!H10</f>
        <v>0</v>
      </c>
      <c r="I10">
        <f>'[1]2013.terv'!I10</f>
        <v>0</v>
      </c>
      <c r="J10">
        <f>'[1]2013.terv'!J10</f>
        <v>0</v>
      </c>
      <c r="K10">
        <f>'[1]2013.terv'!K10</f>
        <v>0</v>
      </c>
      <c r="L10">
        <f>'[1]2013.terv'!L10</f>
        <v>0</v>
      </c>
      <c r="M10">
        <f>'[1]2013.terv'!M10</f>
        <v>0</v>
      </c>
      <c r="N10">
        <f>'[1]2013.terv'!N10</f>
        <v>0</v>
      </c>
      <c r="O10">
        <f>'[1]2013.terv'!O10</f>
        <v>0</v>
      </c>
      <c r="P10">
        <f>'[1]2013.terv'!P10</f>
        <v>0</v>
      </c>
      <c r="Q10">
        <f>'[1]2013.terv'!Q10</f>
        <v>-669</v>
      </c>
      <c r="R10">
        <f>'[1]2013.terv'!R10</f>
        <v>130269</v>
      </c>
      <c r="S10">
        <f>'[1]2013.terv'!S10</f>
        <v>50</v>
      </c>
      <c r="T10">
        <f>'[1]2013.terv'!T10</f>
        <v>27</v>
      </c>
      <c r="U10">
        <f>'[1]2013.terv'!U10</f>
        <v>0</v>
      </c>
      <c r="V10">
        <f>'[1]2013.terv'!V10</f>
        <v>27</v>
      </c>
      <c r="W10">
        <f>'[1]2013.terv'!W10</f>
        <v>0</v>
      </c>
      <c r="X10">
        <f>'[1]2013.terv'!X10</f>
        <v>0</v>
      </c>
      <c r="Y10">
        <f>'[1]2013.terv'!Y10</f>
        <v>0</v>
      </c>
      <c r="Z10">
        <f>'[1]2013.terv'!Z10</f>
        <v>0</v>
      </c>
      <c r="AA10">
        <f>'[1]2013.terv'!AA10</f>
        <v>0</v>
      </c>
      <c r="AB10">
        <f>'[1]2013.terv'!AB10</f>
        <v>0</v>
      </c>
      <c r="AC10">
        <f>'[1]2013.terv'!AC10</f>
        <v>0</v>
      </c>
      <c r="AD10">
        <f>'[1]2013.terv'!AD10</f>
        <v>0</v>
      </c>
      <c r="AE10">
        <f>'[1]2013.terv'!AE10</f>
        <v>0</v>
      </c>
      <c r="AF10">
        <f>'[1]2013.terv'!AF10</f>
        <v>130911</v>
      </c>
      <c r="AG10">
        <f>'[1]2013.terv'!AG10</f>
        <v>130911</v>
      </c>
      <c r="AH10">
        <f>'[1]2013.terv'!AH10</f>
        <v>0</v>
      </c>
      <c r="AI10">
        <f>'[1]2013.terv'!AI10</f>
        <v>-669</v>
      </c>
      <c r="AJ10">
        <f>'[1]2013.terv'!AJ10</f>
        <v>-669</v>
      </c>
      <c r="AK10">
        <f>'[1]2013.terv'!AK10</f>
        <v>0</v>
      </c>
      <c r="AL10">
        <f>'[1]2013.terv'!AL10</f>
        <v>130269</v>
      </c>
    </row>
    <row r="11" spans="1:38" ht="12.75">
      <c r="A11">
        <f>'[1]2013.terv'!A11</f>
        <v>0</v>
      </c>
      <c r="B11" t="str">
        <f>'[1]2013.terv'!B11</f>
        <v>02.</v>
      </c>
      <c r="C11" t="str">
        <f>'[1]2013.terv'!C11</f>
        <v>Rét u. Központi Óvoda </v>
      </c>
      <c r="D11">
        <f>'[1]2013.terv'!D11</f>
        <v>76701</v>
      </c>
      <c r="E11">
        <f>'[1]2013.terv'!E11</f>
        <v>20481</v>
      </c>
      <c r="F11">
        <f>'[1]2013.terv'!F11</f>
        <v>17017</v>
      </c>
      <c r="G11">
        <f>'[1]2013.terv'!G11</f>
        <v>0</v>
      </c>
      <c r="H11">
        <f>'[1]2013.terv'!H11</f>
        <v>0</v>
      </c>
      <c r="I11">
        <f>'[1]2013.terv'!I11</f>
        <v>0</v>
      </c>
      <c r="J11">
        <f>'[1]2013.terv'!J11</f>
        <v>0</v>
      </c>
      <c r="K11">
        <f>'[1]2013.terv'!K11</f>
        <v>0</v>
      </c>
      <c r="L11">
        <f>'[1]2013.terv'!L11</f>
        <v>0</v>
      </c>
      <c r="M11">
        <f>'[1]2013.terv'!M11</f>
        <v>0</v>
      </c>
      <c r="N11">
        <f>'[1]2013.terv'!N11</f>
        <v>0</v>
      </c>
      <c r="O11">
        <f>'[1]2013.terv'!O11</f>
        <v>0</v>
      </c>
      <c r="P11">
        <f>'[1]2013.terv'!P11</f>
        <v>0</v>
      </c>
      <c r="Q11">
        <f>'[1]2013.terv'!Q11</f>
        <v>1944</v>
      </c>
      <c r="R11">
        <f>'[1]2013.terv'!R11</f>
        <v>116143</v>
      </c>
      <c r="S11">
        <f>'[1]2013.terv'!S11</f>
        <v>42</v>
      </c>
      <c r="T11">
        <f>'[1]2013.terv'!T11</f>
        <v>10</v>
      </c>
      <c r="U11">
        <f>'[1]2013.terv'!U11</f>
        <v>0</v>
      </c>
      <c r="V11">
        <f>'[1]2013.terv'!V11</f>
        <v>10</v>
      </c>
      <c r="W11">
        <f>'[1]2013.terv'!W11</f>
        <v>0</v>
      </c>
      <c r="X11">
        <f>'[1]2013.terv'!X11</f>
        <v>0</v>
      </c>
      <c r="Y11">
        <f>'[1]2013.terv'!Y11</f>
        <v>0</v>
      </c>
      <c r="Z11">
        <f>'[1]2013.terv'!Z11</f>
        <v>0</v>
      </c>
      <c r="AA11">
        <f>'[1]2013.terv'!AA11</f>
        <v>0</v>
      </c>
      <c r="AB11">
        <f>'[1]2013.terv'!AB11</f>
        <v>0</v>
      </c>
      <c r="AC11">
        <f>'[1]2013.terv'!AC11</f>
        <v>0</v>
      </c>
      <c r="AD11">
        <f>'[1]2013.terv'!AD11</f>
        <v>0</v>
      </c>
      <c r="AE11">
        <f>'[1]2013.terv'!AE11</f>
        <v>0</v>
      </c>
      <c r="AF11">
        <f>'[1]2013.terv'!AF11</f>
        <v>114189</v>
      </c>
      <c r="AG11">
        <f>'[1]2013.terv'!AG11</f>
        <v>114189</v>
      </c>
      <c r="AH11">
        <f>'[1]2013.terv'!AH11</f>
        <v>0</v>
      </c>
      <c r="AI11">
        <f>'[1]2013.terv'!AI11</f>
        <v>1944</v>
      </c>
      <c r="AJ11">
        <f>'[1]2013.terv'!AJ11</f>
        <v>1944</v>
      </c>
      <c r="AK11">
        <f>'[1]2013.terv'!AK11</f>
        <v>0</v>
      </c>
      <c r="AL11">
        <f>'[1]2013.terv'!AL11</f>
        <v>116143</v>
      </c>
    </row>
    <row r="12" spans="1:38" ht="12.75">
      <c r="A12">
        <f>'[1]2013.terv'!A12</f>
        <v>0</v>
      </c>
      <c r="B12" t="str">
        <f>'[1]2013.terv'!B12</f>
        <v>03.</v>
      </c>
      <c r="C12" t="str">
        <f>'[1]2013.terv'!C12</f>
        <v>Bajcsy Zs.u.Központi Óvoda </v>
      </c>
      <c r="D12">
        <f>'[1]2013.terv'!D12</f>
        <v>106949</v>
      </c>
      <c r="E12">
        <f>'[1]2013.terv'!E12</f>
        <v>28536</v>
      </c>
      <c r="F12">
        <f>'[1]2013.terv'!F12</f>
        <v>25829</v>
      </c>
      <c r="G12">
        <f>'[1]2013.terv'!G12</f>
        <v>0</v>
      </c>
      <c r="H12">
        <f>'[1]2013.terv'!H12</f>
        <v>0</v>
      </c>
      <c r="I12">
        <f>'[1]2013.terv'!I12</f>
        <v>0</v>
      </c>
      <c r="J12">
        <f>'[1]2013.terv'!J12</f>
        <v>0</v>
      </c>
      <c r="K12">
        <f>'[1]2013.terv'!K12</f>
        <v>0</v>
      </c>
      <c r="L12">
        <f>'[1]2013.terv'!L12</f>
        <v>0</v>
      </c>
      <c r="M12">
        <f>'[1]2013.terv'!M12</f>
        <v>0</v>
      </c>
      <c r="N12">
        <f>'[1]2013.terv'!N12</f>
        <v>0</v>
      </c>
      <c r="O12">
        <f>'[1]2013.terv'!O12</f>
        <v>0</v>
      </c>
      <c r="P12">
        <f>'[1]2013.terv'!P12</f>
        <v>0</v>
      </c>
      <c r="Q12">
        <f>'[1]2013.terv'!Q12</f>
        <v>3177</v>
      </c>
      <c r="R12">
        <f>'[1]2013.terv'!R12</f>
        <v>164491</v>
      </c>
      <c r="S12">
        <f>'[1]2013.terv'!S12</f>
        <v>58</v>
      </c>
      <c r="T12">
        <f>'[1]2013.terv'!T12</f>
        <v>40</v>
      </c>
      <c r="U12">
        <f>'[1]2013.terv'!U12</f>
        <v>0</v>
      </c>
      <c r="V12">
        <f>'[1]2013.terv'!V12</f>
        <v>40</v>
      </c>
      <c r="W12">
        <f>'[1]2013.terv'!W12</f>
        <v>0</v>
      </c>
      <c r="X12">
        <f>'[1]2013.terv'!X12</f>
        <v>0</v>
      </c>
      <c r="Y12">
        <f>'[1]2013.terv'!Y12</f>
        <v>0</v>
      </c>
      <c r="Z12">
        <f>'[1]2013.terv'!Z12</f>
        <v>0</v>
      </c>
      <c r="AA12">
        <f>'[1]2013.terv'!AA12</f>
        <v>0</v>
      </c>
      <c r="AB12">
        <f>'[1]2013.terv'!AB12</f>
        <v>0</v>
      </c>
      <c r="AC12">
        <f>'[1]2013.terv'!AC12</f>
        <v>0</v>
      </c>
      <c r="AD12">
        <f>'[1]2013.terv'!AD12</f>
        <v>0</v>
      </c>
      <c r="AE12">
        <f>'[1]2013.terv'!AE12</f>
        <v>0</v>
      </c>
      <c r="AF12">
        <f>'[1]2013.terv'!AF12</f>
        <v>161274</v>
      </c>
      <c r="AG12">
        <f>'[1]2013.terv'!AG12</f>
        <v>161274</v>
      </c>
      <c r="AH12">
        <f>'[1]2013.terv'!AH12</f>
        <v>0</v>
      </c>
      <c r="AI12">
        <f>'[1]2013.terv'!AI12</f>
        <v>3177</v>
      </c>
      <c r="AJ12">
        <f>'[1]2013.terv'!AJ12</f>
        <v>3177</v>
      </c>
      <c r="AK12">
        <f>'[1]2013.terv'!AK12</f>
        <v>0</v>
      </c>
      <c r="AL12">
        <f>'[1]2013.terv'!AL12</f>
        <v>164491</v>
      </c>
    </row>
    <row r="13" spans="1:38" ht="12.75">
      <c r="A13">
        <f>'[1]2013.terv'!A13</f>
        <v>0</v>
      </c>
      <c r="B13" t="str">
        <f>'[1]2013.terv'!B13</f>
        <v>04.</v>
      </c>
      <c r="C13" t="str">
        <f>'[1]2013.terv'!C13</f>
        <v>Festetics K.Központi Óvoda </v>
      </c>
      <c r="D13">
        <f>'[1]2013.terv'!D13</f>
        <v>103700</v>
      </c>
      <c r="E13">
        <f>'[1]2013.terv'!E13</f>
        <v>27605</v>
      </c>
      <c r="F13">
        <f>'[1]2013.terv'!F13</f>
        <v>16284</v>
      </c>
      <c r="G13">
        <f>'[1]2013.terv'!G13</f>
        <v>0</v>
      </c>
      <c r="H13">
        <f>'[1]2013.terv'!H13</f>
        <v>0</v>
      </c>
      <c r="I13">
        <f>'[1]2013.terv'!I13</f>
        <v>0</v>
      </c>
      <c r="J13">
        <f>'[1]2013.terv'!J13</f>
        <v>0</v>
      </c>
      <c r="K13">
        <f>'[1]2013.terv'!K13</f>
        <v>0</v>
      </c>
      <c r="L13">
        <f>'[1]2013.terv'!L13</f>
        <v>0</v>
      </c>
      <c r="M13">
        <f>'[1]2013.terv'!M13</f>
        <v>0</v>
      </c>
      <c r="N13">
        <f>'[1]2013.terv'!N13</f>
        <v>0</v>
      </c>
      <c r="O13">
        <f>'[1]2013.terv'!O13</f>
        <v>0</v>
      </c>
      <c r="P13">
        <f>'[1]2013.terv'!P13</f>
        <v>0</v>
      </c>
      <c r="Q13">
        <f>'[1]2013.terv'!Q13</f>
        <v>2693</v>
      </c>
      <c r="R13">
        <f>'[1]2013.terv'!R13</f>
        <v>150282</v>
      </c>
      <c r="S13">
        <f>'[1]2013.terv'!S13</f>
        <v>55</v>
      </c>
      <c r="T13">
        <f>'[1]2013.terv'!T13</f>
        <v>53</v>
      </c>
      <c r="U13">
        <f>'[1]2013.terv'!U13</f>
        <v>0</v>
      </c>
      <c r="V13">
        <f>'[1]2013.terv'!V13</f>
        <v>53</v>
      </c>
      <c r="W13">
        <f>'[1]2013.terv'!W13</f>
        <v>0</v>
      </c>
      <c r="X13">
        <f>'[1]2013.terv'!X13</f>
        <v>0</v>
      </c>
      <c r="Y13">
        <f>'[1]2013.terv'!Y13</f>
        <v>0</v>
      </c>
      <c r="Z13">
        <f>'[1]2013.terv'!Z13</f>
        <v>0</v>
      </c>
      <c r="AA13">
        <f>'[1]2013.terv'!AA13</f>
        <v>0</v>
      </c>
      <c r="AB13">
        <f>'[1]2013.terv'!AB13</f>
        <v>0</v>
      </c>
      <c r="AC13">
        <f>'[1]2013.terv'!AC13</f>
        <v>0</v>
      </c>
      <c r="AD13">
        <f>'[1]2013.terv'!AD13</f>
        <v>0</v>
      </c>
      <c r="AE13">
        <f>'[1]2013.terv'!AE13</f>
        <v>0</v>
      </c>
      <c r="AF13">
        <f>'[1]2013.terv'!AF13</f>
        <v>147536</v>
      </c>
      <c r="AG13">
        <f>'[1]2013.terv'!AG13</f>
        <v>147536</v>
      </c>
      <c r="AH13">
        <f>'[1]2013.terv'!AH13</f>
        <v>0</v>
      </c>
      <c r="AI13">
        <f>'[1]2013.terv'!AI13</f>
        <v>2693</v>
      </c>
      <c r="AJ13">
        <f>'[1]2013.terv'!AJ13</f>
        <v>2693</v>
      </c>
      <c r="AK13">
        <f>'[1]2013.terv'!AK13</f>
        <v>0</v>
      </c>
      <c r="AL13">
        <f>'[1]2013.terv'!AL13</f>
        <v>150282</v>
      </c>
    </row>
    <row r="14" spans="1:38" ht="12.75">
      <c r="A14">
        <f>'[1]2013.terv'!A14</f>
        <v>0</v>
      </c>
      <c r="B14" t="str">
        <f>'[1]2013.terv'!B14</f>
        <v>05.</v>
      </c>
      <c r="C14" t="str">
        <f>'[1]2013.terv'!C14</f>
        <v>Tar Cs.Központi Óvoda </v>
      </c>
      <c r="D14">
        <f>'[1]2013.terv'!D14</f>
        <v>86339</v>
      </c>
      <c r="E14">
        <f>'[1]2013.terv'!E14</f>
        <v>23021</v>
      </c>
      <c r="F14">
        <f>'[1]2013.terv'!F14</f>
        <v>13668</v>
      </c>
      <c r="G14">
        <f>'[1]2013.terv'!G14</f>
        <v>0</v>
      </c>
      <c r="H14">
        <f>'[1]2013.terv'!H14</f>
        <v>0</v>
      </c>
      <c r="I14">
        <f>'[1]2013.terv'!I14</f>
        <v>0</v>
      </c>
      <c r="J14">
        <f>'[1]2013.terv'!J14</f>
        <v>0</v>
      </c>
      <c r="K14">
        <f>'[1]2013.terv'!K14</f>
        <v>0</v>
      </c>
      <c r="L14">
        <f>'[1]2013.terv'!L14</f>
        <v>0</v>
      </c>
      <c r="M14">
        <f>'[1]2013.terv'!M14</f>
        <v>0</v>
      </c>
      <c r="N14">
        <f>'[1]2013.terv'!N14</f>
        <v>0</v>
      </c>
      <c r="O14">
        <f>'[1]2013.terv'!O14</f>
        <v>0</v>
      </c>
      <c r="P14">
        <f>'[1]2013.terv'!P14</f>
        <v>0</v>
      </c>
      <c r="Q14">
        <f>'[1]2013.terv'!Q14</f>
        <v>5222</v>
      </c>
      <c r="R14">
        <f>'[1]2013.terv'!R14</f>
        <v>128250</v>
      </c>
      <c r="S14">
        <f>'[1]2013.terv'!S14</f>
        <v>45</v>
      </c>
      <c r="T14">
        <f>'[1]2013.terv'!T14</f>
        <v>10</v>
      </c>
      <c r="U14">
        <f>'[1]2013.terv'!U14</f>
        <v>0</v>
      </c>
      <c r="V14">
        <f>'[1]2013.terv'!V14</f>
        <v>10</v>
      </c>
      <c r="W14">
        <f>'[1]2013.terv'!W14</f>
        <v>0</v>
      </c>
      <c r="X14">
        <f>'[1]2013.terv'!X14</f>
        <v>0</v>
      </c>
      <c r="Y14">
        <f>'[1]2013.terv'!Y14</f>
        <v>0</v>
      </c>
      <c r="Z14">
        <f>'[1]2013.terv'!Z14</f>
        <v>0</v>
      </c>
      <c r="AA14">
        <f>'[1]2013.terv'!AA14</f>
        <v>0</v>
      </c>
      <c r="AB14">
        <f>'[1]2013.terv'!AB14</f>
        <v>0</v>
      </c>
      <c r="AC14">
        <f>'[1]2013.terv'!AC14</f>
        <v>0</v>
      </c>
      <c r="AD14">
        <f>'[1]2013.terv'!AD14</f>
        <v>0</v>
      </c>
      <c r="AE14">
        <f>'[1]2013.terv'!AE14</f>
        <v>0</v>
      </c>
      <c r="AF14">
        <f>'[1]2013.terv'!AF14</f>
        <v>123018</v>
      </c>
      <c r="AG14">
        <f>'[1]2013.terv'!AG14</f>
        <v>123018</v>
      </c>
      <c r="AH14">
        <f>'[1]2013.terv'!AH14</f>
        <v>0</v>
      </c>
      <c r="AI14">
        <f>'[1]2013.terv'!AI14</f>
        <v>5222</v>
      </c>
      <c r="AJ14">
        <f>'[1]2013.terv'!AJ14</f>
        <v>5222</v>
      </c>
      <c r="AK14">
        <f>'[1]2013.terv'!AK14</f>
        <v>0</v>
      </c>
      <c r="AL14">
        <f>'[1]2013.terv'!AL14</f>
        <v>128250</v>
      </c>
    </row>
    <row r="15" spans="1:38" ht="12.75">
      <c r="A15">
        <f>'[1]2013.terv'!A15</f>
        <v>0</v>
      </c>
      <c r="B15" t="str">
        <f>'[1]2013.terv'!B15</f>
        <v>06.</v>
      </c>
      <c r="C15" t="str">
        <f>'[1]2013.terv'!C15</f>
        <v>Nemzetőr sori Központi Óvoda </v>
      </c>
      <c r="D15">
        <f>'[1]2013.terv'!D15</f>
        <v>98820</v>
      </c>
      <c r="E15">
        <f>'[1]2013.terv'!E15</f>
        <v>26401</v>
      </c>
      <c r="F15">
        <f>'[1]2013.terv'!F15</f>
        <v>17905</v>
      </c>
      <c r="G15">
        <f>'[1]2013.terv'!G15</f>
        <v>0</v>
      </c>
      <c r="H15">
        <f>'[1]2013.terv'!H15</f>
        <v>0</v>
      </c>
      <c r="I15">
        <f>'[1]2013.terv'!I15</f>
        <v>0</v>
      </c>
      <c r="J15">
        <f>'[1]2013.terv'!J15</f>
        <v>0</v>
      </c>
      <c r="K15">
        <f>'[1]2013.terv'!K15</f>
        <v>0</v>
      </c>
      <c r="L15">
        <f>'[1]2013.terv'!L15</f>
        <v>0</v>
      </c>
      <c r="M15">
        <f>'[1]2013.terv'!M15</f>
        <v>0</v>
      </c>
      <c r="N15">
        <f>'[1]2013.terv'!N15</f>
        <v>0</v>
      </c>
      <c r="O15">
        <f>'[1]2013.terv'!O15</f>
        <v>0</v>
      </c>
      <c r="P15">
        <f>'[1]2013.terv'!P15</f>
        <v>0</v>
      </c>
      <c r="Q15">
        <f>'[1]2013.terv'!Q15</f>
        <v>864</v>
      </c>
      <c r="R15">
        <f>'[1]2013.terv'!R15</f>
        <v>143990</v>
      </c>
      <c r="S15">
        <f>'[1]2013.terv'!S15</f>
        <v>55</v>
      </c>
      <c r="T15">
        <f>'[1]2013.terv'!T15</f>
        <v>36</v>
      </c>
      <c r="U15">
        <f>'[1]2013.terv'!U15</f>
        <v>0</v>
      </c>
      <c r="V15">
        <f>'[1]2013.terv'!V15</f>
        <v>36</v>
      </c>
      <c r="W15">
        <f>'[1]2013.terv'!W15</f>
        <v>0</v>
      </c>
      <c r="X15">
        <f>'[1]2013.terv'!X15</f>
        <v>0</v>
      </c>
      <c r="Y15">
        <f>'[1]2013.terv'!Y15</f>
        <v>0</v>
      </c>
      <c r="Z15">
        <f>'[1]2013.terv'!Z15</f>
        <v>0</v>
      </c>
      <c r="AA15">
        <f>'[1]2013.terv'!AA15</f>
        <v>0</v>
      </c>
      <c r="AB15">
        <f>'[1]2013.terv'!AB15</f>
        <v>0</v>
      </c>
      <c r="AC15">
        <f>'[1]2013.terv'!AC15</f>
        <v>0</v>
      </c>
      <c r="AD15">
        <f>'[1]2013.terv'!AD15</f>
        <v>0</v>
      </c>
      <c r="AE15">
        <f>'[1]2013.terv'!AE15</f>
        <v>0</v>
      </c>
      <c r="AF15">
        <f>'[1]2013.terv'!AF15</f>
        <v>143090</v>
      </c>
      <c r="AG15">
        <f>'[1]2013.terv'!AG15</f>
        <v>143090</v>
      </c>
      <c r="AH15">
        <f>'[1]2013.terv'!AH15</f>
        <v>0</v>
      </c>
      <c r="AI15">
        <f>'[1]2013.terv'!AI15</f>
        <v>864</v>
      </c>
      <c r="AJ15">
        <f>'[1]2013.terv'!AJ15</f>
        <v>864</v>
      </c>
      <c r="AK15">
        <f>'[1]2013.terv'!AK15</f>
        <v>0</v>
      </c>
      <c r="AL15">
        <f>'[1]2013.terv'!AL15</f>
        <v>143990</v>
      </c>
    </row>
    <row r="16" spans="1:38" ht="12.75">
      <c r="A16">
        <f>'[1]2013.terv'!A16</f>
        <v>0</v>
      </c>
      <c r="B16" t="str">
        <f>'[1]2013.terv'!B16</f>
        <v>07.</v>
      </c>
      <c r="C16" t="str">
        <f>'[1]2013.terv'!C16</f>
        <v>Ált. Iskolai,Óvodai és Eü.Gondnokság: egyéb feladatok</v>
      </c>
      <c r="D16">
        <f>'[1]2013.terv'!D16</f>
        <v>395375</v>
      </c>
      <c r="E16">
        <f>'[1]2013.terv'!E16</f>
        <v>101957</v>
      </c>
      <c r="F16">
        <f>'[1]2013.terv'!F16</f>
        <v>1466156</v>
      </c>
      <c r="G16">
        <f>'[1]2013.terv'!G16</f>
        <v>0</v>
      </c>
      <c r="H16">
        <f>'[1]2013.terv'!H16</f>
        <v>0</v>
      </c>
      <c r="I16">
        <f>'[1]2013.terv'!I16</f>
        <v>0</v>
      </c>
      <c r="J16">
        <f>'[1]2013.terv'!J16</f>
        <v>0</v>
      </c>
      <c r="K16">
        <f>'[1]2013.terv'!K16</f>
        <v>0</v>
      </c>
      <c r="L16">
        <f>'[1]2013.terv'!L16</f>
        <v>1800</v>
      </c>
      <c r="M16">
        <f>'[1]2013.terv'!M16</f>
        <v>0</v>
      </c>
      <c r="N16">
        <f>'[1]2013.terv'!N16</f>
        <v>0</v>
      </c>
      <c r="O16">
        <f>'[1]2013.terv'!O16</f>
        <v>0</v>
      </c>
      <c r="P16">
        <f>'[1]2013.terv'!P16</f>
        <v>0</v>
      </c>
      <c r="Q16">
        <f>'[1]2013.terv'!Q16</f>
        <v>191229.6</v>
      </c>
      <c r="R16">
        <f>'[1]2013.terv'!R16</f>
        <v>2156517.6</v>
      </c>
      <c r="S16">
        <f>'[1]2013.terv'!S16</f>
        <v>241</v>
      </c>
      <c r="T16">
        <f>'[1]2013.terv'!T16</f>
        <v>420169</v>
      </c>
      <c r="U16">
        <f>'[1]2013.terv'!U16</f>
        <v>357026</v>
      </c>
      <c r="V16">
        <f>'[1]2013.terv'!V16</f>
        <v>63143</v>
      </c>
      <c r="W16">
        <f>'[1]2013.terv'!W16</f>
        <v>190697</v>
      </c>
      <c r="X16">
        <f>'[1]2013.terv'!X16</f>
        <v>0</v>
      </c>
      <c r="Y16">
        <f>'[1]2013.terv'!Y16</f>
        <v>0</v>
      </c>
      <c r="Z16">
        <f>'[1]2013.terv'!Z16</f>
        <v>0</v>
      </c>
      <c r="AA16">
        <f>'[1]2013.terv'!AA16</f>
        <v>0</v>
      </c>
      <c r="AB16">
        <f>'[1]2013.terv'!AB16</f>
        <v>0</v>
      </c>
      <c r="AC16">
        <f>'[1]2013.terv'!AC16</f>
        <v>0</v>
      </c>
      <c r="AD16">
        <f>'[1]2013.terv'!AD16</f>
        <v>0</v>
      </c>
      <c r="AE16">
        <f>'[1]2013.terv'!AE16</f>
        <v>0</v>
      </c>
      <c r="AF16">
        <f>'[1]2013.terv'!AF16</f>
        <v>1354422</v>
      </c>
      <c r="AG16">
        <f>'[1]2013.terv'!AG16</f>
        <v>1352622</v>
      </c>
      <c r="AH16">
        <f>'[1]2013.terv'!AH16</f>
        <v>1800</v>
      </c>
      <c r="AI16">
        <f>'[1]2013.terv'!AI16</f>
        <v>191229.6</v>
      </c>
      <c r="AJ16">
        <f>'[1]2013.terv'!AJ16</f>
        <v>191229.6</v>
      </c>
      <c r="AK16">
        <f>'[1]2013.terv'!AK16</f>
        <v>0</v>
      </c>
      <c r="AL16">
        <f>'[1]2013.terv'!AL16</f>
        <v>2156517.6</v>
      </c>
    </row>
    <row r="17" spans="1:38" ht="12.75">
      <c r="A17">
        <f>'[1]2013.terv'!A17</f>
        <v>0</v>
      </c>
      <c r="B17" t="str">
        <f>'[1]2013.terv'!B17</f>
        <v>08.</v>
      </c>
      <c r="C17" t="str">
        <f>'[1]2013.terv'!C17</f>
        <v>Sportközpont és Sportiskola</v>
      </c>
      <c r="D17">
        <f>'[1]2013.terv'!D17</f>
        <v>55828</v>
      </c>
      <c r="E17">
        <f>'[1]2013.terv'!E17</f>
        <v>14793</v>
      </c>
      <c r="F17">
        <f>'[1]2013.terv'!F17</f>
        <v>79214</v>
      </c>
      <c r="G17">
        <f>'[1]2013.terv'!G17</f>
        <v>0</v>
      </c>
      <c r="H17">
        <f>'[1]2013.terv'!H17</f>
        <v>0</v>
      </c>
      <c r="I17">
        <f>'[1]2013.terv'!I17</f>
        <v>0</v>
      </c>
      <c r="J17">
        <f>'[1]2013.terv'!J17</f>
        <v>0</v>
      </c>
      <c r="K17">
        <f>'[1]2013.terv'!K17</f>
        <v>0</v>
      </c>
      <c r="L17">
        <f>'[1]2013.terv'!L17</f>
        <v>0</v>
      </c>
      <c r="M17">
        <f>'[1]2013.terv'!M17</f>
        <v>0</v>
      </c>
      <c r="N17">
        <f>'[1]2013.terv'!N17</f>
        <v>0</v>
      </c>
      <c r="O17">
        <f>'[1]2013.terv'!O17</f>
        <v>0</v>
      </c>
      <c r="P17">
        <f>'[1]2013.terv'!P17</f>
        <v>0</v>
      </c>
      <c r="Q17">
        <f>'[1]2013.terv'!Q17</f>
        <v>34314</v>
      </c>
      <c r="R17">
        <f>'[1]2013.terv'!R17</f>
        <v>184149</v>
      </c>
      <c r="S17">
        <f>'[1]2013.terv'!S17</f>
        <v>26</v>
      </c>
      <c r="T17">
        <f>'[1]2013.terv'!T17</f>
        <v>21692</v>
      </c>
      <c r="U17">
        <f>'[1]2013.terv'!U17</f>
        <v>0</v>
      </c>
      <c r="V17">
        <f>'[1]2013.terv'!V17</f>
        <v>21692</v>
      </c>
      <c r="W17">
        <f>'[1]2013.terv'!W17</f>
        <v>0</v>
      </c>
      <c r="X17">
        <f>'[1]2013.terv'!X17</f>
        <v>0</v>
      </c>
      <c r="Y17">
        <f>'[1]2013.terv'!Y17</f>
        <v>0</v>
      </c>
      <c r="Z17">
        <f>'[1]2013.terv'!Z17</f>
        <v>0</v>
      </c>
      <c r="AA17">
        <f>'[1]2013.terv'!AA17</f>
        <v>0</v>
      </c>
      <c r="AB17">
        <f>'[1]2013.terv'!AB17</f>
        <v>0</v>
      </c>
      <c r="AC17">
        <f>'[1]2013.terv'!AC17</f>
        <v>0</v>
      </c>
      <c r="AD17">
        <f>'[1]2013.terv'!AD17</f>
        <v>0</v>
      </c>
      <c r="AE17">
        <f>'[1]2013.terv'!AE17</f>
        <v>0</v>
      </c>
      <c r="AF17">
        <f>'[1]2013.terv'!AF17</f>
        <v>128143</v>
      </c>
      <c r="AG17">
        <f>'[1]2013.terv'!AG17</f>
        <v>128143</v>
      </c>
      <c r="AH17">
        <f>'[1]2013.terv'!AH17</f>
        <v>0</v>
      </c>
      <c r="AI17">
        <f>'[1]2013.terv'!AI17</f>
        <v>34314</v>
      </c>
      <c r="AJ17">
        <f>'[1]2013.terv'!AJ17</f>
        <v>34314</v>
      </c>
      <c r="AK17">
        <f>'[1]2013.terv'!AK17</f>
        <v>0</v>
      </c>
      <c r="AL17">
        <f>'[1]2013.terv'!AL17</f>
        <v>184149</v>
      </c>
    </row>
    <row r="18" spans="1:38" ht="12.75">
      <c r="A18">
        <f>'[1]2013.terv'!A18</f>
        <v>0</v>
      </c>
      <c r="B18" t="str">
        <f>'[1]2013.terv'!B18</f>
        <v>09.</v>
      </c>
      <c r="C18" t="str">
        <f>'[1]2013.terv'!C18</f>
        <v>Szocio-Net Egyesített Szociális Intézmények</v>
      </c>
      <c r="D18">
        <f>'[1]2013.terv'!D18</f>
        <v>258022</v>
      </c>
      <c r="E18">
        <f>'[1]2013.terv'!E18</f>
        <v>67379</v>
      </c>
      <c r="F18">
        <f>'[1]2013.terv'!F18</f>
        <v>392849</v>
      </c>
      <c r="G18">
        <f>'[1]2013.terv'!G18</f>
        <v>0</v>
      </c>
      <c r="H18">
        <f>'[1]2013.terv'!H18</f>
        <v>0</v>
      </c>
      <c r="I18">
        <f>'[1]2013.terv'!I18</f>
        <v>0</v>
      </c>
      <c r="J18">
        <f>'[1]2013.terv'!J18</f>
        <v>0</v>
      </c>
      <c r="K18">
        <f>'[1]2013.terv'!K18</f>
        <v>0</v>
      </c>
      <c r="L18">
        <f>'[1]2013.terv'!L18</f>
        <v>0</v>
      </c>
      <c r="M18">
        <f>'[1]2013.terv'!M18</f>
        <v>0</v>
      </c>
      <c r="N18">
        <f>'[1]2013.terv'!N18</f>
        <v>0</v>
      </c>
      <c r="O18">
        <f>'[1]2013.terv'!O18</f>
        <v>0</v>
      </c>
      <c r="P18">
        <f>'[1]2013.terv'!P18</f>
        <v>0</v>
      </c>
      <c r="Q18">
        <f>'[1]2013.terv'!Q18</f>
        <v>22703</v>
      </c>
      <c r="R18">
        <f>'[1]2013.terv'!R18</f>
        <v>740953</v>
      </c>
      <c r="S18">
        <f>'[1]2013.terv'!S18</f>
        <v>163</v>
      </c>
      <c r="T18">
        <f>'[1]2013.terv'!T18</f>
        <v>141770</v>
      </c>
      <c r="U18">
        <f>'[1]2013.terv'!U18</f>
        <v>67144</v>
      </c>
      <c r="V18">
        <f>'[1]2013.terv'!V18</f>
        <v>74626</v>
      </c>
      <c r="W18">
        <f>'[1]2013.terv'!W18</f>
        <v>11910</v>
      </c>
      <c r="X18">
        <f>'[1]2013.terv'!X18</f>
        <v>0</v>
      </c>
      <c r="Y18">
        <f>'[1]2013.terv'!Y18</f>
        <v>0</v>
      </c>
      <c r="Z18">
        <f>'[1]2013.terv'!Z18</f>
        <v>0</v>
      </c>
      <c r="AA18">
        <f>'[1]2013.terv'!AA18</f>
        <v>0</v>
      </c>
      <c r="AB18">
        <f>'[1]2013.terv'!AB18</f>
        <v>0</v>
      </c>
      <c r="AC18">
        <f>'[1]2013.terv'!AC18</f>
        <v>0</v>
      </c>
      <c r="AD18">
        <f>'[1]2013.terv'!AD18</f>
        <v>0</v>
      </c>
      <c r="AE18">
        <f>'[1]2013.terv'!AE18</f>
        <v>0</v>
      </c>
      <c r="AF18">
        <f>'[1]2013.terv'!AF18</f>
        <v>564570</v>
      </c>
      <c r="AG18">
        <f>'[1]2013.terv'!AG18</f>
        <v>564570</v>
      </c>
      <c r="AH18">
        <f>'[1]2013.terv'!AH18</f>
        <v>0</v>
      </c>
      <c r="AI18">
        <f>'[1]2013.terv'!AI18</f>
        <v>22703</v>
      </c>
      <c r="AJ18">
        <f>'[1]2013.terv'!AJ18</f>
        <v>22703</v>
      </c>
      <c r="AK18">
        <f>'[1]2013.terv'!AK18</f>
        <v>0</v>
      </c>
      <c r="AL18">
        <f>'[1]2013.terv'!AL18</f>
        <v>740953</v>
      </c>
    </row>
    <row r="19" spans="1:38" ht="12.75">
      <c r="A19" t="str">
        <f>'[1]2013.terv'!A19</f>
        <v>03.</v>
      </c>
      <c r="B19">
        <f>'[1]2013.terv'!B19</f>
        <v>0</v>
      </c>
      <c r="C19" t="str">
        <f>'[1]2013.terv'!C19</f>
        <v>Együd Á.Kulturális Központ</v>
      </c>
      <c r="D19">
        <f>'[1]2013.terv'!D19</f>
        <v>76099</v>
      </c>
      <c r="E19">
        <f>'[1]2013.terv'!E19</f>
        <v>20444</v>
      </c>
      <c r="F19">
        <f>'[1]2013.terv'!F19</f>
        <v>109739</v>
      </c>
      <c r="G19">
        <f>'[1]2013.terv'!G19</f>
        <v>0</v>
      </c>
      <c r="H19">
        <f>'[1]2013.terv'!H19</f>
        <v>0</v>
      </c>
      <c r="I19">
        <f>'[1]2013.terv'!I19</f>
        <v>0</v>
      </c>
      <c r="J19">
        <f>'[1]2013.terv'!J19</f>
        <v>0</v>
      </c>
      <c r="K19">
        <f>'[1]2013.terv'!K19</f>
        <v>0</v>
      </c>
      <c r="L19">
        <f>'[1]2013.terv'!L19</f>
        <v>0</v>
      </c>
      <c r="M19">
        <f>'[1]2013.terv'!M19</f>
        <v>0</v>
      </c>
      <c r="N19">
        <f>'[1]2013.terv'!N19</f>
        <v>0</v>
      </c>
      <c r="O19">
        <f>'[1]2013.terv'!O19</f>
        <v>0</v>
      </c>
      <c r="P19">
        <f>'[1]2013.terv'!P19</f>
        <v>0</v>
      </c>
      <c r="Q19">
        <f>'[1]2013.terv'!Q19</f>
        <v>0</v>
      </c>
      <c r="R19">
        <f>'[1]2013.terv'!R19</f>
        <v>206282</v>
      </c>
      <c r="S19">
        <f>'[1]2013.terv'!S19</f>
        <v>39</v>
      </c>
      <c r="T19">
        <f>'[1]2013.terv'!T19</f>
        <v>23564</v>
      </c>
      <c r="U19">
        <f>'[1]2013.terv'!U19</f>
        <v>0</v>
      </c>
      <c r="V19">
        <f>'[1]2013.terv'!V19</f>
        <v>23564</v>
      </c>
      <c r="W19">
        <f>'[1]2013.terv'!W19</f>
        <v>0</v>
      </c>
      <c r="X19">
        <f>'[1]2013.terv'!X19</f>
        <v>0</v>
      </c>
      <c r="Y19">
        <f>'[1]2013.terv'!Y19</f>
        <v>0</v>
      </c>
      <c r="Z19">
        <f>'[1]2013.terv'!Z19</f>
        <v>0</v>
      </c>
      <c r="AA19">
        <f>'[1]2013.terv'!AA19</f>
        <v>0</v>
      </c>
      <c r="AB19">
        <f>'[1]2013.terv'!AB19</f>
        <v>0</v>
      </c>
      <c r="AC19">
        <f>'[1]2013.terv'!AC19</f>
        <v>0</v>
      </c>
      <c r="AD19">
        <f>'[1]2013.terv'!AD19</f>
        <v>0</v>
      </c>
      <c r="AE19">
        <f>'[1]2013.terv'!AE19</f>
        <v>0</v>
      </c>
      <c r="AF19">
        <f>'[1]2013.terv'!AF19</f>
        <v>182718</v>
      </c>
      <c r="AG19">
        <f>'[1]2013.terv'!AG19</f>
        <v>182718</v>
      </c>
      <c r="AH19">
        <f>'[1]2013.terv'!AH19</f>
        <v>0</v>
      </c>
      <c r="AI19">
        <f>'[1]2013.terv'!AI19</f>
        <v>0</v>
      </c>
      <c r="AJ19">
        <f>'[1]2013.terv'!AJ19</f>
        <v>0</v>
      </c>
      <c r="AK19">
        <f>'[1]2013.terv'!AK19</f>
        <v>0</v>
      </c>
      <c r="AL19">
        <f>'[1]2013.terv'!AL19</f>
        <v>206282</v>
      </c>
    </row>
    <row r="20" spans="1:38" ht="12.75">
      <c r="A20" t="str">
        <f>'[1]2013.terv'!A20</f>
        <v>04.</v>
      </c>
      <c r="B20">
        <f>'[1]2013.terv'!B20</f>
        <v>0</v>
      </c>
      <c r="C20" t="str">
        <f>'[1]2013.terv'!C20</f>
        <v>Polgármesteri Hivatal</v>
      </c>
      <c r="D20">
        <f>'[1]2013.terv'!D20</f>
        <v>690804</v>
      </c>
      <c r="E20">
        <f>'[1]2013.terv'!E20</f>
        <v>182973</v>
      </c>
      <c r="F20">
        <f>'[1]2013.terv'!F20</f>
        <v>183349</v>
      </c>
      <c r="G20">
        <f>'[1]2013.terv'!G20</f>
        <v>0</v>
      </c>
      <c r="H20">
        <f>'[1]2013.terv'!H20</f>
        <v>0</v>
      </c>
      <c r="I20">
        <f>'[1]2013.terv'!I20</f>
        <v>820655</v>
      </c>
      <c r="J20">
        <f>'[1]2013.terv'!J20</f>
        <v>0</v>
      </c>
      <c r="K20">
        <f>'[1]2013.terv'!K20</f>
        <v>0</v>
      </c>
      <c r="L20">
        <f>'[1]2013.terv'!L20</f>
        <v>0</v>
      </c>
      <c r="M20">
        <f>'[1]2013.terv'!M20</f>
        <v>0</v>
      </c>
      <c r="N20">
        <f>'[1]2013.terv'!N20</f>
        <v>0</v>
      </c>
      <c r="O20">
        <f>'[1]2013.terv'!O20</f>
        <v>0</v>
      </c>
      <c r="P20">
        <f>'[1]2013.terv'!P20</f>
        <v>0</v>
      </c>
      <c r="Q20">
        <f>'[1]2013.terv'!Q20</f>
        <v>0</v>
      </c>
      <c r="R20">
        <f>'[1]2013.terv'!R20</f>
        <v>1877781</v>
      </c>
      <c r="S20">
        <f>'[1]2013.terv'!S20</f>
        <v>217</v>
      </c>
      <c r="T20">
        <f>'[1]2013.terv'!T20</f>
        <v>44728</v>
      </c>
      <c r="U20">
        <f>'[1]2013.terv'!U20</f>
        <v>0</v>
      </c>
      <c r="V20">
        <f>'[1]2013.terv'!V20</f>
        <v>44728</v>
      </c>
      <c r="W20">
        <f>'[1]2013.terv'!W20</f>
        <v>0</v>
      </c>
      <c r="X20">
        <f>'[1]2013.terv'!X20</f>
        <v>0</v>
      </c>
      <c r="Y20">
        <f>'[1]2013.terv'!Y20</f>
        <v>0</v>
      </c>
      <c r="Z20">
        <f>'[1]2013.terv'!Z20</f>
        <v>0</v>
      </c>
      <c r="AA20">
        <f>'[1]2013.terv'!AA20</f>
        <v>0</v>
      </c>
      <c r="AB20">
        <f>'[1]2013.terv'!AB20</f>
        <v>0</v>
      </c>
      <c r="AC20">
        <f>'[1]2013.terv'!AC20</f>
        <v>0</v>
      </c>
      <c r="AD20">
        <f>'[1]2013.terv'!AD20</f>
        <v>0</v>
      </c>
      <c r="AE20">
        <f>'[1]2013.terv'!AE20</f>
        <v>0</v>
      </c>
      <c r="AF20">
        <f>'[1]2013.terv'!AF20</f>
        <v>1833053</v>
      </c>
      <c r="AG20">
        <f>'[1]2013.terv'!AG20</f>
        <v>1833053</v>
      </c>
      <c r="AH20">
        <f>'[1]2013.terv'!AH20</f>
        <v>0</v>
      </c>
      <c r="AI20">
        <f>'[1]2013.terv'!AI20</f>
        <v>0</v>
      </c>
      <c r="AJ20">
        <f>'[1]2013.terv'!AJ20</f>
        <v>0</v>
      </c>
      <c r="AK20">
        <f>'[1]2013.terv'!AK20</f>
        <v>0</v>
      </c>
      <c r="AL20">
        <f>'[1]2013.terv'!AL20</f>
        <v>1877781</v>
      </c>
    </row>
    <row r="21" spans="1:38" ht="12.75">
      <c r="A21" t="str">
        <f>'[1]2013.terv'!A21</f>
        <v>05.</v>
      </c>
      <c r="B21">
        <f>'[1]2013.terv'!B21</f>
        <v>0</v>
      </c>
      <c r="C21" t="str">
        <f>'[1]2013.terv'!C21</f>
        <v>Rippl-Rónai Megyei Hatókörű Városi Múzeum </v>
      </c>
      <c r="D21">
        <f>'[1]2013.terv'!D21</f>
        <v>97160</v>
      </c>
      <c r="E21">
        <f>'[1]2013.terv'!E21</f>
        <v>25344</v>
      </c>
      <c r="F21">
        <f>'[1]2013.terv'!F21</f>
        <v>79748</v>
      </c>
      <c r="G21">
        <f>'[1]2013.terv'!G21</f>
        <v>1108</v>
      </c>
      <c r="H21">
        <f>'[1]2013.terv'!H21</f>
        <v>0</v>
      </c>
      <c r="I21">
        <f>'[1]2013.terv'!I21</f>
        <v>0</v>
      </c>
      <c r="J21">
        <f>'[1]2013.terv'!J21</f>
        <v>0</v>
      </c>
      <c r="K21">
        <f>'[1]2013.terv'!K21</f>
        <v>0</v>
      </c>
      <c r="L21">
        <f>'[1]2013.terv'!L21</f>
        <v>0</v>
      </c>
      <c r="M21">
        <f>'[1]2013.terv'!M21</f>
        <v>0</v>
      </c>
      <c r="N21">
        <f>'[1]2013.terv'!N21</f>
        <v>0</v>
      </c>
      <c r="O21">
        <f>'[1]2013.terv'!O21</f>
        <v>0</v>
      </c>
      <c r="P21">
        <f>'[1]2013.terv'!P21</f>
        <v>0</v>
      </c>
      <c r="Q21">
        <f>'[1]2013.terv'!Q21</f>
        <v>0</v>
      </c>
      <c r="R21">
        <f>'[1]2013.terv'!R21</f>
        <v>203360</v>
      </c>
      <c r="S21">
        <f>'[1]2013.terv'!S21</f>
        <v>49</v>
      </c>
      <c r="T21">
        <f>'[1]2013.terv'!T21</f>
        <v>53090</v>
      </c>
      <c r="U21">
        <f>'[1]2013.terv'!U21</f>
        <v>0</v>
      </c>
      <c r="V21">
        <f>'[1]2013.terv'!V21</f>
        <v>53090</v>
      </c>
      <c r="W21">
        <f>'[1]2013.terv'!W21</f>
        <v>0</v>
      </c>
      <c r="X21">
        <f>'[1]2013.terv'!X21</f>
        <v>5853</v>
      </c>
      <c r="Y21">
        <f>'[1]2013.terv'!Y21</f>
        <v>0</v>
      </c>
      <c r="Z21">
        <f>'[1]2013.terv'!Z21</f>
        <v>1540</v>
      </c>
      <c r="AA21">
        <f>'[1]2013.terv'!AA21</f>
        <v>1540</v>
      </c>
      <c r="AB21">
        <f>'[1]2013.terv'!AB21</f>
        <v>0</v>
      </c>
      <c r="AC21">
        <f>'[1]2013.terv'!AC21</f>
        <v>0</v>
      </c>
      <c r="AD21">
        <f>'[1]2013.terv'!AD21</f>
        <v>0</v>
      </c>
      <c r="AE21">
        <f>'[1]2013.terv'!AE21</f>
        <v>0</v>
      </c>
      <c r="AF21">
        <f>'[1]2013.terv'!AF21</f>
        <v>142877</v>
      </c>
      <c r="AG21">
        <f>'[1]2013.terv'!AG21</f>
        <v>142877</v>
      </c>
      <c r="AH21">
        <f>'[1]2013.terv'!AH21</f>
        <v>0</v>
      </c>
      <c r="AI21">
        <f>'[1]2013.terv'!AI21</f>
        <v>0</v>
      </c>
      <c r="AJ21">
        <f>'[1]2013.terv'!AJ21</f>
        <v>0</v>
      </c>
      <c r="AK21">
        <f>'[1]2013.terv'!AK21</f>
        <v>0</v>
      </c>
      <c r="AL21">
        <f>'[1]2013.terv'!AL21</f>
        <v>203360</v>
      </c>
    </row>
    <row r="22" spans="1:38" ht="12.75">
      <c r="A22" t="str">
        <f>'[1]2013.terv'!A22</f>
        <v>06.</v>
      </c>
      <c r="B22">
        <f>'[1]2013.terv'!B22</f>
        <v>0</v>
      </c>
      <c r="C22" t="str">
        <f>'[1]2013.terv'!C22</f>
        <v>Takács Gyula Megyei és Városi Könyvtár</v>
      </c>
      <c r="D22">
        <f>'[1]2013.terv'!D22</f>
        <v>92858</v>
      </c>
      <c r="E22">
        <f>'[1]2013.terv'!E22</f>
        <v>25581</v>
      </c>
      <c r="F22">
        <f>'[1]2013.terv'!F22</f>
        <v>46350</v>
      </c>
      <c r="G22">
        <f>'[1]2013.terv'!G22</f>
        <v>0</v>
      </c>
      <c r="H22">
        <f>'[1]2013.terv'!H22</f>
        <v>0</v>
      </c>
      <c r="I22">
        <f>'[1]2013.terv'!I22</f>
        <v>0</v>
      </c>
      <c r="J22">
        <f>'[1]2013.terv'!J22</f>
        <v>0</v>
      </c>
      <c r="K22">
        <f>'[1]2013.terv'!K22</f>
        <v>0</v>
      </c>
      <c r="L22">
        <f>'[1]2013.terv'!L22</f>
        <v>3816</v>
      </c>
      <c r="M22">
        <f>'[1]2013.terv'!M22</f>
        <v>0</v>
      </c>
      <c r="N22">
        <f>'[1]2013.terv'!N22</f>
        <v>0</v>
      </c>
      <c r="O22">
        <f>'[1]2013.terv'!O22</f>
        <v>0</v>
      </c>
      <c r="P22">
        <f>'[1]2013.terv'!P22</f>
        <v>0</v>
      </c>
      <c r="Q22">
        <f>'[1]2013.terv'!Q22</f>
        <v>0</v>
      </c>
      <c r="R22">
        <f>'[1]2013.terv'!R22</f>
        <v>168605</v>
      </c>
      <c r="S22">
        <f>'[1]2013.terv'!S22</f>
        <v>47</v>
      </c>
      <c r="T22">
        <f>'[1]2013.terv'!T22</f>
        <v>14341</v>
      </c>
      <c r="U22">
        <f>'[1]2013.terv'!U22</f>
        <v>0</v>
      </c>
      <c r="V22">
        <f>'[1]2013.terv'!V22</f>
        <v>14341</v>
      </c>
      <c r="W22">
        <f>'[1]2013.terv'!W22</f>
        <v>0</v>
      </c>
      <c r="X22">
        <f>'[1]2013.terv'!X22</f>
        <v>0</v>
      </c>
      <c r="Y22">
        <f>'[1]2013.terv'!Y22</f>
        <v>0</v>
      </c>
      <c r="Z22">
        <f>'[1]2013.terv'!Z22</f>
        <v>0</v>
      </c>
      <c r="AA22">
        <f>'[1]2013.terv'!AA22</f>
        <v>0</v>
      </c>
      <c r="AB22">
        <f>'[1]2013.terv'!AB22</f>
        <v>0</v>
      </c>
      <c r="AC22">
        <f>'[1]2013.terv'!AC22</f>
        <v>0</v>
      </c>
      <c r="AD22">
        <f>'[1]2013.terv'!AD22</f>
        <v>0</v>
      </c>
      <c r="AE22">
        <f>'[1]2013.terv'!AE22</f>
        <v>0</v>
      </c>
      <c r="AF22">
        <f>'[1]2013.terv'!AF22</f>
        <v>154264</v>
      </c>
      <c r="AG22">
        <f>'[1]2013.terv'!AG22</f>
        <v>150448</v>
      </c>
      <c r="AH22">
        <f>'[1]2013.terv'!AH22</f>
        <v>3816</v>
      </c>
      <c r="AI22">
        <f>'[1]2013.terv'!AI22</f>
        <v>0</v>
      </c>
      <c r="AJ22">
        <f>'[1]2013.terv'!AJ22</f>
        <v>0</v>
      </c>
      <c r="AK22">
        <f>'[1]2013.terv'!AK22</f>
        <v>0</v>
      </c>
      <c r="AL22">
        <f>'[1]2013.terv'!AL22</f>
        <v>168605</v>
      </c>
    </row>
    <row r="23" spans="1:38" ht="12.75">
      <c r="A23">
        <f>'[1]2013.terv'!A23</f>
        <v>0</v>
      </c>
      <c r="B23">
        <f>'[1]2013.terv'!B23</f>
        <v>0</v>
      </c>
      <c r="C23" t="str">
        <f>'[1]2013.terv'!C23</f>
        <v>ÖSSZESEN</v>
      </c>
      <c r="D23">
        <f>'[1]2013.terv'!D23</f>
        <v>2295727</v>
      </c>
      <c r="E23">
        <f>'[1]2013.terv'!E23</f>
        <v>606299</v>
      </c>
      <c r="F23">
        <f>'[1]2013.terv'!F23</f>
        <v>3206097</v>
      </c>
      <c r="G23">
        <f>'[1]2013.terv'!G23</f>
        <v>1108</v>
      </c>
      <c r="H23">
        <f>'[1]2013.terv'!H23</f>
        <v>0</v>
      </c>
      <c r="I23">
        <f>'[1]2013.terv'!I23</f>
        <v>820655</v>
      </c>
      <c r="J23">
        <f>'[1]2013.terv'!J23</f>
        <v>0</v>
      </c>
      <c r="K23">
        <f>'[1]2013.terv'!K23</f>
        <v>0</v>
      </c>
      <c r="L23">
        <f>'[1]2013.terv'!L23</f>
        <v>12466</v>
      </c>
      <c r="M23">
        <f>'[1]2013.terv'!M23</f>
        <v>1236</v>
      </c>
      <c r="N23">
        <f>'[1]2013.terv'!N23</f>
        <v>0</v>
      </c>
      <c r="O23">
        <f>'[1]2013.terv'!O23</f>
        <v>0</v>
      </c>
      <c r="P23">
        <f>'[1]2013.terv'!P23</f>
        <v>0</v>
      </c>
      <c r="Q23">
        <f>'[1]2013.terv'!Q23</f>
        <v>296321.6</v>
      </c>
      <c r="R23">
        <f>'[1]2013.terv'!R23</f>
        <v>7239909.6</v>
      </c>
      <c r="S23">
        <f>'[1]2013.terv'!S23</f>
        <v>1118</v>
      </c>
      <c r="T23">
        <f>'[1]2013.terv'!T23</f>
        <v>951154</v>
      </c>
      <c r="U23">
        <f>'[1]2013.terv'!U23</f>
        <v>424170</v>
      </c>
      <c r="V23">
        <f>'[1]2013.terv'!V23</f>
        <v>526984</v>
      </c>
      <c r="W23">
        <f>'[1]2013.terv'!W23</f>
        <v>202607</v>
      </c>
      <c r="X23">
        <f>'[1]2013.terv'!X23</f>
        <v>5853</v>
      </c>
      <c r="Y23">
        <f>'[1]2013.terv'!Y23</f>
        <v>0</v>
      </c>
      <c r="Z23">
        <f>'[1]2013.terv'!Z23</f>
        <v>1540</v>
      </c>
      <c r="AA23">
        <f>'[1]2013.terv'!AA23</f>
        <v>1540</v>
      </c>
      <c r="AB23">
        <f>'[1]2013.terv'!AB23</f>
        <v>0</v>
      </c>
      <c r="AC23">
        <f>'[1]2013.terv'!AC23</f>
        <v>0</v>
      </c>
      <c r="AD23">
        <f>'[1]2013.terv'!AD23</f>
        <v>0</v>
      </c>
      <c r="AE23">
        <f>'[1]2013.terv'!AE23</f>
        <v>0</v>
      </c>
      <c r="AF23">
        <f>'[1]2013.terv'!AF23</f>
        <v>5782434</v>
      </c>
      <c r="AG23">
        <f>'[1]2013.terv'!AG23</f>
        <v>5768732</v>
      </c>
      <c r="AH23">
        <f>'[1]2013.terv'!AH23</f>
        <v>13702</v>
      </c>
      <c r="AI23">
        <f>'[1]2013.terv'!AI23</f>
        <v>296321.6</v>
      </c>
      <c r="AJ23">
        <f>'[1]2013.terv'!AJ23</f>
        <v>296321.6</v>
      </c>
      <c r="AK23">
        <f>'[1]2013.terv'!AK23</f>
        <v>0</v>
      </c>
      <c r="AL23">
        <f>'[1]2013.terv'!AL23</f>
        <v>7239909.6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6"/>
  <sheetViews>
    <sheetView view="pageBreakPreview" zoomScale="90" zoomScaleSheetLayoutView="90" zoomScalePageLayoutView="0" workbookViewId="0" topLeftCell="A7">
      <selection activeCell="C23" sqref="C23"/>
    </sheetView>
  </sheetViews>
  <sheetFormatPr defaultColWidth="9.00390625" defaultRowHeight="12.75"/>
  <cols>
    <col min="1" max="1" width="4.25390625" style="3" bestFit="1" customWidth="1"/>
    <col min="2" max="2" width="4.00390625" style="3" bestFit="1" customWidth="1"/>
    <col min="3" max="3" width="51.00390625" style="3" bestFit="1" customWidth="1"/>
    <col min="4" max="4" width="8.875" style="3" bestFit="1" customWidth="1"/>
    <col min="5" max="5" width="9.75390625" style="3" bestFit="1" customWidth="1"/>
    <col min="6" max="6" width="9.625" style="3" bestFit="1" customWidth="1"/>
    <col min="7" max="7" width="8.625" style="3" bestFit="1" customWidth="1"/>
    <col min="8" max="8" width="10.25390625" style="3" bestFit="1" customWidth="1"/>
    <col min="9" max="9" width="8.875" style="3" bestFit="1" customWidth="1"/>
    <col min="10" max="10" width="10.375" style="3" bestFit="1" customWidth="1"/>
    <col min="11" max="11" width="8.625" style="3" bestFit="1" customWidth="1"/>
    <col min="12" max="12" width="10.00390625" style="3" bestFit="1" customWidth="1"/>
    <col min="13" max="13" width="8.375" style="3" bestFit="1" customWidth="1"/>
    <col min="14" max="14" width="9.375" style="3" bestFit="1" customWidth="1"/>
    <col min="15" max="15" width="10.625" style="3" bestFit="1" customWidth="1"/>
    <col min="16" max="16" width="7.75390625" style="3" bestFit="1" customWidth="1"/>
    <col min="17" max="17" width="12.25390625" style="3" bestFit="1" customWidth="1"/>
    <col min="18" max="18" width="10.625" style="3" bestFit="1" customWidth="1"/>
    <col min="19" max="19" width="5.375" style="3" bestFit="1" customWidth="1"/>
    <col min="20" max="20" width="9.625" style="3" bestFit="1" customWidth="1"/>
    <col min="21" max="21" width="9.375" style="3" bestFit="1" customWidth="1"/>
    <col min="22" max="22" width="10.25390625" style="3" bestFit="1" customWidth="1"/>
    <col min="23" max="24" width="11.00390625" style="3" bestFit="1" customWidth="1"/>
    <col min="25" max="25" width="9.125" style="3" customWidth="1"/>
    <col min="26" max="26" width="12.125" style="3" bestFit="1" customWidth="1"/>
    <col min="27" max="27" width="11.75390625" style="3" bestFit="1" customWidth="1"/>
    <col min="28" max="29" width="10.375" style="3" bestFit="1" customWidth="1"/>
    <col min="30" max="30" width="11.75390625" style="3" bestFit="1" customWidth="1"/>
    <col min="31" max="31" width="9.875" style="3" bestFit="1" customWidth="1"/>
    <col min="32" max="32" width="8.875" style="3" bestFit="1" customWidth="1"/>
    <col min="33" max="33" width="9.00390625" style="3" bestFit="1" customWidth="1"/>
    <col min="34" max="34" width="8.875" style="3" bestFit="1" customWidth="1"/>
    <col min="35" max="35" width="11.375" style="3" bestFit="1" customWidth="1"/>
    <col min="36" max="36" width="10.625" style="3" bestFit="1" customWidth="1"/>
    <col min="37" max="37" width="11.25390625" style="3" bestFit="1" customWidth="1"/>
    <col min="38" max="38" width="11.125" style="3" bestFit="1" customWidth="1"/>
    <col min="39" max="16384" width="9.125" style="3" customWidth="1"/>
  </cols>
  <sheetData>
    <row r="1" spans="1:38" ht="15.75">
      <c r="A1" s="84" t="s">
        <v>8</v>
      </c>
      <c r="B1" s="84"/>
      <c r="C1" s="275"/>
      <c r="D1" s="76" t="s">
        <v>26</v>
      </c>
      <c r="E1" s="76" t="s">
        <v>26</v>
      </c>
      <c r="F1" s="76" t="s">
        <v>26</v>
      </c>
      <c r="G1" s="76" t="s">
        <v>26</v>
      </c>
      <c r="H1" s="76" t="s">
        <v>26</v>
      </c>
      <c r="I1" s="76" t="s">
        <v>26</v>
      </c>
      <c r="J1" s="76" t="s">
        <v>26</v>
      </c>
      <c r="K1" s="76" t="s">
        <v>26</v>
      </c>
      <c r="L1" s="76" t="s">
        <v>27</v>
      </c>
      <c r="M1" s="76" t="s">
        <v>27</v>
      </c>
      <c r="N1" s="76" t="s">
        <v>27</v>
      </c>
      <c r="O1" s="76" t="s">
        <v>27</v>
      </c>
      <c r="P1" s="76" t="s">
        <v>27</v>
      </c>
      <c r="Q1" s="76" t="s">
        <v>122</v>
      </c>
      <c r="R1" s="81"/>
      <c r="S1" s="81"/>
      <c r="T1" s="76" t="s">
        <v>26</v>
      </c>
      <c r="U1" s="76" t="s">
        <v>26</v>
      </c>
      <c r="V1" s="76" t="s">
        <v>26</v>
      </c>
      <c r="W1" s="76" t="s">
        <v>26</v>
      </c>
      <c r="X1" s="76" t="s">
        <v>26</v>
      </c>
      <c r="Y1" s="76" t="s">
        <v>26</v>
      </c>
      <c r="Z1" s="76" t="s">
        <v>26</v>
      </c>
      <c r="AA1" s="66" t="s">
        <v>27</v>
      </c>
      <c r="AB1" s="76" t="s">
        <v>27</v>
      </c>
      <c r="AC1" s="76" t="s">
        <v>27</v>
      </c>
      <c r="AD1" s="66" t="s">
        <v>27</v>
      </c>
      <c r="AE1" s="66" t="s">
        <v>27</v>
      </c>
      <c r="AF1" s="66" t="s">
        <v>31</v>
      </c>
      <c r="AG1" s="66"/>
      <c r="AH1" s="66"/>
      <c r="AI1" s="66" t="s">
        <v>30</v>
      </c>
      <c r="AJ1" s="66" t="s">
        <v>30</v>
      </c>
      <c r="AK1" s="66" t="s">
        <v>163</v>
      </c>
      <c r="AL1" s="76"/>
    </row>
    <row r="2" spans="1:38" ht="14.25">
      <c r="A2" s="77" t="s">
        <v>11</v>
      </c>
      <c r="B2" s="77" t="s">
        <v>0</v>
      </c>
      <c r="C2" s="276" t="s">
        <v>434</v>
      </c>
      <c r="D2" s="76" t="s">
        <v>2</v>
      </c>
      <c r="E2" s="76" t="s">
        <v>45</v>
      </c>
      <c r="F2" s="76" t="s">
        <v>46</v>
      </c>
      <c r="G2" s="78" t="s">
        <v>94</v>
      </c>
      <c r="H2" s="78" t="s">
        <v>97</v>
      </c>
      <c r="I2" s="78" t="s">
        <v>102</v>
      </c>
      <c r="J2" s="78" t="s">
        <v>106</v>
      </c>
      <c r="K2" s="78" t="s">
        <v>50</v>
      </c>
      <c r="L2" s="78" t="s">
        <v>2</v>
      </c>
      <c r="M2" s="78" t="s">
        <v>45</v>
      </c>
      <c r="N2" s="78" t="s">
        <v>117</v>
      </c>
      <c r="O2" s="78" t="s">
        <v>119</v>
      </c>
      <c r="P2" s="78" t="s">
        <v>121</v>
      </c>
      <c r="Q2" s="67" t="s">
        <v>45</v>
      </c>
      <c r="R2" s="20"/>
      <c r="S2" s="20" t="s">
        <v>203</v>
      </c>
      <c r="T2" s="76" t="s">
        <v>2</v>
      </c>
      <c r="U2" s="78"/>
      <c r="V2" s="78"/>
      <c r="W2" s="78"/>
      <c r="X2" s="78"/>
      <c r="Y2" s="78" t="s">
        <v>140</v>
      </c>
      <c r="Z2" s="78" t="s">
        <v>164</v>
      </c>
      <c r="AA2" s="68" t="s">
        <v>2</v>
      </c>
      <c r="AB2" s="78"/>
      <c r="AC2" s="78"/>
      <c r="AD2" s="68" t="s">
        <v>140</v>
      </c>
      <c r="AE2" s="68" t="s">
        <v>143</v>
      </c>
      <c r="AF2" s="68" t="s">
        <v>2</v>
      </c>
      <c r="AG2" s="68"/>
      <c r="AH2" s="68"/>
      <c r="AI2" s="78" t="s">
        <v>2</v>
      </c>
      <c r="AJ2" s="68"/>
      <c r="AK2" s="68"/>
      <c r="AL2" s="14"/>
    </row>
    <row r="3" spans="1:38" ht="14.25">
      <c r="A3" s="77" t="s">
        <v>7</v>
      </c>
      <c r="B3" s="77" t="s">
        <v>1</v>
      </c>
      <c r="C3" s="276" t="s">
        <v>435</v>
      </c>
      <c r="D3" s="14" t="s">
        <v>28</v>
      </c>
      <c r="E3" s="14" t="s">
        <v>192</v>
      </c>
      <c r="F3" s="14" t="s">
        <v>193</v>
      </c>
      <c r="G3" s="20" t="s">
        <v>436</v>
      </c>
      <c r="H3" s="20" t="s">
        <v>391</v>
      </c>
      <c r="I3" s="20" t="s">
        <v>103</v>
      </c>
      <c r="J3" s="20" t="s">
        <v>107</v>
      </c>
      <c r="K3" s="14" t="s">
        <v>108</v>
      </c>
      <c r="L3" s="14" t="s">
        <v>194</v>
      </c>
      <c r="M3" s="14" t="s">
        <v>195</v>
      </c>
      <c r="N3" s="14" t="s">
        <v>437</v>
      </c>
      <c r="O3" s="14" t="s">
        <v>438</v>
      </c>
      <c r="P3" s="14" t="s">
        <v>107</v>
      </c>
      <c r="Q3" s="85" t="s">
        <v>439</v>
      </c>
      <c r="R3" s="14" t="s">
        <v>196</v>
      </c>
      <c r="S3" s="14" t="s">
        <v>204</v>
      </c>
      <c r="T3" s="14" t="s">
        <v>29</v>
      </c>
      <c r="U3" s="78" t="s">
        <v>130</v>
      </c>
      <c r="V3" s="78" t="s">
        <v>132</v>
      </c>
      <c r="W3" s="78" t="s">
        <v>134</v>
      </c>
      <c r="X3" s="78" t="s">
        <v>138</v>
      </c>
      <c r="Y3" s="20" t="s">
        <v>440</v>
      </c>
      <c r="Z3" s="20" t="s">
        <v>167</v>
      </c>
      <c r="AA3" s="80" t="s">
        <v>421</v>
      </c>
      <c r="AB3" s="78" t="s">
        <v>134</v>
      </c>
      <c r="AC3" s="78" t="s">
        <v>138</v>
      </c>
      <c r="AD3" s="14" t="s">
        <v>421</v>
      </c>
      <c r="AE3" s="14" t="s">
        <v>107</v>
      </c>
      <c r="AF3" s="14" t="s">
        <v>169</v>
      </c>
      <c r="AG3" s="78" t="s">
        <v>130</v>
      </c>
      <c r="AH3" s="78" t="s">
        <v>132</v>
      </c>
      <c r="AI3" s="79" t="s">
        <v>107</v>
      </c>
      <c r="AJ3" s="78" t="s">
        <v>130</v>
      </c>
      <c r="AK3" s="67" t="s">
        <v>159</v>
      </c>
      <c r="AL3" s="14" t="s">
        <v>165</v>
      </c>
    </row>
    <row r="4" spans="1:38" ht="14.25">
      <c r="A4" s="77" t="s">
        <v>8</v>
      </c>
      <c r="B4" s="77"/>
      <c r="C4" s="276" t="s">
        <v>441</v>
      </c>
      <c r="D4" s="14" t="s">
        <v>105</v>
      </c>
      <c r="E4" s="14" t="s">
        <v>90</v>
      </c>
      <c r="F4" s="14" t="s">
        <v>197</v>
      </c>
      <c r="G4" s="14" t="s">
        <v>129</v>
      </c>
      <c r="H4" s="14" t="s">
        <v>99</v>
      </c>
      <c r="I4" s="14" t="s">
        <v>442</v>
      </c>
      <c r="J4" s="14" t="s">
        <v>443</v>
      </c>
      <c r="K4" s="14" t="s">
        <v>199</v>
      </c>
      <c r="L4" s="14" t="s">
        <v>113</v>
      </c>
      <c r="M4" s="14" t="s">
        <v>113</v>
      </c>
      <c r="N4" s="14" t="s">
        <v>115</v>
      </c>
      <c r="O4" s="14" t="s">
        <v>99</v>
      </c>
      <c r="P4" s="14" t="s">
        <v>115</v>
      </c>
      <c r="Q4" s="85" t="s">
        <v>200</v>
      </c>
      <c r="R4" s="14" t="s">
        <v>60</v>
      </c>
      <c r="S4" s="14" t="s">
        <v>84</v>
      </c>
      <c r="T4" s="14" t="s">
        <v>129</v>
      </c>
      <c r="U4" s="20" t="s">
        <v>444</v>
      </c>
      <c r="V4" s="81" t="s">
        <v>445</v>
      </c>
      <c r="W4" s="20" t="s">
        <v>171</v>
      </c>
      <c r="X4" s="81" t="s">
        <v>114</v>
      </c>
      <c r="Y4" s="14" t="s">
        <v>446</v>
      </c>
      <c r="Z4" s="14" t="s">
        <v>173</v>
      </c>
      <c r="AA4" s="82" t="s">
        <v>174</v>
      </c>
      <c r="AB4" s="20" t="s">
        <v>171</v>
      </c>
      <c r="AC4" s="81" t="s">
        <v>114</v>
      </c>
      <c r="AD4" s="14" t="s">
        <v>176</v>
      </c>
      <c r="AE4" s="14" t="s">
        <v>177</v>
      </c>
      <c r="AF4" s="14" t="s">
        <v>178</v>
      </c>
      <c r="AG4" s="20" t="s">
        <v>399</v>
      </c>
      <c r="AH4" s="81" t="s">
        <v>115</v>
      </c>
      <c r="AI4" s="14" t="s">
        <v>447</v>
      </c>
      <c r="AJ4" s="20" t="s">
        <v>448</v>
      </c>
      <c r="AK4" s="81" t="s">
        <v>449</v>
      </c>
      <c r="AL4" s="14" t="s">
        <v>60</v>
      </c>
    </row>
    <row r="5" spans="1:38" ht="15.75">
      <c r="A5" s="77"/>
      <c r="B5" s="77"/>
      <c r="C5" s="277"/>
      <c r="D5" s="14"/>
      <c r="E5" s="14" t="s">
        <v>91</v>
      </c>
      <c r="F5" s="14" t="s">
        <v>113</v>
      </c>
      <c r="G5" s="14" t="s">
        <v>113</v>
      </c>
      <c r="H5" s="14" t="s">
        <v>450</v>
      </c>
      <c r="I5" s="14" t="s">
        <v>105</v>
      </c>
      <c r="J5" s="14" t="s">
        <v>99</v>
      </c>
      <c r="K5" s="14" t="s">
        <v>110</v>
      </c>
      <c r="L5" s="14" t="s">
        <v>44</v>
      </c>
      <c r="M5" s="14" t="s">
        <v>44</v>
      </c>
      <c r="N5" s="14" t="s">
        <v>113</v>
      </c>
      <c r="O5" s="14" t="s">
        <v>202</v>
      </c>
      <c r="P5" s="14" t="s">
        <v>99</v>
      </c>
      <c r="Q5" s="85" t="s">
        <v>451</v>
      </c>
      <c r="R5" s="5"/>
      <c r="S5" s="4"/>
      <c r="T5" s="14" t="s">
        <v>10</v>
      </c>
      <c r="U5" s="21" t="s">
        <v>181</v>
      </c>
      <c r="V5" s="83" t="s">
        <v>180</v>
      </c>
      <c r="W5" s="21" t="s">
        <v>452</v>
      </c>
      <c r="X5" s="21" t="s">
        <v>452</v>
      </c>
      <c r="Y5" s="14" t="s">
        <v>183</v>
      </c>
      <c r="Z5" s="14" t="s">
        <v>147</v>
      </c>
      <c r="AA5" s="82" t="s">
        <v>181</v>
      </c>
      <c r="AB5" s="21" t="s">
        <v>453</v>
      </c>
      <c r="AC5" s="21" t="s">
        <v>453</v>
      </c>
      <c r="AD5" s="14" t="s">
        <v>183</v>
      </c>
      <c r="AE5" s="14" t="s">
        <v>147</v>
      </c>
      <c r="AF5" s="14" t="s">
        <v>83</v>
      </c>
      <c r="AG5" s="21" t="s">
        <v>83</v>
      </c>
      <c r="AH5" s="21" t="s">
        <v>83</v>
      </c>
      <c r="AI5" s="14" t="s">
        <v>184</v>
      </c>
      <c r="AJ5" s="21" t="s">
        <v>447</v>
      </c>
      <c r="AK5" s="21" t="s">
        <v>447</v>
      </c>
      <c r="AL5" s="79"/>
    </row>
    <row r="6" spans="1:38" ht="12.75">
      <c r="A6" s="76" t="s">
        <v>2</v>
      </c>
      <c r="B6" s="76" t="s">
        <v>45</v>
      </c>
      <c r="C6" s="76" t="s">
        <v>46</v>
      </c>
      <c r="D6" s="76" t="s">
        <v>49</v>
      </c>
      <c r="E6" s="76" t="s">
        <v>50</v>
      </c>
      <c r="F6" s="76" t="s">
        <v>47</v>
      </c>
      <c r="G6" s="76" t="s">
        <v>51</v>
      </c>
      <c r="H6" s="76" t="s">
        <v>48</v>
      </c>
      <c r="I6" s="76" t="s">
        <v>186</v>
      </c>
      <c r="J6" s="76" t="s">
        <v>13</v>
      </c>
      <c r="K6" s="76" t="s">
        <v>14</v>
      </c>
      <c r="L6" s="76" t="s">
        <v>15</v>
      </c>
      <c r="M6" s="76" t="s">
        <v>16</v>
      </c>
      <c r="N6" s="76" t="s">
        <v>17</v>
      </c>
      <c r="O6" s="76" t="s">
        <v>18</v>
      </c>
      <c r="P6" s="76" t="s">
        <v>19</v>
      </c>
      <c r="Q6" s="76" t="s">
        <v>20</v>
      </c>
      <c r="R6" s="76" t="s">
        <v>21</v>
      </c>
      <c r="S6" s="76" t="s">
        <v>22</v>
      </c>
      <c r="T6" s="76" t="s">
        <v>23</v>
      </c>
      <c r="U6" s="76" t="s">
        <v>24</v>
      </c>
      <c r="V6" s="76" t="s">
        <v>412</v>
      </c>
      <c r="W6" s="76" t="s">
        <v>454</v>
      </c>
      <c r="X6" s="76" t="s">
        <v>413</v>
      </c>
      <c r="Y6" s="76" t="s">
        <v>414</v>
      </c>
      <c r="Z6" s="76" t="s">
        <v>52</v>
      </c>
      <c r="AA6" s="76" t="s">
        <v>187</v>
      </c>
      <c r="AB6" s="76" t="s">
        <v>455</v>
      </c>
      <c r="AC6" s="76" t="s">
        <v>456</v>
      </c>
      <c r="AD6" s="76" t="s">
        <v>188</v>
      </c>
      <c r="AE6" s="76" t="s">
        <v>189</v>
      </c>
      <c r="AF6" s="76" t="s">
        <v>457</v>
      </c>
      <c r="AG6" s="76" t="s">
        <v>458</v>
      </c>
      <c r="AH6" s="76" t="s">
        <v>459</v>
      </c>
      <c r="AI6" s="76" t="s">
        <v>460</v>
      </c>
      <c r="AJ6" s="76" t="s">
        <v>461</v>
      </c>
      <c r="AK6" s="76" t="s">
        <v>462</v>
      </c>
      <c r="AL6" s="76" t="s">
        <v>463</v>
      </c>
    </row>
    <row r="7" spans="1:38" ht="13.5">
      <c r="A7" s="18" t="s">
        <v>32</v>
      </c>
      <c r="B7" s="18"/>
      <c r="C7" s="278" t="s">
        <v>12</v>
      </c>
      <c r="D7" s="18">
        <v>64388</v>
      </c>
      <c r="E7" s="18">
        <v>16723</v>
      </c>
      <c r="F7" s="18">
        <v>679681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6850</v>
      </c>
      <c r="M7" s="18">
        <v>1236</v>
      </c>
      <c r="N7" s="18">
        <v>0</v>
      </c>
      <c r="O7" s="18">
        <v>0</v>
      </c>
      <c r="P7" s="18">
        <v>0</v>
      </c>
      <c r="Q7" s="18">
        <v>24581</v>
      </c>
      <c r="R7" s="86">
        <f>SUM(D7:Q7)</f>
        <v>793459</v>
      </c>
      <c r="S7" s="18">
        <v>31</v>
      </c>
      <c r="T7" s="18">
        <v>221128</v>
      </c>
      <c r="U7" s="18">
        <v>0</v>
      </c>
      <c r="V7" s="176">
        <f>T7-U7</f>
        <v>221128</v>
      </c>
      <c r="W7" s="18">
        <v>0</v>
      </c>
      <c r="X7" s="18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18">
        <v>547514</v>
      </c>
      <c r="AG7" s="18">
        <v>539664</v>
      </c>
      <c r="AH7" s="18">
        <v>7850</v>
      </c>
      <c r="AI7" s="18">
        <v>24817</v>
      </c>
      <c r="AJ7" s="18">
        <v>24581</v>
      </c>
      <c r="AK7" s="18">
        <v>236</v>
      </c>
      <c r="AL7" s="94">
        <f>T7+W7+X7+Y7+Z7+AA7+AB7+AC7+AD7+AE7+AF7+AI7</f>
        <v>793459</v>
      </c>
    </row>
    <row r="8" spans="1:38" ht="13.5">
      <c r="A8" s="18" t="s">
        <v>33</v>
      </c>
      <c r="B8" s="6"/>
      <c r="C8" s="11" t="s">
        <v>54</v>
      </c>
      <c r="D8" s="18">
        <v>2558656</v>
      </c>
      <c r="E8" s="18">
        <v>659409</v>
      </c>
      <c r="F8" s="18">
        <v>1945390</v>
      </c>
      <c r="G8" s="18">
        <v>0</v>
      </c>
      <c r="H8" s="18">
        <v>0</v>
      </c>
      <c r="I8" s="18">
        <v>0</v>
      </c>
      <c r="J8" s="18">
        <v>0</v>
      </c>
      <c r="K8" s="18">
        <v>2016</v>
      </c>
      <c r="L8" s="18">
        <v>861</v>
      </c>
      <c r="M8" s="18">
        <v>0</v>
      </c>
      <c r="N8" s="18">
        <v>0</v>
      </c>
      <c r="O8" s="18">
        <v>0</v>
      </c>
      <c r="P8" s="18">
        <v>0</v>
      </c>
      <c r="Q8" s="18">
        <v>154052.6</v>
      </c>
      <c r="R8" s="86">
        <f aca="true" t="shared" si="0" ref="R8:R33">SUM(D8:Q8)</f>
        <v>5320384.6</v>
      </c>
      <c r="S8" s="18">
        <v>1308</v>
      </c>
      <c r="T8" s="18">
        <v>620102</v>
      </c>
      <c r="U8" s="18">
        <v>458851</v>
      </c>
      <c r="V8" s="176">
        <f aca="true" t="shared" si="1" ref="V8:V33">T8-U8</f>
        <v>161251</v>
      </c>
      <c r="W8" s="18">
        <v>207605</v>
      </c>
      <c r="X8" s="18">
        <v>22681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18">
        <v>4315083</v>
      </c>
      <c r="AG8" s="18">
        <v>4315083</v>
      </c>
      <c r="AH8" s="18">
        <v>0</v>
      </c>
      <c r="AI8" s="18">
        <v>154913.6</v>
      </c>
      <c r="AJ8" s="18">
        <v>154052.6</v>
      </c>
      <c r="AK8" s="18">
        <v>861</v>
      </c>
      <c r="AL8" s="18">
        <f>AL9+AL10+AL11+AL12+AL13+AL14+AL15+AL16+AL17+AL18+AL19+AL20+AL21+AL22</f>
        <v>5320384.6</v>
      </c>
    </row>
    <row r="9" spans="1:38" ht="13.5">
      <c r="A9" s="7"/>
      <c r="B9" s="30" t="s">
        <v>32</v>
      </c>
      <c r="C9" s="8" t="s">
        <v>76</v>
      </c>
      <c r="D9" s="18">
        <v>84778</v>
      </c>
      <c r="E9" s="18">
        <v>22341</v>
      </c>
      <c r="F9" s="18">
        <v>52582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1737</v>
      </c>
      <c r="R9" s="86">
        <f t="shared" si="0"/>
        <v>161438</v>
      </c>
      <c r="S9" s="18">
        <v>50</v>
      </c>
      <c r="T9" s="18">
        <v>15138</v>
      </c>
      <c r="U9" s="18">
        <v>15111</v>
      </c>
      <c r="V9" s="176">
        <f t="shared" si="1"/>
        <v>27</v>
      </c>
      <c r="W9" s="18">
        <v>0</v>
      </c>
      <c r="X9" s="18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18">
        <v>144563</v>
      </c>
      <c r="AG9" s="18">
        <v>144563</v>
      </c>
      <c r="AH9" s="18">
        <v>0</v>
      </c>
      <c r="AI9" s="18">
        <v>1737</v>
      </c>
      <c r="AJ9" s="18">
        <v>1737</v>
      </c>
      <c r="AK9" s="18">
        <v>0</v>
      </c>
      <c r="AL9" s="18">
        <f>T9+W9+X9+Y9+Z9+AA9+AB9+AC9+AD9+AE9+AF9+AI9</f>
        <v>161438</v>
      </c>
    </row>
    <row r="10" spans="1:38" ht="13.5">
      <c r="A10" s="7"/>
      <c r="B10" s="26" t="s">
        <v>33</v>
      </c>
      <c r="C10" s="8" t="s">
        <v>77</v>
      </c>
      <c r="D10" s="18">
        <v>73150</v>
      </c>
      <c r="E10" s="18">
        <v>19252</v>
      </c>
      <c r="F10" s="18">
        <v>44298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2937</v>
      </c>
      <c r="R10" s="86">
        <f t="shared" si="0"/>
        <v>139637</v>
      </c>
      <c r="S10" s="18">
        <v>42</v>
      </c>
      <c r="T10" s="18">
        <v>12154</v>
      </c>
      <c r="U10" s="18">
        <v>12144</v>
      </c>
      <c r="V10" s="176">
        <f t="shared" si="1"/>
        <v>10</v>
      </c>
      <c r="W10" s="18">
        <v>0</v>
      </c>
      <c r="X10" s="18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18">
        <v>124546</v>
      </c>
      <c r="AG10" s="18">
        <v>124546</v>
      </c>
      <c r="AH10" s="18">
        <v>0</v>
      </c>
      <c r="AI10" s="18">
        <v>2937</v>
      </c>
      <c r="AJ10" s="18">
        <v>2937</v>
      </c>
      <c r="AK10" s="18">
        <v>0</v>
      </c>
      <c r="AL10" s="18">
        <f aca="true" t="shared" si="2" ref="AL10:AL23">T10+W10+X10+Y10+Z10+AA10+AB10+AC10+AD10+AE10+AF10+AI10</f>
        <v>139637</v>
      </c>
    </row>
    <row r="11" spans="1:38" ht="13.5">
      <c r="A11" s="7"/>
      <c r="B11" s="26" t="s">
        <v>35</v>
      </c>
      <c r="C11" s="12" t="s">
        <v>78</v>
      </c>
      <c r="D11" s="18">
        <v>101941</v>
      </c>
      <c r="E11" s="18">
        <v>26796</v>
      </c>
      <c r="F11" s="18">
        <v>65111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2926</v>
      </c>
      <c r="R11" s="86">
        <f t="shared" si="0"/>
        <v>196774</v>
      </c>
      <c r="S11" s="18">
        <v>58</v>
      </c>
      <c r="T11" s="18">
        <v>18505</v>
      </c>
      <c r="U11" s="18">
        <v>18465</v>
      </c>
      <c r="V11" s="176">
        <f t="shared" si="1"/>
        <v>40</v>
      </c>
      <c r="W11" s="18">
        <v>0</v>
      </c>
      <c r="X11" s="18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18">
        <v>175343</v>
      </c>
      <c r="AG11" s="18">
        <v>175343</v>
      </c>
      <c r="AH11" s="18">
        <v>0</v>
      </c>
      <c r="AI11" s="18">
        <v>2926</v>
      </c>
      <c r="AJ11" s="18">
        <v>2926</v>
      </c>
      <c r="AK11" s="18">
        <v>0</v>
      </c>
      <c r="AL11" s="18">
        <f t="shared" si="2"/>
        <v>196774</v>
      </c>
    </row>
    <row r="12" spans="1:38" ht="13.5">
      <c r="A12" s="7"/>
      <c r="B12" s="26" t="s">
        <v>36</v>
      </c>
      <c r="C12" s="12" t="s">
        <v>213</v>
      </c>
      <c r="D12" s="18">
        <v>98119</v>
      </c>
      <c r="E12" s="18">
        <v>25754</v>
      </c>
      <c r="F12" s="18">
        <v>55561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1407</v>
      </c>
      <c r="R12" s="86">
        <f t="shared" si="0"/>
        <v>180841</v>
      </c>
      <c r="S12" s="18">
        <v>55</v>
      </c>
      <c r="T12" s="18">
        <v>19934</v>
      </c>
      <c r="U12" s="18">
        <v>19877</v>
      </c>
      <c r="V12" s="176">
        <f t="shared" si="1"/>
        <v>57</v>
      </c>
      <c r="W12" s="18">
        <v>0</v>
      </c>
      <c r="X12" s="18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18">
        <v>159500</v>
      </c>
      <c r="AG12" s="18">
        <v>159500</v>
      </c>
      <c r="AH12" s="18">
        <v>0</v>
      </c>
      <c r="AI12" s="18">
        <v>1407</v>
      </c>
      <c r="AJ12" s="18">
        <v>1407</v>
      </c>
      <c r="AK12" s="18">
        <v>0</v>
      </c>
      <c r="AL12" s="18">
        <f t="shared" si="2"/>
        <v>180841</v>
      </c>
    </row>
    <row r="13" spans="1:38" ht="13.5">
      <c r="A13" s="7"/>
      <c r="B13" s="26" t="s">
        <v>34</v>
      </c>
      <c r="C13" s="12" t="s">
        <v>79</v>
      </c>
      <c r="D13" s="18">
        <v>86976</v>
      </c>
      <c r="E13" s="18">
        <v>22902</v>
      </c>
      <c r="F13" s="18">
        <v>42261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460</v>
      </c>
      <c r="R13" s="86">
        <f t="shared" si="0"/>
        <v>152599</v>
      </c>
      <c r="S13" s="18">
        <v>45</v>
      </c>
      <c r="T13" s="18">
        <v>8890</v>
      </c>
      <c r="U13" s="18">
        <v>8862</v>
      </c>
      <c r="V13" s="176">
        <f t="shared" si="1"/>
        <v>28</v>
      </c>
      <c r="W13" s="18">
        <v>0</v>
      </c>
      <c r="X13" s="18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18">
        <v>143249</v>
      </c>
      <c r="AG13" s="18">
        <v>143249</v>
      </c>
      <c r="AH13" s="18">
        <v>0</v>
      </c>
      <c r="AI13" s="18">
        <v>460</v>
      </c>
      <c r="AJ13" s="18">
        <v>460</v>
      </c>
      <c r="AK13" s="18">
        <v>0</v>
      </c>
      <c r="AL13" s="18">
        <f t="shared" si="2"/>
        <v>152599</v>
      </c>
    </row>
    <row r="14" spans="1:38" ht="13.5">
      <c r="A14" s="7"/>
      <c r="B14" s="26" t="s">
        <v>40</v>
      </c>
      <c r="C14" s="12" t="s">
        <v>80</v>
      </c>
      <c r="D14" s="18">
        <v>96644</v>
      </c>
      <c r="E14" s="18">
        <v>25442</v>
      </c>
      <c r="F14" s="18">
        <v>55127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4156</v>
      </c>
      <c r="R14" s="86">
        <f t="shared" si="0"/>
        <v>181369</v>
      </c>
      <c r="S14" s="18">
        <v>55</v>
      </c>
      <c r="T14" s="18">
        <v>23206</v>
      </c>
      <c r="U14" s="18">
        <v>23190</v>
      </c>
      <c r="V14" s="176">
        <f t="shared" si="1"/>
        <v>16</v>
      </c>
      <c r="W14" s="18">
        <v>0</v>
      </c>
      <c r="X14" s="18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18">
        <v>154007</v>
      </c>
      <c r="AG14" s="18">
        <v>154007</v>
      </c>
      <c r="AH14" s="18">
        <v>0</v>
      </c>
      <c r="AI14" s="18">
        <v>4156</v>
      </c>
      <c r="AJ14" s="18">
        <v>4156</v>
      </c>
      <c r="AK14" s="18">
        <v>0</v>
      </c>
      <c r="AL14" s="18">
        <f t="shared" si="2"/>
        <v>181369</v>
      </c>
    </row>
    <row r="15" spans="1:38" ht="13.5">
      <c r="A15" s="7"/>
      <c r="B15" s="26" t="s">
        <v>37</v>
      </c>
      <c r="C15" s="12" t="s">
        <v>81</v>
      </c>
      <c r="D15" s="18">
        <v>993425</v>
      </c>
      <c r="E15" s="18">
        <v>262169</v>
      </c>
      <c r="F15" s="18">
        <v>688190</v>
      </c>
      <c r="G15" s="18">
        <v>0</v>
      </c>
      <c r="H15" s="18">
        <v>0</v>
      </c>
      <c r="I15" s="18">
        <v>0</v>
      </c>
      <c r="J15" s="18">
        <v>0</v>
      </c>
      <c r="K15" s="18">
        <v>816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12035</v>
      </c>
      <c r="R15" s="86">
        <f t="shared" si="0"/>
        <v>1956635</v>
      </c>
      <c r="S15" s="18">
        <v>478</v>
      </c>
      <c r="T15" s="18">
        <v>189324</v>
      </c>
      <c r="U15" s="18">
        <v>173742</v>
      </c>
      <c r="V15" s="176">
        <f t="shared" si="1"/>
        <v>15582</v>
      </c>
      <c r="W15" s="18">
        <v>0</v>
      </c>
      <c r="X15" s="18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18">
        <v>1755276</v>
      </c>
      <c r="AG15" s="18">
        <v>1755276</v>
      </c>
      <c r="AH15" s="18">
        <v>0</v>
      </c>
      <c r="AI15" s="18">
        <v>12035</v>
      </c>
      <c r="AJ15" s="18">
        <v>12035</v>
      </c>
      <c r="AK15" s="18">
        <v>0</v>
      </c>
      <c r="AL15" s="18">
        <f t="shared" si="2"/>
        <v>1956635</v>
      </c>
    </row>
    <row r="16" spans="1:38" ht="13.5">
      <c r="A16" s="7"/>
      <c r="B16" s="26" t="s">
        <v>38</v>
      </c>
      <c r="C16" s="12" t="s">
        <v>65</v>
      </c>
      <c r="D16" s="18">
        <v>72129</v>
      </c>
      <c r="E16" s="18">
        <v>18853</v>
      </c>
      <c r="F16" s="18">
        <v>16342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4980</v>
      </c>
      <c r="R16" s="86">
        <f t="shared" si="0"/>
        <v>112304</v>
      </c>
      <c r="S16" s="18">
        <v>34</v>
      </c>
      <c r="T16" s="18">
        <v>15312</v>
      </c>
      <c r="U16" s="18">
        <v>0</v>
      </c>
      <c r="V16" s="176">
        <f t="shared" si="1"/>
        <v>15312</v>
      </c>
      <c r="W16" s="18">
        <v>0</v>
      </c>
      <c r="X16" s="18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18">
        <v>92012</v>
      </c>
      <c r="AG16" s="18">
        <v>92012</v>
      </c>
      <c r="AH16" s="18">
        <v>0</v>
      </c>
      <c r="AI16" s="18">
        <v>4980</v>
      </c>
      <c r="AJ16" s="18">
        <v>4980</v>
      </c>
      <c r="AK16" s="18">
        <v>0</v>
      </c>
      <c r="AL16" s="18">
        <f t="shared" si="2"/>
        <v>112304</v>
      </c>
    </row>
    <row r="17" spans="1:38" ht="13.5">
      <c r="A17" s="7"/>
      <c r="B17" s="26" t="s">
        <v>39</v>
      </c>
      <c r="C17" s="29" t="s">
        <v>62</v>
      </c>
      <c r="D17" s="18">
        <v>180376</v>
      </c>
      <c r="E17" s="18">
        <v>45805</v>
      </c>
      <c r="F17" s="18">
        <v>141923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861</v>
      </c>
      <c r="M17" s="18">
        <v>0</v>
      </c>
      <c r="N17" s="18">
        <v>0</v>
      </c>
      <c r="O17" s="18">
        <v>0</v>
      </c>
      <c r="P17" s="18">
        <v>0</v>
      </c>
      <c r="Q17" s="18">
        <v>80310.6</v>
      </c>
      <c r="R17" s="86">
        <f t="shared" si="0"/>
        <v>449275.6</v>
      </c>
      <c r="S17" s="18">
        <v>94</v>
      </c>
      <c r="T17" s="18">
        <v>20521</v>
      </c>
      <c r="U17" s="18">
        <v>0</v>
      </c>
      <c r="V17" s="176">
        <f t="shared" si="1"/>
        <v>20521</v>
      </c>
      <c r="W17" s="18">
        <v>195695</v>
      </c>
      <c r="X17" s="1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18">
        <v>151888</v>
      </c>
      <c r="AG17" s="18">
        <v>151888</v>
      </c>
      <c r="AH17" s="18">
        <v>0</v>
      </c>
      <c r="AI17" s="18">
        <v>81171.6</v>
      </c>
      <c r="AJ17" s="18">
        <v>80310.6</v>
      </c>
      <c r="AK17" s="18">
        <v>861</v>
      </c>
      <c r="AL17" s="18">
        <f t="shared" si="2"/>
        <v>449275.6</v>
      </c>
    </row>
    <row r="18" spans="1:38" ht="13.5">
      <c r="A18" s="7"/>
      <c r="B18" s="26" t="s">
        <v>13</v>
      </c>
      <c r="C18" s="97" t="s">
        <v>215</v>
      </c>
      <c r="D18" s="18">
        <v>193382</v>
      </c>
      <c r="E18" s="18">
        <v>51186</v>
      </c>
      <c r="F18" s="18">
        <v>71037</v>
      </c>
      <c r="G18" s="18">
        <v>0</v>
      </c>
      <c r="H18" s="18">
        <v>0</v>
      </c>
      <c r="I18" s="18">
        <v>0</v>
      </c>
      <c r="J18" s="18">
        <v>0</v>
      </c>
      <c r="K18" s="18">
        <v>1200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4718</v>
      </c>
      <c r="R18" s="86">
        <f t="shared" si="0"/>
        <v>321523</v>
      </c>
      <c r="S18" s="18">
        <v>85</v>
      </c>
      <c r="T18" s="18">
        <v>20760</v>
      </c>
      <c r="U18" s="18">
        <v>14500</v>
      </c>
      <c r="V18" s="176">
        <f t="shared" si="1"/>
        <v>6260</v>
      </c>
      <c r="W18" s="18">
        <v>0</v>
      </c>
      <c r="X18" s="1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18">
        <v>296045</v>
      </c>
      <c r="AG18" s="18">
        <v>296045</v>
      </c>
      <c r="AH18" s="18">
        <v>0</v>
      </c>
      <c r="AI18" s="18">
        <v>4718</v>
      </c>
      <c r="AJ18" s="18">
        <v>4718</v>
      </c>
      <c r="AK18" s="18">
        <v>0</v>
      </c>
      <c r="AL18" s="18">
        <f t="shared" si="2"/>
        <v>321523</v>
      </c>
    </row>
    <row r="19" spans="1:38" ht="13.5">
      <c r="A19" s="9"/>
      <c r="B19" s="17" t="s">
        <v>14</v>
      </c>
      <c r="C19" s="97" t="s">
        <v>216</v>
      </c>
      <c r="D19" s="18">
        <v>155812</v>
      </c>
      <c r="E19" s="18">
        <v>41249</v>
      </c>
      <c r="F19" s="18">
        <v>51240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11439</v>
      </c>
      <c r="R19" s="86">
        <f t="shared" si="0"/>
        <v>259740</v>
      </c>
      <c r="S19" s="18">
        <v>67</v>
      </c>
      <c r="T19" s="18">
        <v>18711</v>
      </c>
      <c r="U19" s="18">
        <v>13118</v>
      </c>
      <c r="V19" s="176">
        <f t="shared" si="1"/>
        <v>5593</v>
      </c>
      <c r="W19" s="18">
        <v>0</v>
      </c>
      <c r="X19" s="1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18">
        <v>229590</v>
      </c>
      <c r="AG19" s="18">
        <v>229590</v>
      </c>
      <c r="AH19" s="18">
        <v>0</v>
      </c>
      <c r="AI19" s="18">
        <v>11439</v>
      </c>
      <c r="AJ19" s="18">
        <v>11439</v>
      </c>
      <c r="AK19" s="18">
        <v>0</v>
      </c>
      <c r="AL19" s="18">
        <f t="shared" si="2"/>
        <v>259740</v>
      </c>
    </row>
    <row r="20" spans="1:38" ht="13.5">
      <c r="A20" s="9"/>
      <c r="B20" s="26" t="s">
        <v>15</v>
      </c>
      <c r="C20" s="97" t="s">
        <v>217</v>
      </c>
      <c r="D20" s="18">
        <v>106398</v>
      </c>
      <c r="E20" s="18">
        <v>28017</v>
      </c>
      <c r="F20" s="18">
        <v>133825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34224</v>
      </c>
      <c r="R20" s="86">
        <f t="shared" si="0"/>
        <v>302464</v>
      </c>
      <c r="S20" s="18">
        <v>49</v>
      </c>
      <c r="T20" s="18">
        <v>58544</v>
      </c>
      <c r="U20" s="18">
        <v>34633</v>
      </c>
      <c r="V20" s="176">
        <f t="shared" si="1"/>
        <v>23911</v>
      </c>
      <c r="W20" s="18">
        <v>0</v>
      </c>
      <c r="X20" s="18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18">
        <v>209696</v>
      </c>
      <c r="AG20" s="18">
        <v>209696</v>
      </c>
      <c r="AH20" s="18">
        <v>0</v>
      </c>
      <c r="AI20" s="18">
        <v>34224</v>
      </c>
      <c r="AJ20" s="18">
        <v>34224</v>
      </c>
      <c r="AK20" s="18">
        <v>0</v>
      </c>
      <c r="AL20" s="18">
        <f t="shared" si="2"/>
        <v>302464</v>
      </c>
    </row>
    <row r="21" spans="1:38" ht="13.5">
      <c r="A21" s="9"/>
      <c r="B21" s="26" t="s">
        <v>16</v>
      </c>
      <c r="C21" s="97" t="s">
        <v>226</v>
      </c>
      <c r="D21" s="18">
        <v>58211</v>
      </c>
      <c r="E21" s="18">
        <v>15277</v>
      </c>
      <c r="F21" s="18">
        <v>62556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535</v>
      </c>
      <c r="R21" s="86">
        <f t="shared" si="0"/>
        <v>136579</v>
      </c>
      <c r="S21" s="18">
        <v>29</v>
      </c>
      <c r="T21" s="18">
        <v>17679</v>
      </c>
      <c r="U21" s="18">
        <v>0</v>
      </c>
      <c r="V21" s="176">
        <f t="shared" si="1"/>
        <v>17679</v>
      </c>
      <c r="W21" s="18">
        <v>0</v>
      </c>
      <c r="X21" s="1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18">
        <v>118365</v>
      </c>
      <c r="AG21" s="18">
        <v>118365</v>
      </c>
      <c r="AH21" s="18">
        <v>0</v>
      </c>
      <c r="AI21" s="18">
        <v>535</v>
      </c>
      <c r="AJ21" s="18">
        <v>535</v>
      </c>
      <c r="AK21" s="18">
        <v>0</v>
      </c>
      <c r="AL21" s="18">
        <f t="shared" si="2"/>
        <v>136579</v>
      </c>
    </row>
    <row r="22" spans="1:38" ht="13.5">
      <c r="A22" s="9"/>
      <c r="B22" s="26" t="s">
        <v>17</v>
      </c>
      <c r="C22" s="97" t="s">
        <v>464</v>
      </c>
      <c r="D22" s="18">
        <v>257315</v>
      </c>
      <c r="E22" s="18">
        <v>54366</v>
      </c>
      <c r="F22" s="18">
        <v>465337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-7812</v>
      </c>
      <c r="R22" s="86">
        <f t="shared" si="0"/>
        <v>769206</v>
      </c>
      <c r="S22" s="18">
        <v>167</v>
      </c>
      <c r="T22" s="18">
        <v>181424</v>
      </c>
      <c r="U22" s="18">
        <v>125209</v>
      </c>
      <c r="V22" s="176">
        <f t="shared" si="1"/>
        <v>56215</v>
      </c>
      <c r="W22" s="18">
        <v>11910</v>
      </c>
      <c r="X22" s="18">
        <v>22681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18">
        <v>561003</v>
      </c>
      <c r="AG22" s="18">
        <v>561003</v>
      </c>
      <c r="AH22" s="18">
        <v>0</v>
      </c>
      <c r="AI22" s="18">
        <v>-7812</v>
      </c>
      <c r="AJ22" s="18">
        <v>-7812</v>
      </c>
      <c r="AK22" s="18">
        <v>0</v>
      </c>
      <c r="AL22" s="18">
        <f t="shared" si="2"/>
        <v>769206</v>
      </c>
    </row>
    <row r="23" spans="1:38" ht="13.5">
      <c r="A23" s="18" t="s">
        <v>35</v>
      </c>
      <c r="B23" s="6"/>
      <c r="C23" s="6" t="s">
        <v>66</v>
      </c>
      <c r="D23" s="18">
        <v>322627</v>
      </c>
      <c r="E23" s="18">
        <v>86506</v>
      </c>
      <c r="F23" s="18">
        <v>81689</v>
      </c>
      <c r="G23" s="18">
        <v>0</v>
      </c>
      <c r="H23" s="18">
        <v>0</v>
      </c>
      <c r="I23" s="18">
        <v>0</v>
      </c>
      <c r="J23" s="18">
        <v>0</v>
      </c>
      <c r="K23" s="18">
        <v>450</v>
      </c>
      <c r="L23" s="18">
        <v>300</v>
      </c>
      <c r="M23" s="18">
        <v>0</v>
      </c>
      <c r="N23" s="18">
        <v>0</v>
      </c>
      <c r="O23" s="18">
        <v>0</v>
      </c>
      <c r="P23" s="18">
        <v>0</v>
      </c>
      <c r="Q23" s="18">
        <v>13169</v>
      </c>
      <c r="R23" s="86">
        <f t="shared" si="0"/>
        <v>504741</v>
      </c>
      <c r="S23" s="18">
        <v>148</v>
      </c>
      <c r="T23" s="18">
        <v>16201</v>
      </c>
      <c r="U23" s="18">
        <v>11126</v>
      </c>
      <c r="V23" s="176">
        <f t="shared" si="1"/>
        <v>5075</v>
      </c>
      <c r="W23" s="18">
        <v>0</v>
      </c>
      <c r="X23" s="1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18">
        <v>475071</v>
      </c>
      <c r="AG23" s="18">
        <v>475071</v>
      </c>
      <c r="AH23" s="18">
        <v>0</v>
      </c>
      <c r="AI23" s="18">
        <v>13469</v>
      </c>
      <c r="AJ23" s="18">
        <v>13169</v>
      </c>
      <c r="AK23" s="18">
        <v>300</v>
      </c>
      <c r="AL23" s="18">
        <f t="shared" si="2"/>
        <v>504741</v>
      </c>
    </row>
    <row r="24" spans="1:38" ht="13.5">
      <c r="A24" s="18" t="s">
        <v>36</v>
      </c>
      <c r="B24" s="6"/>
      <c r="C24" s="11" t="s">
        <v>64</v>
      </c>
      <c r="D24" s="18">
        <v>1251313</v>
      </c>
      <c r="E24" s="18">
        <v>328586</v>
      </c>
      <c r="F24" s="18">
        <v>613557</v>
      </c>
      <c r="G24" s="18">
        <v>0</v>
      </c>
      <c r="H24" s="18">
        <v>0</v>
      </c>
      <c r="I24" s="18">
        <v>0</v>
      </c>
      <c r="J24" s="18">
        <v>0</v>
      </c>
      <c r="K24" s="18">
        <v>4939</v>
      </c>
      <c r="L24" s="18">
        <v>423</v>
      </c>
      <c r="M24" s="18">
        <v>0</v>
      </c>
      <c r="N24" s="18">
        <v>0</v>
      </c>
      <c r="O24" s="18">
        <v>0</v>
      </c>
      <c r="P24" s="18">
        <v>0</v>
      </c>
      <c r="Q24" s="18">
        <v>148063</v>
      </c>
      <c r="R24" s="86">
        <f t="shared" si="0"/>
        <v>2346881</v>
      </c>
      <c r="S24" s="18">
        <v>582</v>
      </c>
      <c r="T24" s="18">
        <v>184608</v>
      </c>
      <c r="U24" s="18">
        <v>44336</v>
      </c>
      <c r="V24" s="176">
        <f t="shared" si="1"/>
        <v>140272</v>
      </c>
      <c r="W24" s="18">
        <v>0</v>
      </c>
      <c r="X24" s="18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18">
        <v>2013787</v>
      </c>
      <c r="AG24" s="18">
        <v>2013787</v>
      </c>
      <c r="AH24" s="18">
        <v>0</v>
      </c>
      <c r="AI24" s="18">
        <v>148486</v>
      </c>
      <c r="AJ24" s="18">
        <v>148063</v>
      </c>
      <c r="AK24" s="18">
        <v>423</v>
      </c>
      <c r="AL24" s="18">
        <f>AL25+AL26+AL27+AL28+AL29+AL30+AL31</f>
        <v>2346881</v>
      </c>
    </row>
    <row r="25" spans="1:38" ht="13.5">
      <c r="A25" s="18"/>
      <c r="B25" s="26" t="s">
        <v>32</v>
      </c>
      <c r="C25" s="7" t="s">
        <v>219</v>
      </c>
      <c r="D25" s="18">
        <v>144404</v>
      </c>
      <c r="E25" s="18">
        <v>40666</v>
      </c>
      <c r="F25" s="18">
        <v>66441</v>
      </c>
      <c r="G25" s="18">
        <v>0</v>
      </c>
      <c r="H25" s="18">
        <v>0</v>
      </c>
      <c r="I25" s="18">
        <v>0</v>
      </c>
      <c r="J25" s="18">
        <v>0</v>
      </c>
      <c r="K25" s="18">
        <v>198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22653</v>
      </c>
      <c r="R25" s="86">
        <f t="shared" si="0"/>
        <v>274362</v>
      </c>
      <c r="S25" s="18">
        <v>70</v>
      </c>
      <c r="T25" s="18">
        <v>15473</v>
      </c>
      <c r="U25" s="18">
        <v>12343</v>
      </c>
      <c r="V25" s="176">
        <f t="shared" si="1"/>
        <v>3130</v>
      </c>
      <c r="W25" s="18">
        <v>0</v>
      </c>
      <c r="X25" s="1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18">
        <v>236236</v>
      </c>
      <c r="AG25" s="18">
        <v>236236</v>
      </c>
      <c r="AH25" s="18">
        <v>0</v>
      </c>
      <c r="AI25" s="18">
        <v>22653</v>
      </c>
      <c r="AJ25" s="18">
        <v>22653</v>
      </c>
      <c r="AK25" s="18">
        <v>0</v>
      </c>
      <c r="AL25" s="18">
        <f>T25+W25+X25+Y25+Z25+AA25+AB25+AC25+AD25+AE25+AF25+AI25</f>
        <v>274362</v>
      </c>
    </row>
    <row r="26" spans="1:38" ht="13.5">
      <c r="A26" s="18"/>
      <c r="B26" s="26" t="s">
        <v>33</v>
      </c>
      <c r="C26" s="97" t="s">
        <v>220</v>
      </c>
      <c r="D26" s="18">
        <v>186282</v>
      </c>
      <c r="E26" s="18">
        <v>47453</v>
      </c>
      <c r="F26" s="18">
        <v>96773</v>
      </c>
      <c r="G26" s="18">
        <v>0</v>
      </c>
      <c r="H26" s="18">
        <v>0</v>
      </c>
      <c r="I26" s="18">
        <v>0</v>
      </c>
      <c r="J26" s="18">
        <v>0</v>
      </c>
      <c r="K26" s="18">
        <v>500</v>
      </c>
      <c r="L26" s="18">
        <v>5</v>
      </c>
      <c r="M26" s="18">
        <v>0</v>
      </c>
      <c r="N26" s="18">
        <v>0</v>
      </c>
      <c r="O26" s="18">
        <v>0</v>
      </c>
      <c r="P26" s="18">
        <v>0</v>
      </c>
      <c r="Q26" s="18">
        <v>11369</v>
      </c>
      <c r="R26" s="86">
        <f t="shared" si="0"/>
        <v>342382</v>
      </c>
      <c r="S26" s="18">
        <v>103</v>
      </c>
      <c r="T26" s="18">
        <v>27198</v>
      </c>
      <c r="U26" s="18">
        <v>940</v>
      </c>
      <c r="V26" s="176">
        <f t="shared" si="1"/>
        <v>26258</v>
      </c>
      <c r="W26" s="18">
        <v>0</v>
      </c>
      <c r="X26" s="18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18">
        <v>303810</v>
      </c>
      <c r="AG26" s="18">
        <v>303810</v>
      </c>
      <c r="AH26" s="18">
        <v>0</v>
      </c>
      <c r="AI26" s="18">
        <v>11374</v>
      </c>
      <c r="AJ26" s="18">
        <v>11369</v>
      </c>
      <c r="AK26" s="18">
        <v>5</v>
      </c>
      <c r="AL26" s="18">
        <f aca="true" t="shared" si="3" ref="AL26:AL32">T26+W26+X26+Y26+Z26+AA26+AB26+AC26+AD26+AE26+AF26+AI26</f>
        <v>342382</v>
      </c>
    </row>
    <row r="27" spans="1:38" ht="13.5">
      <c r="A27" s="18"/>
      <c r="B27" s="26" t="s">
        <v>35</v>
      </c>
      <c r="C27" s="97" t="s">
        <v>221</v>
      </c>
      <c r="D27" s="18">
        <v>153750</v>
      </c>
      <c r="E27" s="18">
        <v>40327</v>
      </c>
      <c r="F27" s="18">
        <v>67686</v>
      </c>
      <c r="G27" s="18">
        <v>0</v>
      </c>
      <c r="H27" s="18">
        <v>0</v>
      </c>
      <c r="I27" s="18">
        <v>0</v>
      </c>
      <c r="J27" s="18">
        <v>0</v>
      </c>
      <c r="K27" s="18">
        <v>1205</v>
      </c>
      <c r="L27" s="18">
        <v>418</v>
      </c>
      <c r="M27" s="18">
        <v>0</v>
      </c>
      <c r="N27" s="18">
        <v>0</v>
      </c>
      <c r="O27" s="18">
        <v>0</v>
      </c>
      <c r="P27" s="18">
        <v>0</v>
      </c>
      <c r="Q27" s="18">
        <v>31217</v>
      </c>
      <c r="R27" s="86">
        <f t="shared" si="0"/>
        <v>294603</v>
      </c>
      <c r="S27" s="18">
        <v>64</v>
      </c>
      <c r="T27" s="18">
        <v>29765</v>
      </c>
      <c r="U27" s="18">
        <v>664</v>
      </c>
      <c r="V27" s="176">
        <f t="shared" si="1"/>
        <v>29101</v>
      </c>
      <c r="W27" s="18">
        <v>0</v>
      </c>
      <c r="X27" s="18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18">
        <v>233203</v>
      </c>
      <c r="AG27" s="18">
        <v>233203</v>
      </c>
      <c r="AH27" s="18">
        <v>0</v>
      </c>
      <c r="AI27" s="18">
        <v>31635</v>
      </c>
      <c r="AJ27" s="18">
        <v>31217</v>
      </c>
      <c r="AK27" s="18">
        <v>418</v>
      </c>
      <c r="AL27" s="18">
        <f t="shared" si="3"/>
        <v>294603</v>
      </c>
    </row>
    <row r="28" spans="1:38" ht="13.5">
      <c r="A28" s="18"/>
      <c r="B28" s="26" t="s">
        <v>36</v>
      </c>
      <c r="C28" s="97" t="s">
        <v>218</v>
      </c>
      <c r="D28" s="18">
        <v>172325</v>
      </c>
      <c r="E28" s="18">
        <v>44626</v>
      </c>
      <c r="F28" s="18">
        <v>96935</v>
      </c>
      <c r="G28" s="18">
        <v>0</v>
      </c>
      <c r="H28" s="18">
        <v>0</v>
      </c>
      <c r="I28" s="18">
        <v>0</v>
      </c>
      <c r="J28" s="18">
        <v>0</v>
      </c>
      <c r="K28" s="18">
        <v>2416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25376</v>
      </c>
      <c r="R28" s="86">
        <f t="shared" si="0"/>
        <v>341678</v>
      </c>
      <c r="S28" s="18">
        <v>83</v>
      </c>
      <c r="T28" s="18">
        <v>22447</v>
      </c>
      <c r="U28" s="18">
        <v>8738</v>
      </c>
      <c r="V28" s="176">
        <f t="shared" si="1"/>
        <v>13709</v>
      </c>
      <c r="W28" s="18">
        <v>0</v>
      </c>
      <c r="X28" s="18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18">
        <v>293855</v>
      </c>
      <c r="AG28" s="18">
        <v>293855</v>
      </c>
      <c r="AH28" s="18">
        <v>0</v>
      </c>
      <c r="AI28" s="18">
        <v>25376</v>
      </c>
      <c r="AJ28" s="18">
        <v>25376</v>
      </c>
      <c r="AK28" s="18">
        <v>0</v>
      </c>
      <c r="AL28" s="18">
        <f t="shared" si="3"/>
        <v>341678</v>
      </c>
    </row>
    <row r="29" spans="1:38" ht="13.5">
      <c r="A29" s="18"/>
      <c r="B29" s="26" t="s">
        <v>34</v>
      </c>
      <c r="C29" s="97" t="s">
        <v>222</v>
      </c>
      <c r="D29" s="18">
        <v>64964</v>
      </c>
      <c r="E29" s="18">
        <v>17120</v>
      </c>
      <c r="F29" s="18">
        <v>16927</v>
      </c>
      <c r="G29" s="18">
        <v>0</v>
      </c>
      <c r="H29" s="18">
        <v>0</v>
      </c>
      <c r="I29" s="18">
        <v>0</v>
      </c>
      <c r="J29" s="18">
        <v>0</v>
      </c>
      <c r="K29" s="18">
        <v>620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9794</v>
      </c>
      <c r="R29" s="86">
        <f t="shared" si="0"/>
        <v>109425</v>
      </c>
      <c r="S29" s="18">
        <v>29</v>
      </c>
      <c r="T29" s="18">
        <v>2227</v>
      </c>
      <c r="U29" s="18">
        <v>0</v>
      </c>
      <c r="V29" s="176">
        <f t="shared" si="1"/>
        <v>2227</v>
      </c>
      <c r="W29" s="18">
        <v>0</v>
      </c>
      <c r="X29" s="18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18">
        <v>97404</v>
      </c>
      <c r="AG29" s="18">
        <v>97404</v>
      </c>
      <c r="AH29" s="18">
        <v>0</v>
      </c>
      <c r="AI29" s="18">
        <v>9794</v>
      </c>
      <c r="AJ29" s="18">
        <v>9794</v>
      </c>
      <c r="AK29" s="18">
        <v>0</v>
      </c>
      <c r="AL29" s="18">
        <f t="shared" si="3"/>
        <v>109425</v>
      </c>
    </row>
    <row r="30" spans="1:38" ht="13.5">
      <c r="A30" s="18"/>
      <c r="B30" s="26" t="s">
        <v>40</v>
      </c>
      <c r="C30" s="97" t="s">
        <v>223</v>
      </c>
      <c r="D30" s="18">
        <v>159364</v>
      </c>
      <c r="E30" s="18">
        <v>41705</v>
      </c>
      <c r="F30" s="18">
        <v>41739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162</v>
      </c>
      <c r="R30" s="86">
        <f t="shared" si="0"/>
        <v>242970</v>
      </c>
      <c r="S30" s="18">
        <v>68</v>
      </c>
      <c r="T30" s="18">
        <v>8553</v>
      </c>
      <c r="U30" s="18">
        <v>5043</v>
      </c>
      <c r="V30" s="176">
        <f t="shared" si="1"/>
        <v>3510</v>
      </c>
      <c r="W30" s="18">
        <v>0</v>
      </c>
      <c r="X30" s="18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18">
        <v>234255</v>
      </c>
      <c r="AG30" s="18">
        <v>234255</v>
      </c>
      <c r="AH30" s="18">
        <v>0</v>
      </c>
      <c r="AI30" s="18">
        <v>162</v>
      </c>
      <c r="AJ30" s="18">
        <v>162</v>
      </c>
      <c r="AK30" s="18">
        <v>0</v>
      </c>
      <c r="AL30" s="18">
        <f t="shared" si="3"/>
        <v>242970</v>
      </c>
    </row>
    <row r="31" spans="1:47" ht="13.5">
      <c r="A31" s="18"/>
      <c r="B31" s="17" t="s">
        <v>37</v>
      </c>
      <c r="C31" s="272" t="s">
        <v>214</v>
      </c>
      <c r="D31" s="18">
        <v>370224</v>
      </c>
      <c r="E31" s="18">
        <v>96689</v>
      </c>
      <c r="F31" s="18">
        <v>227056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47492</v>
      </c>
      <c r="R31" s="86">
        <f t="shared" si="0"/>
        <v>741461</v>
      </c>
      <c r="S31" s="18">
        <v>165</v>
      </c>
      <c r="T31" s="18">
        <v>78945</v>
      </c>
      <c r="U31" s="18">
        <v>16608</v>
      </c>
      <c r="V31" s="176">
        <f t="shared" si="1"/>
        <v>62337</v>
      </c>
      <c r="W31" s="18">
        <v>0</v>
      </c>
      <c r="X31" s="1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18">
        <v>615024</v>
      </c>
      <c r="AG31" s="18">
        <v>615024</v>
      </c>
      <c r="AH31" s="18">
        <v>0</v>
      </c>
      <c r="AI31" s="18">
        <v>47492</v>
      </c>
      <c r="AJ31" s="18">
        <v>47492</v>
      </c>
      <c r="AK31" s="18">
        <v>0</v>
      </c>
      <c r="AL31" s="18">
        <f t="shared" si="3"/>
        <v>741461</v>
      </c>
      <c r="AM31" s="98"/>
      <c r="AN31" s="98"/>
      <c r="AO31" s="98"/>
      <c r="AP31" s="98"/>
      <c r="AQ31" s="98"/>
      <c r="AR31" s="98"/>
      <c r="AS31" s="98"/>
      <c r="AT31" s="98"/>
      <c r="AU31" s="98"/>
    </row>
    <row r="32" spans="1:38" ht="13.5">
      <c r="A32" s="18" t="s">
        <v>34</v>
      </c>
      <c r="B32" s="6"/>
      <c r="C32" s="11" t="s">
        <v>190</v>
      </c>
      <c r="D32" s="18">
        <v>83873</v>
      </c>
      <c r="E32" s="18">
        <v>21338</v>
      </c>
      <c r="F32" s="18">
        <v>79492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6802</v>
      </c>
      <c r="R32" s="86">
        <f t="shared" si="0"/>
        <v>191505</v>
      </c>
      <c r="S32" s="18">
        <v>44</v>
      </c>
      <c r="T32" s="18">
        <v>29405</v>
      </c>
      <c r="U32" s="18">
        <v>0</v>
      </c>
      <c r="V32" s="176">
        <f t="shared" si="1"/>
        <v>29405</v>
      </c>
      <c r="W32" s="18">
        <v>0</v>
      </c>
      <c r="X32" s="1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18">
        <v>155298</v>
      </c>
      <c r="AG32" s="18">
        <v>155298</v>
      </c>
      <c r="AH32" s="18">
        <v>0</v>
      </c>
      <c r="AI32" s="18">
        <v>6802</v>
      </c>
      <c r="AJ32" s="18">
        <v>6802</v>
      </c>
      <c r="AK32" s="18">
        <v>0</v>
      </c>
      <c r="AL32" s="18">
        <f t="shared" si="3"/>
        <v>191505</v>
      </c>
    </row>
    <row r="33" spans="1:38" ht="13.5">
      <c r="A33" s="18" t="s">
        <v>40</v>
      </c>
      <c r="B33" s="6"/>
      <c r="C33" s="11" t="s">
        <v>422</v>
      </c>
      <c r="D33" s="18">
        <v>902524</v>
      </c>
      <c r="E33" s="86">
        <v>231232</v>
      </c>
      <c r="F33" s="86">
        <v>267083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f t="shared" si="0"/>
        <v>1400839</v>
      </c>
      <c r="S33" s="18">
        <v>275</v>
      </c>
      <c r="T33" s="86">
        <v>135599</v>
      </c>
      <c r="U33" s="86">
        <v>0</v>
      </c>
      <c r="V33" s="176">
        <f t="shared" si="1"/>
        <v>135599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1265240</v>
      </c>
      <c r="AG33" s="86">
        <v>1265240</v>
      </c>
      <c r="AH33" s="86">
        <v>0</v>
      </c>
      <c r="AI33" s="86">
        <v>0</v>
      </c>
      <c r="AJ33" s="86">
        <v>0</v>
      </c>
      <c r="AK33" s="86">
        <v>0</v>
      </c>
      <c r="AL33" s="19">
        <f>SUM(T33,W33,X33,Y33,Z33,AA33,AB33,AC33,AD33,AE33,AF33,AI33)</f>
        <v>1400839</v>
      </c>
    </row>
    <row r="34" spans="1:38" ht="12.75">
      <c r="A34" s="23"/>
      <c r="B34" s="23"/>
      <c r="C34" s="75" t="s">
        <v>60</v>
      </c>
      <c r="D34" s="22">
        <f>D33+D32+D24+D23+D8+D7</f>
        <v>5183381</v>
      </c>
      <c r="E34" s="22">
        <f aca="true" t="shared" si="4" ref="E34:AL34">E33+E32+E24+E23+E8+E7</f>
        <v>1343794</v>
      </c>
      <c r="F34" s="22">
        <f t="shared" si="4"/>
        <v>3666892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7405</v>
      </c>
      <c r="L34" s="22">
        <f t="shared" si="4"/>
        <v>8434</v>
      </c>
      <c r="M34" s="22">
        <f t="shared" si="4"/>
        <v>1236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346667.6</v>
      </c>
      <c r="R34" s="22">
        <f t="shared" si="4"/>
        <v>10557809.6</v>
      </c>
      <c r="S34" s="22">
        <f t="shared" si="4"/>
        <v>2388</v>
      </c>
      <c r="T34" s="22">
        <f t="shared" si="4"/>
        <v>1207043</v>
      </c>
      <c r="U34" s="22">
        <f t="shared" si="4"/>
        <v>514313</v>
      </c>
      <c r="V34" s="22">
        <f t="shared" si="4"/>
        <v>692730</v>
      </c>
      <c r="W34" s="22">
        <f t="shared" si="4"/>
        <v>207605</v>
      </c>
      <c r="X34" s="22">
        <f t="shared" si="4"/>
        <v>22681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8771993</v>
      </c>
      <c r="AG34" s="22">
        <f t="shared" si="4"/>
        <v>8764143</v>
      </c>
      <c r="AH34" s="22">
        <f t="shared" si="4"/>
        <v>7850</v>
      </c>
      <c r="AI34" s="22">
        <f t="shared" si="4"/>
        <v>348487.6</v>
      </c>
      <c r="AJ34" s="22">
        <f t="shared" si="4"/>
        <v>346667.6</v>
      </c>
      <c r="AK34" s="22">
        <f t="shared" si="4"/>
        <v>1820</v>
      </c>
      <c r="AL34" s="22">
        <f t="shared" si="4"/>
        <v>10557809.6</v>
      </c>
    </row>
    <row r="35" spans="1:19" ht="12.75">
      <c r="A35" s="15"/>
      <c r="B35" s="15"/>
      <c r="C35" s="279"/>
      <c r="D35" s="280"/>
      <c r="E35" s="280"/>
      <c r="F35" s="280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ht="25.5">
      <c r="C36" s="279" t="s">
        <v>465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T152"/>
  <sheetViews>
    <sheetView view="pageBreakPreview" zoomScaleNormal="80" zoomScaleSheetLayoutView="100" zoomScalePageLayoutView="0" workbookViewId="0" topLeftCell="A1">
      <pane xSplit="2" ySplit="1" topLeftCell="E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0" sqref="J40"/>
    </sheetView>
  </sheetViews>
  <sheetFormatPr defaultColWidth="9.00390625" defaultRowHeight="12.75"/>
  <cols>
    <col min="1" max="1" width="5.25390625" style="0" customWidth="1"/>
    <col min="2" max="2" width="8.125" style="0" hidden="1" customWidth="1"/>
    <col min="3" max="3" width="5.625" style="0" hidden="1" customWidth="1"/>
    <col min="4" max="4" width="9.125" style="0" customWidth="1"/>
    <col min="5" max="5" width="7.75390625" style="0" customWidth="1"/>
    <col min="6" max="6" width="8.875" style="0" hidden="1" customWidth="1"/>
    <col min="7" max="7" width="6.25390625" style="0" hidden="1" customWidth="1"/>
    <col min="8" max="8" width="4.125" style="0" hidden="1" customWidth="1"/>
    <col min="9" max="10" width="3.25390625" style="0" customWidth="1"/>
    <col min="11" max="11" width="51.125" style="0" customWidth="1"/>
    <col min="12" max="12" width="9.00390625" style="0" customWidth="1"/>
    <col min="13" max="13" width="8.00390625" style="0" customWidth="1"/>
    <col min="14" max="14" width="8.875" style="0" customWidth="1"/>
    <col min="15" max="15" width="7.125" style="0" customWidth="1"/>
    <col min="16" max="16" width="7.625" style="0" customWidth="1"/>
    <col min="17" max="17" width="7.875" style="0" customWidth="1"/>
    <col min="18" max="18" width="7.25390625" style="0" customWidth="1"/>
    <col min="19" max="21" width="7.375" style="0" customWidth="1"/>
    <col min="22" max="22" width="7.625" style="0" hidden="1" customWidth="1"/>
    <col min="23" max="23" width="7.75390625" style="0" hidden="1" customWidth="1"/>
    <col min="24" max="24" width="7.875" style="0" hidden="1" customWidth="1"/>
    <col min="25" max="25" width="8.625" style="0" customWidth="1"/>
    <col min="26" max="26" width="8.875" style="0" customWidth="1"/>
    <col min="27" max="27" width="5.25390625" style="0" customWidth="1"/>
    <col min="28" max="28" width="8.125" style="0" customWidth="1"/>
    <col min="29" max="29" width="7.625" style="0" customWidth="1"/>
    <col min="30" max="30" width="7.875" style="0" customWidth="1"/>
    <col min="31" max="31" width="8.125" style="0" customWidth="1"/>
    <col min="32" max="32" width="7.125" style="0" customWidth="1"/>
    <col min="33" max="33" width="7.375" style="0" customWidth="1"/>
    <col min="34" max="34" width="7.75390625" style="0" customWidth="1"/>
    <col min="35" max="35" width="7.00390625" style="0" customWidth="1"/>
    <col min="36" max="36" width="7.75390625" style="0" hidden="1" customWidth="1"/>
    <col min="37" max="37" width="7.25390625" style="0" hidden="1" customWidth="1"/>
    <col min="38" max="38" width="8.25390625" style="0" hidden="1" customWidth="1"/>
    <col min="39" max="39" width="7.625" style="0" hidden="1" customWidth="1"/>
    <col min="40" max="41" width="9.25390625" style="0" bestFit="1" customWidth="1"/>
    <col min="42" max="42" width="8.125" style="0" customWidth="1"/>
    <col min="43" max="43" width="7.625" style="0" customWidth="1"/>
    <col min="44" max="44" width="7.75390625" style="0" customWidth="1"/>
    <col min="45" max="45" width="8.00390625" style="0" customWidth="1"/>
    <col min="46" max="46" width="9.75390625" style="0" customWidth="1"/>
  </cols>
  <sheetData>
    <row r="1" spans="1:46" ht="12.75">
      <c r="A1" s="72" t="s">
        <v>86</v>
      </c>
      <c r="B1" s="1"/>
      <c r="C1" s="1"/>
      <c r="D1" s="365"/>
      <c r="E1" s="365"/>
      <c r="F1" s="366"/>
      <c r="G1" s="394"/>
      <c r="H1" s="395"/>
      <c r="I1" s="36"/>
      <c r="J1" s="47" t="s">
        <v>236</v>
      </c>
      <c r="K1" s="41" t="s">
        <v>125</v>
      </c>
      <c r="L1" s="42" t="s">
        <v>26</v>
      </c>
      <c r="M1" s="42" t="s">
        <v>26</v>
      </c>
      <c r="N1" s="42" t="s">
        <v>26</v>
      </c>
      <c r="O1" s="42" t="s">
        <v>26</v>
      </c>
      <c r="P1" s="42" t="s">
        <v>26</v>
      </c>
      <c r="Q1" s="42" t="s">
        <v>26</v>
      </c>
      <c r="R1" s="42" t="s">
        <v>26</v>
      </c>
      <c r="S1" s="42" t="s">
        <v>26</v>
      </c>
      <c r="T1" s="45" t="s">
        <v>27</v>
      </c>
      <c r="U1" s="45" t="s">
        <v>27</v>
      </c>
      <c r="V1" s="45" t="s">
        <v>27</v>
      </c>
      <c r="W1" s="45" t="s">
        <v>27</v>
      </c>
      <c r="X1" s="45" t="s">
        <v>27</v>
      </c>
      <c r="Y1" s="55" t="s">
        <v>122</v>
      </c>
      <c r="Z1" s="53" t="s">
        <v>126</v>
      </c>
      <c r="AA1" s="56" t="s">
        <v>72</v>
      </c>
      <c r="AB1" s="42" t="s">
        <v>26</v>
      </c>
      <c r="AC1" s="61"/>
      <c r="AD1" s="61"/>
      <c r="AE1" s="42" t="s">
        <v>26</v>
      </c>
      <c r="AF1" s="42" t="s">
        <v>26</v>
      </c>
      <c r="AG1" s="42" t="s">
        <v>26</v>
      </c>
      <c r="AH1" s="42" t="s">
        <v>26</v>
      </c>
      <c r="AI1" s="45" t="s">
        <v>27</v>
      </c>
      <c r="AJ1" s="45" t="s">
        <v>27</v>
      </c>
      <c r="AK1" s="45" t="s">
        <v>27</v>
      </c>
      <c r="AL1" s="45" t="s">
        <v>27</v>
      </c>
      <c r="AM1" s="45" t="s">
        <v>27</v>
      </c>
      <c r="AN1" s="46" t="s">
        <v>31</v>
      </c>
      <c r="AO1" s="43"/>
      <c r="AP1" s="43"/>
      <c r="AQ1" s="55" t="s">
        <v>30</v>
      </c>
      <c r="AR1" s="59"/>
      <c r="AS1" s="59"/>
      <c r="AT1" s="53" t="s">
        <v>156</v>
      </c>
    </row>
    <row r="2" spans="1:46" ht="12.75">
      <c r="A2" s="73" t="s">
        <v>161</v>
      </c>
      <c r="B2" s="1"/>
      <c r="C2" s="1"/>
      <c r="D2" s="142" t="s">
        <v>235</v>
      </c>
      <c r="E2" s="142"/>
      <c r="F2" s="143"/>
      <c r="G2" s="392"/>
      <c r="H2" s="393"/>
      <c r="I2" s="38" t="s">
        <v>55</v>
      </c>
      <c r="J2" s="48" t="s">
        <v>69</v>
      </c>
      <c r="K2" s="51"/>
      <c r="L2" s="31" t="s">
        <v>88</v>
      </c>
      <c r="M2" s="31" t="s">
        <v>89</v>
      </c>
      <c r="N2" s="31" t="s">
        <v>4</v>
      </c>
      <c r="O2" s="31" t="s">
        <v>95</v>
      </c>
      <c r="P2" s="31" t="s">
        <v>98</v>
      </c>
      <c r="Q2" s="31" t="s">
        <v>103</v>
      </c>
      <c r="R2" s="31" t="s">
        <v>549</v>
      </c>
      <c r="S2" s="31" t="s">
        <v>108</v>
      </c>
      <c r="T2" s="44" t="s">
        <v>112</v>
      </c>
      <c r="U2" s="44" t="s">
        <v>5</v>
      </c>
      <c r="V2" s="44" t="s">
        <v>95</v>
      </c>
      <c r="W2" s="44" t="s">
        <v>43</v>
      </c>
      <c r="X2" s="44" t="s">
        <v>107</v>
      </c>
      <c r="Y2" s="54" t="s">
        <v>123</v>
      </c>
      <c r="Z2" s="16" t="s">
        <v>59</v>
      </c>
      <c r="AA2" s="57" t="s">
        <v>87</v>
      </c>
      <c r="AB2" s="31" t="s">
        <v>29</v>
      </c>
      <c r="AC2" s="16" t="s">
        <v>151</v>
      </c>
      <c r="AD2" s="16" t="s">
        <v>114</v>
      </c>
      <c r="AE2" s="31" t="s">
        <v>133</v>
      </c>
      <c r="AF2" s="31" t="s">
        <v>114</v>
      </c>
      <c r="AG2" s="31" t="s">
        <v>98</v>
      </c>
      <c r="AH2" s="31" t="s">
        <v>550</v>
      </c>
      <c r="AI2" s="44" t="s">
        <v>43</v>
      </c>
      <c r="AJ2" s="44" t="s">
        <v>145</v>
      </c>
      <c r="AK2" s="44" t="s">
        <v>114</v>
      </c>
      <c r="AL2" s="44" t="s">
        <v>43</v>
      </c>
      <c r="AM2" s="44" t="s">
        <v>107</v>
      </c>
      <c r="AN2" s="60" t="s">
        <v>149</v>
      </c>
      <c r="AO2" s="16" t="s">
        <v>153</v>
      </c>
      <c r="AP2" s="16" t="s">
        <v>43</v>
      </c>
      <c r="AQ2" s="54" t="s">
        <v>107</v>
      </c>
      <c r="AR2" s="16" t="s">
        <v>153</v>
      </c>
      <c r="AS2" s="16" t="s">
        <v>43</v>
      </c>
      <c r="AT2" s="16" t="s">
        <v>61</v>
      </c>
    </row>
    <row r="3" spans="1:46" ht="12.75">
      <c r="A3" s="73" t="s">
        <v>162</v>
      </c>
      <c r="B3" s="1"/>
      <c r="C3" s="1"/>
      <c r="D3" s="70" t="s">
        <v>237</v>
      </c>
      <c r="E3" s="141" t="s">
        <v>239</v>
      </c>
      <c r="F3" s="69"/>
      <c r="G3" s="37"/>
      <c r="H3" s="37"/>
      <c r="I3" s="38" t="s">
        <v>56</v>
      </c>
      <c r="J3" s="49" t="s">
        <v>241</v>
      </c>
      <c r="K3" s="65" t="s">
        <v>559</v>
      </c>
      <c r="L3" s="31" t="s">
        <v>3</v>
      </c>
      <c r="M3" s="31" t="s">
        <v>90</v>
      </c>
      <c r="N3" s="31" t="s">
        <v>92</v>
      </c>
      <c r="O3" s="31" t="s">
        <v>96</v>
      </c>
      <c r="P3" s="31" t="s">
        <v>99</v>
      </c>
      <c r="Q3" s="31" t="s">
        <v>104</v>
      </c>
      <c r="R3" s="31" t="s">
        <v>129</v>
      </c>
      <c r="S3" s="31" t="s">
        <v>109</v>
      </c>
      <c r="T3" s="44" t="s">
        <v>85</v>
      </c>
      <c r="U3" s="44" t="s">
        <v>113</v>
      </c>
      <c r="V3" s="44" t="s">
        <v>116</v>
      </c>
      <c r="W3" s="44" t="s">
        <v>99</v>
      </c>
      <c r="X3" s="44" t="s">
        <v>120</v>
      </c>
      <c r="Y3" s="54" t="s">
        <v>124</v>
      </c>
      <c r="Z3" s="16" t="s">
        <v>127</v>
      </c>
      <c r="AA3" s="57" t="s">
        <v>128</v>
      </c>
      <c r="AB3" s="31" t="s">
        <v>129</v>
      </c>
      <c r="AC3" s="16" t="s">
        <v>10</v>
      </c>
      <c r="AD3" s="16" t="s">
        <v>152</v>
      </c>
      <c r="AE3" s="31" t="s">
        <v>136</v>
      </c>
      <c r="AF3" s="31" t="s">
        <v>136</v>
      </c>
      <c r="AG3" s="31" t="s">
        <v>139</v>
      </c>
      <c r="AH3" s="31" t="s">
        <v>181</v>
      </c>
      <c r="AI3" s="44" t="s">
        <v>144</v>
      </c>
      <c r="AJ3" s="44" t="s">
        <v>115</v>
      </c>
      <c r="AK3" s="44" t="s">
        <v>146</v>
      </c>
      <c r="AL3" s="44" t="s">
        <v>147</v>
      </c>
      <c r="AM3" s="44" t="s">
        <v>148</v>
      </c>
      <c r="AN3" s="60" t="s">
        <v>150</v>
      </c>
      <c r="AO3" s="16" t="s">
        <v>154</v>
      </c>
      <c r="AP3" s="16" t="s">
        <v>154</v>
      </c>
      <c r="AQ3" s="54" t="s">
        <v>157</v>
      </c>
      <c r="AR3" s="16" t="s">
        <v>154</v>
      </c>
      <c r="AS3" s="16" t="s">
        <v>154</v>
      </c>
      <c r="AT3" s="16" t="s">
        <v>60</v>
      </c>
    </row>
    <row r="4" spans="1:46" ht="12.75">
      <c r="A4" s="73" t="s">
        <v>160</v>
      </c>
      <c r="B4" s="1"/>
      <c r="C4" s="1"/>
      <c r="D4" s="70" t="s">
        <v>238</v>
      </c>
      <c r="E4" s="136"/>
      <c r="F4" s="136"/>
      <c r="G4" s="37"/>
      <c r="H4" s="37"/>
      <c r="I4" s="38" t="s">
        <v>57</v>
      </c>
      <c r="J4" s="49" t="s">
        <v>69</v>
      </c>
      <c r="K4" s="65"/>
      <c r="L4" s="31"/>
      <c r="M4" s="31" t="s">
        <v>91</v>
      </c>
      <c r="N4" s="31" t="s">
        <v>93</v>
      </c>
      <c r="O4" s="31" t="s">
        <v>85</v>
      </c>
      <c r="P4" s="31" t="s">
        <v>101</v>
      </c>
      <c r="Q4" s="31" t="s">
        <v>105</v>
      </c>
      <c r="R4" s="31" t="s">
        <v>85</v>
      </c>
      <c r="S4" s="31" t="s">
        <v>110</v>
      </c>
      <c r="T4" s="44" t="s">
        <v>44</v>
      </c>
      <c r="U4" s="44" t="s">
        <v>44</v>
      </c>
      <c r="V4" s="44" t="s">
        <v>85</v>
      </c>
      <c r="W4" s="44" t="s">
        <v>118</v>
      </c>
      <c r="X4" s="44" t="s">
        <v>99</v>
      </c>
      <c r="Y4" s="54" t="s">
        <v>9</v>
      </c>
      <c r="Z4" s="16"/>
      <c r="AA4" s="57" t="s">
        <v>7</v>
      </c>
      <c r="AB4" s="31" t="s">
        <v>10</v>
      </c>
      <c r="AC4" s="16" t="s">
        <v>44</v>
      </c>
      <c r="AD4" s="16" t="s">
        <v>131</v>
      </c>
      <c r="AE4" s="31" t="s">
        <v>137</v>
      </c>
      <c r="AF4" s="31" t="s">
        <v>137</v>
      </c>
      <c r="AG4" s="31" t="s">
        <v>100</v>
      </c>
      <c r="AH4" s="31"/>
      <c r="AI4" s="44" t="s">
        <v>10</v>
      </c>
      <c r="AJ4" s="44" t="s">
        <v>135</v>
      </c>
      <c r="AK4" s="44" t="s">
        <v>137</v>
      </c>
      <c r="AL4" s="44" t="s">
        <v>118</v>
      </c>
      <c r="AM4" s="44" t="s">
        <v>141</v>
      </c>
      <c r="AN4" s="60" t="s">
        <v>83</v>
      </c>
      <c r="AO4" s="16" t="s">
        <v>83</v>
      </c>
      <c r="AP4" s="16" t="s">
        <v>83</v>
      </c>
      <c r="AQ4" s="54" t="s">
        <v>158</v>
      </c>
      <c r="AR4" s="16" t="s">
        <v>155</v>
      </c>
      <c r="AS4" s="16" t="s">
        <v>155</v>
      </c>
      <c r="AT4" s="16"/>
    </row>
    <row r="5" spans="1:46" ht="12.75">
      <c r="A5" s="99" t="s">
        <v>558</v>
      </c>
      <c r="B5" s="1"/>
      <c r="C5" s="1"/>
      <c r="D5" s="367"/>
      <c r="E5" s="71"/>
      <c r="F5" s="71"/>
      <c r="G5" s="39"/>
      <c r="H5" s="39"/>
      <c r="I5" s="40" t="s">
        <v>58</v>
      </c>
      <c r="J5" s="50" t="s">
        <v>242</v>
      </c>
      <c r="K5" s="41" t="s">
        <v>111</v>
      </c>
      <c r="L5" s="42" t="s">
        <v>2</v>
      </c>
      <c r="M5" s="42" t="s">
        <v>45</v>
      </c>
      <c r="N5" s="42" t="s">
        <v>46</v>
      </c>
      <c r="O5" s="42" t="s">
        <v>94</v>
      </c>
      <c r="P5" s="42" t="s">
        <v>97</v>
      </c>
      <c r="Q5" s="42" t="s">
        <v>102</v>
      </c>
      <c r="R5" s="42" t="s">
        <v>106</v>
      </c>
      <c r="S5" s="42" t="s">
        <v>50</v>
      </c>
      <c r="T5" s="45" t="s">
        <v>2</v>
      </c>
      <c r="U5" s="45" t="s">
        <v>45</v>
      </c>
      <c r="V5" s="45" t="s">
        <v>117</v>
      </c>
      <c r="W5" s="45" t="s">
        <v>119</v>
      </c>
      <c r="X5" s="45" t="s">
        <v>121</v>
      </c>
      <c r="Y5" s="55" t="s">
        <v>45</v>
      </c>
      <c r="Z5" s="53"/>
      <c r="AA5" s="58" t="s">
        <v>84</v>
      </c>
      <c r="AB5" s="42" t="s">
        <v>2</v>
      </c>
      <c r="AC5" s="61" t="s">
        <v>130</v>
      </c>
      <c r="AD5" s="61" t="s">
        <v>132</v>
      </c>
      <c r="AE5" s="42" t="s">
        <v>134</v>
      </c>
      <c r="AF5" s="42" t="s">
        <v>138</v>
      </c>
      <c r="AG5" s="42" t="s">
        <v>140</v>
      </c>
      <c r="AH5" s="42" t="s">
        <v>143</v>
      </c>
      <c r="AI5" s="45" t="s">
        <v>2</v>
      </c>
      <c r="AJ5" s="45" t="s">
        <v>134</v>
      </c>
      <c r="AK5" s="45" t="s">
        <v>138</v>
      </c>
      <c r="AL5" s="45" t="s">
        <v>140</v>
      </c>
      <c r="AM5" s="45" t="s">
        <v>143</v>
      </c>
      <c r="AN5" s="46" t="s">
        <v>2</v>
      </c>
      <c r="AO5" s="43" t="s">
        <v>130</v>
      </c>
      <c r="AP5" s="43" t="s">
        <v>132</v>
      </c>
      <c r="AQ5" s="55"/>
      <c r="AR5" s="59" t="s">
        <v>130</v>
      </c>
      <c r="AS5" s="59" t="s">
        <v>159</v>
      </c>
      <c r="AT5" s="53"/>
    </row>
    <row r="6" spans="1:46" ht="12.75">
      <c r="A6" s="368" t="s">
        <v>562</v>
      </c>
      <c r="B6" s="251"/>
      <c r="C6" s="252"/>
      <c r="D6" s="63">
        <f aca="true" t="shared" si="0" ref="D6:D20">AN6</f>
        <v>0</v>
      </c>
      <c r="E6" s="114"/>
      <c r="F6" s="63"/>
      <c r="G6" s="253"/>
      <c r="H6" s="253"/>
      <c r="I6" s="110" t="s">
        <v>67</v>
      </c>
      <c r="J6" s="110" t="s">
        <v>68</v>
      </c>
      <c r="K6" s="253" t="s">
        <v>563</v>
      </c>
      <c r="L6" s="255"/>
      <c r="M6" s="255"/>
      <c r="N6" s="255">
        <v>900</v>
      </c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138">
        <f aca="true" t="shared" si="1" ref="Z6:Z36">SUM(L6:Y6)</f>
        <v>900</v>
      </c>
      <c r="AA6" s="139"/>
      <c r="AB6" s="100">
        <v>900</v>
      </c>
      <c r="AC6" s="100"/>
      <c r="AD6" s="138">
        <f aca="true" t="shared" si="2" ref="AD6:AD36">SUM(AB6,-AC6)</f>
        <v>900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38">
        <f aca="true" t="shared" si="3" ref="AN6:AN24">Z6-AB6-AE6-AF6-AG6-AH6-AI6-AJ6-AK6-AL6-AM6-AQ6</f>
        <v>0</v>
      </c>
      <c r="AO6" s="138">
        <f aca="true" t="shared" si="4" ref="AO6:AO24">(L6+M6+N6+O6+P6+Q6+R6+S6+Y6)-(AB6+AE6+AF6+AG6+AH6+AR6)</f>
        <v>0</v>
      </c>
      <c r="AP6" s="138">
        <f aca="true" t="shared" si="5" ref="AP6:AP24">(T6+U6+V6+W6+X6)-(AI6+AJ6+AK6+AL6+AM6+AS6)</f>
        <v>0</v>
      </c>
      <c r="AQ6" s="139"/>
      <c r="AR6" s="138">
        <f aca="true" t="shared" si="6" ref="AR6:AR24">AQ6-AS6</f>
        <v>0</v>
      </c>
      <c r="AS6" s="100">
        <v>0</v>
      </c>
      <c r="AT6" s="138">
        <f aca="true" t="shared" si="7" ref="AT6:AT24">SUM(AB6,AE6,AF6,AG6,AH6,AI6,AJ6,AK6,AL6,AM6,AN6,AQ6)</f>
        <v>900</v>
      </c>
    </row>
    <row r="7" spans="1:46" ht="12.75">
      <c r="A7" s="368" t="s">
        <v>562</v>
      </c>
      <c r="B7" s="251"/>
      <c r="C7" s="252"/>
      <c r="D7" s="63">
        <f t="shared" si="0"/>
        <v>2662</v>
      </c>
      <c r="E7" s="114"/>
      <c r="F7" s="63"/>
      <c r="G7" s="253"/>
      <c r="H7" s="253"/>
      <c r="I7" s="110" t="s">
        <v>67</v>
      </c>
      <c r="J7" s="110" t="s">
        <v>68</v>
      </c>
      <c r="K7" s="253" t="s">
        <v>574</v>
      </c>
      <c r="L7" s="255"/>
      <c r="M7" s="255"/>
      <c r="N7" s="255">
        <v>2533</v>
      </c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140">
        <f t="shared" si="1"/>
        <v>2533</v>
      </c>
      <c r="AA7" s="139"/>
      <c r="AB7" s="100">
        <v>-129</v>
      </c>
      <c r="AC7" s="100">
        <v>-129</v>
      </c>
      <c r="AD7" s="138">
        <f t="shared" si="2"/>
        <v>0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38">
        <f t="shared" si="3"/>
        <v>2662</v>
      </c>
      <c r="AO7" s="138">
        <f t="shared" si="4"/>
        <v>2662</v>
      </c>
      <c r="AP7" s="138">
        <f t="shared" si="5"/>
        <v>0</v>
      </c>
      <c r="AQ7" s="139"/>
      <c r="AR7" s="138">
        <f t="shared" si="6"/>
        <v>0</v>
      </c>
      <c r="AS7" s="100"/>
      <c r="AT7" s="138">
        <f t="shared" si="7"/>
        <v>2533</v>
      </c>
    </row>
    <row r="8" spans="1:46" ht="12.75">
      <c r="A8" s="368" t="s">
        <v>562</v>
      </c>
      <c r="B8" s="251"/>
      <c r="C8" s="252"/>
      <c r="D8" s="63">
        <f t="shared" si="0"/>
        <v>433</v>
      </c>
      <c r="E8" s="114"/>
      <c r="F8" s="63"/>
      <c r="G8" s="253"/>
      <c r="H8" s="253"/>
      <c r="I8" s="110" t="s">
        <v>67</v>
      </c>
      <c r="J8" s="110" t="s">
        <v>68</v>
      </c>
      <c r="K8" s="253" t="s">
        <v>565</v>
      </c>
      <c r="L8" s="255">
        <v>341</v>
      </c>
      <c r="M8" s="255">
        <v>92</v>
      </c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138">
        <f t="shared" si="1"/>
        <v>433</v>
      </c>
      <c r="AA8" s="139"/>
      <c r="AB8" s="100"/>
      <c r="AC8" s="100"/>
      <c r="AD8" s="138">
        <f t="shared" si="2"/>
        <v>0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38">
        <f t="shared" si="3"/>
        <v>433</v>
      </c>
      <c r="AO8" s="138">
        <f t="shared" si="4"/>
        <v>433</v>
      </c>
      <c r="AP8" s="138">
        <f t="shared" si="5"/>
        <v>0</v>
      </c>
      <c r="AQ8" s="139"/>
      <c r="AR8" s="138">
        <f t="shared" si="6"/>
        <v>0</v>
      </c>
      <c r="AS8" s="100"/>
      <c r="AT8" s="138">
        <f t="shared" si="7"/>
        <v>433</v>
      </c>
    </row>
    <row r="9" spans="1:46" ht="12.75">
      <c r="A9" s="368" t="s">
        <v>562</v>
      </c>
      <c r="B9" s="251"/>
      <c r="C9" s="252"/>
      <c r="D9" s="63">
        <f t="shared" si="0"/>
        <v>4547</v>
      </c>
      <c r="E9" s="114"/>
      <c r="F9" s="63"/>
      <c r="G9" s="253"/>
      <c r="H9" s="253"/>
      <c r="I9" s="110" t="s">
        <v>67</v>
      </c>
      <c r="J9" s="110" t="s">
        <v>68</v>
      </c>
      <c r="K9" s="253" t="s">
        <v>564</v>
      </c>
      <c r="L9" s="260">
        <v>3580</v>
      </c>
      <c r="M9" s="260">
        <v>967</v>
      </c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149">
        <f t="shared" si="1"/>
        <v>4547</v>
      </c>
      <c r="AA9" s="150"/>
      <c r="AB9" s="148"/>
      <c r="AC9" s="148"/>
      <c r="AD9" s="149">
        <f t="shared" si="2"/>
        <v>0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49">
        <f t="shared" si="3"/>
        <v>4547</v>
      </c>
      <c r="AO9" s="149">
        <f t="shared" si="4"/>
        <v>4547</v>
      </c>
      <c r="AP9" s="149">
        <f t="shared" si="5"/>
        <v>0</v>
      </c>
      <c r="AQ9" s="150"/>
      <c r="AR9" s="149">
        <f t="shared" si="6"/>
        <v>0</v>
      </c>
      <c r="AS9" s="148"/>
      <c r="AT9" s="149">
        <f t="shared" si="7"/>
        <v>4547</v>
      </c>
    </row>
    <row r="10" spans="1:46" ht="12.75">
      <c r="A10" s="368" t="s">
        <v>562</v>
      </c>
      <c r="B10" s="251"/>
      <c r="C10" s="252"/>
      <c r="D10" s="63">
        <f t="shared" si="0"/>
        <v>-1930</v>
      </c>
      <c r="E10" s="114"/>
      <c r="F10" s="63"/>
      <c r="G10" s="253"/>
      <c r="H10" s="253"/>
      <c r="I10" s="110" t="s">
        <v>67</v>
      </c>
      <c r="J10" s="110" t="s">
        <v>68</v>
      </c>
      <c r="K10" s="263" t="s">
        <v>572</v>
      </c>
      <c r="L10" s="260">
        <v>-1520</v>
      </c>
      <c r="M10" s="260">
        <v>-410</v>
      </c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149">
        <f t="shared" si="1"/>
        <v>-1930</v>
      </c>
      <c r="AA10" s="150"/>
      <c r="AB10" s="148"/>
      <c r="AC10" s="148"/>
      <c r="AD10" s="149">
        <f t="shared" si="2"/>
        <v>0</v>
      </c>
      <c r="AE10" s="148"/>
      <c r="AF10" s="148"/>
      <c r="AG10" s="148"/>
      <c r="AH10" s="148"/>
      <c r="AI10" s="148"/>
      <c r="AJ10" s="148"/>
      <c r="AK10" s="148"/>
      <c r="AL10" s="148"/>
      <c r="AM10" s="148"/>
      <c r="AN10" s="149">
        <f t="shared" si="3"/>
        <v>-1930</v>
      </c>
      <c r="AO10" s="149">
        <f t="shared" si="4"/>
        <v>-1930</v>
      </c>
      <c r="AP10" s="149">
        <f t="shared" si="5"/>
        <v>0</v>
      </c>
      <c r="AQ10" s="150"/>
      <c r="AR10" s="149">
        <f t="shared" si="6"/>
        <v>0</v>
      </c>
      <c r="AS10" s="148"/>
      <c r="AT10" s="149">
        <f t="shared" si="7"/>
        <v>-1930</v>
      </c>
    </row>
    <row r="11" spans="1:46" ht="12.75">
      <c r="A11" s="368" t="s">
        <v>562</v>
      </c>
      <c r="B11" s="251"/>
      <c r="C11" s="252"/>
      <c r="D11" s="63">
        <f t="shared" si="0"/>
        <v>2393</v>
      </c>
      <c r="E11" s="114"/>
      <c r="F11" s="63"/>
      <c r="G11" s="253"/>
      <c r="H11" s="253"/>
      <c r="I11" s="110" t="s">
        <v>67</v>
      </c>
      <c r="J11" s="110" t="s">
        <v>68</v>
      </c>
      <c r="K11" s="263" t="s">
        <v>566</v>
      </c>
      <c r="L11" s="260">
        <v>1884</v>
      </c>
      <c r="M11" s="260">
        <v>509</v>
      </c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149">
        <f t="shared" si="1"/>
        <v>2393</v>
      </c>
      <c r="AA11" s="150"/>
      <c r="AB11" s="148"/>
      <c r="AC11" s="148"/>
      <c r="AD11" s="149">
        <f t="shared" si="2"/>
        <v>0</v>
      </c>
      <c r="AE11" s="148"/>
      <c r="AF11" s="148"/>
      <c r="AG11" s="148"/>
      <c r="AH11" s="148"/>
      <c r="AI11" s="148"/>
      <c r="AJ11" s="148"/>
      <c r="AK11" s="148"/>
      <c r="AL11" s="148"/>
      <c r="AM11" s="148"/>
      <c r="AN11" s="149">
        <f t="shared" si="3"/>
        <v>2393</v>
      </c>
      <c r="AO11" s="149">
        <f t="shared" si="4"/>
        <v>2393</v>
      </c>
      <c r="AP11" s="149">
        <f t="shared" si="5"/>
        <v>0</v>
      </c>
      <c r="AQ11" s="150"/>
      <c r="AR11" s="149">
        <f t="shared" si="6"/>
        <v>0</v>
      </c>
      <c r="AS11" s="148"/>
      <c r="AT11" s="149">
        <f t="shared" si="7"/>
        <v>2393</v>
      </c>
    </row>
    <row r="12" spans="1:46" ht="12.75">
      <c r="A12" s="368" t="s">
        <v>562</v>
      </c>
      <c r="B12" s="251"/>
      <c r="C12" s="252"/>
      <c r="D12" s="63">
        <f t="shared" si="0"/>
        <v>5380</v>
      </c>
      <c r="E12" s="114"/>
      <c r="F12" s="63"/>
      <c r="G12" s="253"/>
      <c r="H12" s="253"/>
      <c r="I12" s="110" t="s">
        <v>67</v>
      </c>
      <c r="J12" s="110" t="s">
        <v>68</v>
      </c>
      <c r="K12" s="263" t="s">
        <v>576</v>
      </c>
      <c r="L12" s="260">
        <v>4235</v>
      </c>
      <c r="M12" s="260">
        <v>1145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149">
        <f t="shared" si="1"/>
        <v>5380</v>
      </c>
      <c r="AA12" s="150"/>
      <c r="AB12" s="148"/>
      <c r="AC12" s="148"/>
      <c r="AD12" s="149">
        <f t="shared" si="2"/>
        <v>0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9">
        <f t="shared" si="3"/>
        <v>5380</v>
      </c>
      <c r="AO12" s="149">
        <f t="shared" si="4"/>
        <v>5380</v>
      </c>
      <c r="AP12" s="149">
        <f t="shared" si="5"/>
        <v>0</v>
      </c>
      <c r="AQ12" s="150"/>
      <c r="AR12" s="149">
        <f t="shared" si="6"/>
        <v>0</v>
      </c>
      <c r="AS12" s="148"/>
      <c r="AT12" s="149">
        <f t="shared" si="7"/>
        <v>5380</v>
      </c>
    </row>
    <row r="13" spans="1:46" ht="12.75">
      <c r="A13" s="368" t="s">
        <v>562</v>
      </c>
      <c r="B13" s="251"/>
      <c r="C13" s="252"/>
      <c r="D13" s="63">
        <f t="shared" si="0"/>
        <v>0</v>
      </c>
      <c r="E13" s="114"/>
      <c r="F13" s="63"/>
      <c r="G13" s="253"/>
      <c r="H13" s="253"/>
      <c r="I13" s="110" t="s">
        <v>67</v>
      </c>
      <c r="J13" s="110" t="s">
        <v>68</v>
      </c>
      <c r="K13" s="253" t="s">
        <v>573</v>
      </c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149">
        <f t="shared" si="1"/>
        <v>0</v>
      </c>
      <c r="AA13" s="150">
        <v>26</v>
      </c>
      <c r="AB13" s="148"/>
      <c r="AC13" s="148"/>
      <c r="AD13" s="149">
        <f t="shared" si="2"/>
        <v>0</v>
      </c>
      <c r="AE13" s="148"/>
      <c r="AF13" s="148"/>
      <c r="AG13" s="148"/>
      <c r="AH13" s="148"/>
      <c r="AI13" s="148"/>
      <c r="AJ13" s="148"/>
      <c r="AK13" s="148"/>
      <c r="AL13" s="148"/>
      <c r="AM13" s="148"/>
      <c r="AN13" s="149">
        <f t="shared" si="3"/>
        <v>0</v>
      </c>
      <c r="AO13" s="149">
        <f t="shared" si="4"/>
        <v>0</v>
      </c>
      <c r="AP13" s="149">
        <f t="shared" si="5"/>
        <v>0</v>
      </c>
      <c r="AQ13" s="150"/>
      <c r="AR13" s="149">
        <f t="shared" si="6"/>
        <v>0</v>
      </c>
      <c r="AS13" s="148"/>
      <c r="AT13" s="149">
        <f t="shared" si="7"/>
        <v>0</v>
      </c>
    </row>
    <row r="14" spans="1:46" ht="12.75">
      <c r="A14" s="368" t="s">
        <v>562</v>
      </c>
      <c r="B14" s="251"/>
      <c r="C14" s="252"/>
      <c r="D14" s="63">
        <f t="shared" si="0"/>
        <v>2291</v>
      </c>
      <c r="E14" s="114"/>
      <c r="F14" s="63"/>
      <c r="G14" s="253"/>
      <c r="H14" s="253"/>
      <c r="I14" s="110" t="s">
        <v>67</v>
      </c>
      <c r="J14" s="110" t="s">
        <v>68</v>
      </c>
      <c r="K14" s="253" t="s">
        <v>568</v>
      </c>
      <c r="L14" s="260"/>
      <c r="M14" s="260"/>
      <c r="N14" s="260">
        <v>2291</v>
      </c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151">
        <f t="shared" si="1"/>
        <v>2291</v>
      </c>
      <c r="AA14" s="150"/>
      <c r="AB14" s="148"/>
      <c r="AC14" s="148"/>
      <c r="AD14" s="149">
        <f t="shared" si="2"/>
        <v>0</v>
      </c>
      <c r="AE14" s="148"/>
      <c r="AF14" s="148"/>
      <c r="AG14" s="148"/>
      <c r="AH14" s="148"/>
      <c r="AI14" s="148"/>
      <c r="AJ14" s="148"/>
      <c r="AK14" s="148"/>
      <c r="AL14" s="148"/>
      <c r="AM14" s="148"/>
      <c r="AN14" s="149">
        <f t="shared" si="3"/>
        <v>2291</v>
      </c>
      <c r="AO14" s="149">
        <f t="shared" si="4"/>
        <v>2291</v>
      </c>
      <c r="AP14" s="149">
        <f t="shared" si="5"/>
        <v>0</v>
      </c>
      <c r="AQ14" s="150"/>
      <c r="AR14" s="149">
        <f t="shared" si="6"/>
        <v>0</v>
      </c>
      <c r="AS14" s="148"/>
      <c r="AT14" s="149">
        <f t="shared" si="7"/>
        <v>2291</v>
      </c>
    </row>
    <row r="15" spans="1:46" ht="12.75">
      <c r="A15" s="368" t="s">
        <v>562</v>
      </c>
      <c r="B15" s="251"/>
      <c r="C15" s="252"/>
      <c r="D15" s="63">
        <f t="shared" si="0"/>
        <v>1205</v>
      </c>
      <c r="E15" s="114"/>
      <c r="F15" s="63"/>
      <c r="G15" s="253"/>
      <c r="H15" s="253"/>
      <c r="I15" s="110" t="s">
        <v>67</v>
      </c>
      <c r="J15" s="110" t="s">
        <v>68</v>
      </c>
      <c r="K15" s="253" t="s">
        <v>569</v>
      </c>
      <c r="L15" s="260"/>
      <c r="M15" s="260"/>
      <c r="N15" s="260">
        <v>1205</v>
      </c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151">
        <f t="shared" si="1"/>
        <v>1205</v>
      </c>
      <c r="AA15" s="150"/>
      <c r="AB15" s="148"/>
      <c r="AC15" s="148"/>
      <c r="AD15" s="149">
        <f t="shared" si="2"/>
        <v>0</v>
      </c>
      <c r="AE15" s="148"/>
      <c r="AF15" s="148"/>
      <c r="AG15" s="148"/>
      <c r="AH15" s="148"/>
      <c r="AI15" s="148"/>
      <c r="AJ15" s="148"/>
      <c r="AK15" s="148"/>
      <c r="AL15" s="148"/>
      <c r="AM15" s="148"/>
      <c r="AN15" s="149">
        <f t="shared" si="3"/>
        <v>1205</v>
      </c>
      <c r="AO15" s="149">
        <f t="shared" si="4"/>
        <v>1205</v>
      </c>
      <c r="AP15" s="149">
        <f t="shared" si="5"/>
        <v>0</v>
      </c>
      <c r="AQ15" s="150"/>
      <c r="AR15" s="149">
        <f t="shared" si="6"/>
        <v>0</v>
      </c>
      <c r="AS15" s="148"/>
      <c r="AT15" s="149">
        <f t="shared" si="7"/>
        <v>1205</v>
      </c>
    </row>
    <row r="16" spans="1:46" ht="12.75">
      <c r="A16" s="368" t="s">
        <v>562</v>
      </c>
      <c r="B16" s="251"/>
      <c r="C16" s="252"/>
      <c r="D16" s="63">
        <f t="shared" si="0"/>
        <v>10814</v>
      </c>
      <c r="E16" s="114"/>
      <c r="F16" s="63"/>
      <c r="G16" s="253"/>
      <c r="H16" s="253"/>
      <c r="I16" s="110" t="s">
        <v>67</v>
      </c>
      <c r="J16" s="110" t="s">
        <v>68</v>
      </c>
      <c r="K16" s="253" t="s">
        <v>570</v>
      </c>
      <c r="L16" s="260"/>
      <c r="M16" s="260"/>
      <c r="N16" s="260">
        <v>10814</v>
      </c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149">
        <f t="shared" si="1"/>
        <v>10814</v>
      </c>
      <c r="AA16" s="150"/>
      <c r="AB16" s="148"/>
      <c r="AC16" s="148"/>
      <c r="AD16" s="149">
        <f t="shared" si="2"/>
        <v>0</v>
      </c>
      <c r="AE16" s="148"/>
      <c r="AF16" s="148"/>
      <c r="AG16" s="148"/>
      <c r="AH16" s="148"/>
      <c r="AI16" s="148"/>
      <c r="AJ16" s="148"/>
      <c r="AK16" s="148"/>
      <c r="AL16" s="148"/>
      <c r="AM16" s="148"/>
      <c r="AN16" s="149">
        <f t="shared" si="3"/>
        <v>10814</v>
      </c>
      <c r="AO16" s="149">
        <f t="shared" si="4"/>
        <v>10814</v>
      </c>
      <c r="AP16" s="149">
        <f t="shared" si="5"/>
        <v>0</v>
      </c>
      <c r="AQ16" s="150"/>
      <c r="AR16" s="149">
        <f t="shared" si="6"/>
        <v>0</v>
      </c>
      <c r="AS16" s="148"/>
      <c r="AT16" s="149">
        <f t="shared" si="7"/>
        <v>10814</v>
      </c>
    </row>
    <row r="17" spans="1:46" ht="12.75">
      <c r="A17" s="368" t="s">
        <v>562</v>
      </c>
      <c r="B17" s="251"/>
      <c r="C17" s="252"/>
      <c r="D17" s="63">
        <f t="shared" si="0"/>
        <v>1718</v>
      </c>
      <c r="E17" s="114"/>
      <c r="F17" s="63"/>
      <c r="G17" s="253"/>
      <c r="H17" s="253"/>
      <c r="I17" s="110" t="s">
        <v>67</v>
      </c>
      <c r="J17" s="110" t="s">
        <v>68</v>
      </c>
      <c r="K17" s="253" t="s">
        <v>567</v>
      </c>
      <c r="L17" s="260"/>
      <c r="M17" s="260"/>
      <c r="N17" s="260">
        <v>1718</v>
      </c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149">
        <f t="shared" si="1"/>
        <v>1718</v>
      </c>
      <c r="AA17" s="150"/>
      <c r="AB17" s="148"/>
      <c r="AC17" s="148"/>
      <c r="AD17" s="149">
        <f t="shared" si="2"/>
        <v>0</v>
      </c>
      <c r="AE17" s="148"/>
      <c r="AF17" s="148"/>
      <c r="AG17" s="148"/>
      <c r="AH17" s="148"/>
      <c r="AI17" s="148"/>
      <c r="AJ17" s="148"/>
      <c r="AK17" s="148"/>
      <c r="AL17" s="148"/>
      <c r="AM17" s="148"/>
      <c r="AN17" s="149">
        <f t="shared" si="3"/>
        <v>1718</v>
      </c>
      <c r="AO17" s="149">
        <f t="shared" si="4"/>
        <v>1718</v>
      </c>
      <c r="AP17" s="149">
        <f t="shared" si="5"/>
        <v>0</v>
      </c>
      <c r="AQ17" s="150"/>
      <c r="AR17" s="149">
        <f t="shared" si="6"/>
        <v>0</v>
      </c>
      <c r="AS17" s="148"/>
      <c r="AT17" s="149">
        <f t="shared" si="7"/>
        <v>1718</v>
      </c>
    </row>
    <row r="18" spans="1:46" ht="12.75">
      <c r="A18" s="368" t="s">
        <v>562</v>
      </c>
      <c r="B18" s="251"/>
      <c r="C18" s="252"/>
      <c r="D18" s="63">
        <f t="shared" si="0"/>
        <v>494</v>
      </c>
      <c r="E18" s="114"/>
      <c r="F18" s="63"/>
      <c r="G18" s="253"/>
      <c r="H18" s="253"/>
      <c r="I18" s="110" t="s">
        <v>67</v>
      </c>
      <c r="J18" s="110" t="s">
        <v>68</v>
      </c>
      <c r="K18" s="263" t="s">
        <v>571</v>
      </c>
      <c r="L18" s="260"/>
      <c r="M18" s="260"/>
      <c r="N18" s="260">
        <v>494</v>
      </c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149">
        <f t="shared" si="1"/>
        <v>494</v>
      </c>
      <c r="AA18" s="150"/>
      <c r="AB18" s="148"/>
      <c r="AC18" s="148"/>
      <c r="AD18" s="149">
        <f t="shared" si="2"/>
        <v>0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9">
        <f t="shared" si="3"/>
        <v>494</v>
      </c>
      <c r="AO18" s="149">
        <f t="shared" si="4"/>
        <v>494</v>
      </c>
      <c r="AP18" s="149">
        <f t="shared" si="5"/>
        <v>0</v>
      </c>
      <c r="AQ18" s="150"/>
      <c r="AR18" s="149">
        <f t="shared" si="6"/>
        <v>0</v>
      </c>
      <c r="AS18" s="148"/>
      <c r="AT18" s="149">
        <f t="shared" si="7"/>
        <v>494</v>
      </c>
    </row>
    <row r="19" spans="1:46" ht="12.75">
      <c r="A19" s="368" t="s">
        <v>562</v>
      </c>
      <c r="B19" s="251"/>
      <c r="C19" s="252"/>
      <c r="D19" s="63">
        <f t="shared" si="0"/>
        <v>-9928</v>
      </c>
      <c r="E19" s="114"/>
      <c r="F19" s="63"/>
      <c r="G19" s="253"/>
      <c r="H19" s="253"/>
      <c r="I19" s="110" t="s">
        <v>67</v>
      </c>
      <c r="J19" s="110" t="s">
        <v>68</v>
      </c>
      <c r="K19" s="259" t="s">
        <v>579</v>
      </c>
      <c r="L19" s="260">
        <v>-7817</v>
      </c>
      <c r="M19" s="260">
        <v>-2111</v>
      </c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149">
        <f t="shared" si="1"/>
        <v>-9928</v>
      </c>
      <c r="AA19" s="150"/>
      <c r="AB19" s="148"/>
      <c r="AC19" s="148"/>
      <c r="AD19" s="149">
        <f t="shared" si="2"/>
        <v>0</v>
      </c>
      <c r="AE19" s="148"/>
      <c r="AF19" s="148"/>
      <c r="AG19" s="148"/>
      <c r="AH19" s="148"/>
      <c r="AI19" s="148"/>
      <c r="AJ19" s="148"/>
      <c r="AK19" s="148"/>
      <c r="AL19" s="148"/>
      <c r="AM19" s="148"/>
      <c r="AN19" s="149">
        <f t="shared" si="3"/>
        <v>-9928</v>
      </c>
      <c r="AO19" s="149">
        <f t="shared" si="4"/>
        <v>-9928</v>
      </c>
      <c r="AP19" s="149">
        <f t="shared" si="5"/>
        <v>0</v>
      </c>
      <c r="AQ19" s="150"/>
      <c r="AR19" s="149">
        <f t="shared" si="6"/>
        <v>0</v>
      </c>
      <c r="AS19" s="148"/>
      <c r="AT19" s="149">
        <f t="shared" si="7"/>
        <v>-9928</v>
      </c>
    </row>
    <row r="20" spans="1:46" ht="12.75">
      <c r="A20" s="368" t="s">
        <v>562</v>
      </c>
      <c r="B20" s="251"/>
      <c r="C20" s="252"/>
      <c r="D20" s="63">
        <f t="shared" si="0"/>
        <v>3324</v>
      </c>
      <c r="E20" s="114"/>
      <c r="F20" s="63"/>
      <c r="G20" s="253"/>
      <c r="H20" s="253"/>
      <c r="I20" s="110" t="s">
        <v>67</v>
      </c>
      <c r="J20" s="110" t="s">
        <v>68</v>
      </c>
      <c r="K20" s="259" t="s">
        <v>577</v>
      </c>
      <c r="L20" s="260">
        <v>1952</v>
      </c>
      <c r="M20" s="260">
        <v>1372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149">
        <f t="shared" si="1"/>
        <v>3324</v>
      </c>
      <c r="AA20" s="150"/>
      <c r="AB20" s="148"/>
      <c r="AC20" s="148"/>
      <c r="AD20" s="149">
        <f t="shared" si="2"/>
        <v>0</v>
      </c>
      <c r="AE20" s="148"/>
      <c r="AF20" s="148"/>
      <c r="AG20" s="148"/>
      <c r="AH20" s="148"/>
      <c r="AI20" s="148"/>
      <c r="AJ20" s="148"/>
      <c r="AK20" s="148"/>
      <c r="AL20" s="148"/>
      <c r="AM20" s="148"/>
      <c r="AN20" s="149">
        <f t="shared" si="3"/>
        <v>3324</v>
      </c>
      <c r="AO20" s="149">
        <f t="shared" si="4"/>
        <v>3324</v>
      </c>
      <c r="AP20" s="149">
        <f t="shared" si="5"/>
        <v>0</v>
      </c>
      <c r="AQ20" s="150"/>
      <c r="AR20" s="149">
        <f t="shared" si="6"/>
        <v>0</v>
      </c>
      <c r="AS20" s="148"/>
      <c r="AT20" s="149">
        <f t="shared" si="7"/>
        <v>3324</v>
      </c>
    </row>
    <row r="21" spans="1:46" ht="12.75">
      <c r="A21" s="250"/>
      <c r="B21" s="251"/>
      <c r="C21" s="252"/>
      <c r="D21" s="63"/>
      <c r="E21" s="114"/>
      <c r="F21" s="63"/>
      <c r="G21" s="253"/>
      <c r="H21" s="253"/>
      <c r="I21" s="261"/>
      <c r="J21" s="261"/>
      <c r="K21" s="259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149">
        <f t="shared" si="1"/>
        <v>0</v>
      </c>
      <c r="AA21" s="150"/>
      <c r="AB21" s="148"/>
      <c r="AC21" s="148"/>
      <c r="AD21" s="149">
        <f t="shared" si="2"/>
        <v>0</v>
      </c>
      <c r="AE21" s="148"/>
      <c r="AF21" s="148"/>
      <c r="AG21" s="148"/>
      <c r="AH21" s="148"/>
      <c r="AI21" s="148"/>
      <c r="AJ21" s="148"/>
      <c r="AK21" s="148"/>
      <c r="AL21" s="148"/>
      <c r="AM21" s="148"/>
      <c r="AN21" s="149">
        <f t="shared" si="3"/>
        <v>0</v>
      </c>
      <c r="AO21" s="149">
        <f t="shared" si="4"/>
        <v>0</v>
      </c>
      <c r="AP21" s="149">
        <f t="shared" si="5"/>
        <v>0</v>
      </c>
      <c r="AQ21" s="150"/>
      <c r="AR21" s="149">
        <f t="shared" si="6"/>
        <v>0</v>
      </c>
      <c r="AS21" s="148"/>
      <c r="AT21" s="149">
        <f t="shared" si="7"/>
        <v>0</v>
      </c>
    </row>
    <row r="22" spans="1:46" ht="12.75">
      <c r="A22" s="250"/>
      <c r="B22" s="251"/>
      <c r="C22" s="252"/>
      <c r="D22" s="63"/>
      <c r="E22" s="114"/>
      <c r="F22" s="63"/>
      <c r="G22" s="253"/>
      <c r="H22" s="253"/>
      <c r="I22" s="261"/>
      <c r="J22" s="261"/>
      <c r="K22" s="259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149">
        <f t="shared" si="1"/>
        <v>0</v>
      </c>
      <c r="AA22" s="150"/>
      <c r="AB22" s="148"/>
      <c r="AC22" s="148"/>
      <c r="AD22" s="149">
        <f t="shared" si="2"/>
        <v>0</v>
      </c>
      <c r="AE22" s="148"/>
      <c r="AF22" s="148"/>
      <c r="AG22" s="148"/>
      <c r="AH22" s="148"/>
      <c r="AI22" s="148"/>
      <c r="AJ22" s="148"/>
      <c r="AK22" s="148"/>
      <c r="AL22" s="148"/>
      <c r="AM22" s="148"/>
      <c r="AN22" s="149">
        <f t="shared" si="3"/>
        <v>0</v>
      </c>
      <c r="AO22" s="149">
        <f t="shared" si="4"/>
        <v>0</v>
      </c>
      <c r="AP22" s="149">
        <f t="shared" si="5"/>
        <v>0</v>
      </c>
      <c r="AQ22" s="150"/>
      <c r="AR22" s="149">
        <f t="shared" si="6"/>
        <v>0</v>
      </c>
      <c r="AS22" s="148"/>
      <c r="AT22" s="149">
        <f t="shared" si="7"/>
        <v>0</v>
      </c>
    </row>
    <row r="23" spans="1:46" ht="12.75">
      <c r="A23" s="250"/>
      <c r="B23" s="251"/>
      <c r="C23" s="252"/>
      <c r="D23" s="63"/>
      <c r="E23" s="114"/>
      <c r="F23" s="63"/>
      <c r="G23" s="253"/>
      <c r="H23" s="253"/>
      <c r="I23" s="261"/>
      <c r="J23" s="261"/>
      <c r="K23" s="259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149">
        <f t="shared" si="1"/>
        <v>0</v>
      </c>
      <c r="AA23" s="150"/>
      <c r="AB23" s="148"/>
      <c r="AC23" s="148"/>
      <c r="AD23" s="149">
        <f t="shared" si="2"/>
        <v>0</v>
      </c>
      <c r="AE23" s="148"/>
      <c r="AF23" s="148"/>
      <c r="AG23" s="148"/>
      <c r="AH23" s="148"/>
      <c r="AI23" s="148"/>
      <c r="AJ23" s="148"/>
      <c r="AK23" s="148"/>
      <c r="AL23" s="148"/>
      <c r="AM23" s="148"/>
      <c r="AN23" s="149">
        <f t="shared" si="3"/>
        <v>0</v>
      </c>
      <c r="AO23" s="149">
        <f t="shared" si="4"/>
        <v>0</v>
      </c>
      <c r="AP23" s="149">
        <f t="shared" si="5"/>
        <v>0</v>
      </c>
      <c r="AQ23" s="150"/>
      <c r="AR23" s="149">
        <f t="shared" si="6"/>
        <v>0</v>
      </c>
      <c r="AS23" s="148"/>
      <c r="AT23" s="149">
        <f t="shared" si="7"/>
        <v>0</v>
      </c>
    </row>
    <row r="24" spans="1:46" ht="12.75">
      <c r="A24" s="250"/>
      <c r="B24" s="251"/>
      <c r="C24" s="252"/>
      <c r="D24" s="63"/>
      <c r="E24" s="114"/>
      <c r="F24" s="63"/>
      <c r="G24" s="253"/>
      <c r="H24" s="253"/>
      <c r="I24" s="261"/>
      <c r="J24" s="261"/>
      <c r="K24" s="259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149">
        <f t="shared" si="1"/>
        <v>0</v>
      </c>
      <c r="AA24" s="150"/>
      <c r="AB24" s="148"/>
      <c r="AC24" s="148"/>
      <c r="AD24" s="149">
        <f t="shared" si="2"/>
        <v>0</v>
      </c>
      <c r="AE24" s="148"/>
      <c r="AF24" s="148"/>
      <c r="AG24" s="148"/>
      <c r="AH24" s="148"/>
      <c r="AI24" s="148"/>
      <c r="AJ24" s="148"/>
      <c r="AK24" s="148"/>
      <c r="AL24" s="148"/>
      <c r="AM24" s="148"/>
      <c r="AN24" s="149">
        <f t="shared" si="3"/>
        <v>0</v>
      </c>
      <c r="AO24" s="149">
        <f t="shared" si="4"/>
        <v>0</v>
      </c>
      <c r="AP24" s="149">
        <f t="shared" si="5"/>
        <v>0</v>
      </c>
      <c r="AQ24" s="150"/>
      <c r="AR24" s="149">
        <f t="shared" si="6"/>
        <v>0</v>
      </c>
      <c r="AS24" s="148"/>
      <c r="AT24" s="149">
        <f t="shared" si="7"/>
        <v>0</v>
      </c>
    </row>
    <row r="25" spans="1:46" ht="12.75">
      <c r="A25" s="250"/>
      <c r="B25" s="251"/>
      <c r="C25" s="252"/>
      <c r="D25" s="63"/>
      <c r="E25" s="114"/>
      <c r="F25" s="63"/>
      <c r="G25" s="253"/>
      <c r="H25" s="253"/>
      <c r="I25" s="261"/>
      <c r="J25" s="261"/>
      <c r="K25" s="259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49">
        <f t="shared" si="1"/>
        <v>0</v>
      </c>
      <c r="AA25" s="62"/>
      <c r="AB25" s="62"/>
      <c r="AC25" s="62"/>
      <c r="AD25" s="149">
        <f t="shared" si="2"/>
        <v>0</v>
      </c>
      <c r="AE25" s="62"/>
      <c r="AF25" s="62"/>
      <c r="AG25" s="62"/>
      <c r="AH25" s="62"/>
      <c r="AI25" s="62"/>
      <c r="AJ25" s="62"/>
      <c r="AK25" s="62"/>
      <c r="AL25" s="62"/>
      <c r="AM25" s="62"/>
      <c r="AN25" s="149">
        <f>Z25-AB25-AE25-AF25-AG25-AH25-AI25-AJ25-AK25-AL25-AM25-AQ25</f>
        <v>0</v>
      </c>
      <c r="AO25" s="149">
        <f>(L25+M25+N25+O25+P25+Q25+R25+S25+Y25)-(AB25+AE25+AF25+AG25+AH25+AR25)</f>
        <v>0</v>
      </c>
      <c r="AP25" s="149">
        <f>(T25+U25+V25+W25+X25)-(AI25+AJ25+AK25+AL25+AM25+AS25)</f>
        <v>0</v>
      </c>
      <c r="AQ25" s="150"/>
      <c r="AR25" s="149">
        <f>AQ25-AS25</f>
        <v>0</v>
      </c>
      <c r="AS25" s="148"/>
      <c r="AT25" s="149">
        <f>SUM(AB25,AE25,AF25,AG25,AH25,AI25,AJ25,AK25,AL25,AM25,AN25,AQ25)</f>
        <v>0</v>
      </c>
    </row>
    <row r="26" spans="1:46" ht="12.75">
      <c r="A26" s="250"/>
      <c r="B26" s="251"/>
      <c r="C26" s="252"/>
      <c r="D26" s="63"/>
      <c r="E26" s="114"/>
      <c r="F26" s="63"/>
      <c r="G26" s="253"/>
      <c r="H26" s="253"/>
      <c r="I26" s="261"/>
      <c r="J26" s="261"/>
      <c r="K26" s="26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49">
        <f t="shared" si="1"/>
        <v>0</v>
      </c>
      <c r="AA26" s="62"/>
      <c r="AB26" s="62"/>
      <c r="AC26" s="62"/>
      <c r="AD26" s="149">
        <f t="shared" si="2"/>
        <v>0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149">
        <f>Z26-AB26-AE26-AF26-AG26-AH26-AI26-AJ26-AK26-AL26-AM26-AQ26</f>
        <v>0</v>
      </c>
      <c r="AO26" s="149">
        <f>(L26+M26+N26+O26+P26+Q26+R26+S26+Y26)-(AB26+AE26+AF26+AG26+AH26+AR26)</f>
        <v>0</v>
      </c>
      <c r="AP26" s="149">
        <f>(T26+U26+V26+W26+X26)-(AI26+AJ26+AK26+AL26+AM26+AS26)</f>
        <v>0</v>
      </c>
      <c r="AQ26" s="150"/>
      <c r="AR26" s="149">
        <f>AQ26-AS26</f>
        <v>0</v>
      </c>
      <c r="AS26" s="148"/>
      <c r="AT26" s="149">
        <f>SUM(AB26,AE26,AF26,AG26,AH26,AI26,AJ26,AK26,AL26,AM26,AN26,AQ26)</f>
        <v>0</v>
      </c>
    </row>
    <row r="27" spans="1:46" ht="12.75">
      <c r="A27" s="250"/>
      <c r="B27" s="251"/>
      <c r="C27" s="252"/>
      <c r="D27" s="63"/>
      <c r="E27" s="114"/>
      <c r="F27" s="63"/>
      <c r="G27" s="253"/>
      <c r="H27" s="253"/>
      <c r="I27" s="261"/>
      <c r="J27" s="261"/>
      <c r="K27" s="263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149">
        <f t="shared" si="1"/>
        <v>0</v>
      </c>
      <c r="AA27" s="150"/>
      <c r="AB27" s="148"/>
      <c r="AC27" s="148"/>
      <c r="AD27" s="149">
        <f t="shared" si="2"/>
        <v>0</v>
      </c>
      <c r="AE27" s="148"/>
      <c r="AF27" s="148"/>
      <c r="AG27" s="148"/>
      <c r="AH27" s="148"/>
      <c r="AI27" s="148"/>
      <c r="AJ27" s="148"/>
      <c r="AK27" s="148"/>
      <c r="AL27" s="148"/>
      <c r="AM27" s="148"/>
      <c r="AN27" s="149">
        <f aca="true" t="shared" si="8" ref="AN27:AN36">Z27-AB27-AE27-AF27-AG27-AH27-AI27-AJ27-AK27-AL27-AM27-AQ27</f>
        <v>0</v>
      </c>
      <c r="AO27" s="149">
        <f aca="true" t="shared" si="9" ref="AO27:AO36">(L27+M27+N27+O27+P27+Q27+R27+S27+Y27)-(AB27+AE27+AF27+AG27+AH27+AR27)</f>
        <v>0</v>
      </c>
      <c r="AP27" s="149">
        <f aca="true" t="shared" si="10" ref="AP27:AP36">(T27+U27+V27+W27+X27)-(AI27+AJ27+AK27+AL27+AM27+AS27)</f>
        <v>0</v>
      </c>
      <c r="AQ27" s="150"/>
      <c r="AR27" s="149">
        <f aca="true" t="shared" si="11" ref="AR27:AR36">AQ27-AS27</f>
        <v>0</v>
      </c>
      <c r="AS27" s="148"/>
      <c r="AT27" s="149">
        <f aca="true" t="shared" si="12" ref="AT27:AT36">SUM(AB27,AE27,AF27,AG27,AH27,AI27,AJ27,AK27,AL27,AM27,AN27,AQ27)</f>
        <v>0</v>
      </c>
    </row>
    <row r="28" spans="1:46" ht="12.75">
      <c r="A28" s="256"/>
      <c r="B28" s="251"/>
      <c r="C28" s="258"/>
      <c r="D28" s="63"/>
      <c r="E28" s="114"/>
      <c r="F28" s="63"/>
      <c r="G28" s="262"/>
      <c r="H28" s="145"/>
      <c r="I28" s="261"/>
      <c r="J28" s="261"/>
      <c r="K28" s="262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149">
        <f t="shared" si="1"/>
        <v>0</v>
      </c>
      <c r="AA28" s="150"/>
      <c r="AB28" s="148"/>
      <c r="AC28" s="148"/>
      <c r="AD28" s="149">
        <f t="shared" si="2"/>
        <v>0</v>
      </c>
      <c r="AE28" s="148"/>
      <c r="AF28" s="148"/>
      <c r="AG28" s="148"/>
      <c r="AH28" s="148"/>
      <c r="AI28" s="148"/>
      <c r="AJ28" s="148"/>
      <c r="AK28" s="148"/>
      <c r="AL28" s="148"/>
      <c r="AM28" s="148"/>
      <c r="AN28" s="149">
        <f t="shared" si="8"/>
        <v>0</v>
      </c>
      <c r="AO28" s="149">
        <f t="shared" si="9"/>
        <v>0</v>
      </c>
      <c r="AP28" s="149">
        <f t="shared" si="10"/>
        <v>0</v>
      </c>
      <c r="AQ28" s="150"/>
      <c r="AR28" s="149">
        <f t="shared" si="11"/>
        <v>0</v>
      </c>
      <c r="AS28" s="148"/>
      <c r="AT28" s="149">
        <f t="shared" si="12"/>
        <v>0</v>
      </c>
    </row>
    <row r="29" spans="1:46" ht="12.75">
      <c r="A29" s="256"/>
      <c r="B29" s="251"/>
      <c r="C29" s="258"/>
      <c r="D29" s="63"/>
      <c r="E29" s="114"/>
      <c r="F29" s="63"/>
      <c r="G29" s="262"/>
      <c r="H29" s="145"/>
      <c r="I29" s="261"/>
      <c r="J29" s="261"/>
      <c r="K29" s="262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149">
        <f t="shared" si="1"/>
        <v>0</v>
      </c>
      <c r="AA29" s="150"/>
      <c r="AB29" s="148"/>
      <c r="AC29" s="148"/>
      <c r="AD29" s="149">
        <f t="shared" si="2"/>
        <v>0</v>
      </c>
      <c r="AE29" s="148"/>
      <c r="AF29" s="148"/>
      <c r="AG29" s="148"/>
      <c r="AH29" s="148"/>
      <c r="AI29" s="148"/>
      <c r="AJ29" s="148"/>
      <c r="AK29" s="148"/>
      <c r="AL29" s="148"/>
      <c r="AM29" s="148"/>
      <c r="AN29" s="149">
        <f t="shared" si="8"/>
        <v>0</v>
      </c>
      <c r="AO29" s="149">
        <f t="shared" si="9"/>
        <v>0</v>
      </c>
      <c r="AP29" s="149">
        <f t="shared" si="10"/>
        <v>0</v>
      </c>
      <c r="AQ29" s="150"/>
      <c r="AR29" s="149">
        <f t="shared" si="11"/>
        <v>0</v>
      </c>
      <c r="AS29" s="148"/>
      <c r="AT29" s="149">
        <f t="shared" si="12"/>
        <v>0</v>
      </c>
    </row>
    <row r="30" spans="1:46" ht="12.75">
      <c r="A30" s="256"/>
      <c r="B30" s="251"/>
      <c r="C30" s="258"/>
      <c r="D30" s="63"/>
      <c r="E30" s="114"/>
      <c r="F30" s="63"/>
      <c r="G30" s="262"/>
      <c r="H30" s="145"/>
      <c r="I30" s="261"/>
      <c r="J30" s="261"/>
      <c r="K30" s="262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149">
        <f t="shared" si="1"/>
        <v>0</v>
      </c>
      <c r="AA30" s="150"/>
      <c r="AB30" s="148"/>
      <c r="AC30" s="148"/>
      <c r="AD30" s="149">
        <f t="shared" si="2"/>
        <v>0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9">
        <f t="shared" si="8"/>
        <v>0</v>
      </c>
      <c r="AO30" s="149">
        <f t="shared" si="9"/>
        <v>0</v>
      </c>
      <c r="AP30" s="149">
        <f t="shared" si="10"/>
        <v>0</v>
      </c>
      <c r="AQ30" s="150"/>
      <c r="AR30" s="149">
        <f t="shared" si="11"/>
        <v>0</v>
      </c>
      <c r="AS30" s="148"/>
      <c r="AT30" s="149">
        <f t="shared" si="12"/>
        <v>0</v>
      </c>
    </row>
    <row r="31" spans="1:46" ht="12.75">
      <c r="A31" s="256"/>
      <c r="B31" s="251"/>
      <c r="C31" s="258"/>
      <c r="D31" s="63"/>
      <c r="E31" s="114"/>
      <c r="F31" s="63"/>
      <c r="G31" s="262"/>
      <c r="H31" s="145"/>
      <c r="I31" s="261"/>
      <c r="J31" s="261"/>
      <c r="K31" s="262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149">
        <f t="shared" si="1"/>
        <v>0</v>
      </c>
      <c r="AA31" s="150"/>
      <c r="AB31" s="148"/>
      <c r="AC31" s="148"/>
      <c r="AD31" s="149">
        <f t="shared" si="2"/>
        <v>0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9">
        <f t="shared" si="8"/>
        <v>0</v>
      </c>
      <c r="AO31" s="149">
        <f t="shared" si="9"/>
        <v>0</v>
      </c>
      <c r="AP31" s="149">
        <f t="shared" si="10"/>
        <v>0</v>
      </c>
      <c r="AQ31" s="150"/>
      <c r="AR31" s="149">
        <f t="shared" si="11"/>
        <v>0</v>
      </c>
      <c r="AS31" s="148"/>
      <c r="AT31" s="149">
        <f t="shared" si="12"/>
        <v>0</v>
      </c>
    </row>
    <row r="32" spans="1:46" ht="12.75">
      <c r="A32" s="256"/>
      <c r="B32" s="251"/>
      <c r="C32" s="258"/>
      <c r="D32" s="63"/>
      <c r="E32" s="114"/>
      <c r="F32" s="63"/>
      <c r="G32" s="262"/>
      <c r="H32" s="145"/>
      <c r="I32" s="261"/>
      <c r="J32" s="261"/>
      <c r="K32" s="262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149">
        <f t="shared" si="1"/>
        <v>0</v>
      </c>
      <c r="AA32" s="150"/>
      <c r="AB32" s="148"/>
      <c r="AC32" s="148"/>
      <c r="AD32" s="149">
        <f t="shared" si="2"/>
        <v>0</v>
      </c>
      <c r="AE32" s="148"/>
      <c r="AF32" s="148"/>
      <c r="AG32" s="148"/>
      <c r="AH32" s="148"/>
      <c r="AI32" s="148"/>
      <c r="AJ32" s="148"/>
      <c r="AK32" s="148"/>
      <c r="AL32" s="148"/>
      <c r="AM32" s="148"/>
      <c r="AN32" s="149">
        <f t="shared" si="8"/>
        <v>0</v>
      </c>
      <c r="AO32" s="149">
        <f t="shared" si="9"/>
        <v>0</v>
      </c>
      <c r="AP32" s="149">
        <f t="shared" si="10"/>
        <v>0</v>
      </c>
      <c r="AQ32" s="150"/>
      <c r="AR32" s="149">
        <f t="shared" si="11"/>
        <v>0</v>
      </c>
      <c r="AS32" s="148"/>
      <c r="AT32" s="149">
        <f t="shared" si="12"/>
        <v>0</v>
      </c>
    </row>
    <row r="33" spans="1:46" ht="12.75">
      <c r="A33" s="256"/>
      <c r="B33" s="251"/>
      <c r="C33" s="258"/>
      <c r="D33" s="63"/>
      <c r="E33" s="147"/>
      <c r="F33" s="63"/>
      <c r="G33" s="262"/>
      <c r="H33" s="145"/>
      <c r="I33" s="254"/>
      <c r="J33" s="254"/>
      <c r="K33" s="262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149">
        <f t="shared" si="1"/>
        <v>0</v>
      </c>
      <c r="AA33" s="150"/>
      <c r="AB33" s="148"/>
      <c r="AC33" s="148"/>
      <c r="AD33" s="149">
        <f t="shared" si="2"/>
        <v>0</v>
      </c>
      <c r="AE33" s="148"/>
      <c r="AF33" s="148"/>
      <c r="AG33" s="148"/>
      <c r="AH33" s="148"/>
      <c r="AI33" s="148"/>
      <c r="AJ33" s="148"/>
      <c r="AK33" s="148"/>
      <c r="AL33" s="148"/>
      <c r="AM33" s="148"/>
      <c r="AN33" s="149">
        <f t="shared" si="8"/>
        <v>0</v>
      </c>
      <c r="AO33" s="149">
        <f t="shared" si="9"/>
        <v>0</v>
      </c>
      <c r="AP33" s="149">
        <f t="shared" si="10"/>
        <v>0</v>
      </c>
      <c r="AQ33" s="150"/>
      <c r="AR33" s="149">
        <f t="shared" si="11"/>
        <v>0</v>
      </c>
      <c r="AS33" s="148"/>
      <c r="AT33" s="149">
        <f t="shared" si="12"/>
        <v>0</v>
      </c>
    </row>
    <row r="34" spans="1:46" ht="12.75">
      <c r="A34" s="256"/>
      <c r="B34" s="251"/>
      <c r="C34" s="258"/>
      <c r="D34" s="63"/>
      <c r="E34" s="147"/>
      <c r="F34" s="63"/>
      <c r="G34" s="262"/>
      <c r="H34" s="145"/>
      <c r="I34" s="254"/>
      <c r="J34" s="254"/>
      <c r="K34" s="262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149">
        <f t="shared" si="1"/>
        <v>0</v>
      </c>
      <c r="AA34" s="150"/>
      <c r="AB34" s="148"/>
      <c r="AC34" s="148"/>
      <c r="AD34" s="149">
        <f t="shared" si="2"/>
        <v>0</v>
      </c>
      <c r="AE34" s="148"/>
      <c r="AF34" s="148"/>
      <c r="AG34" s="148"/>
      <c r="AH34" s="148"/>
      <c r="AI34" s="148"/>
      <c r="AJ34" s="148"/>
      <c r="AK34" s="148"/>
      <c r="AL34" s="148"/>
      <c r="AM34" s="148"/>
      <c r="AN34" s="149">
        <f t="shared" si="8"/>
        <v>0</v>
      </c>
      <c r="AO34" s="149">
        <f t="shared" si="9"/>
        <v>0</v>
      </c>
      <c r="AP34" s="149">
        <f t="shared" si="10"/>
        <v>0</v>
      </c>
      <c r="AQ34" s="150"/>
      <c r="AR34" s="149">
        <f t="shared" si="11"/>
        <v>0</v>
      </c>
      <c r="AS34" s="148"/>
      <c r="AT34" s="149">
        <f t="shared" si="12"/>
        <v>0</v>
      </c>
    </row>
    <row r="35" spans="1:46" ht="12.75">
      <c r="A35" s="256"/>
      <c r="B35" s="251"/>
      <c r="C35" s="258"/>
      <c r="D35" s="63"/>
      <c r="E35" s="147"/>
      <c r="F35" s="63"/>
      <c r="G35" s="262"/>
      <c r="H35" s="145"/>
      <c r="I35" s="257"/>
      <c r="J35" s="257"/>
      <c r="K35" s="262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149">
        <f t="shared" si="1"/>
        <v>0</v>
      </c>
      <c r="AA35" s="150"/>
      <c r="AB35" s="148"/>
      <c r="AC35" s="148"/>
      <c r="AD35" s="149">
        <f t="shared" si="2"/>
        <v>0</v>
      </c>
      <c r="AE35" s="148"/>
      <c r="AF35" s="148"/>
      <c r="AG35" s="148"/>
      <c r="AH35" s="148"/>
      <c r="AI35" s="148"/>
      <c r="AJ35" s="148"/>
      <c r="AK35" s="148"/>
      <c r="AL35" s="148"/>
      <c r="AM35" s="148"/>
      <c r="AN35" s="149">
        <f t="shared" si="8"/>
        <v>0</v>
      </c>
      <c r="AO35" s="149">
        <f t="shared" si="9"/>
        <v>0</v>
      </c>
      <c r="AP35" s="149">
        <f t="shared" si="10"/>
        <v>0</v>
      </c>
      <c r="AQ35" s="150"/>
      <c r="AR35" s="149">
        <f t="shared" si="11"/>
        <v>0</v>
      </c>
      <c r="AS35" s="148"/>
      <c r="AT35" s="149">
        <f t="shared" si="12"/>
        <v>0</v>
      </c>
    </row>
    <row r="36" spans="1:46" ht="12.75">
      <c r="A36" s="256"/>
      <c r="B36" s="251"/>
      <c r="C36" s="258"/>
      <c r="D36" s="63"/>
      <c r="E36" s="147"/>
      <c r="F36" s="63"/>
      <c r="G36" s="262"/>
      <c r="H36" s="145"/>
      <c r="I36" s="257"/>
      <c r="J36" s="257"/>
      <c r="K36" s="262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149">
        <f t="shared" si="1"/>
        <v>0</v>
      </c>
      <c r="AA36" s="150"/>
      <c r="AB36" s="148"/>
      <c r="AC36" s="148"/>
      <c r="AD36" s="149">
        <f t="shared" si="2"/>
        <v>0</v>
      </c>
      <c r="AE36" s="148"/>
      <c r="AF36" s="148"/>
      <c r="AG36" s="148"/>
      <c r="AH36" s="148"/>
      <c r="AI36" s="148"/>
      <c r="AJ36" s="148"/>
      <c r="AK36" s="148"/>
      <c r="AL36" s="148"/>
      <c r="AM36" s="148"/>
      <c r="AN36" s="149">
        <f t="shared" si="8"/>
        <v>0</v>
      </c>
      <c r="AO36" s="149">
        <f t="shared" si="9"/>
        <v>0</v>
      </c>
      <c r="AP36" s="149">
        <f t="shared" si="10"/>
        <v>0</v>
      </c>
      <c r="AQ36" s="150"/>
      <c r="AR36" s="149">
        <f t="shared" si="11"/>
        <v>0</v>
      </c>
      <c r="AS36" s="148"/>
      <c r="AT36" s="149">
        <f t="shared" si="12"/>
        <v>0</v>
      </c>
    </row>
    <row r="37" spans="1:46" ht="12.75">
      <c r="A37" s="114"/>
      <c r="B37" s="266"/>
      <c r="C37" s="266"/>
      <c r="D37" s="114"/>
      <c r="E37" s="265"/>
      <c r="F37" s="63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64"/>
      <c r="AA37" s="62"/>
      <c r="AB37" s="62"/>
      <c r="AC37" s="62"/>
      <c r="AD37" s="64"/>
      <c r="AE37" s="62"/>
      <c r="AF37" s="62"/>
      <c r="AG37" s="62"/>
      <c r="AH37" s="62"/>
      <c r="AI37" s="62"/>
      <c r="AJ37" s="62"/>
      <c r="AK37" s="62"/>
      <c r="AL37" s="62"/>
      <c r="AM37" s="62"/>
      <c r="AN37" s="64"/>
      <c r="AO37" s="64"/>
      <c r="AP37" s="64"/>
      <c r="AQ37" s="62"/>
      <c r="AR37" s="64"/>
      <c r="AS37" s="62"/>
      <c r="AT37" s="64"/>
    </row>
    <row r="38" spans="1:46" ht="12.75">
      <c r="A38" s="114"/>
      <c r="B38" s="266"/>
      <c r="C38" s="266"/>
      <c r="D38" s="114"/>
      <c r="E38" s="265"/>
      <c r="F38" s="6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64"/>
      <c r="AA38" s="62"/>
      <c r="AB38" s="62"/>
      <c r="AC38" s="62"/>
      <c r="AD38" s="64"/>
      <c r="AE38" s="62"/>
      <c r="AF38" s="62"/>
      <c r="AG38" s="62"/>
      <c r="AH38" s="62"/>
      <c r="AI38" s="62"/>
      <c r="AJ38" s="62"/>
      <c r="AK38" s="62"/>
      <c r="AL38" s="62"/>
      <c r="AM38" s="62"/>
      <c r="AN38" s="64"/>
      <c r="AO38" s="64"/>
      <c r="AP38" s="64"/>
      <c r="AQ38" s="62"/>
      <c r="AR38" s="64"/>
      <c r="AS38" s="62"/>
      <c r="AT38" s="64"/>
    </row>
    <row r="39" spans="1:46" ht="12.75">
      <c r="A39" s="114"/>
      <c r="B39" s="266"/>
      <c r="C39" s="266"/>
      <c r="D39" s="114"/>
      <c r="E39" s="265"/>
      <c r="F39" s="63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64"/>
      <c r="AA39" s="62"/>
      <c r="AB39" s="62"/>
      <c r="AC39" s="62"/>
      <c r="AD39" s="64"/>
      <c r="AE39" s="62"/>
      <c r="AF39" s="62"/>
      <c r="AG39" s="62"/>
      <c r="AH39" s="62"/>
      <c r="AI39" s="62"/>
      <c r="AJ39" s="62"/>
      <c r="AK39" s="62"/>
      <c r="AL39" s="62"/>
      <c r="AM39" s="62"/>
      <c r="AN39" s="64"/>
      <c r="AO39" s="64"/>
      <c r="AP39" s="64"/>
      <c r="AQ39" s="62"/>
      <c r="AR39" s="64"/>
      <c r="AS39" s="62"/>
      <c r="AT39" s="64"/>
    </row>
    <row r="40" spans="1:46" ht="12.75">
      <c r="A40" s="267"/>
      <c r="B40" s="266"/>
      <c r="C40" s="266"/>
      <c r="D40" s="114"/>
      <c r="E40" s="265"/>
      <c r="F40" s="6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64"/>
      <c r="AA40" s="62"/>
      <c r="AB40" s="62"/>
      <c r="AC40" s="62"/>
      <c r="AD40" s="64"/>
      <c r="AE40" s="62"/>
      <c r="AF40" s="62"/>
      <c r="AG40" s="62"/>
      <c r="AH40" s="62"/>
      <c r="AI40" s="62"/>
      <c r="AJ40" s="62"/>
      <c r="AK40" s="62"/>
      <c r="AL40" s="62"/>
      <c r="AM40" s="62"/>
      <c r="AN40" s="64"/>
      <c r="AO40" s="64"/>
      <c r="AP40" s="64"/>
      <c r="AQ40" s="62"/>
      <c r="AR40" s="64"/>
      <c r="AS40" s="62"/>
      <c r="AT40" s="64"/>
    </row>
    <row r="41" spans="1:46" ht="12.75">
      <c r="A41" s="123"/>
      <c r="B41" s="124"/>
      <c r="C41" s="124"/>
      <c r="D41" s="123"/>
      <c r="E41" s="123"/>
      <c r="F41" s="118">
        <f>SUM(F6:F40)</f>
        <v>0</v>
      </c>
      <c r="G41" s="123"/>
      <c r="H41" s="123"/>
      <c r="I41" s="123"/>
      <c r="J41" s="123"/>
      <c r="K41" s="119" t="s">
        <v>82</v>
      </c>
      <c r="L41" s="109">
        <f aca="true" t="shared" si="13" ref="L41:AQ41">SUM(L6:L40)</f>
        <v>2655</v>
      </c>
      <c r="M41" s="109">
        <f t="shared" si="13"/>
        <v>1564</v>
      </c>
      <c r="N41" s="109">
        <f t="shared" si="13"/>
        <v>19955</v>
      </c>
      <c r="O41" s="109">
        <f t="shared" si="13"/>
        <v>0</v>
      </c>
      <c r="P41" s="109">
        <f t="shared" si="13"/>
        <v>0</v>
      </c>
      <c r="Q41" s="109">
        <f t="shared" si="13"/>
        <v>0</v>
      </c>
      <c r="R41" s="109">
        <f t="shared" si="13"/>
        <v>0</v>
      </c>
      <c r="S41" s="109">
        <f t="shared" si="13"/>
        <v>0</v>
      </c>
      <c r="T41" s="109">
        <f t="shared" si="13"/>
        <v>0</v>
      </c>
      <c r="U41" s="109">
        <f t="shared" si="13"/>
        <v>0</v>
      </c>
      <c r="V41" s="109">
        <f t="shared" si="13"/>
        <v>0</v>
      </c>
      <c r="W41" s="109">
        <f t="shared" si="13"/>
        <v>0</v>
      </c>
      <c r="X41" s="109">
        <f t="shared" si="13"/>
        <v>0</v>
      </c>
      <c r="Y41" s="109">
        <f t="shared" si="13"/>
        <v>0</v>
      </c>
      <c r="Z41" s="109">
        <f t="shared" si="13"/>
        <v>24174</v>
      </c>
      <c r="AA41" s="109">
        <f t="shared" si="13"/>
        <v>26</v>
      </c>
      <c r="AB41" s="109">
        <f t="shared" si="13"/>
        <v>771</v>
      </c>
      <c r="AC41" s="109">
        <f t="shared" si="13"/>
        <v>-129</v>
      </c>
      <c r="AD41" s="109">
        <f t="shared" si="13"/>
        <v>900</v>
      </c>
      <c r="AE41" s="109">
        <f t="shared" si="13"/>
        <v>0</v>
      </c>
      <c r="AF41" s="109">
        <f t="shared" si="13"/>
        <v>0</v>
      </c>
      <c r="AG41" s="109">
        <f t="shared" si="13"/>
        <v>0</v>
      </c>
      <c r="AH41" s="109">
        <f t="shared" si="13"/>
        <v>0</v>
      </c>
      <c r="AI41" s="109">
        <f t="shared" si="13"/>
        <v>0</v>
      </c>
      <c r="AJ41" s="109">
        <f t="shared" si="13"/>
        <v>0</v>
      </c>
      <c r="AK41" s="109">
        <f t="shared" si="13"/>
        <v>0</v>
      </c>
      <c r="AL41" s="109">
        <f t="shared" si="13"/>
        <v>0</v>
      </c>
      <c r="AM41" s="109">
        <f t="shared" si="13"/>
        <v>0</v>
      </c>
      <c r="AN41" s="109">
        <f t="shared" si="13"/>
        <v>23403</v>
      </c>
      <c r="AO41" s="109">
        <f t="shared" si="13"/>
        <v>23403</v>
      </c>
      <c r="AP41" s="109">
        <f t="shared" si="13"/>
        <v>0</v>
      </c>
      <c r="AQ41" s="109">
        <f t="shared" si="13"/>
        <v>0</v>
      </c>
      <c r="AR41" s="109">
        <f>SUM(AR6:AR40)</f>
        <v>0</v>
      </c>
      <c r="AS41" s="109">
        <f>SUM(AS6:AS40)</f>
        <v>0</v>
      </c>
      <c r="AT41" s="109">
        <f>SUM(AT6:AT40)</f>
        <v>24174</v>
      </c>
    </row>
    <row r="42" spans="1:46" ht="12.75">
      <c r="A42" s="123"/>
      <c r="B42" s="124"/>
      <c r="C42" s="124"/>
      <c r="D42" s="123"/>
      <c r="E42" s="123"/>
      <c r="F42" s="125"/>
      <c r="G42" s="126"/>
      <c r="H42" s="127"/>
      <c r="I42" s="128"/>
      <c r="J42" s="128"/>
      <c r="K42" s="130" t="s">
        <v>555</v>
      </c>
      <c r="L42" s="18">
        <v>91223</v>
      </c>
      <c r="M42" s="18">
        <v>27108</v>
      </c>
      <c r="N42" s="18">
        <v>79348</v>
      </c>
      <c r="O42" s="18"/>
      <c r="P42" s="18"/>
      <c r="Q42" s="18"/>
      <c r="R42" s="18"/>
      <c r="S42" s="18"/>
      <c r="T42" s="18">
        <v>2000</v>
      </c>
      <c r="U42" s="18">
        <v>4500</v>
      </c>
      <c r="V42" s="109"/>
      <c r="W42" s="109"/>
      <c r="X42" s="109"/>
      <c r="Y42" s="109"/>
      <c r="Z42" s="149">
        <f>SUM(L42:Y42)</f>
        <v>204179</v>
      </c>
      <c r="AA42" s="109">
        <v>63</v>
      </c>
      <c r="AB42" s="109">
        <v>19945</v>
      </c>
      <c r="AC42" s="109">
        <v>11780</v>
      </c>
      <c r="AD42" s="149">
        <f>SUM(AB42,-AC42)</f>
        <v>8165</v>
      </c>
      <c r="AE42" s="148"/>
      <c r="AF42" s="148"/>
      <c r="AG42" s="148"/>
      <c r="AH42" s="148"/>
      <c r="AI42" s="148"/>
      <c r="AJ42" s="148"/>
      <c r="AK42" s="148"/>
      <c r="AL42" s="148"/>
      <c r="AM42" s="148"/>
      <c r="AN42" s="149">
        <f>Z42-AB42-AE42-AF42-AG42-AH42-AI42-AJ42-AK42-AL42-AM42-AQ42</f>
        <v>184234</v>
      </c>
      <c r="AO42" s="149">
        <f>(L42+M42+N42+O42+P42+Q42+R42+S42+Y42)-(AB42+AE42+AF42+AG42+AH42+AR42)</f>
        <v>177734</v>
      </c>
      <c r="AP42" s="149">
        <f>(T42+U42+V42+W42+X42)-(AI42+AJ42+AK42+AL42+AM42+AS42)</f>
        <v>6500</v>
      </c>
      <c r="AQ42" s="150"/>
      <c r="AR42" s="149">
        <f>AQ42-AS42</f>
        <v>0</v>
      </c>
      <c r="AS42" s="148"/>
      <c r="AT42" s="149">
        <f>SUM(AB42,AE42,AF42,AG42,AH42,AI42,AJ42,AK42,AL42,AM42,AN42,AQ42)</f>
        <v>204179</v>
      </c>
    </row>
    <row r="43" spans="1:46" ht="12.75">
      <c r="A43" s="123"/>
      <c r="B43" s="124"/>
      <c r="C43" s="124"/>
      <c r="D43" s="123"/>
      <c r="E43" s="123"/>
      <c r="F43" s="125"/>
      <c r="G43" s="129"/>
      <c r="H43" s="130"/>
      <c r="I43" s="131"/>
      <c r="J43" s="131"/>
      <c r="K43" s="130" t="s">
        <v>556</v>
      </c>
      <c r="L43" s="109">
        <f aca="true" t="shared" si="14" ref="L43:AT43">SUM(L41:L42)</f>
        <v>93878</v>
      </c>
      <c r="M43" s="109">
        <f t="shared" si="14"/>
        <v>28672</v>
      </c>
      <c r="N43" s="109">
        <f t="shared" si="14"/>
        <v>99303</v>
      </c>
      <c r="O43" s="109">
        <f t="shared" si="14"/>
        <v>0</v>
      </c>
      <c r="P43" s="109">
        <f t="shared" si="14"/>
        <v>0</v>
      </c>
      <c r="Q43" s="109">
        <f t="shared" si="14"/>
        <v>0</v>
      </c>
      <c r="R43" s="109">
        <f t="shared" si="14"/>
        <v>0</v>
      </c>
      <c r="S43" s="109">
        <f t="shared" si="14"/>
        <v>0</v>
      </c>
      <c r="T43" s="109">
        <f t="shared" si="14"/>
        <v>2000</v>
      </c>
      <c r="U43" s="109">
        <f t="shared" si="14"/>
        <v>4500</v>
      </c>
      <c r="V43" s="109">
        <f t="shared" si="14"/>
        <v>0</v>
      </c>
      <c r="W43" s="109">
        <f t="shared" si="14"/>
        <v>0</v>
      </c>
      <c r="X43" s="109">
        <f t="shared" si="14"/>
        <v>0</v>
      </c>
      <c r="Y43" s="109">
        <f t="shared" si="14"/>
        <v>0</v>
      </c>
      <c r="Z43" s="109">
        <f t="shared" si="14"/>
        <v>228353</v>
      </c>
      <c r="AA43" s="109">
        <f t="shared" si="14"/>
        <v>89</v>
      </c>
      <c r="AB43" s="109">
        <f t="shared" si="14"/>
        <v>20716</v>
      </c>
      <c r="AC43" s="109">
        <f t="shared" si="14"/>
        <v>11651</v>
      </c>
      <c r="AD43" s="109">
        <f t="shared" si="14"/>
        <v>9065</v>
      </c>
      <c r="AE43" s="109">
        <f t="shared" si="14"/>
        <v>0</v>
      </c>
      <c r="AF43" s="109">
        <f t="shared" si="14"/>
        <v>0</v>
      </c>
      <c r="AG43" s="109">
        <f t="shared" si="14"/>
        <v>0</v>
      </c>
      <c r="AH43" s="109">
        <f t="shared" si="14"/>
        <v>0</v>
      </c>
      <c r="AI43" s="109">
        <f t="shared" si="14"/>
        <v>0</v>
      </c>
      <c r="AJ43" s="109">
        <f t="shared" si="14"/>
        <v>0</v>
      </c>
      <c r="AK43" s="109">
        <f t="shared" si="14"/>
        <v>0</v>
      </c>
      <c r="AL43" s="109">
        <f t="shared" si="14"/>
        <v>0</v>
      </c>
      <c r="AM43" s="109">
        <f t="shared" si="14"/>
        <v>0</v>
      </c>
      <c r="AN43" s="109">
        <f t="shared" si="14"/>
        <v>207637</v>
      </c>
      <c r="AO43" s="109">
        <f t="shared" si="14"/>
        <v>201137</v>
      </c>
      <c r="AP43" s="109">
        <f t="shared" si="14"/>
        <v>6500</v>
      </c>
      <c r="AQ43" s="109">
        <f t="shared" si="14"/>
        <v>0</v>
      </c>
      <c r="AR43" s="109">
        <f t="shared" si="14"/>
        <v>0</v>
      </c>
      <c r="AS43" s="109">
        <f t="shared" si="14"/>
        <v>0</v>
      </c>
      <c r="AT43" s="109">
        <f t="shared" si="14"/>
        <v>228353</v>
      </c>
    </row>
    <row r="44" spans="1:46" ht="12.75">
      <c r="A44" s="152"/>
      <c r="B44" s="152"/>
      <c r="C44" s="152"/>
      <c r="D44" s="152" t="s">
        <v>247</v>
      </c>
      <c r="E44" s="152" t="s">
        <v>91</v>
      </c>
      <c r="F44" s="153"/>
      <c r="G44" s="95"/>
      <c r="H44" s="95"/>
      <c r="I44" s="132"/>
      <c r="J44" s="132"/>
      <c r="K44" s="133" t="s">
        <v>255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</row>
    <row r="45" spans="1:46" ht="12.75">
      <c r="A45" s="154" t="s">
        <v>247</v>
      </c>
      <c r="B45" s="154"/>
      <c r="C45" s="154"/>
      <c r="D45" s="154">
        <v>90177</v>
      </c>
      <c r="E45" s="162">
        <f>D45*27%</f>
        <v>24347.79</v>
      </c>
      <c r="F45" s="154"/>
      <c r="G45" s="154"/>
      <c r="H45" s="154"/>
      <c r="I45" s="154"/>
      <c r="J45" s="154"/>
      <c r="K45" s="154" t="s">
        <v>250</v>
      </c>
      <c r="L45" s="154">
        <v>90177</v>
      </c>
      <c r="M45" s="154">
        <v>24348</v>
      </c>
      <c r="N45" s="154">
        <v>0</v>
      </c>
      <c r="O45" s="154">
        <v>0</v>
      </c>
      <c r="P45" s="154">
        <v>0</v>
      </c>
      <c r="Q45" s="154">
        <v>0</v>
      </c>
      <c r="R45" s="154">
        <v>0</v>
      </c>
      <c r="S45" s="154">
        <v>0</v>
      </c>
      <c r="T45" s="154">
        <v>0</v>
      </c>
      <c r="U45" s="154">
        <v>0</v>
      </c>
      <c r="V45" s="154"/>
      <c r="W45" s="154"/>
      <c r="X45" s="154"/>
      <c r="Y45" s="154">
        <v>0</v>
      </c>
      <c r="Z45" s="155">
        <f>SUM(L45:Y45)</f>
        <v>114525</v>
      </c>
      <c r="AA45" s="154">
        <v>63</v>
      </c>
      <c r="AB45" s="154">
        <v>0</v>
      </c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5">
        <f>Z45-AB45</f>
        <v>114525</v>
      </c>
      <c r="AO45" s="155">
        <f>AN45</f>
        <v>114525</v>
      </c>
      <c r="AP45" s="154"/>
      <c r="AQ45" s="154"/>
      <c r="AR45" s="154"/>
      <c r="AS45" s="154"/>
      <c r="AT45" s="155">
        <f>AB45+AN45</f>
        <v>114525</v>
      </c>
    </row>
    <row r="46" spans="1:46" ht="12.75">
      <c r="A46" s="156" t="s">
        <v>248</v>
      </c>
      <c r="B46" s="156"/>
      <c r="C46" s="156"/>
      <c r="D46" s="156"/>
      <c r="E46" s="156">
        <v>0</v>
      </c>
      <c r="F46" s="156"/>
      <c r="G46" s="156"/>
      <c r="H46" s="156"/>
      <c r="I46" s="156"/>
      <c r="J46" s="156"/>
      <c r="K46" s="156" t="s">
        <v>244</v>
      </c>
      <c r="L46" s="156">
        <v>3701</v>
      </c>
      <c r="M46" s="156">
        <v>806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/>
      <c r="W46" s="156"/>
      <c r="X46" s="156"/>
      <c r="Y46" s="156">
        <v>0</v>
      </c>
      <c r="Z46" s="157">
        <f>SUM(L46:Y46)</f>
        <v>4507</v>
      </c>
      <c r="AA46" s="156"/>
      <c r="AB46" s="156">
        <v>0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7">
        <f>Z46-AB46</f>
        <v>4507</v>
      </c>
      <c r="AO46" s="157">
        <f>AN46</f>
        <v>4507</v>
      </c>
      <c r="AP46" s="156"/>
      <c r="AQ46" s="156"/>
      <c r="AR46" s="156"/>
      <c r="AS46" s="156"/>
      <c r="AT46" s="157">
        <f>AB46+AN46</f>
        <v>4507</v>
      </c>
    </row>
    <row r="47" spans="1:46" ht="12.75" hidden="1">
      <c r="A47" s="158" t="s">
        <v>248</v>
      </c>
      <c r="B47" s="158"/>
      <c r="C47" s="158"/>
      <c r="D47" s="158"/>
      <c r="E47" s="163">
        <f>AA43*E46*12</f>
        <v>0</v>
      </c>
      <c r="F47" s="158"/>
      <c r="G47" s="158"/>
      <c r="H47" s="158"/>
      <c r="I47" s="158"/>
      <c r="J47" s="158"/>
      <c r="K47" s="158" t="s">
        <v>245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/>
      <c r="W47" s="156"/>
      <c r="X47" s="156"/>
      <c r="Y47" s="156">
        <v>0</v>
      </c>
      <c r="Z47" s="157">
        <f>SUM(L47:Y47)</f>
        <v>0</v>
      </c>
      <c r="AA47" s="158"/>
      <c r="AB47" s="158">
        <v>0</v>
      </c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9">
        <f>Z47-AB47</f>
        <v>0</v>
      </c>
      <c r="AO47" s="159">
        <f>AN47</f>
        <v>0</v>
      </c>
      <c r="AP47" s="158"/>
      <c r="AQ47" s="158"/>
      <c r="AR47" s="158"/>
      <c r="AS47" s="158"/>
      <c r="AT47" s="157">
        <f>AB47+AN47</f>
        <v>0</v>
      </c>
    </row>
    <row r="48" spans="1:46" ht="12.75">
      <c r="A48" s="158"/>
      <c r="B48" s="158"/>
      <c r="C48" s="158"/>
      <c r="D48" s="158"/>
      <c r="E48" s="163"/>
      <c r="F48" s="158"/>
      <c r="G48" s="158"/>
      <c r="H48" s="158"/>
      <c r="I48" s="158"/>
      <c r="J48" s="158"/>
      <c r="K48" s="158" t="s">
        <v>575</v>
      </c>
      <c r="L48" s="156">
        <v>1884</v>
      </c>
      <c r="M48" s="156">
        <f>509+3009</f>
        <v>3518</v>
      </c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9"/>
      <c r="AO48" s="159"/>
      <c r="AP48" s="158"/>
      <c r="AQ48" s="158"/>
      <c r="AR48" s="158"/>
      <c r="AS48" s="158"/>
      <c r="AT48" s="157"/>
    </row>
    <row r="49" spans="1:46" ht="12.75">
      <c r="A49" s="160" t="s">
        <v>249</v>
      </c>
      <c r="B49" s="160"/>
      <c r="C49" s="160"/>
      <c r="D49" s="161">
        <f>SUM(D45:D47)</f>
        <v>90177</v>
      </c>
      <c r="E49" s="164">
        <f>SUM(E45:E47)</f>
        <v>24347.79</v>
      </c>
      <c r="F49" s="160"/>
      <c r="G49" s="160"/>
      <c r="H49" s="160"/>
      <c r="I49" s="160"/>
      <c r="J49" s="160"/>
      <c r="K49" s="160" t="s">
        <v>246</v>
      </c>
      <c r="L49" s="161">
        <f aca="true" t="shared" si="15" ref="L49:Z49">SUM(L45:L47)</f>
        <v>93878</v>
      </c>
      <c r="M49" s="161">
        <f>SUM(M45:M48)</f>
        <v>28672</v>
      </c>
      <c r="N49" s="161">
        <f t="shared" si="15"/>
        <v>0</v>
      </c>
      <c r="O49" s="161">
        <f t="shared" si="15"/>
        <v>0</v>
      </c>
      <c r="P49" s="161">
        <f t="shared" si="15"/>
        <v>0</v>
      </c>
      <c r="Q49" s="161">
        <f t="shared" si="15"/>
        <v>0</v>
      </c>
      <c r="R49" s="161">
        <f t="shared" si="15"/>
        <v>0</v>
      </c>
      <c r="S49" s="161">
        <f t="shared" si="15"/>
        <v>0</v>
      </c>
      <c r="T49" s="161">
        <f t="shared" si="15"/>
        <v>0</v>
      </c>
      <c r="U49" s="161">
        <f t="shared" si="15"/>
        <v>0</v>
      </c>
      <c r="V49" s="161">
        <f t="shared" si="15"/>
        <v>0</v>
      </c>
      <c r="W49" s="161">
        <f t="shared" si="15"/>
        <v>0</v>
      </c>
      <c r="X49" s="161">
        <f t="shared" si="15"/>
        <v>0</v>
      </c>
      <c r="Y49" s="161">
        <f t="shared" si="15"/>
        <v>0</v>
      </c>
      <c r="Z49" s="161">
        <f t="shared" si="15"/>
        <v>119032</v>
      </c>
      <c r="AA49" s="160"/>
      <c r="AB49" s="161">
        <f>SUM(AB45:AB47)</f>
        <v>0</v>
      </c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1">
        <f>SUM(AN45:AN47)</f>
        <v>119032</v>
      </c>
      <c r="AO49" s="161">
        <f>SUM(AO45:AO47)</f>
        <v>119032</v>
      </c>
      <c r="AP49" s="160"/>
      <c r="AQ49" s="160"/>
      <c r="AR49" s="160"/>
      <c r="AS49" s="160"/>
      <c r="AT49" s="161">
        <f>SUM(AT45:AT47)</f>
        <v>119032</v>
      </c>
    </row>
    <row r="50" spans="1:46" ht="12.7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9">
        <f>L49-L43</f>
        <v>0</v>
      </c>
      <c r="M50" s="159">
        <f>M49-M43</f>
        <v>0</v>
      </c>
      <c r="N50" s="159"/>
      <c r="O50" s="159"/>
      <c r="P50" s="159"/>
      <c r="Q50" s="159"/>
      <c r="R50" s="159"/>
      <c r="S50" s="159"/>
      <c r="T50" s="159"/>
      <c r="U50" s="159"/>
      <c r="V50" s="159">
        <f>V49-V43</f>
        <v>0</v>
      </c>
      <c r="W50" s="159">
        <f>W49-W43</f>
        <v>0</v>
      </c>
      <c r="X50" s="159">
        <f>X49-X43</f>
        <v>0</v>
      </c>
      <c r="Y50" s="159"/>
      <c r="Z50" s="159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9"/>
      <c r="AO50" s="159"/>
      <c r="AP50" s="158"/>
      <c r="AQ50" s="158"/>
      <c r="AR50" s="158"/>
      <c r="AS50" s="158"/>
      <c r="AT50" s="159"/>
    </row>
    <row r="51" spans="1:46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</row>
    <row r="52" spans="1:46" ht="12.75">
      <c r="A52" s="72" t="s">
        <v>86</v>
      </c>
      <c r="B52" s="1"/>
      <c r="C52" s="1"/>
      <c r="D52" s="365"/>
      <c r="E52" s="365"/>
      <c r="F52" s="366"/>
      <c r="G52" s="394"/>
      <c r="H52" s="395"/>
      <c r="I52" s="36"/>
      <c r="J52" s="47" t="s">
        <v>236</v>
      </c>
      <c r="K52" s="41" t="s">
        <v>125</v>
      </c>
      <c r="L52" s="42" t="s">
        <v>26</v>
      </c>
      <c r="M52" s="42" t="s">
        <v>26</v>
      </c>
      <c r="N52" s="42" t="s">
        <v>26</v>
      </c>
      <c r="O52" s="42" t="s">
        <v>26</v>
      </c>
      <c r="P52" s="42" t="s">
        <v>26</v>
      </c>
      <c r="Q52" s="42" t="s">
        <v>26</v>
      </c>
      <c r="R52" s="42" t="s">
        <v>26</v>
      </c>
      <c r="S52" s="42" t="s">
        <v>26</v>
      </c>
      <c r="T52" s="45" t="s">
        <v>27</v>
      </c>
      <c r="U52" s="45" t="s">
        <v>27</v>
      </c>
      <c r="V52" s="45" t="s">
        <v>27</v>
      </c>
      <c r="W52" s="45" t="s">
        <v>27</v>
      </c>
      <c r="X52" s="45" t="s">
        <v>27</v>
      </c>
      <c r="Y52" s="55" t="s">
        <v>122</v>
      </c>
      <c r="Z52" s="53" t="s">
        <v>126</v>
      </c>
      <c r="AA52" s="56" t="s">
        <v>72</v>
      </c>
      <c r="AB52" s="42" t="s">
        <v>26</v>
      </c>
      <c r="AC52" s="61"/>
      <c r="AD52" s="61"/>
      <c r="AE52" s="42" t="s">
        <v>26</v>
      </c>
      <c r="AF52" s="42" t="s">
        <v>26</v>
      </c>
      <c r="AG52" s="42" t="s">
        <v>26</v>
      </c>
      <c r="AH52" s="42" t="s">
        <v>26</v>
      </c>
      <c r="AI52" s="45" t="s">
        <v>27</v>
      </c>
      <c r="AJ52" s="45" t="s">
        <v>27</v>
      </c>
      <c r="AK52" s="45" t="s">
        <v>27</v>
      </c>
      <c r="AL52" s="45" t="s">
        <v>27</v>
      </c>
      <c r="AM52" s="45" t="s">
        <v>27</v>
      </c>
      <c r="AN52" s="46" t="s">
        <v>31</v>
      </c>
      <c r="AO52" s="43"/>
      <c r="AP52" s="43"/>
      <c r="AQ52" s="55" t="s">
        <v>30</v>
      </c>
      <c r="AR52" s="59"/>
      <c r="AS52" s="59"/>
      <c r="AT52" s="53" t="s">
        <v>156</v>
      </c>
    </row>
    <row r="53" spans="1:46" ht="12.75">
      <c r="A53" s="73" t="s">
        <v>161</v>
      </c>
      <c r="B53" s="1"/>
      <c r="C53" s="1"/>
      <c r="D53" s="142" t="s">
        <v>235</v>
      </c>
      <c r="E53" s="142"/>
      <c r="F53" s="143"/>
      <c r="G53" s="392"/>
      <c r="H53" s="393"/>
      <c r="I53" s="38" t="s">
        <v>55</v>
      </c>
      <c r="J53" s="48" t="s">
        <v>69</v>
      </c>
      <c r="K53" s="51"/>
      <c r="L53" s="31" t="s">
        <v>88</v>
      </c>
      <c r="M53" s="31" t="s">
        <v>89</v>
      </c>
      <c r="N53" s="31" t="s">
        <v>4</v>
      </c>
      <c r="O53" s="31" t="s">
        <v>95</v>
      </c>
      <c r="P53" s="31" t="s">
        <v>98</v>
      </c>
      <c r="Q53" s="31" t="s">
        <v>103</v>
      </c>
      <c r="R53" s="31" t="s">
        <v>549</v>
      </c>
      <c r="S53" s="31" t="s">
        <v>108</v>
      </c>
      <c r="T53" s="44" t="s">
        <v>112</v>
      </c>
      <c r="U53" s="44" t="s">
        <v>5</v>
      </c>
      <c r="V53" s="44" t="s">
        <v>95</v>
      </c>
      <c r="W53" s="44" t="s">
        <v>43</v>
      </c>
      <c r="X53" s="44" t="s">
        <v>107</v>
      </c>
      <c r="Y53" s="54" t="s">
        <v>123</v>
      </c>
      <c r="Z53" s="16" t="s">
        <v>59</v>
      </c>
      <c r="AA53" s="57" t="s">
        <v>87</v>
      </c>
      <c r="AB53" s="31" t="s">
        <v>29</v>
      </c>
      <c r="AC53" s="16" t="s">
        <v>151</v>
      </c>
      <c r="AD53" s="16" t="s">
        <v>114</v>
      </c>
      <c r="AE53" s="31" t="s">
        <v>133</v>
      </c>
      <c r="AF53" s="31" t="s">
        <v>114</v>
      </c>
      <c r="AG53" s="31" t="s">
        <v>98</v>
      </c>
      <c r="AH53" s="31" t="s">
        <v>550</v>
      </c>
      <c r="AI53" s="44" t="s">
        <v>43</v>
      </c>
      <c r="AJ53" s="44" t="s">
        <v>145</v>
      </c>
      <c r="AK53" s="44" t="s">
        <v>114</v>
      </c>
      <c r="AL53" s="44" t="s">
        <v>43</v>
      </c>
      <c r="AM53" s="44" t="s">
        <v>107</v>
      </c>
      <c r="AN53" s="60" t="s">
        <v>149</v>
      </c>
      <c r="AO53" s="16" t="s">
        <v>153</v>
      </c>
      <c r="AP53" s="16" t="s">
        <v>43</v>
      </c>
      <c r="AQ53" s="54" t="s">
        <v>107</v>
      </c>
      <c r="AR53" s="16" t="s">
        <v>153</v>
      </c>
      <c r="AS53" s="16" t="s">
        <v>43</v>
      </c>
      <c r="AT53" s="16" t="s">
        <v>61</v>
      </c>
    </row>
    <row r="54" spans="1:46" ht="12.75">
      <c r="A54" s="73" t="s">
        <v>162</v>
      </c>
      <c r="B54" s="1"/>
      <c r="C54" s="1"/>
      <c r="D54" s="70" t="s">
        <v>237</v>
      </c>
      <c r="E54" s="141" t="s">
        <v>239</v>
      </c>
      <c r="F54" s="69"/>
      <c r="G54" s="37"/>
      <c r="H54" s="37"/>
      <c r="I54" s="38" t="s">
        <v>56</v>
      </c>
      <c r="J54" s="49" t="s">
        <v>241</v>
      </c>
      <c r="K54" s="65" t="s">
        <v>560</v>
      </c>
      <c r="L54" s="31" t="s">
        <v>3</v>
      </c>
      <c r="M54" s="31" t="s">
        <v>90</v>
      </c>
      <c r="N54" s="31" t="s">
        <v>92</v>
      </c>
      <c r="O54" s="31" t="s">
        <v>96</v>
      </c>
      <c r="P54" s="31" t="s">
        <v>99</v>
      </c>
      <c r="Q54" s="31" t="s">
        <v>104</v>
      </c>
      <c r="R54" s="31" t="s">
        <v>129</v>
      </c>
      <c r="S54" s="31" t="s">
        <v>109</v>
      </c>
      <c r="T54" s="44" t="s">
        <v>85</v>
      </c>
      <c r="U54" s="44" t="s">
        <v>113</v>
      </c>
      <c r="V54" s="44" t="s">
        <v>116</v>
      </c>
      <c r="W54" s="44" t="s">
        <v>99</v>
      </c>
      <c r="X54" s="44" t="s">
        <v>120</v>
      </c>
      <c r="Y54" s="54" t="s">
        <v>124</v>
      </c>
      <c r="Z54" s="16" t="s">
        <v>127</v>
      </c>
      <c r="AA54" s="57" t="s">
        <v>128</v>
      </c>
      <c r="AB54" s="31" t="s">
        <v>129</v>
      </c>
      <c r="AC54" s="16" t="s">
        <v>10</v>
      </c>
      <c r="AD54" s="16" t="s">
        <v>152</v>
      </c>
      <c r="AE54" s="31" t="s">
        <v>136</v>
      </c>
      <c r="AF54" s="31" t="s">
        <v>136</v>
      </c>
      <c r="AG54" s="31" t="s">
        <v>139</v>
      </c>
      <c r="AH54" s="31" t="s">
        <v>181</v>
      </c>
      <c r="AI54" s="44" t="s">
        <v>144</v>
      </c>
      <c r="AJ54" s="44" t="s">
        <v>115</v>
      </c>
      <c r="AK54" s="44" t="s">
        <v>146</v>
      </c>
      <c r="AL54" s="44" t="s">
        <v>147</v>
      </c>
      <c r="AM54" s="44" t="s">
        <v>148</v>
      </c>
      <c r="AN54" s="60" t="s">
        <v>150</v>
      </c>
      <c r="AO54" s="16" t="s">
        <v>154</v>
      </c>
      <c r="AP54" s="16" t="s">
        <v>154</v>
      </c>
      <c r="AQ54" s="54" t="s">
        <v>157</v>
      </c>
      <c r="AR54" s="16" t="s">
        <v>154</v>
      </c>
      <c r="AS54" s="16" t="s">
        <v>154</v>
      </c>
      <c r="AT54" s="16" t="s">
        <v>60</v>
      </c>
    </row>
    <row r="55" spans="1:46" ht="14.25">
      <c r="A55" s="73" t="s">
        <v>160</v>
      </c>
      <c r="B55" s="1"/>
      <c r="C55" s="1"/>
      <c r="D55" s="70" t="s">
        <v>238</v>
      </c>
      <c r="E55" s="136"/>
      <c r="F55" s="136"/>
      <c r="G55" s="37"/>
      <c r="H55" s="37"/>
      <c r="I55" s="38" t="s">
        <v>57</v>
      </c>
      <c r="J55" s="49" t="s">
        <v>69</v>
      </c>
      <c r="K55" s="165"/>
      <c r="L55" s="31"/>
      <c r="M55" s="31" t="s">
        <v>91</v>
      </c>
      <c r="N55" s="31" t="s">
        <v>93</v>
      </c>
      <c r="O55" s="31" t="s">
        <v>85</v>
      </c>
      <c r="P55" s="31" t="s">
        <v>101</v>
      </c>
      <c r="Q55" s="31" t="s">
        <v>105</v>
      </c>
      <c r="R55" s="31" t="s">
        <v>85</v>
      </c>
      <c r="S55" s="31" t="s">
        <v>110</v>
      </c>
      <c r="T55" s="44" t="s">
        <v>44</v>
      </c>
      <c r="U55" s="44" t="s">
        <v>44</v>
      </c>
      <c r="V55" s="44" t="s">
        <v>85</v>
      </c>
      <c r="W55" s="44" t="s">
        <v>118</v>
      </c>
      <c r="X55" s="44" t="s">
        <v>99</v>
      </c>
      <c r="Y55" s="54" t="s">
        <v>9</v>
      </c>
      <c r="Z55" s="16"/>
      <c r="AA55" s="57" t="s">
        <v>7</v>
      </c>
      <c r="AB55" s="31" t="s">
        <v>10</v>
      </c>
      <c r="AC55" s="16" t="s">
        <v>44</v>
      </c>
      <c r="AD55" s="16" t="s">
        <v>131</v>
      </c>
      <c r="AE55" s="31" t="s">
        <v>137</v>
      </c>
      <c r="AF55" s="31" t="s">
        <v>137</v>
      </c>
      <c r="AG55" s="31" t="s">
        <v>100</v>
      </c>
      <c r="AH55" s="31"/>
      <c r="AI55" s="44" t="s">
        <v>10</v>
      </c>
      <c r="AJ55" s="44" t="s">
        <v>135</v>
      </c>
      <c r="AK55" s="44" t="s">
        <v>137</v>
      </c>
      <c r="AL55" s="44" t="s">
        <v>118</v>
      </c>
      <c r="AM55" s="44" t="s">
        <v>141</v>
      </c>
      <c r="AN55" s="60" t="s">
        <v>83</v>
      </c>
      <c r="AO55" s="16" t="s">
        <v>83</v>
      </c>
      <c r="AP55" s="16" t="s">
        <v>83</v>
      </c>
      <c r="AQ55" s="54" t="s">
        <v>158</v>
      </c>
      <c r="AR55" s="16" t="s">
        <v>155</v>
      </c>
      <c r="AS55" s="16" t="s">
        <v>155</v>
      </c>
      <c r="AT55" s="16"/>
    </row>
    <row r="56" spans="1:46" ht="12.75">
      <c r="A56" s="99" t="s">
        <v>561</v>
      </c>
      <c r="B56" s="1"/>
      <c r="C56" s="1"/>
      <c r="D56" s="367"/>
      <c r="E56" s="71"/>
      <c r="F56" s="71"/>
      <c r="G56" s="39"/>
      <c r="H56" s="39"/>
      <c r="I56" s="40" t="s">
        <v>58</v>
      </c>
      <c r="J56" s="50" t="s">
        <v>242</v>
      </c>
      <c r="K56" s="41" t="s">
        <v>111</v>
      </c>
      <c r="L56" s="42" t="s">
        <v>2</v>
      </c>
      <c r="M56" s="42" t="s">
        <v>45</v>
      </c>
      <c r="N56" s="42" t="s">
        <v>46</v>
      </c>
      <c r="O56" s="42" t="s">
        <v>94</v>
      </c>
      <c r="P56" s="42" t="s">
        <v>97</v>
      </c>
      <c r="Q56" s="42" t="s">
        <v>102</v>
      </c>
      <c r="R56" s="42" t="s">
        <v>106</v>
      </c>
      <c r="S56" s="42" t="s">
        <v>50</v>
      </c>
      <c r="T56" s="45" t="s">
        <v>2</v>
      </c>
      <c r="U56" s="45" t="s">
        <v>45</v>
      </c>
      <c r="V56" s="45" t="s">
        <v>117</v>
      </c>
      <c r="W56" s="45" t="s">
        <v>119</v>
      </c>
      <c r="X56" s="45" t="s">
        <v>121</v>
      </c>
      <c r="Y56" s="55" t="s">
        <v>45</v>
      </c>
      <c r="Z56" s="53"/>
      <c r="AA56" s="58" t="s">
        <v>84</v>
      </c>
      <c r="AB56" s="42" t="s">
        <v>2</v>
      </c>
      <c r="AC56" s="61" t="s">
        <v>130</v>
      </c>
      <c r="AD56" s="61" t="s">
        <v>132</v>
      </c>
      <c r="AE56" s="42" t="s">
        <v>134</v>
      </c>
      <c r="AF56" s="42" t="s">
        <v>138</v>
      </c>
      <c r="AG56" s="42" t="s">
        <v>140</v>
      </c>
      <c r="AH56" s="42" t="s">
        <v>143</v>
      </c>
      <c r="AI56" s="45" t="s">
        <v>2</v>
      </c>
      <c r="AJ56" s="45" t="s">
        <v>134</v>
      </c>
      <c r="AK56" s="45" t="s">
        <v>138</v>
      </c>
      <c r="AL56" s="45" t="s">
        <v>140</v>
      </c>
      <c r="AM56" s="45" t="s">
        <v>143</v>
      </c>
      <c r="AN56" s="46" t="s">
        <v>2</v>
      </c>
      <c r="AO56" s="43" t="s">
        <v>130</v>
      </c>
      <c r="AP56" s="43" t="s">
        <v>132</v>
      </c>
      <c r="AQ56" s="55"/>
      <c r="AR56" s="59" t="s">
        <v>130</v>
      </c>
      <c r="AS56" s="59" t="s">
        <v>159</v>
      </c>
      <c r="AT56" s="53"/>
    </row>
    <row r="57" spans="1:46" ht="12.75">
      <c r="A57" s="369" t="s">
        <v>561</v>
      </c>
      <c r="B57" s="251"/>
      <c r="C57" s="258"/>
      <c r="D57" s="63">
        <f>AN57</f>
        <v>0</v>
      </c>
      <c r="E57" s="114"/>
      <c r="F57" s="63"/>
      <c r="G57" s="253"/>
      <c r="H57" s="253"/>
      <c r="I57" s="110" t="s">
        <v>67</v>
      </c>
      <c r="J57" s="110" t="s">
        <v>68</v>
      </c>
      <c r="K57" s="253" t="s">
        <v>563</v>
      </c>
      <c r="L57" s="255"/>
      <c r="M57" s="255"/>
      <c r="N57" s="255">
        <v>-524</v>
      </c>
      <c r="O57" s="255"/>
      <c r="P57" s="255"/>
      <c r="Q57" s="255"/>
      <c r="R57" s="255"/>
      <c r="S57" s="255"/>
      <c r="T57" s="255"/>
      <c r="U57" s="255"/>
      <c r="V57" s="137"/>
      <c r="W57" s="137"/>
      <c r="X57" s="137"/>
      <c r="Y57" s="137"/>
      <c r="Z57" s="138">
        <f>SUM(L57:Y57)</f>
        <v>-524</v>
      </c>
      <c r="AA57" s="139"/>
      <c r="AB57" s="100">
        <v>-524</v>
      </c>
      <c r="AC57" s="100"/>
      <c r="AD57" s="138">
        <f aca="true" t="shared" si="16" ref="AD57:AD83">SUM(AB57,-AC57)</f>
        <v>-524</v>
      </c>
      <c r="AE57" s="100"/>
      <c r="AF57" s="100"/>
      <c r="AG57" s="100"/>
      <c r="AH57" s="100"/>
      <c r="AI57" s="100"/>
      <c r="AJ57" s="100"/>
      <c r="AK57" s="100"/>
      <c r="AL57" s="100"/>
      <c r="AM57" s="100"/>
      <c r="AN57" s="138">
        <f aca="true" t="shared" si="17" ref="AN57:AN83">Z57-AB57-AE57-AF57-AG57-AH57-AI57-AJ57-AK57-AL57-AM57-AQ57</f>
        <v>0</v>
      </c>
      <c r="AO57" s="138">
        <f aca="true" t="shared" si="18" ref="AO57:AO83">(L57+M57+N57+O57+P57+Q57+R57+S57+Y57)-(AB57+AE57+AF57+AG57+AH57+AR57)</f>
        <v>0</v>
      </c>
      <c r="AP57" s="138">
        <f aca="true" t="shared" si="19" ref="AP57:AP83">(T57+U57+V57+W57+X57)-(AI57+AJ57+AK57+AL57+AM57+AS57)</f>
        <v>0</v>
      </c>
      <c r="AQ57" s="139"/>
      <c r="AR57" s="138">
        <f aca="true" t="shared" si="20" ref="AR57:AR83">AQ57-AS57</f>
        <v>0</v>
      </c>
      <c r="AS57" s="100"/>
      <c r="AT57" s="138">
        <f aca="true" t="shared" si="21" ref="AT57:AT83">SUM(AB57,AE57,AF57,AG57,AH57,AI57,AJ57,AK57,AL57,AM57,AN57,AQ57)</f>
        <v>-524</v>
      </c>
    </row>
    <row r="58" spans="1:46" ht="12.75">
      <c r="A58" s="369" t="s">
        <v>561</v>
      </c>
      <c r="B58" s="251"/>
      <c r="C58" s="258"/>
      <c r="D58" s="63">
        <f aca="true" t="shared" si="22" ref="D58:D65">AN58</f>
        <v>1085</v>
      </c>
      <c r="E58" s="114"/>
      <c r="F58" s="63"/>
      <c r="G58" s="253"/>
      <c r="H58" s="253"/>
      <c r="I58" s="110" t="s">
        <v>67</v>
      </c>
      <c r="J58" s="110" t="s">
        <v>68</v>
      </c>
      <c r="K58" s="253" t="s">
        <v>564</v>
      </c>
      <c r="L58" s="255">
        <v>854</v>
      </c>
      <c r="M58" s="255">
        <v>231</v>
      </c>
      <c r="N58" s="255"/>
      <c r="O58" s="114"/>
      <c r="P58" s="114"/>
      <c r="Q58" s="114"/>
      <c r="R58" s="114"/>
      <c r="S58" s="114"/>
      <c r="T58" s="114"/>
      <c r="U58" s="114"/>
      <c r="V58" s="62"/>
      <c r="W58" s="62"/>
      <c r="X58" s="62"/>
      <c r="Y58" s="62"/>
      <c r="Z58" s="138">
        <f aca="true" t="shared" si="23" ref="Z58:Z90">SUM(L58:Y58)</f>
        <v>1085</v>
      </c>
      <c r="AA58" s="2"/>
      <c r="AB58" s="62"/>
      <c r="AC58" s="62"/>
      <c r="AD58" s="138">
        <f t="shared" si="16"/>
        <v>0</v>
      </c>
      <c r="AE58" s="62"/>
      <c r="AF58" s="62"/>
      <c r="AG58" s="62"/>
      <c r="AH58" s="62"/>
      <c r="AI58" s="62"/>
      <c r="AJ58" s="62"/>
      <c r="AK58" s="62"/>
      <c r="AL58" s="62"/>
      <c r="AM58" s="62"/>
      <c r="AN58" s="138">
        <f t="shared" si="17"/>
        <v>1085</v>
      </c>
      <c r="AO58" s="138">
        <f t="shared" si="18"/>
        <v>1085</v>
      </c>
      <c r="AP58" s="138">
        <f t="shared" si="19"/>
        <v>0</v>
      </c>
      <c r="AQ58" s="139"/>
      <c r="AR58" s="138">
        <f t="shared" si="20"/>
        <v>0</v>
      </c>
      <c r="AS58" s="100"/>
      <c r="AT58" s="138">
        <f t="shared" si="21"/>
        <v>1085</v>
      </c>
    </row>
    <row r="59" spans="1:46" ht="12.75">
      <c r="A59" s="369" t="s">
        <v>561</v>
      </c>
      <c r="B59" s="251"/>
      <c r="C59" s="258"/>
      <c r="D59" s="63">
        <f t="shared" si="22"/>
        <v>-577</v>
      </c>
      <c r="E59" s="114"/>
      <c r="F59" s="63"/>
      <c r="G59" s="253"/>
      <c r="H59" s="253"/>
      <c r="I59" s="110" t="s">
        <v>67</v>
      </c>
      <c r="J59" s="110" t="s">
        <v>68</v>
      </c>
      <c r="K59" s="263" t="s">
        <v>572</v>
      </c>
      <c r="L59" s="114">
        <v>-454</v>
      </c>
      <c r="M59" s="114">
        <v>-123</v>
      </c>
      <c r="N59" s="114"/>
      <c r="O59" s="114"/>
      <c r="P59" s="114"/>
      <c r="Q59" s="114"/>
      <c r="R59" s="114"/>
      <c r="S59" s="114"/>
      <c r="T59" s="114"/>
      <c r="U59" s="114"/>
      <c r="V59" s="62"/>
      <c r="W59" s="62"/>
      <c r="X59" s="62"/>
      <c r="Y59" s="62"/>
      <c r="Z59" s="138">
        <f t="shared" si="23"/>
        <v>-577</v>
      </c>
      <c r="AA59" s="2"/>
      <c r="AB59" s="62"/>
      <c r="AC59" s="62"/>
      <c r="AD59" s="138">
        <f t="shared" si="16"/>
        <v>0</v>
      </c>
      <c r="AE59" s="62"/>
      <c r="AF59" s="62"/>
      <c r="AG59" s="62"/>
      <c r="AH59" s="62"/>
      <c r="AI59" s="62"/>
      <c r="AJ59" s="62"/>
      <c r="AK59" s="62"/>
      <c r="AL59" s="62"/>
      <c r="AM59" s="62"/>
      <c r="AN59" s="138">
        <f t="shared" si="17"/>
        <v>-577</v>
      </c>
      <c r="AO59" s="138">
        <f t="shared" si="18"/>
        <v>-577</v>
      </c>
      <c r="AP59" s="138">
        <f t="shared" si="19"/>
        <v>0</v>
      </c>
      <c r="AQ59" s="139"/>
      <c r="AR59" s="138">
        <f t="shared" si="20"/>
        <v>0</v>
      </c>
      <c r="AS59" s="100"/>
      <c r="AT59" s="138">
        <f t="shared" si="21"/>
        <v>-577</v>
      </c>
    </row>
    <row r="60" spans="1:46" ht="12.75">
      <c r="A60" s="369" t="s">
        <v>561</v>
      </c>
      <c r="B60" s="251"/>
      <c r="C60" s="258"/>
      <c r="D60" s="63">
        <f t="shared" si="22"/>
        <v>0</v>
      </c>
      <c r="E60" s="114"/>
      <c r="F60" s="63"/>
      <c r="G60" s="253"/>
      <c r="H60" s="253"/>
      <c r="I60" s="110" t="s">
        <v>67</v>
      </c>
      <c r="J60" s="110" t="s">
        <v>68</v>
      </c>
      <c r="K60" s="253" t="s">
        <v>573</v>
      </c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62"/>
      <c r="W60" s="62"/>
      <c r="X60" s="62"/>
      <c r="Y60" s="62"/>
      <c r="Z60" s="138">
        <f t="shared" si="23"/>
        <v>0</v>
      </c>
      <c r="AA60" s="2">
        <v>6</v>
      </c>
      <c r="AB60" s="62"/>
      <c r="AC60" s="62"/>
      <c r="AD60" s="138">
        <f t="shared" si="16"/>
        <v>0</v>
      </c>
      <c r="AE60" s="62"/>
      <c r="AF60" s="62"/>
      <c r="AG60" s="62"/>
      <c r="AH60" s="62"/>
      <c r="AI60" s="62"/>
      <c r="AJ60" s="62"/>
      <c r="AK60" s="62"/>
      <c r="AL60" s="62"/>
      <c r="AM60" s="62"/>
      <c r="AN60" s="138">
        <f t="shared" si="17"/>
        <v>0</v>
      </c>
      <c r="AO60" s="138">
        <f t="shared" si="18"/>
        <v>0</v>
      </c>
      <c r="AP60" s="138">
        <f t="shared" si="19"/>
        <v>0</v>
      </c>
      <c r="AQ60" s="139"/>
      <c r="AR60" s="138">
        <f t="shared" si="20"/>
        <v>0</v>
      </c>
      <c r="AS60" s="100"/>
      <c r="AT60" s="138">
        <f t="shared" si="21"/>
        <v>0</v>
      </c>
    </row>
    <row r="61" spans="1:46" ht="12.75">
      <c r="A61" s="369" t="s">
        <v>561</v>
      </c>
      <c r="B61" s="251"/>
      <c r="C61" s="258"/>
      <c r="D61" s="63">
        <f t="shared" si="22"/>
        <v>982</v>
      </c>
      <c r="E61" s="114"/>
      <c r="F61" s="63"/>
      <c r="G61" s="253"/>
      <c r="H61" s="253"/>
      <c r="I61" s="110" t="s">
        <v>67</v>
      </c>
      <c r="J61" s="110" t="s">
        <v>68</v>
      </c>
      <c r="K61" s="253" t="s">
        <v>569</v>
      </c>
      <c r="L61" s="114"/>
      <c r="M61" s="114"/>
      <c r="N61" s="114">
        <v>982</v>
      </c>
      <c r="O61" s="114"/>
      <c r="P61" s="114"/>
      <c r="Q61" s="114"/>
      <c r="R61" s="114"/>
      <c r="S61" s="114"/>
      <c r="T61" s="114"/>
      <c r="U61" s="114"/>
      <c r="V61" s="62"/>
      <c r="W61" s="62"/>
      <c r="X61" s="62"/>
      <c r="Y61" s="62"/>
      <c r="Z61" s="138">
        <f t="shared" si="23"/>
        <v>982</v>
      </c>
      <c r="AA61" s="2"/>
      <c r="AB61" s="62"/>
      <c r="AC61" s="62"/>
      <c r="AD61" s="138">
        <f t="shared" si="16"/>
        <v>0</v>
      </c>
      <c r="AE61" s="62"/>
      <c r="AF61" s="62"/>
      <c r="AG61" s="62"/>
      <c r="AH61" s="62"/>
      <c r="AI61" s="62"/>
      <c r="AJ61" s="62"/>
      <c r="AK61" s="62"/>
      <c r="AL61" s="62"/>
      <c r="AM61" s="62"/>
      <c r="AN61" s="138">
        <f t="shared" si="17"/>
        <v>982</v>
      </c>
      <c r="AO61" s="138">
        <f t="shared" si="18"/>
        <v>982</v>
      </c>
      <c r="AP61" s="138">
        <f t="shared" si="19"/>
        <v>0</v>
      </c>
      <c r="AQ61" s="139"/>
      <c r="AR61" s="138">
        <f t="shared" si="20"/>
        <v>0</v>
      </c>
      <c r="AS61" s="100"/>
      <c r="AT61" s="138">
        <f t="shared" si="21"/>
        <v>982</v>
      </c>
    </row>
    <row r="62" spans="1:46" ht="12.75">
      <c r="A62" s="369" t="s">
        <v>561</v>
      </c>
      <c r="B62" s="251"/>
      <c r="C62" s="258"/>
      <c r="D62" s="63">
        <f t="shared" si="22"/>
        <v>1332</v>
      </c>
      <c r="E62" s="114"/>
      <c r="F62" s="63"/>
      <c r="G62" s="253"/>
      <c r="H62" s="253"/>
      <c r="I62" s="110" t="s">
        <v>67</v>
      </c>
      <c r="J62" s="110" t="s">
        <v>68</v>
      </c>
      <c r="K62" s="253" t="s">
        <v>570</v>
      </c>
      <c r="L62" s="114"/>
      <c r="M62" s="114"/>
      <c r="N62" s="114">
        <v>1332</v>
      </c>
      <c r="O62" s="114"/>
      <c r="P62" s="114"/>
      <c r="Q62" s="114"/>
      <c r="R62" s="114"/>
      <c r="S62" s="114"/>
      <c r="T62" s="114"/>
      <c r="U62" s="114"/>
      <c r="V62" s="62"/>
      <c r="W62" s="62"/>
      <c r="X62" s="62"/>
      <c r="Y62" s="62"/>
      <c r="Z62" s="138">
        <f>SUM(L62:Y62)</f>
        <v>1332</v>
      </c>
      <c r="AA62" s="62"/>
      <c r="AB62" s="62"/>
      <c r="AC62" s="62"/>
      <c r="AD62" s="138">
        <f t="shared" si="16"/>
        <v>0</v>
      </c>
      <c r="AE62" s="62"/>
      <c r="AF62" s="62"/>
      <c r="AG62" s="62"/>
      <c r="AH62" s="62"/>
      <c r="AI62" s="62"/>
      <c r="AJ62" s="62"/>
      <c r="AK62" s="62"/>
      <c r="AL62" s="62"/>
      <c r="AM62" s="62"/>
      <c r="AN62" s="138">
        <f t="shared" si="17"/>
        <v>1332</v>
      </c>
      <c r="AO62" s="138">
        <f t="shared" si="18"/>
        <v>1332</v>
      </c>
      <c r="AP62" s="138">
        <f t="shared" si="19"/>
        <v>0</v>
      </c>
      <c r="AQ62" s="139"/>
      <c r="AR62" s="138">
        <f t="shared" si="20"/>
        <v>0</v>
      </c>
      <c r="AS62" s="100"/>
      <c r="AT62" s="138">
        <f t="shared" si="21"/>
        <v>1332</v>
      </c>
    </row>
    <row r="63" spans="1:46" ht="12.75">
      <c r="A63" s="369" t="s">
        <v>561</v>
      </c>
      <c r="B63" s="251"/>
      <c r="C63" s="258"/>
      <c r="D63" s="63">
        <f t="shared" si="22"/>
        <v>184</v>
      </c>
      <c r="E63" s="114"/>
      <c r="F63" s="63"/>
      <c r="G63" s="253"/>
      <c r="H63" s="253"/>
      <c r="I63" s="110" t="s">
        <v>67</v>
      </c>
      <c r="J63" s="110" t="s">
        <v>68</v>
      </c>
      <c r="K63" s="253" t="s">
        <v>567</v>
      </c>
      <c r="L63" s="114"/>
      <c r="M63" s="114"/>
      <c r="N63" s="114">
        <v>184</v>
      </c>
      <c r="O63" s="114"/>
      <c r="P63" s="114"/>
      <c r="Q63" s="114"/>
      <c r="R63" s="114"/>
      <c r="S63" s="114"/>
      <c r="T63" s="114"/>
      <c r="U63" s="114"/>
      <c r="V63" s="62"/>
      <c r="W63" s="62"/>
      <c r="X63" s="62"/>
      <c r="Y63" s="62"/>
      <c r="Z63" s="138">
        <f>SUM(L63:Y63)</f>
        <v>184</v>
      </c>
      <c r="AA63" s="62"/>
      <c r="AB63" s="62"/>
      <c r="AC63" s="62"/>
      <c r="AD63" s="138">
        <f t="shared" si="16"/>
        <v>0</v>
      </c>
      <c r="AE63" s="62"/>
      <c r="AF63" s="62"/>
      <c r="AG63" s="62"/>
      <c r="AH63" s="62"/>
      <c r="AI63" s="62"/>
      <c r="AJ63" s="62"/>
      <c r="AK63" s="62"/>
      <c r="AL63" s="62"/>
      <c r="AM63" s="62"/>
      <c r="AN63" s="138">
        <f t="shared" si="17"/>
        <v>184</v>
      </c>
      <c r="AO63" s="138">
        <f t="shared" si="18"/>
        <v>184</v>
      </c>
      <c r="AP63" s="138">
        <f t="shared" si="19"/>
        <v>0</v>
      </c>
      <c r="AQ63" s="139"/>
      <c r="AR63" s="138">
        <f t="shared" si="20"/>
        <v>0</v>
      </c>
      <c r="AS63" s="100"/>
      <c r="AT63" s="138">
        <f t="shared" si="21"/>
        <v>184</v>
      </c>
    </row>
    <row r="64" spans="1:46" ht="12.75">
      <c r="A64" s="369" t="s">
        <v>561</v>
      </c>
      <c r="B64" s="251"/>
      <c r="C64" s="258"/>
      <c r="D64" s="63">
        <f t="shared" si="22"/>
        <v>63</v>
      </c>
      <c r="E64" s="114"/>
      <c r="F64" s="63"/>
      <c r="G64" s="253"/>
      <c r="H64" s="253"/>
      <c r="I64" s="110" t="s">
        <v>67</v>
      </c>
      <c r="J64" s="110" t="s">
        <v>68</v>
      </c>
      <c r="K64" s="263" t="s">
        <v>571</v>
      </c>
      <c r="L64" s="114"/>
      <c r="M64" s="114"/>
      <c r="N64" s="114">
        <v>63</v>
      </c>
      <c r="O64" s="114"/>
      <c r="P64" s="114"/>
      <c r="Q64" s="114"/>
      <c r="R64" s="114"/>
      <c r="S64" s="114"/>
      <c r="T64" s="114"/>
      <c r="U64" s="114"/>
      <c r="V64" s="62"/>
      <c r="W64" s="62"/>
      <c r="X64" s="62"/>
      <c r="Y64" s="62"/>
      <c r="Z64" s="138">
        <f>SUM(L64:Y64)</f>
        <v>63</v>
      </c>
      <c r="AA64" s="62"/>
      <c r="AB64" s="62"/>
      <c r="AC64" s="62"/>
      <c r="AD64" s="138">
        <f t="shared" si="16"/>
        <v>0</v>
      </c>
      <c r="AE64" s="62"/>
      <c r="AF64" s="62"/>
      <c r="AG64" s="62"/>
      <c r="AH64" s="62"/>
      <c r="AI64" s="62"/>
      <c r="AJ64" s="62"/>
      <c r="AK64" s="62"/>
      <c r="AL64" s="62"/>
      <c r="AM64" s="62"/>
      <c r="AN64" s="138">
        <f t="shared" si="17"/>
        <v>63</v>
      </c>
      <c r="AO64" s="138">
        <f t="shared" si="18"/>
        <v>63</v>
      </c>
      <c r="AP64" s="138">
        <f t="shared" si="19"/>
        <v>0</v>
      </c>
      <c r="AQ64" s="139"/>
      <c r="AR64" s="138">
        <f t="shared" si="20"/>
        <v>0</v>
      </c>
      <c r="AS64" s="100"/>
      <c r="AT64" s="138">
        <f t="shared" si="21"/>
        <v>63</v>
      </c>
    </row>
    <row r="65" spans="1:46" ht="12.75">
      <c r="A65" s="369" t="s">
        <v>561</v>
      </c>
      <c r="B65" s="251"/>
      <c r="C65" s="258"/>
      <c r="D65" s="63">
        <f t="shared" si="22"/>
        <v>-8368</v>
      </c>
      <c r="E65" s="114"/>
      <c r="F65" s="63"/>
      <c r="G65" s="253"/>
      <c r="H65" s="253"/>
      <c r="I65" s="110" t="s">
        <v>67</v>
      </c>
      <c r="J65" s="110" t="s">
        <v>68</v>
      </c>
      <c r="K65" s="259" t="s">
        <v>580</v>
      </c>
      <c r="L65" s="114">
        <v>-6589</v>
      </c>
      <c r="M65" s="114">
        <v>-1779</v>
      </c>
      <c r="N65" s="114"/>
      <c r="O65" s="114"/>
      <c r="P65" s="114"/>
      <c r="Q65" s="114"/>
      <c r="R65" s="114"/>
      <c r="S65" s="114"/>
      <c r="T65" s="114"/>
      <c r="U65" s="114"/>
      <c r="V65" s="62"/>
      <c r="W65" s="62"/>
      <c r="X65" s="62"/>
      <c r="Y65" s="62"/>
      <c r="Z65" s="138">
        <f>SUM(L65:Y65)</f>
        <v>-8368</v>
      </c>
      <c r="AA65" s="62"/>
      <c r="AB65" s="62"/>
      <c r="AC65" s="62"/>
      <c r="AD65" s="138">
        <f t="shared" si="16"/>
        <v>0</v>
      </c>
      <c r="AE65" s="62"/>
      <c r="AF65" s="62"/>
      <c r="AG65" s="62"/>
      <c r="AH65" s="62"/>
      <c r="AI65" s="62"/>
      <c r="AJ65" s="62"/>
      <c r="AK65" s="62"/>
      <c r="AL65" s="62"/>
      <c r="AM65" s="62"/>
      <c r="AN65" s="138">
        <f t="shared" si="17"/>
        <v>-8368</v>
      </c>
      <c r="AO65" s="138">
        <f t="shared" si="18"/>
        <v>-8368</v>
      </c>
      <c r="AP65" s="138">
        <f t="shared" si="19"/>
        <v>0</v>
      </c>
      <c r="AQ65" s="139"/>
      <c r="AR65" s="138">
        <f t="shared" si="20"/>
        <v>0</v>
      </c>
      <c r="AS65" s="100"/>
      <c r="AT65" s="138">
        <f t="shared" si="21"/>
        <v>-8368</v>
      </c>
    </row>
    <row r="66" spans="1:46" ht="12.75">
      <c r="A66" s="369" t="s">
        <v>561</v>
      </c>
      <c r="B66" s="251"/>
      <c r="C66" s="258"/>
      <c r="D66" s="63">
        <f>AN66</f>
        <v>-1802</v>
      </c>
      <c r="E66" s="114"/>
      <c r="F66" s="63"/>
      <c r="G66" s="253"/>
      <c r="H66" s="253"/>
      <c r="I66" s="110" t="s">
        <v>67</v>
      </c>
      <c r="J66" s="110" t="s">
        <v>68</v>
      </c>
      <c r="K66" s="259" t="s">
        <v>581</v>
      </c>
      <c r="L66" s="114">
        <v>-1419</v>
      </c>
      <c r="M66" s="114">
        <v>-383</v>
      </c>
      <c r="N66" s="114"/>
      <c r="O66" s="114"/>
      <c r="P66" s="114"/>
      <c r="Q66" s="114"/>
      <c r="R66" s="114"/>
      <c r="S66" s="114"/>
      <c r="T66" s="114"/>
      <c r="U66" s="114"/>
      <c r="V66" s="62"/>
      <c r="W66" s="62"/>
      <c r="X66" s="62"/>
      <c r="Y66" s="62"/>
      <c r="Z66" s="138">
        <f t="shared" si="23"/>
        <v>-1802</v>
      </c>
      <c r="AA66" s="62"/>
      <c r="AB66" s="62"/>
      <c r="AC66" s="62"/>
      <c r="AD66" s="138">
        <f t="shared" si="16"/>
        <v>0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138">
        <f t="shared" si="17"/>
        <v>-1802</v>
      </c>
      <c r="AO66" s="138">
        <f t="shared" si="18"/>
        <v>-1802</v>
      </c>
      <c r="AP66" s="138">
        <f t="shared" si="19"/>
        <v>0</v>
      </c>
      <c r="AQ66" s="139"/>
      <c r="AR66" s="138">
        <f t="shared" si="20"/>
        <v>0</v>
      </c>
      <c r="AS66" s="100"/>
      <c r="AT66" s="138">
        <f t="shared" si="21"/>
        <v>-1802</v>
      </c>
    </row>
    <row r="67" spans="1:46" ht="12.75">
      <c r="A67" s="369" t="s">
        <v>561</v>
      </c>
      <c r="B67" s="251"/>
      <c r="C67" s="258"/>
      <c r="D67" s="63">
        <f>AN67</f>
        <v>-6523</v>
      </c>
      <c r="E67" s="114"/>
      <c r="F67" s="63"/>
      <c r="G67" s="253"/>
      <c r="H67" s="253"/>
      <c r="I67" s="110" t="s">
        <v>67</v>
      </c>
      <c r="J67" s="110" t="s">
        <v>68</v>
      </c>
      <c r="K67" s="259" t="s">
        <v>577</v>
      </c>
      <c r="L67" s="114">
        <v>-4708</v>
      </c>
      <c r="M67" s="114">
        <v>-1815</v>
      </c>
      <c r="N67" s="114"/>
      <c r="O67" s="114"/>
      <c r="P67" s="114"/>
      <c r="Q67" s="114"/>
      <c r="R67" s="114"/>
      <c r="S67" s="114"/>
      <c r="T67" s="114"/>
      <c r="U67" s="114"/>
      <c r="V67" s="62"/>
      <c r="W67" s="62"/>
      <c r="X67" s="62"/>
      <c r="Y67" s="62"/>
      <c r="Z67" s="138">
        <f t="shared" si="23"/>
        <v>-6523</v>
      </c>
      <c r="AA67" s="62"/>
      <c r="AB67" s="62"/>
      <c r="AC67" s="62"/>
      <c r="AD67" s="138">
        <f t="shared" si="16"/>
        <v>0</v>
      </c>
      <c r="AE67" s="62"/>
      <c r="AF67" s="62"/>
      <c r="AG67" s="62"/>
      <c r="AH67" s="62"/>
      <c r="AI67" s="62"/>
      <c r="AJ67" s="62"/>
      <c r="AK67" s="62"/>
      <c r="AL67" s="62"/>
      <c r="AM67" s="62"/>
      <c r="AN67" s="138">
        <f t="shared" si="17"/>
        <v>-6523</v>
      </c>
      <c r="AO67" s="138">
        <f t="shared" si="18"/>
        <v>-6523</v>
      </c>
      <c r="AP67" s="138">
        <f t="shared" si="19"/>
        <v>0</v>
      </c>
      <c r="AQ67" s="139"/>
      <c r="AR67" s="138">
        <f t="shared" si="20"/>
        <v>0</v>
      </c>
      <c r="AS67" s="100"/>
      <c r="AT67" s="138">
        <f t="shared" si="21"/>
        <v>-6523</v>
      </c>
    </row>
    <row r="68" spans="1:46" ht="12.75">
      <c r="A68" s="256"/>
      <c r="B68" s="251"/>
      <c r="C68" s="258"/>
      <c r="D68" s="63"/>
      <c r="E68" s="265"/>
      <c r="F68" s="63"/>
      <c r="G68" s="114"/>
      <c r="H68" s="114"/>
      <c r="I68" s="261"/>
      <c r="J68" s="261"/>
      <c r="K68" s="253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62"/>
      <c r="W68" s="62"/>
      <c r="X68" s="62"/>
      <c r="Y68" s="62"/>
      <c r="Z68" s="138">
        <f t="shared" si="23"/>
        <v>0</v>
      </c>
      <c r="AA68" s="62"/>
      <c r="AB68" s="62"/>
      <c r="AC68" s="62"/>
      <c r="AD68" s="138">
        <f t="shared" si="16"/>
        <v>0</v>
      </c>
      <c r="AE68" s="62"/>
      <c r="AF68" s="62"/>
      <c r="AG68" s="62"/>
      <c r="AH68" s="62"/>
      <c r="AI68" s="62"/>
      <c r="AJ68" s="62"/>
      <c r="AK68" s="62"/>
      <c r="AL68" s="62"/>
      <c r="AM68" s="62"/>
      <c r="AN68" s="138">
        <f t="shared" si="17"/>
        <v>0</v>
      </c>
      <c r="AO68" s="138">
        <f t="shared" si="18"/>
        <v>0</v>
      </c>
      <c r="AP68" s="138">
        <f t="shared" si="19"/>
        <v>0</v>
      </c>
      <c r="AQ68" s="139"/>
      <c r="AR68" s="138">
        <f t="shared" si="20"/>
        <v>0</v>
      </c>
      <c r="AS68" s="100"/>
      <c r="AT68" s="138">
        <f t="shared" si="21"/>
        <v>0</v>
      </c>
    </row>
    <row r="69" spans="1:46" ht="12.75">
      <c r="A69" s="256"/>
      <c r="B69" s="251"/>
      <c r="C69" s="258"/>
      <c r="D69" s="63"/>
      <c r="E69" s="265"/>
      <c r="F69" s="63"/>
      <c r="G69" s="114"/>
      <c r="H69" s="114"/>
      <c r="I69" s="261"/>
      <c r="J69" s="261"/>
      <c r="K69" s="263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62"/>
      <c r="W69" s="62"/>
      <c r="X69" s="62"/>
      <c r="Y69" s="62"/>
      <c r="Z69" s="138">
        <f t="shared" si="23"/>
        <v>0</v>
      </c>
      <c r="AA69" s="62"/>
      <c r="AB69" s="62"/>
      <c r="AC69" s="62"/>
      <c r="AD69" s="138">
        <f t="shared" si="16"/>
        <v>0</v>
      </c>
      <c r="AE69" s="62"/>
      <c r="AF69" s="62"/>
      <c r="AG69" s="62"/>
      <c r="AH69" s="62"/>
      <c r="AI69" s="62"/>
      <c r="AJ69" s="62"/>
      <c r="AK69" s="62"/>
      <c r="AL69" s="62"/>
      <c r="AM69" s="62"/>
      <c r="AN69" s="138">
        <f t="shared" si="17"/>
        <v>0</v>
      </c>
      <c r="AO69" s="138">
        <f t="shared" si="18"/>
        <v>0</v>
      </c>
      <c r="AP69" s="138">
        <f t="shared" si="19"/>
        <v>0</v>
      </c>
      <c r="AQ69" s="139"/>
      <c r="AR69" s="138">
        <f t="shared" si="20"/>
        <v>0</v>
      </c>
      <c r="AS69" s="100"/>
      <c r="AT69" s="138">
        <f t="shared" si="21"/>
        <v>0</v>
      </c>
    </row>
    <row r="70" spans="1:46" ht="12.75">
      <c r="A70" s="256"/>
      <c r="B70" s="251"/>
      <c r="C70" s="258"/>
      <c r="D70" s="63"/>
      <c r="E70" s="265"/>
      <c r="F70" s="63"/>
      <c r="G70" s="114"/>
      <c r="H70" s="114"/>
      <c r="I70" s="261"/>
      <c r="J70" s="261"/>
      <c r="K70" s="259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62"/>
      <c r="W70" s="62"/>
      <c r="X70" s="62"/>
      <c r="Y70" s="62"/>
      <c r="Z70" s="138">
        <f t="shared" si="23"/>
        <v>0</v>
      </c>
      <c r="AA70" s="62"/>
      <c r="AB70" s="62"/>
      <c r="AC70" s="62"/>
      <c r="AD70" s="138">
        <f t="shared" si="16"/>
        <v>0</v>
      </c>
      <c r="AE70" s="62"/>
      <c r="AF70" s="62"/>
      <c r="AG70" s="62"/>
      <c r="AH70" s="62"/>
      <c r="AI70" s="62"/>
      <c r="AJ70" s="62"/>
      <c r="AK70" s="62"/>
      <c r="AL70" s="62"/>
      <c r="AM70" s="62"/>
      <c r="AN70" s="138">
        <f t="shared" si="17"/>
        <v>0</v>
      </c>
      <c r="AO70" s="138">
        <f t="shared" si="18"/>
        <v>0</v>
      </c>
      <c r="AP70" s="138">
        <f t="shared" si="19"/>
        <v>0</v>
      </c>
      <c r="AQ70" s="139"/>
      <c r="AR70" s="138">
        <f t="shared" si="20"/>
        <v>0</v>
      </c>
      <c r="AS70" s="100"/>
      <c r="AT70" s="138">
        <f t="shared" si="21"/>
        <v>0</v>
      </c>
    </row>
    <row r="71" spans="1:46" ht="12.75">
      <c r="A71" s="256"/>
      <c r="B71" s="251"/>
      <c r="C71" s="258"/>
      <c r="D71" s="63"/>
      <c r="E71" s="265"/>
      <c r="F71" s="63"/>
      <c r="G71" s="114"/>
      <c r="H71" s="114"/>
      <c r="I71" s="261"/>
      <c r="J71" s="261"/>
      <c r="K71" s="259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62"/>
      <c r="W71" s="62"/>
      <c r="X71" s="62"/>
      <c r="Y71" s="62"/>
      <c r="Z71" s="138">
        <f t="shared" si="23"/>
        <v>0</v>
      </c>
      <c r="AA71" s="62"/>
      <c r="AB71" s="62"/>
      <c r="AC71" s="62"/>
      <c r="AD71" s="138">
        <f t="shared" si="16"/>
        <v>0</v>
      </c>
      <c r="AE71" s="62"/>
      <c r="AF71" s="62"/>
      <c r="AG71" s="62"/>
      <c r="AH71" s="62"/>
      <c r="AI71" s="62"/>
      <c r="AJ71" s="62"/>
      <c r="AK71" s="62"/>
      <c r="AL71" s="62"/>
      <c r="AM71" s="62"/>
      <c r="AN71" s="138">
        <f t="shared" si="17"/>
        <v>0</v>
      </c>
      <c r="AO71" s="138">
        <f t="shared" si="18"/>
        <v>0</v>
      </c>
      <c r="AP71" s="138">
        <f t="shared" si="19"/>
        <v>0</v>
      </c>
      <c r="AQ71" s="139"/>
      <c r="AR71" s="138">
        <f t="shared" si="20"/>
        <v>0</v>
      </c>
      <c r="AS71" s="100"/>
      <c r="AT71" s="138">
        <f t="shared" si="21"/>
        <v>0</v>
      </c>
    </row>
    <row r="72" spans="1:46" ht="12.75">
      <c r="A72" s="256"/>
      <c r="B72" s="251"/>
      <c r="C72" s="258"/>
      <c r="D72" s="63"/>
      <c r="E72" s="265"/>
      <c r="F72" s="63"/>
      <c r="G72" s="114"/>
      <c r="H72" s="114"/>
      <c r="I72" s="261"/>
      <c r="J72" s="261"/>
      <c r="K72" s="259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62"/>
      <c r="W72" s="62"/>
      <c r="X72" s="62"/>
      <c r="Y72" s="62"/>
      <c r="Z72" s="138">
        <f t="shared" si="23"/>
        <v>0</v>
      </c>
      <c r="AA72" s="62"/>
      <c r="AB72" s="62"/>
      <c r="AC72" s="62"/>
      <c r="AD72" s="138">
        <f t="shared" si="16"/>
        <v>0</v>
      </c>
      <c r="AE72" s="62"/>
      <c r="AF72" s="62"/>
      <c r="AG72" s="62"/>
      <c r="AH72" s="62"/>
      <c r="AI72" s="62"/>
      <c r="AJ72" s="62"/>
      <c r="AK72" s="62"/>
      <c r="AL72" s="62"/>
      <c r="AM72" s="62"/>
      <c r="AN72" s="138">
        <f t="shared" si="17"/>
        <v>0</v>
      </c>
      <c r="AO72" s="138">
        <f t="shared" si="18"/>
        <v>0</v>
      </c>
      <c r="AP72" s="138">
        <f t="shared" si="19"/>
        <v>0</v>
      </c>
      <c r="AQ72" s="139"/>
      <c r="AR72" s="138">
        <f t="shared" si="20"/>
        <v>0</v>
      </c>
      <c r="AS72" s="100"/>
      <c r="AT72" s="138">
        <f t="shared" si="21"/>
        <v>0</v>
      </c>
    </row>
    <row r="73" spans="1:46" ht="12.75">
      <c r="A73" s="256"/>
      <c r="B73" s="251"/>
      <c r="C73" s="258"/>
      <c r="D73" s="63"/>
      <c r="E73" s="265"/>
      <c r="F73" s="63"/>
      <c r="G73" s="114"/>
      <c r="H73" s="114"/>
      <c r="I73" s="261"/>
      <c r="J73" s="261"/>
      <c r="K73" s="259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62"/>
      <c r="W73" s="62"/>
      <c r="X73" s="62"/>
      <c r="Y73" s="62"/>
      <c r="Z73" s="138">
        <f t="shared" si="23"/>
        <v>0</v>
      </c>
      <c r="AA73" s="62"/>
      <c r="AB73" s="62"/>
      <c r="AC73" s="62"/>
      <c r="AD73" s="138">
        <f t="shared" si="16"/>
        <v>0</v>
      </c>
      <c r="AE73" s="62"/>
      <c r="AF73" s="62"/>
      <c r="AG73" s="62"/>
      <c r="AH73" s="62"/>
      <c r="AI73" s="62"/>
      <c r="AJ73" s="62"/>
      <c r="AK73" s="62"/>
      <c r="AL73" s="62"/>
      <c r="AM73" s="62"/>
      <c r="AN73" s="138">
        <f t="shared" si="17"/>
        <v>0</v>
      </c>
      <c r="AO73" s="138">
        <f t="shared" si="18"/>
        <v>0</v>
      </c>
      <c r="AP73" s="138">
        <f t="shared" si="19"/>
        <v>0</v>
      </c>
      <c r="AQ73" s="139"/>
      <c r="AR73" s="138">
        <f t="shared" si="20"/>
        <v>0</v>
      </c>
      <c r="AS73" s="100"/>
      <c r="AT73" s="138">
        <f t="shared" si="21"/>
        <v>0</v>
      </c>
    </row>
    <row r="74" spans="1:46" ht="12.75">
      <c r="A74" s="256"/>
      <c r="B74" s="251"/>
      <c r="C74" s="258"/>
      <c r="D74" s="63"/>
      <c r="E74" s="265"/>
      <c r="F74" s="63"/>
      <c r="G74" s="114"/>
      <c r="H74" s="114"/>
      <c r="I74" s="261"/>
      <c r="J74" s="261"/>
      <c r="K74" s="259"/>
      <c r="L74" s="114"/>
      <c r="M74" s="114"/>
      <c r="N74" s="114"/>
      <c r="O74" s="114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138">
        <f t="shared" si="23"/>
        <v>0</v>
      </c>
      <c r="AA74" s="62"/>
      <c r="AB74" s="62"/>
      <c r="AC74" s="62"/>
      <c r="AD74" s="138">
        <f t="shared" si="16"/>
        <v>0</v>
      </c>
      <c r="AE74" s="62"/>
      <c r="AF74" s="62"/>
      <c r="AG74" s="62"/>
      <c r="AH74" s="62"/>
      <c r="AI74" s="62"/>
      <c r="AJ74" s="62"/>
      <c r="AK74" s="62"/>
      <c r="AL74" s="62"/>
      <c r="AM74" s="62"/>
      <c r="AN74" s="138">
        <f t="shared" si="17"/>
        <v>0</v>
      </c>
      <c r="AO74" s="138">
        <f t="shared" si="18"/>
        <v>0</v>
      </c>
      <c r="AP74" s="138">
        <f t="shared" si="19"/>
        <v>0</v>
      </c>
      <c r="AQ74" s="139"/>
      <c r="AR74" s="138">
        <f t="shared" si="20"/>
        <v>0</v>
      </c>
      <c r="AS74" s="100"/>
      <c r="AT74" s="138">
        <f t="shared" si="21"/>
        <v>0</v>
      </c>
    </row>
    <row r="75" spans="1:46" ht="12.75">
      <c r="A75" s="256"/>
      <c r="B75" s="251"/>
      <c r="C75" s="258"/>
      <c r="D75" s="63"/>
      <c r="E75" s="265"/>
      <c r="F75" s="63"/>
      <c r="G75" s="114"/>
      <c r="H75" s="114"/>
      <c r="I75" s="261"/>
      <c r="J75" s="261"/>
      <c r="K75" s="259"/>
      <c r="L75" s="114"/>
      <c r="M75" s="114"/>
      <c r="N75" s="114"/>
      <c r="O75" s="114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138">
        <f t="shared" si="23"/>
        <v>0</v>
      </c>
      <c r="AA75" s="62"/>
      <c r="AB75" s="62"/>
      <c r="AC75" s="62"/>
      <c r="AD75" s="138">
        <f t="shared" si="16"/>
        <v>0</v>
      </c>
      <c r="AE75" s="62"/>
      <c r="AF75" s="62"/>
      <c r="AG75" s="62"/>
      <c r="AH75" s="62"/>
      <c r="AI75" s="62"/>
      <c r="AJ75" s="62"/>
      <c r="AK75" s="62"/>
      <c r="AL75" s="62"/>
      <c r="AM75" s="62"/>
      <c r="AN75" s="138">
        <f t="shared" si="17"/>
        <v>0</v>
      </c>
      <c r="AO75" s="138">
        <f t="shared" si="18"/>
        <v>0</v>
      </c>
      <c r="AP75" s="138">
        <f t="shared" si="19"/>
        <v>0</v>
      </c>
      <c r="AQ75" s="139"/>
      <c r="AR75" s="138">
        <f t="shared" si="20"/>
        <v>0</v>
      </c>
      <c r="AS75" s="100"/>
      <c r="AT75" s="138">
        <f t="shared" si="21"/>
        <v>0</v>
      </c>
    </row>
    <row r="76" spans="1:46" ht="12.75">
      <c r="A76" s="256"/>
      <c r="B76" s="251"/>
      <c r="C76" s="258"/>
      <c r="D76" s="63"/>
      <c r="E76" s="265"/>
      <c r="F76" s="63"/>
      <c r="G76" s="114"/>
      <c r="H76" s="114"/>
      <c r="I76" s="261"/>
      <c r="J76" s="261"/>
      <c r="K76" s="259"/>
      <c r="L76" s="114"/>
      <c r="M76" s="114"/>
      <c r="N76" s="114"/>
      <c r="O76" s="114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138">
        <f t="shared" si="23"/>
        <v>0</v>
      </c>
      <c r="AA76" s="62"/>
      <c r="AB76" s="62"/>
      <c r="AC76" s="62"/>
      <c r="AD76" s="138">
        <f t="shared" si="16"/>
        <v>0</v>
      </c>
      <c r="AE76" s="62"/>
      <c r="AF76" s="62"/>
      <c r="AG76" s="62"/>
      <c r="AH76" s="62"/>
      <c r="AI76" s="62"/>
      <c r="AJ76" s="62"/>
      <c r="AK76" s="62"/>
      <c r="AL76" s="62"/>
      <c r="AM76" s="62"/>
      <c r="AN76" s="138">
        <f t="shared" si="17"/>
        <v>0</v>
      </c>
      <c r="AO76" s="138">
        <f t="shared" si="18"/>
        <v>0</v>
      </c>
      <c r="AP76" s="138">
        <f t="shared" si="19"/>
        <v>0</v>
      </c>
      <c r="AQ76" s="139"/>
      <c r="AR76" s="138">
        <f t="shared" si="20"/>
        <v>0</v>
      </c>
      <c r="AS76" s="100"/>
      <c r="AT76" s="138">
        <f t="shared" si="21"/>
        <v>0</v>
      </c>
    </row>
    <row r="77" spans="1:46" ht="12.75">
      <c r="A77" s="256"/>
      <c r="B77" s="251"/>
      <c r="C77" s="258"/>
      <c r="D77" s="63"/>
      <c r="E77" s="265"/>
      <c r="F77" s="63"/>
      <c r="G77" s="114"/>
      <c r="H77" s="114"/>
      <c r="I77" s="261"/>
      <c r="J77" s="261"/>
      <c r="K77" s="259"/>
      <c r="L77" s="114"/>
      <c r="M77" s="114"/>
      <c r="N77" s="114"/>
      <c r="O77" s="114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138">
        <f t="shared" si="23"/>
        <v>0</v>
      </c>
      <c r="AA77" s="62"/>
      <c r="AB77" s="62"/>
      <c r="AC77" s="62"/>
      <c r="AD77" s="138">
        <f t="shared" si="16"/>
        <v>0</v>
      </c>
      <c r="AE77" s="62"/>
      <c r="AF77" s="62"/>
      <c r="AG77" s="62"/>
      <c r="AH77" s="62"/>
      <c r="AI77" s="62"/>
      <c r="AJ77" s="62"/>
      <c r="AK77" s="62"/>
      <c r="AL77" s="62"/>
      <c r="AM77" s="62"/>
      <c r="AN77" s="138">
        <f t="shared" si="17"/>
        <v>0</v>
      </c>
      <c r="AO77" s="138">
        <f t="shared" si="18"/>
        <v>0</v>
      </c>
      <c r="AP77" s="138">
        <f t="shared" si="19"/>
        <v>0</v>
      </c>
      <c r="AQ77" s="139"/>
      <c r="AR77" s="138">
        <f t="shared" si="20"/>
        <v>0</v>
      </c>
      <c r="AS77" s="100"/>
      <c r="AT77" s="138">
        <f t="shared" si="21"/>
        <v>0</v>
      </c>
    </row>
    <row r="78" spans="1:46" ht="12.75">
      <c r="A78" s="256"/>
      <c r="B78" s="251"/>
      <c r="C78" s="258"/>
      <c r="D78" s="63"/>
      <c r="E78" s="265"/>
      <c r="F78" s="63"/>
      <c r="G78" s="114"/>
      <c r="H78" s="114"/>
      <c r="I78" s="261"/>
      <c r="J78" s="261"/>
      <c r="K78" s="259"/>
      <c r="L78" s="114"/>
      <c r="M78" s="114"/>
      <c r="N78" s="114"/>
      <c r="O78" s="114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138">
        <f t="shared" si="23"/>
        <v>0</v>
      </c>
      <c r="AA78" s="62"/>
      <c r="AB78" s="62"/>
      <c r="AC78" s="62"/>
      <c r="AD78" s="138">
        <f t="shared" si="16"/>
        <v>0</v>
      </c>
      <c r="AE78" s="62"/>
      <c r="AF78" s="62"/>
      <c r="AG78" s="62"/>
      <c r="AH78" s="62"/>
      <c r="AI78" s="62"/>
      <c r="AJ78" s="62"/>
      <c r="AK78" s="62"/>
      <c r="AL78" s="62"/>
      <c r="AM78" s="62"/>
      <c r="AN78" s="138">
        <f t="shared" si="17"/>
        <v>0</v>
      </c>
      <c r="AO78" s="138">
        <f t="shared" si="18"/>
        <v>0</v>
      </c>
      <c r="AP78" s="138">
        <f t="shared" si="19"/>
        <v>0</v>
      </c>
      <c r="AQ78" s="139"/>
      <c r="AR78" s="138">
        <f t="shared" si="20"/>
        <v>0</v>
      </c>
      <c r="AS78" s="100"/>
      <c r="AT78" s="138">
        <f t="shared" si="21"/>
        <v>0</v>
      </c>
    </row>
    <row r="79" spans="1:46" ht="12.75">
      <c r="A79" s="256"/>
      <c r="B79" s="251"/>
      <c r="C79" s="258"/>
      <c r="D79" s="63"/>
      <c r="E79" s="265"/>
      <c r="F79" s="63"/>
      <c r="G79" s="114"/>
      <c r="H79" s="114"/>
      <c r="I79" s="261"/>
      <c r="J79" s="261"/>
      <c r="K79" s="259"/>
      <c r="L79" s="114"/>
      <c r="M79" s="114"/>
      <c r="N79" s="114"/>
      <c r="O79" s="114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138">
        <f t="shared" si="23"/>
        <v>0</v>
      </c>
      <c r="AA79" s="62"/>
      <c r="AB79" s="62"/>
      <c r="AC79" s="62"/>
      <c r="AD79" s="138">
        <f t="shared" si="16"/>
        <v>0</v>
      </c>
      <c r="AE79" s="62"/>
      <c r="AF79" s="62"/>
      <c r="AG79" s="62"/>
      <c r="AH79" s="62"/>
      <c r="AI79" s="62"/>
      <c r="AJ79" s="62"/>
      <c r="AK79" s="62"/>
      <c r="AL79" s="62"/>
      <c r="AM79" s="62"/>
      <c r="AN79" s="138">
        <f t="shared" si="17"/>
        <v>0</v>
      </c>
      <c r="AO79" s="138">
        <f t="shared" si="18"/>
        <v>0</v>
      </c>
      <c r="AP79" s="138">
        <f t="shared" si="19"/>
        <v>0</v>
      </c>
      <c r="AQ79" s="139"/>
      <c r="AR79" s="138">
        <f t="shared" si="20"/>
        <v>0</v>
      </c>
      <c r="AS79" s="100"/>
      <c r="AT79" s="138">
        <f t="shared" si="21"/>
        <v>0</v>
      </c>
    </row>
    <row r="80" spans="1:46" ht="12.75">
      <c r="A80" s="256"/>
      <c r="B80" s="251"/>
      <c r="C80" s="258"/>
      <c r="D80" s="63"/>
      <c r="E80" s="265"/>
      <c r="F80" s="63"/>
      <c r="G80" s="114"/>
      <c r="H80" s="114"/>
      <c r="I80" s="261"/>
      <c r="J80" s="261"/>
      <c r="K80" s="263"/>
      <c r="L80" s="114"/>
      <c r="M80" s="114"/>
      <c r="N80" s="114"/>
      <c r="O80" s="114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138">
        <f t="shared" si="23"/>
        <v>0</v>
      </c>
      <c r="AA80" s="62"/>
      <c r="AB80" s="62"/>
      <c r="AC80" s="62"/>
      <c r="AD80" s="138">
        <f t="shared" si="16"/>
        <v>0</v>
      </c>
      <c r="AE80" s="62"/>
      <c r="AF80" s="62"/>
      <c r="AG80" s="62"/>
      <c r="AH80" s="62"/>
      <c r="AI80" s="62"/>
      <c r="AJ80" s="62"/>
      <c r="AK80" s="62"/>
      <c r="AL80" s="62"/>
      <c r="AM80" s="62"/>
      <c r="AN80" s="138">
        <f t="shared" si="17"/>
        <v>0</v>
      </c>
      <c r="AO80" s="138">
        <f t="shared" si="18"/>
        <v>0</v>
      </c>
      <c r="AP80" s="138">
        <f t="shared" si="19"/>
        <v>0</v>
      </c>
      <c r="AQ80" s="139"/>
      <c r="AR80" s="138">
        <f t="shared" si="20"/>
        <v>0</v>
      </c>
      <c r="AS80" s="100"/>
      <c r="AT80" s="138">
        <f t="shared" si="21"/>
        <v>0</v>
      </c>
    </row>
    <row r="81" spans="1:46" ht="12.75">
      <c r="A81" s="256"/>
      <c r="B81" s="251"/>
      <c r="C81" s="258"/>
      <c r="D81" s="63"/>
      <c r="E81" s="265"/>
      <c r="F81" s="63"/>
      <c r="G81" s="114"/>
      <c r="H81" s="114"/>
      <c r="I81" s="261"/>
      <c r="J81" s="261"/>
      <c r="K81" s="263"/>
      <c r="L81" s="114"/>
      <c r="M81" s="114"/>
      <c r="N81" s="114"/>
      <c r="O81" s="114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138">
        <f t="shared" si="23"/>
        <v>0</v>
      </c>
      <c r="AA81" s="62"/>
      <c r="AB81" s="62"/>
      <c r="AC81" s="62"/>
      <c r="AD81" s="138">
        <f t="shared" si="16"/>
        <v>0</v>
      </c>
      <c r="AE81" s="62"/>
      <c r="AF81" s="62"/>
      <c r="AG81" s="62"/>
      <c r="AH81" s="62"/>
      <c r="AI81" s="62"/>
      <c r="AJ81" s="62"/>
      <c r="AK81" s="62"/>
      <c r="AL81" s="62"/>
      <c r="AM81" s="62"/>
      <c r="AN81" s="138">
        <f t="shared" si="17"/>
        <v>0</v>
      </c>
      <c r="AO81" s="138">
        <f t="shared" si="18"/>
        <v>0</v>
      </c>
      <c r="AP81" s="138">
        <f t="shared" si="19"/>
        <v>0</v>
      </c>
      <c r="AQ81" s="139"/>
      <c r="AR81" s="138">
        <f t="shared" si="20"/>
        <v>0</v>
      </c>
      <c r="AS81" s="100"/>
      <c r="AT81" s="138">
        <f t="shared" si="21"/>
        <v>0</v>
      </c>
    </row>
    <row r="82" spans="1:46" ht="12.75">
      <c r="A82" s="256"/>
      <c r="B82" s="251"/>
      <c r="C82" s="258"/>
      <c r="D82" s="63"/>
      <c r="E82" s="265"/>
      <c r="F82" s="63"/>
      <c r="G82" s="114"/>
      <c r="H82" s="114"/>
      <c r="I82" s="261"/>
      <c r="J82" s="261"/>
      <c r="K82" s="259"/>
      <c r="L82" s="114"/>
      <c r="M82" s="114"/>
      <c r="N82" s="114"/>
      <c r="O82" s="114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138">
        <f t="shared" si="23"/>
        <v>0</v>
      </c>
      <c r="AA82" s="62"/>
      <c r="AB82" s="62"/>
      <c r="AC82" s="62"/>
      <c r="AD82" s="138">
        <f t="shared" si="16"/>
        <v>0</v>
      </c>
      <c r="AE82" s="62"/>
      <c r="AF82" s="62"/>
      <c r="AG82" s="62"/>
      <c r="AH82" s="62"/>
      <c r="AI82" s="62"/>
      <c r="AJ82" s="62"/>
      <c r="AK82" s="62"/>
      <c r="AL82" s="62"/>
      <c r="AM82" s="62"/>
      <c r="AN82" s="138">
        <f t="shared" si="17"/>
        <v>0</v>
      </c>
      <c r="AO82" s="138">
        <f t="shared" si="18"/>
        <v>0</v>
      </c>
      <c r="AP82" s="138">
        <f t="shared" si="19"/>
        <v>0</v>
      </c>
      <c r="AQ82" s="139"/>
      <c r="AR82" s="138">
        <f t="shared" si="20"/>
        <v>0</v>
      </c>
      <c r="AS82" s="100"/>
      <c r="AT82" s="138">
        <f t="shared" si="21"/>
        <v>0</v>
      </c>
    </row>
    <row r="83" spans="1:46" ht="12.75">
      <c r="A83" s="256"/>
      <c r="B83" s="251"/>
      <c r="C83" s="258"/>
      <c r="D83" s="63"/>
      <c r="E83" s="265"/>
      <c r="F83" s="63"/>
      <c r="G83" s="114"/>
      <c r="H83" s="114"/>
      <c r="I83" s="261"/>
      <c r="J83" s="261"/>
      <c r="K83" s="259"/>
      <c r="L83" s="114"/>
      <c r="M83" s="114"/>
      <c r="N83" s="114"/>
      <c r="O83" s="114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138">
        <f t="shared" si="23"/>
        <v>0</v>
      </c>
      <c r="AA83" s="62"/>
      <c r="AB83" s="62"/>
      <c r="AC83" s="62"/>
      <c r="AD83" s="138">
        <f t="shared" si="16"/>
        <v>0</v>
      </c>
      <c r="AE83" s="62"/>
      <c r="AF83" s="62"/>
      <c r="AG83" s="62"/>
      <c r="AH83" s="62"/>
      <c r="AI83" s="62"/>
      <c r="AJ83" s="62"/>
      <c r="AK83" s="62"/>
      <c r="AL83" s="62"/>
      <c r="AM83" s="62"/>
      <c r="AN83" s="138">
        <f t="shared" si="17"/>
        <v>0</v>
      </c>
      <c r="AO83" s="138">
        <f t="shared" si="18"/>
        <v>0</v>
      </c>
      <c r="AP83" s="138">
        <f t="shared" si="19"/>
        <v>0</v>
      </c>
      <c r="AQ83" s="139"/>
      <c r="AR83" s="138">
        <f t="shared" si="20"/>
        <v>0</v>
      </c>
      <c r="AS83" s="100"/>
      <c r="AT83" s="138">
        <f t="shared" si="21"/>
        <v>0</v>
      </c>
    </row>
    <row r="84" spans="1:46" ht="12.75">
      <c r="A84" s="62"/>
      <c r="B84" s="1"/>
      <c r="C84" s="1"/>
      <c r="D84" s="62"/>
      <c r="E84" s="32"/>
      <c r="F84" s="64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138">
        <f t="shared" si="23"/>
        <v>0</v>
      </c>
      <c r="AA84" s="62"/>
      <c r="AB84" s="62"/>
      <c r="AC84" s="62"/>
      <c r="AD84" s="64"/>
      <c r="AE84" s="62"/>
      <c r="AF84" s="62"/>
      <c r="AG84" s="62"/>
      <c r="AH84" s="62"/>
      <c r="AI84" s="62"/>
      <c r="AJ84" s="62"/>
      <c r="AK84" s="62"/>
      <c r="AL84" s="62"/>
      <c r="AM84" s="62"/>
      <c r="AN84" s="64"/>
      <c r="AO84" s="64"/>
      <c r="AP84" s="64"/>
      <c r="AQ84" s="62"/>
      <c r="AR84" s="64"/>
      <c r="AS84" s="62"/>
      <c r="AT84" s="64"/>
    </row>
    <row r="85" spans="1:46" ht="12.75">
      <c r="A85" s="62"/>
      <c r="B85" s="1"/>
      <c r="C85" s="1"/>
      <c r="D85" s="62"/>
      <c r="E85" s="32"/>
      <c r="F85" s="64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138">
        <f t="shared" si="23"/>
        <v>0</v>
      </c>
      <c r="AA85" s="62"/>
      <c r="AB85" s="62"/>
      <c r="AC85" s="62"/>
      <c r="AD85" s="64"/>
      <c r="AE85" s="62"/>
      <c r="AF85" s="62"/>
      <c r="AG85" s="62"/>
      <c r="AH85" s="62"/>
      <c r="AI85" s="62"/>
      <c r="AJ85" s="62"/>
      <c r="AK85" s="62"/>
      <c r="AL85" s="62"/>
      <c r="AM85" s="62"/>
      <c r="AN85" s="64"/>
      <c r="AO85" s="64"/>
      <c r="AP85" s="64"/>
      <c r="AQ85" s="62"/>
      <c r="AR85" s="64"/>
      <c r="AS85" s="62"/>
      <c r="AT85" s="64"/>
    </row>
    <row r="86" spans="1:46" ht="12.75">
      <c r="A86" s="62"/>
      <c r="B86" s="1"/>
      <c r="C86" s="1"/>
      <c r="D86" s="62"/>
      <c r="E86" s="32"/>
      <c r="F86" s="64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138">
        <f t="shared" si="23"/>
        <v>0</v>
      </c>
      <c r="AA86" s="62"/>
      <c r="AB86" s="62"/>
      <c r="AC86" s="62"/>
      <c r="AD86" s="64"/>
      <c r="AE86" s="62"/>
      <c r="AF86" s="62"/>
      <c r="AG86" s="62"/>
      <c r="AH86" s="62"/>
      <c r="AI86" s="62"/>
      <c r="AJ86" s="62"/>
      <c r="AK86" s="62"/>
      <c r="AL86" s="62"/>
      <c r="AM86" s="62"/>
      <c r="AN86" s="64"/>
      <c r="AO86" s="64"/>
      <c r="AP86" s="64"/>
      <c r="AQ86" s="62"/>
      <c r="AR86" s="64"/>
      <c r="AS86" s="62"/>
      <c r="AT86" s="64"/>
    </row>
    <row r="87" spans="1:46" ht="12.75">
      <c r="A87" s="62"/>
      <c r="B87" s="1"/>
      <c r="C87" s="1"/>
      <c r="D87" s="62"/>
      <c r="E87" s="32"/>
      <c r="F87" s="64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138">
        <f t="shared" si="23"/>
        <v>0</v>
      </c>
      <c r="AA87" s="62"/>
      <c r="AB87" s="62"/>
      <c r="AC87" s="62"/>
      <c r="AD87" s="64"/>
      <c r="AE87" s="62"/>
      <c r="AF87" s="62"/>
      <c r="AG87" s="62"/>
      <c r="AH87" s="62"/>
      <c r="AI87" s="62"/>
      <c r="AJ87" s="62"/>
      <c r="AK87" s="62"/>
      <c r="AL87" s="62"/>
      <c r="AM87" s="62"/>
      <c r="AN87" s="64"/>
      <c r="AO87" s="64"/>
      <c r="AP87" s="64"/>
      <c r="AQ87" s="62"/>
      <c r="AR87" s="64"/>
      <c r="AS87" s="62"/>
      <c r="AT87" s="64"/>
    </row>
    <row r="88" spans="1:46" ht="12.75">
      <c r="A88" s="62"/>
      <c r="B88" s="1"/>
      <c r="C88" s="1"/>
      <c r="D88" s="62"/>
      <c r="E88" s="32"/>
      <c r="F88" s="64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138">
        <f t="shared" si="23"/>
        <v>0</v>
      </c>
      <c r="AA88" s="62"/>
      <c r="AB88" s="62"/>
      <c r="AC88" s="62"/>
      <c r="AD88" s="64"/>
      <c r="AE88" s="62"/>
      <c r="AF88" s="62"/>
      <c r="AG88" s="62"/>
      <c r="AH88" s="62"/>
      <c r="AI88" s="62"/>
      <c r="AJ88" s="62"/>
      <c r="AK88" s="62"/>
      <c r="AL88" s="62"/>
      <c r="AM88" s="62"/>
      <c r="AN88" s="64"/>
      <c r="AO88" s="64"/>
      <c r="AP88" s="64"/>
      <c r="AQ88" s="62"/>
      <c r="AR88" s="64"/>
      <c r="AS88" s="62"/>
      <c r="AT88" s="64"/>
    </row>
    <row r="89" spans="1:46" ht="12.75">
      <c r="A89" s="62"/>
      <c r="B89" s="1"/>
      <c r="C89" s="1"/>
      <c r="D89" s="62"/>
      <c r="E89" s="32"/>
      <c r="F89" s="64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138">
        <f t="shared" si="23"/>
        <v>0</v>
      </c>
      <c r="AA89" s="62"/>
      <c r="AB89" s="62"/>
      <c r="AC89" s="62"/>
      <c r="AD89" s="64"/>
      <c r="AE89" s="62"/>
      <c r="AF89" s="62"/>
      <c r="AG89" s="62"/>
      <c r="AH89" s="62"/>
      <c r="AI89" s="62"/>
      <c r="AJ89" s="62"/>
      <c r="AK89" s="62"/>
      <c r="AL89" s="62"/>
      <c r="AM89" s="62"/>
      <c r="AN89" s="64"/>
      <c r="AO89" s="64"/>
      <c r="AP89" s="64"/>
      <c r="AQ89" s="62"/>
      <c r="AR89" s="64"/>
      <c r="AS89" s="62"/>
      <c r="AT89" s="64"/>
    </row>
    <row r="90" spans="1:46" ht="12.75">
      <c r="A90" s="62"/>
      <c r="B90" s="1"/>
      <c r="C90" s="1"/>
      <c r="D90" s="62"/>
      <c r="E90" s="32"/>
      <c r="F90" s="64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138">
        <f t="shared" si="23"/>
        <v>0</v>
      </c>
      <c r="AA90" s="62"/>
      <c r="AB90" s="62"/>
      <c r="AC90" s="62"/>
      <c r="AD90" s="64"/>
      <c r="AE90" s="62"/>
      <c r="AF90" s="62"/>
      <c r="AG90" s="62"/>
      <c r="AH90" s="62"/>
      <c r="AI90" s="62"/>
      <c r="AJ90" s="62"/>
      <c r="AK90" s="62"/>
      <c r="AL90" s="62"/>
      <c r="AM90" s="62"/>
      <c r="AN90" s="64"/>
      <c r="AO90" s="64"/>
      <c r="AP90" s="64"/>
      <c r="AQ90" s="62"/>
      <c r="AR90" s="64"/>
      <c r="AS90" s="62"/>
      <c r="AT90" s="64"/>
    </row>
    <row r="91" spans="1:46" ht="12.75">
      <c r="A91" s="74"/>
      <c r="B91" s="1"/>
      <c r="C91" s="1"/>
      <c r="D91" s="62"/>
      <c r="E91" s="32"/>
      <c r="F91" s="64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4"/>
      <c r="AA91" s="62"/>
      <c r="AB91" s="62"/>
      <c r="AC91" s="62"/>
      <c r="AD91" s="64"/>
      <c r="AE91" s="62"/>
      <c r="AF91" s="62"/>
      <c r="AG91" s="62"/>
      <c r="AH91" s="62"/>
      <c r="AI91" s="62"/>
      <c r="AJ91" s="62"/>
      <c r="AK91" s="62"/>
      <c r="AL91" s="62"/>
      <c r="AM91" s="62"/>
      <c r="AN91" s="64"/>
      <c r="AO91" s="64"/>
      <c r="AP91" s="64"/>
      <c r="AQ91" s="62"/>
      <c r="AR91" s="64"/>
      <c r="AS91" s="62"/>
      <c r="AT91" s="64"/>
    </row>
    <row r="92" spans="1:46" ht="12.75">
      <c r="A92" s="123"/>
      <c r="B92" s="124"/>
      <c r="C92" s="124"/>
      <c r="D92" s="123"/>
      <c r="E92" s="123"/>
      <c r="F92" s="118">
        <f>SUM(F57:F91)</f>
        <v>0</v>
      </c>
      <c r="G92" s="123"/>
      <c r="H92" s="123"/>
      <c r="I92" s="123"/>
      <c r="J92" s="123"/>
      <c r="K92" s="134" t="str">
        <f>K41</f>
        <v>MÓDOSÍTÁS</v>
      </c>
      <c r="L92" s="109">
        <f aca="true" t="shared" si="24" ref="L92:AQ92">SUM(L57:L91)</f>
        <v>-12316</v>
      </c>
      <c r="M92" s="109">
        <f t="shared" si="24"/>
        <v>-3869</v>
      </c>
      <c r="N92" s="109">
        <f t="shared" si="24"/>
        <v>2037</v>
      </c>
      <c r="O92" s="109">
        <f t="shared" si="24"/>
        <v>0</v>
      </c>
      <c r="P92" s="109">
        <f t="shared" si="24"/>
        <v>0</v>
      </c>
      <c r="Q92" s="109">
        <f t="shared" si="24"/>
        <v>0</v>
      </c>
      <c r="R92" s="109">
        <f t="shared" si="24"/>
        <v>0</v>
      </c>
      <c r="S92" s="109">
        <f t="shared" si="24"/>
        <v>0</v>
      </c>
      <c r="T92" s="109">
        <f t="shared" si="24"/>
        <v>0</v>
      </c>
      <c r="U92" s="109">
        <f t="shared" si="24"/>
        <v>0</v>
      </c>
      <c r="V92" s="109">
        <f t="shared" si="24"/>
        <v>0</v>
      </c>
      <c r="W92" s="109">
        <f t="shared" si="24"/>
        <v>0</v>
      </c>
      <c r="X92" s="109">
        <f t="shared" si="24"/>
        <v>0</v>
      </c>
      <c r="Y92" s="109">
        <f t="shared" si="24"/>
        <v>0</v>
      </c>
      <c r="Z92" s="109">
        <f t="shared" si="24"/>
        <v>-14148</v>
      </c>
      <c r="AA92" s="109">
        <f t="shared" si="24"/>
        <v>6</v>
      </c>
      <c r="AB92" s="109">
        <f t="shared" si="24"/>
        <v>-524</v>
      </c>
      <c r="AC92" s="109">
        <f t="shared" si="24"/>
        <v>0</v>
      </c>
      <c r="AD92" s="109">
        <f t="shared" si="24"/>
        <v>-524</v>
      </c>
      <c r="AE92" s="109">
        <f t="shared" si="24"/>
        <v>0</v>
      </c>
      <c r="AF92" s="109">
        <f t="shared" si="24"/>
        <v>0</v>
      </c>
      <c r="AG92" s="109">
        <f t="shared" si="24"/>
        <v>0</v>
      </c>
      <c r="AH92" s="109">
        <f t="shared" si="24"/>
        <v>0</v>
      </c>
      <c r="AI92" s="109">
        <f t="shared" si="24"/>
        <v>0</v>
      </c>
      <c r="AJ92" s="109">
        <f t="shared" si="24"/>
        <v>0</v>
      </c>
      <c r="AK92" s="109">
        <f t="shared" si="24"/>
        <v>0</v>
      </c>
      <c r="AL92" s="109">
        <f t="shared" si="24"/>
        <v>0</v>
      </c>
      <c r="AM92" s="109">
        <f t="shared" si="24"/>
        <v>0</v>
      </c>
      <c r="AN92" s="109">
        <f t="shared" si="24"/>
        <v>-13624</v>
      </c>
      <c r="AO92" s="109">
        <f t="shared" si="24"/>
        <v>-13624</v>
      </c>
      <c r="AP92" s="109">
        <f t="shared" si="24"/>
        <v>0</v>
      </c>
      <c r="AQ92" s="109">
        <f t="shared" si="24"/>
        <v>0</v>
      </c>
      <c r="AR92" s="109">
        <f>SUM(AR57:AR91)</f>
        <v>0</v>
      </c>
      <c r="AS92" s="109">
        <f>SUM(AS57:AS91)</f>
        <v>0</v>
      </c>
      <c r="AT92" s="109">
        <f>SUM(AT57:AT91)</f>
        <v>-14148</v>
      </c>
    </row>
    <row r="93" spans="1:46" ht="12.75">
      <c r="A93" s="123"/>
      <c r="B93" s="124"/>
      <c r="C93" s="124"/>
      <c r="D93" s="123"/>
      <c r="E93" s="123"/>
      <c r="F93" s="125"/>
      <c r="G93" s="126"/>
      <c r="H93" s="127"/>
      <c r="I93" s="128"/>
      <c r="J93" s="128"/>
      <c r="K93" s="134" t="str">
        <f>K42</f>
        <v>2016. ÉVI EREDETI ELŐIRÁNYZAT</v>
      </c>
      <c r="L93" s="18">
        <v>83590</v>
      </c>
      <c r="M93" s="18">
        <v>23890</v>
      </c>
      <c r="N93" s="18">
        <v>26121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38">
        <f>SUM(L93:Y93)</f>
        <v>133601</v>
      </c>
      <c r="AA93" s="62">
        <v>41</v>
      </c>
      <c r="AB93" s="62">
        <v>584</v>
      </c>
      <c r="AC93" s="62"/>
      <c r="AD93" s="138">
        <f>SUM(AB93,-AC93)</f>
        <v>584</v>
      </c>
      <c r="AE93" s="62"/>
      <c r="AF93" s="62"/>
      <c r="AG93" s="62"/>
      <c r="AH93" s="62"/>
      <c r="AI93" s="62"/>
      <c r="AJ93" s="62"/>
      <c r="AK93" s="62"/>
      <c r="AL93" s="62"/>
      <c r="AM93" s="62"/>
      <c r="AN93" s="138">
        <f>Z93-AB93-AE93-AF93-AG93-AH93-AI93-AJ93-AK93-AL93-AM93-AQ93</f>
        <v>133017</v>
      </c>
      <c r="AO93" s="138">
        <f>(L93+M93+N93+O93+P93+Q93+R93+S93+Y93)-(AB93+AE93+AF93+AG93+AH93+AR93)</f>
        <v>133017</v>
      </c>
      <c r="AP93" s="138">
        <f>(T93+U93+V93+W93+X93)-(AI93+AJ93+AK93+AL93+AM93+AS93)</f>
        <v>0</v>
      </c>
      <c r="AQ93" s="139"/>
      <c r="AR93" s="138">
        <f>AQ93-AS93</f>
        <v>0</v>
      </c>
      <c r="AS93" s="100"/>
      <c r="AT93" s="138">
        <f>SUM(AB93,AE93,AF93,AG93,AH93,AI93,AJ93,AK93,AL93,AM93,AN93,AQ93)</f>
        <v>133601</v>
      </c>
    </row>
    <row r="94" spans="1:46" ht="12.75">
      <c r="A94" s="123"/>
      <c r="B94" s="124"/>
      <c r="C94" s="124"/>
      <c r="D94" s="123"/>
      <c r="E94" s="123"/>
      <c r="F94" s="125"/>
      <c r="G94" s="129"/>
      <c r="H94" s="130"/>
      <c r="I94" s="131"/>
      <c r="J94" s="131"/>
      <c r="K94" s="134" t="str">
        <f>K43</f>
        <v>2017. ÉVI TERV</v>
      </c>
      <c r="L94" s="109">
        <f aca="true" t="shared" si="25" ref="L94:AT94">SUM(L92:L93)</f>
        <v>71274</v>
      </c>
      <c r="M94" s="109">
        <f t="shared" si="25"/>
        <v>20021</v>
      </c>
      <c r="N94" s="109">
        <f t="shared" si="25"/>
        <v>28158</v>
      </c>
      <c r="O94" s="109">
        <f t="shared" si="25"/>
        <v>0</v>
      </c>
      <c r="P94" s="109">
        <f t="shared" si="25"/>
        <v>0</v>
      </c>
      <c r="Q94" s="109">
        <f t="shared" si="25"/>
        <v>0</v>
      </c>
      <c r="R94" s="109">
        <f t="shared" si="25"/>
        <v>0</v>
      </c>
      <c r="S94" s="109">
        <f t="shared" si="25"/>
        <v>0</v>
      </c>
      <c r="T94" s="109">
        <f t="shared" si="25"/>
        <v>0</v>
      </c>
      <c r="U94" s="109">
        <f t="shared" si="25"/>
        <v>0</v>
      </c>
      <c r="V94" s="109">
        <f t="shared" si="25"/>
        <v>0</v>
      </c>
      <c r="W94" s="109">
        <f t="shared" si="25"/>
        <v>0</v>
      </c>
      <c r="X94" s="109">
        <f t="shared" si="25"/>
        <v>0</v>
      </c>
      <c r="Y94" s="109">
        <f t="shared" si="25"/>
        <v>0</v>
      </c>
      <c r="Z94" s="109">
        <f t="shared" si="25"/>
        <v>119453</v>
      </c>
      <c r="AA94" s="109">
        <f t="shared" si="25"/>
        <v>47</v>
      </c>
      <c r="AB94" s="109">
        <f t="shared" si="25"/>
        <v>60</v>
      </c>
      <c r="AC94" s="109">
        <f t="shared" si="25"/>
        <v>0</v>
      </c>
      <c r="AD94" s="109">
        <f t="shared" si="25"/>
        <v>60</v>
      </c>
      <c r="AE94" s="109">
        <f t="shared" si="25"/>
        <v>0</v>
      </c>
      <c r="AF94" s="109">
        <f t="shared" si="25"/>
        <v>0</v>
      </c>
      <c r="AG94" s="109">
        <f t="shared" si="25"/>
        <v>0</v>
      </c>
      <c r="AH94" s="109">
        <f t="shared" si="25"/>
        <v>0</v>
      </c>
      <c r="AI94" s="109">
        <f t="shared" si="25"/>
        <v>0</v>
      </c>
      <c r="AJ94" s="109">
        <f t="shared" si="25"/>
        <v>0</v>
      </c>
      <c r="AK94" s="109">
        <f t="shared" si="25"/>
        <v>0</v>
      </c>
      <c r="AL94" s="109">
        <f t="shared" si="25"/>
        <v>0</v>
      </c>
      <c r="AM94" s="109">
        <f t="shared" si="25"/>
        <v>0</v>
      </c>
      <c r="AN94" s="109">
        <f t="shared" si="25"/>
        <v>119393</v>
      </c>
      <c r="AO94" s="109">
        <f t="shared" si="25"/>
        <v>119393</v>
      </c>
      <c r="AP94" s="109">
        <f t="shared" si="25"/>
        <v>0</v>
      </c>
      <c r="AQ94" s="109">
        <f t="shared" si="25"/>
        <v>0</v>
      </c>
      <c r="AR94" s="109">
        <f t="shared" si="25"/>
        <v>0</v>
      </c>
      <c r="AS94" s="109">
        <f t="shared" si="25"/>
        <v>0</v>
      </c>
      <c r="AT94" s="109">
        <f t="shared" si="25"/>
        <v>119453</v>
      </c>
    </row>
    <row r="95" spans="1:46" ht="12.75">
      <c r="A95" s="152"/>
      <c r="B95" s="152"/>
      <c r="C95" s="152"/>
      <c r="D95" s="152" t="s">
        <v>247</v>
      </c>
      <c r="E95" s="152" t="s">
        <v>91</v>
      </c>
      <c r="F95" s="153"/>
      <c r="G95" s="95"/>
      <c r="H95" s="95"/>
      <c r="I95" s="132"/>
      <c r="J95" s="132"/>
      <c r="K95" s="133" t="s">
        <v>240</v>
      </c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</row>
    <row r="96" spans="1:46" ht="12.75">
      <c r="A96" s="154" t="s">
        <v>247</v>
      </c>
      <c r="B96" s="154"/>
      <c r="C96" s="154"/>
      <c r="D96" s="154">
        <v>66371</v>
      </c>
      <c r="E96" s="162">
        <f>D96*27%</f>
        <v>17920.170000000002</v>
      </c>
      <c r="F96" s="154"/>
      <c r="G96" s="154"/>
      <c r="H96" s="154"/>
      <c r="I96" s="154"/>
      <c r="J96" s="154"/>
      <c r="K96" s="154" t="s">
        <v>250</v>
      </c>
      <c r="L96" s="154">
        <v>66371</v>
      </c>
      <c r="M96" s="154">
        <v>17920</v>
      </c>
      <c r="N96" s="154">
        <v>0</v>
      </c>
      <c r="O96" s="154">
        <v>0</v>
      </c>
      <c r="P96" s="154">
        <v>0</v>
      </c>
      <c r="Q96" s="154">
        <v>0</v>
      </c>
      <c r="R96" s="154">
        <v>0</v>
      </c>
      <c r="S96" s="154">
        <v>0</v>
      </c>
      <c r="T96" s="154">
        <v>0</v>
      </c>
      <c r="U96" s="154">
        <v>0</v>
      </c>
      <c r="V96" s="154"/>
      <c r="W96" s="154"/>
      <c r="X96" s="154"/>
      <c r="Y96" s="154">
        <v>0</v>
      </c>
      <c r="Z96" s="155">
        <f>SUM(L96:Y96)</f>
        <v>84291</v>
      </c>
      <c r="AA96" s="154">
        <v>41</v>
      </c>
      <c r="AB96" s="154">
        <v>0</v>
      </c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5">
        <f>Z96-AB96</f>
        <v>84291</v>
      </c>
      <c r="AO96" s="155">
        <f>AN96</f>
        <v>84291</v>
      </c>
      <c r="AP96" s="154"/>
      <c r="AQ96" s="154"/>
      <c r="AR96" s="154"/>
      <c r="AS96" s="154"/>
      <c r="AT96" s="155">
        <f>AB96+AN96</f>
        <v>84291</v>
      </c>
    </row>
    <row r="97" spans="1:46" ht="12.75">
      <c r="A97" s="156" t="s">
        <v>248</v>
      </c>
      <c r="B97" s="156"/>
      <c r="C97" s="156"/>
      <c r="D97" s="156"/>
      <c r="E97" s="156">
        <v>0</v>
      </c>
      <c r="F97" s="156"/>
      <c r="G97" s="156"/>
      <c r="H97" s="156"/>
      <c r="I97" s="156"/>
      <c r="J97" s="156"/>
      <c r="K97" s="156" t="s">
        <v>244</v>
      </c>
      <c r="L97" s="156">
        <v>4903</v>
      </c>
      <c r="M97" s="156">
        <v>1157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/>
      <c r="W97" s="156"/>
      <c r="X97" s="156"/>
      <c r="Y97" s="156">
        <v>0</v>
      </c>
      <c r="Z97" s="157">
        <f>SUM(L97:Y97)</f>
        <v>6060</v>
      </c>
      <c r="AA97" s="156"/>
      <c r="AB97" s="156">
        <v>0</v>
      </c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7">
        <f>Z97-AB97</f>
        <v>6060</v>
      </c>
      <c r="AO97" s="157">
        <f>AN97</f>
        <v>6060</v>
      </c>
      <c r="AP97" s="156"/>
      <c r="AQ97" s="156"/>
      <c r="AR97" s="156"/>
      <c r="AS97" s="156"/>
      <c r="AT97" s="157">
        <f>AB97+AN97</f>
        <v>6060</v>
      </c>
    </row>
    <row r="98" spans="1:46" ht="12.75" hidden="1">
      <c r="A98" s="158" t="s">
        <v>248</v>
      </c>
      <c r="B98" s="158"/>
      <c r="C98" s="158"/>
      <c r="D98" s="158"/>
      <c r="E98" s="163">
        <f>AA94*E97*12</f>
        <v>0</v>
      </c>
      <c r="F98" s="158"/>
      <c r="G98" s="158"/>
      <c r="H98" s="158"/>
      <c r="I98" s="158"/>
      <c r="J98" s="158"/>
      <c r="K98" s="158" t="s">
        <v>245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/>
      <c r="W98" s="156"/>
      <c r="X98" s="156"/>
      <c r="Y98" s="156">
        <v>0</v>
      </c>
      <c r="Z98" s="157">
        <f>SUM(L98:Y98)</f>
        <v>0</v>
      </c>
      <c r="AA98" s="158"/>
      <c r="AB98" s="158">
        <v>0</v>
      </c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9">
        <f>Z98-AB98</f>
        <v>0</v>
      </c>
      <c r="AO98" s="159">
        <f>AN98</f>
        <v>0</v>
      </c>
      <c r="AP98" s="158"/>
      <c r="AQ98" s="158"/>
      <c r="AR98" s="158"/>
      <c r="AS98" s="158"/>
      <c r="AT98" s="157">
        <f>AB98+AN98</f>
        <v>0</v>
      </c>
    </row>
    <row r="99" spans="1:46" ht="12.75">
      <c r="A99" s="158"/>
      <c r="B99" s="158"/>
      <c r="C99" s="158"/>
      <c r="D99" s="158"/>
      <c r="E99" s="163"/>
      <c r="F99" s="158"/>
      <c r="G99" s="158"/>
      <c r="H99" s="158"/>
      <c r="I99" s="158"/>
      <c r="J99" s="158"/>
      <c r="K99" s="156" t="s">
        <v>578</v>
      </c>
      <c r="L99" s="156"/>
      <c r="M99" s="156">
        <v>1543</v>
      </c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7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9"/>
      <c r="AO99" s="159"/>
      <c r="AP99" s="158"/>
      <c r="AQ99" s="158"/>
      <c r="AR99" s="158"/>
      <c r="AS99" s="158"/>
      <c r="AT99" s="157"/>
    </row>
    <row r="100" spans="1:46" ht="12.75">
      <c r="A100" s="160" t="s">
        <v>249</v>
      </c>
      <c r="B100" s="160"/>
      <c r="C100" s="160"/>
      <c r="D100" s="161">
        <f>SUM(D96:D98)</f>
        <v>66371</v>
      </c>
      <c r="E100" s="164">
        <f>SUM(E96:E98)</f>
        <v>17920.170000000002</v>
      </c>
      <c r="F100" s="160"/>
      <c r="G100" s="160"/>
      <c r="H100" s="160"/>
      <c r="I100" s="160"/>
      <c r="J100" s="160"/>
      <c r="K100" s="160" t="s">
        <v>246</v>
      </c>
      <c r="L100" s="161">
        <f>SUM(L96:L99)</f>
        <v>71274</v>
      </c>
      <c r="M100" s="161">
        <f>SUM(M96:M99)</f>
        <v>20620</v>
      </c>
      <c r="N100" s="161">
        <f aca="true" t="shared" si="26" ref="N100:Z100">SUM(N96:N98)</f>
        <v>0</v>
      </c>
      <c r="O100" s="161">
        <f t="shared" si="26"/>
        <v>0</v>
      </c>
      <c r="P100" s="161">
        <f t="shared" si="26"/>
        <v>0</v>
      </c>
      <c r="Q100" s="161">
        <f t="shared" si="26"/>
        <v>0</v>
      </c>
      <c r="R100" s="161">
        <f t="shared" si="26"/>
        <v>0</v>
      </c>
      <c r="S100" s="161">
        <f t="shared" si="26"/>
        <v>0</v>
      </c>
      <c r="T100" s="161">
        <f t="shared" si="26"/>
        <v>0</v>
      </c>
      <c r="U100" s="161">
        <f t="shared" si="26"/>
        <v>0</v>
      </c>
      <c r="V100" s="161">
        <f t="shared" si="26"/>
        <v>0</v>
      </c>
      <c r="W100" s="161">
        <f t="shared" si="26"/>
        <v>0</v>
      </c>
      <c r="X100" s="161">
        <f t="shared" si="26"/>
        <v>0</v>
      </c>
      <c r="Y100" s="161">
        <f t="shared" si="26"/>
        <v>0</v>
      </c>
      <c r="Z100" s="161">
        <f t="shared" si="26"/>
        <v>90351</v>
      </c>
      <c r="AA100" s="160"/>
      <c r="AB100" s="161">
        <f>SUM(AB96:AB98)</f>
        <v>0</v>
      </c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1">
        <f>SUM(AN96:AN98)</f>
        <v>90351</v>
      </c>
      <c r="AO100" s="161">
        <f>SUM(AO96:AO98)</f>
        <v>90351</v>
      </c>
      <c r="AP100" s="160"/>
      <c r="AQ100" s="160"/>
      <c r="AR100" s="160"/>
      <c r="AS100" s="160"/>
      <c r="AT100" s="161">
        <f>SUM(AT96:AT98)</f>
        <v>90351</v>
      </c>
    </row>
    <row r="101" spans="1:46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 t="s">
        <v>225</v>
      </c>
      <c r="L101" s="159">
        <f aca="true" t="shared" si="27" ref="L101:Y101">L100-L94</f>
        <v>0</v>
      </c>
      <c r="M101" s="159">
        <f t="shared" si="27"/>
        <v>599</v>
      </c>
      <c r="N101" s="159"/>
      <c r="O101" s="159">
        <f t="shared" si="27"/>
        <v>0</v>
      </c>
      <c r="P101" s="159">
        <f t="shared" si="27"/>
        <v>0</v>
      </c>
      <c r="Q101" s="159">
        <f t="shared" si="27"/>
        <v>0</v>
      </c>
      <c r="R101" s="159">
        <f t="shared" si="27"/>
        <v>0</v>
      </c>
      <c r="S101" s="159">
        <f t="shared" si="27"/>
        <v>0</v>
      </c>
      <c r="T101" s="159">
        <f t="shared" si="27"/>
        <v>0</v>
      </c>
      <c r="U101" s="159">
        <f t="shared" si="27"/>
        <v>0</v>
      </c>
      <c r="V101" s="159">
        <f t="shared" si="27"/>
        <v>0</v>
      </c>
      <c r="W101" s="159">
        <f t="shared" si="27"/>
        <v>0</v>
      </c>
      <c r="X101" s="159">
        <f t="shared" si="27"/>
        <v>0</v>
      </c>
      <c r="Y101" s="159">
        <f t="shared" si="27"/>
        <v>0</v>
      </c>
      <c r="Z101" s="159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9">
        <f>Z101</f>
        <v>0</v>
      </c>
      <c r="AO101" s="159">
        <f>AN101</f>
        <v>0</v>
      </c>
      <c r="AP101" s="158"/>
      <c r="AQ101" s="158"/>
      <c r="AR101" s="158"/>
      <c r="AS101" s="158"/>
      <c r="AT101" s="159">
        <f>AN101</f>
        <v>0</v>
      </c>
    </row>
    <row r="102" spans="1:46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</row>
    <row r="103" spans="1:46" ht="12.75">
      <c r="A103" s="72" t="s">
        <v>86</v>
      </c>
      <c r="B103" s="1"/>
      <c r="C103" s="1"/>
      <c r="D103" s="365"/>
      <c r="E103" s="365"/>
      <c r="F103" s="366"/>
      <c r="G103" s="394"/>
      <c r="H103" s="395"/>
      <c r="I103" s="36"/>
      <c r="J103" s="47" t="s">
        <v>236</v>
      </c>
      <c r="K103" s="41" t="s">
        <v>125</v>
      </c>
      <c r="L103" s="42" t="s">
        <v>26</v>
      </c>
      <c r="M103" s="42" t="s">
        <v>26</v>
      </c>
      <c r="N103" s="42" t="s">
        <v>26</v>
      </c>
      <c r="O103" s="42" t="s">
        <v>26</v>
      </c>
      <c r="P103" s="42" t="s">
        <v>26</v>
      </c>
      <c r="Q103" s="42" t="s">
        <v>26</v>
      </c>
      <c r="R103" s="42" t="s">
        <v>26</v>
      </c>
      <c r="S103" s="42" t="s">
        <v>26</v>
      </c>
      <c r="T103" s="45" t="s">
        <v>27</v>
      </c>
      <c r="U103" s="45" t="s">
        <v>27</v>
      </c>
      <c r="V103" s="45" t="s">
        <v>27</v>
      </c>
      <c r="W103" s="45" t="s">
        <v>27</v>
      </c>
      <c r="X103" s="45" t="s">
        <v>27</v>
      </c>
      <c r="Y103" s="55" t="s">
        <v>122</v>
      </c>
      <c r="Z103" s="53" t="s">
        <v>126</v>
      </c>
      <c r="AA103" s="56" t="s">
        <v>72</v>
      </c>
      <c r="AB103" s="42" t="s">
        <v>26</v>
      </c>
      <c r="AC103" s="61"/>
      <c r="AD103" s="61"/>
      <c r="AE103" s="42" t="s">
        <v>26</v>
      </c>
      <c r="AF103" s="42" t="s">
        <v>26</v>
      </c>
      <c r="AG103" s="42" t="s">
        <v>26</v>
      </c>
      <c r="AH103" s="42" t="s">
        <v>26</v>
      </c>
      <c r="AI103" s="45" t="s">
        <v>27</v>
      </c>
      <c r="AJ103" s="45" t="s">
        <v>27</v>
      </c>
      <c r="AK103" s="45" t="s">
        <v>27</v>
      </c>
      <c r="AL103" s="45" t="s">
        <v>27</v>
      </c>
      <c r="AM103" s="45" t="s">
        <v>27</v>
      </c>
      <c r="AN103" s="46" t="s">
        <v>31</v>
      </c>
      <c r="AO103" s="43"/>
      <c r="AP103" s="43"/>
      <c r="AQ103" s="55" t="s">
        <v>30</v>
      </c>
      <c r="AR103" s="59"/>
      <c r="AS103" s="59"/>
      <c r="AT103" s="53" t="s">
        <v>156</v>
      </c>
    </row>
    <row r="104" spans="1:46" ht="12.75">
      <c r="A104" s="73" t="s">
        <v>161</v>
      </c>
      <c r="B104" s="1"/>
      <c r="C104" s="1"/>
      <c r="D104" s="142" t="s">
        <v>235</v>
      </c>
      <c r="E104" s="142"/>
      <c r="F104" s="143"/>
      <c r="G104" s="392"/>
      <c r="H104" s="393"/>
      <c r="I104" s="38" t="s">
        <v>55</v>
      </c>
      <c r="J104" s="48" t="s">
        <v>69</v>
      </c>
      <c r="K104" s="51"/>
      <c r="L104" s="31" t="s">
        <v>88</v>
      </c>
      <c r="M104" s="31" t="s">
        <v>89</v>
      </c>
      <c r="N104" s="31" t="s">
        <v>4</v>
      </c>
      <c r="O104" s="31" t="s">
        <v>95</v>
      </c>
      <c r="P104" s="31" t="s">
        <v>98</v>
      </c>
      <c r="Q104" s="31" t="s">
        <v>103</v>
      </c>
      <c r="R104" s="31" t="s">
        <v>549</v>
      </c>
      <c r="S104" s="31" t="s">
        <v>108</v>
      </c>
      <c r="T104" s="44" t="s">
        <v>112</v>
      </c>
      <c r="U104" s="44" t="s">
        <v>5</v>
      </c>
      <c r="V104" s="44" t="s">
        <v>95</v>
      </c>
      <c r="W104" s="44" t="s">
        <v>43</v>
      </c>
      <c r="X104" s="44" t="s">
        <v>107</v>
      </c>
      <c r="Y104" s="54" t="s">
        <v>123</v>
      </c>
      <c r="Z104" s="16" t="s">
        <v>59</v>
      </c>
      <c r="AA104" s="57" t="s">
        <v>87</v>
      </c>
      <c r="AB104" s="31" t="s">
        <v>29</v>
      </c>
      <c r="AC104" s="16" t="s">
        <v>151</v>
      </c>
      <c r="AD104" s="16" t="s">
        <v>114</v>
      </c>
      <c r="AE104" s="31" t="s">
        <v>133</v>
      </c>
      <c r="AF104" s="31" t="s">
        <v>114</v>
      </c>
      <c r="AG104" s="31" t="s">
        <v>98</v>
      </c>
      <c r="AH104" s="31" t="s">
        <v>550</v>
      </c>
      <c r="AI104" s="44" t="s">
        <v>43</v>
      </c>
      <c r="AJ104" s="44" t="s">
        <v>145</v>
      </c>
      <c r="AK104" s="44" t="s">
        <v>114</v>
      </c>
      <c r="AL104" s="44" t="s">
        <v>43</v>
      </c>
      <c r="AM104" s="44" t="s">
        <v>107</v>
      </c>
      <c r="AN104" s="60" t="s">
        <v>149</v>
      </c>
      <c r="AO104" s="16" t="s">
        <v>153</v>
      </c>
      <c r="AP104" s="16" t="s">
        <v>43</v>
      </c>
      <c r="AQ104" s="54" t="s">
        <v>107</v>
      </c>
      <c r="AR104" s="16" t="s">
        <v>153</v>
      </c>
      <c r="AS104" s="16" t="s">
        <v>43</v>
      </c>
      <c r="AT104" s="16" t="s">
        <v>61</v>
      </c>
    </row>
    <row r="105" spans="1:46" ht="12.75">
      <c r="A105" s="73" t="s">
        <v>162</v>
      </c>
      <c r="B105" s="1"/>
      <c r="C105" s="1"/>
      <c r="D105" s="70" t="s">
        <v>237</v>
      </c>
      <c r="E105" s="141" t="s">
        <v>239</v>
      </c>
      <c r="F105" s="69"/>
      <c r="G105" s="37"/>
      <c r="H105" s="37"/>
      <c r="I105" s="38" t="s">
        <v>56</v>
      </c>
      <c r="J105" s="49" t="s">
        <v>241</v>
      </c>
      <c r="K105" s="65"/>
      <c r="L105" s="31" t="s">
        <v>3</v>
      </c>
      <c r="M105" s="31" t="s">
        <v>90</v>
      </c>
      <c r="N105" s="31" t="s">
        <v>92</v>
      </c>
      <c r="O105" s="31" t="s">
        <v>96</v>
      </c>
      <c r="P105" s="31" t="s">
        <v>99</v>
      </c>
      <c r="Q105" s="31" t="s">
        <v>104</v>
      </c>
      <c r="R105" s="31" t="s">
        <v>129</v>
      </c>
      <c r="S105" s="31" t="s">
        <v>109</v>
      </c>
      <c r="T105" s="44" t="s">
        <v>85</v>
      </c>
      <c r="U105" s="44" t="s">
        <v>113</v>
      </c>
      <c r="V105" s="44" t="s">
        <v>116</v>
      </c>
      <c r="W105" s="44" t="s">
        <v>99</v>
      </c>
      <c r="X105" s="44" t="s">
        <v>120</v>
      </c>
      <c r="Y105" s="54" t="s">
        <v>124</v>
      </c>
      <c r="Z105" s="16" t="s">
        <v>127</v>
      </c>
      <c r="AA105" s="57" t="s">
        <v>128</v>
      </c>
      <c r="AB105" s="31" t="s">
        <v>129</v>
      </c>
      <c r="AC105" s="16" t="s">
        <v>10</v>
      </c>
      <c r="AD105" s="16" t="s">
        <v>152</v>
      </c>
      <c r="AE105" s="31" t="s">
        <v>136</v>
      </c>
      <c r="AF105" s="31" t="s">
        <v>136</v>
      </c>
      <c r="AG105" s="31" t="s">
        <v>139</v>
      </c>
      <c r="AH105" s="31" t="s">
        <v>181</v>
      </c>
      <c r="AI105" s="44" t="s">
        <v>144</v>
      </c>
      <c r="AJ105" s="44" t="s">
        <v>115</v>
      </c>
      <c r="AK105" s="44" t="s">
        <v>146</v>
      </c>
      <c r="AL105" s="44" t="s">
        <v>147</v>
      </c>
      <c r="AM105" s="44" t="s">
        <v>148</v>
      </c>
      <c r="AN105" s="60" t="s">
        <v>150</v>
      </c>
      <c r="AO105" s="16" t="s">
        <v>154</v>
      </c>
      <c r="AP105" s="16" t="s">
        <v>154</v>
      </c>
      <c r="AQ105" s="54" t="s">
        <v>157</v>
      </c>
      <c r="AR105" s="16" t="s">
        <v>154</v>
      </c>
      <c r="AS105" s="16" t="s">
        <v>154</v>
      </c>
      <c r="AT105" s="16" t="s">
        <v>60</v>
      </c>
    </row>
    <row r="106" spans="1:46" ht="12.75">
      <c r="A106" s="73" t="s">
        <v>160</v>
      </c>
      <c r="B106" s="1"/>
      <c r="C106" s="1"/>
      <c r="D106" s="70" t="s">
        <v>238</v>
      </c>
      <c r="E106" s="136"/>
      <c r="F106" s="136"/>
      <c r="G106" s="37"/>
      <c r="H106" s="37"/>
      <c r="I106" s="38" t="s">
        <v>57</v>
      </c>
      <c r="J106" s="49" t="s">
        <v>69</v>
      </c>
      <c r="K106" s="52"/>
      <c r="L106" s="31"/>
      <c r="M106" s="31" t="s">
        <v>91</v>
      </c>
      <c r="N106" s="31" t="s">
        <v>93</v>
      </c>
      <c r="O106" s="31" t="s">
        <v>85</v>
      </c>
      <c r="P106" s="31" t="s">
        <v>101</v>
      </c>
      <c r="Q106" s="31" t="s">
        <v>105</v>
      </c>
      <c r="R106" s="31" t="s">
        <v>85</v>
      </c>
      <c r="S106" s="31" t="s">
        <v>110</v>
      </c>
      <c r="T106" s="44" t="s">
        <v>44</v>
      </c>
      <c r="U106" s="44" t="s">
        <v>44</v>
      </c>
      <c r="V106" s="44" t="s">
        <v>85</v>
      </c>
      <c r="W106" s="44" t="s">
        <v>118</v>
      </c>
      <c r="X106" s="44" t="s">
        <v>99</v>
      </c>
      <c r="Y106" s="54" t="s">
        <v>9</v>
      </c>
      <c r="Z106" s="16"/>
      <c r="AA106" s="57" t="s">
        <v>7</v>
      </c>
      <c r="AB106" s="31" t="s">
        <v>10</v>
      </c>
      <c r="AC106" s="16" t="s">
        <v>44</v>
      </c>
      <c r="AD106" s="16" t="s">
        <v>131</v>
      </c>
      <c r="AE106" s="31" t="s">
        <v>137</v>
      </c>
      <c r="AF106" s="31" t="s">
        <v>137</v>
      </c>
      <c r="AG106" s="31" t="s">
        <v>100</v>
      </c>
      <c r="AH106" s="31"/>
      <c r="AI106" s="44" t="s">
        <v>10</v>
      </c>
      <c r="AJ106" s="44" t="s">
        <v>135</v>
      </c>
      <c r="AK106" s="44" t="s">
        <v>137</v>
      </c>
      <c r="AL106" s="44" t="s">
        <v>118</v>
      </c>
      <c r="AM106" s="44" t="s">
        <v>141</v>
      </c>
      <c r="AN106" s="60" t="s">
        <v>83</v>
      </c>
      <c r="AO106" s="16" t="s">
        <v>83</v>
      </c>
      <c r="AP106" s="16" t="s">
        <v>83</v>
      </c>
      <c r="AQ106" s="54" t="s">
        <v>158</v>
      </c>
      <c r="AR106" s="16" t="s">
        <v>155</v>
      </c>
      <c r="AS106" s="16" t="s">
        <v>155</v>
      </c>
      <c r="AT106" s="16"/>
    </row>
    <row r="107" spans="1:46" ht="12.75">
      <c r="A107" s="99"/>
      <c r="B107" s="1"/>
      <c r="C107" s="1"/>
      <c r="D107" s="367"/>
      <c r="E107" s="71"/>
      <c r="F107" s="71"/>
      <c r="G107" s="39"/>
      <c r="H107" s="39"/>
      <c r="I107" s="40" t="s">
        <v>58</v>
      </c>
      <c r="J107" s="50" t="s">
        <v>242</v>
      </c>
      <c r="K107" s="41" t="s">
        <v>111</v>
      </c>
      <c r="L107" s="42" t="s">
        <v>2</v>
      </c>
      <c r="M107" s="42" t="s">
        <v>45</v>
      </c>
      <c r="N107" s="42" t="s">
        <v>46</v>
      </c>
      <c r="O107" s="42" t="s">
        <v>94</v>
      </c>
      <c r="P107" s="42" t="s">
        <v>97</v>
      </c>
      <c r="Q107" s="42" t="s">
        <v>102</v>
      </c>
      <c r="R107" s="42" t="s">
        <v>106</v>
      </c>
      <c r="S107" s="42" t="s">
        <v>50</v>
      </c>
      <c r="T107" s="45" t="s">
        <v>2</v>
      </c>
      <c r="U107" s="45" t="s">
        <v>45</v>
      </c>
      <c r="V107" s="45" t="s">
        <v>117</v>
      </c>
      <c r="W107" s="45" t="s">
        <v>119</v>
      </c>
      <c r="X107" s="45" t="s">
        <v>121</v>
      </c>
      <c r="Y107" s="55" t="s">
        <v>45</v>
      </c>
      <c r="Z107" s="53"/>
      <c r="AA107" s="58" t="s">
        <v>84</v>
      </c>
      <c r="AB107" s="42" t="s">
        <v>2</v>
      </c>
      <c r="AC107" s="61" t="s">
        <v>130</v>
      </c>
      <c r="AD107" s="61" t="s">
        <v>132</v>
      </c>
      <c r="AE107" s="42" t="s">
        <v>134</v>
      </c>
      <c r="AF107" s="42" t="s">
        <v>138</v>
      </c>
      <c r="AG107" s="42" t="s">
        <v>140</v>
      </c>
      <c r="AH107" s="42" t="s">
        <v>143</v>
      </c>
      <c r="AI107" s="45" t="s">
        <v>2</v>
      </c>
      <c r="AJ107" s="45" t="s">
        <v>134</v>
      </c>
      <c r="AK107" s="45" t="s">
        <v>138</v>
      </c>
      <c r="AL107" s="45" t="s">
        <v>140</v>
      </c>
      <c r="AM107" s="45" t="s">
        <v>143</v>
      </c>
      <c r="AN107" s="46" t="s">
        <v>2</v>
      </c>
      <c r="AO107" s="43" t="s">
        <v>130</v>
      </c>
      <c r="AP107" s="43" t="s">
        <v>132</v>
      </c>
      <c r="AQ107" s="55"/>
      <c r="AR107" s="59" t="s">
        <v>130</v>
      </c>
      <c r="AS107" s="59" t="s">
        <v>159</v>
      </c>
      <c r="AT107" s="53"/>
    </row>
    <row r="108" spans="1:46" ht="12.75">
      <c r="A108" s="256"/>
      <c r="B108" s="251"/>
      <c r="C108" s="258"/>
      <c r="D108" s="63"/>
      <c r="E108" s="114"/>
      <c r="F108" s="63"/>
      <c r="G108" s="253"/>
      <c r="H108" s="253"/>
      <c r="I108" s="261"/>
      <c r="J108" s="261"/>
      <c r="K108" s="253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138">
        <f>SUM(L108:Y108)</f>
        <v>0</v>
      </c>
      <c r="AA108" s="139"/>
      <c r="AB108" s="100"/>
      <c r="AC108" s="100">
        <v>0</v>
      </c>
      <c r="AD108" s="138">
        <f>SUM(AB108,-AC108)</f>
        <v>0</v>
      </c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38">
        <f>Z108-AB108-AE108-AF108-AG108-AH108-AI108-AJ108-AK108-AL108-AM108-AQ108</f>
        <v>0</v>
      </c>
      <c r="AO108" s="138">
        <f>(L108+M108+N108+O108+P108+Q108+R108+S108+Y108)-(AB108+AE108+AF108+AG108+AH108+AR108)</f>
        <v>0</v>
      </c>
      <c r="AP108" s="138">
        <f>(T108+U108+V108+W108+X108)-(AI108+AJ108+AK108+AL108+AM108+AS108)</f>
        <v>0</v>
      </c>
      <c r="AQ108" s="139"/>
      <c r="AR108" s="138">
        <f>AQ108-AS108</f>
        <v>0</v>
      </c>
      <c r="AS108" s="100"/>
      <c r="AT108" s="138">
        <f>SUM(AB108,AE108,AF108,AG108,AH108,AI108,AJ108,AK108,AL108,AM108,AN108,AQ108)</f>
        <v>0</v>
      </c>
    </row>
    <row r="109" spans="1:46" ht="12.75">
      <c r="A109" s="114"/>
      <c r="B109" s="114"/>
      <c r="C109" s="114"/>
      <c r="D109" s="114"/>
      <c r="E109" s="265"/>
      <c r="F109" s="63"/>
      <c r="G109" s="114"/>
      <c r="H109" s="114"/>
      <c r="I109" s="114"/>
      <c r="J109" s="114"/>
      <c r="K109" s="262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64"/>
      <c r="AA109" s="2"/>
      <c r="AB109" s="62"/>
      <c r="AC109" s="62"/>
      <c r="AD109" s="64"/>
      <c r="AE109" s="62"/>
      <c r="AF109" s="62"/>
      <c r="AG109" s="62"/>
      <c r="AH109" s="62"/>
      <c r="AI109" s="62"/>
      <c r="AJ109" s="62"/>
      <c r="AK109" s="62"/>
      <c r="AL109" s="62"/>
      <c r="AM109" s="62"/>
      <c r="AN109" s="138">
        <f aca="true" t="shared" si="28" ref="AN109:AN127">Z109-AB109-AE109-AF109-AG109-AH109-AI109-AJ109-AK109-AL109-AM109-AQ109</f>
        <v>0</v>
      </c>
      <c r="AO109" s="138">
        <f aca="true" t="shared" si="29" ref="AO109:AO127">(L109+M109+N109+O109+P109+Q109+R109+S109+Y109)-(AB109+AE109+AF109+AG109+AH109+AR109)</f>
        <v>0</v>
      </c>
      <c r="AP109" s="138">
        <f aca="true" t="shared" si="30" ref="AP109:AP127">(T109+U109+V109+W109+X109)-(AI109+AJ109+AK109+AL109+AM109+AS109)</f>
        <v>0</v>
      </c>
      <c r="AQ109" s="139"/>
      <c r="AR109" s="138">
        <f aca="true" t="shared" si="31" ref="AR109:AR127">AQ109-AS109</f>
        <v>0</v>
      </c>
      <c r="AS109" s="100"/>
      <c r="AT109" s="138">
        <f aca="true" t="shared" si="32" ref="AT109:AT127">SUM(AB109,AE109,AF109,AG109,AH109,AI109,AJ109,AK109,AL109,AM109,AN109,AQ109)</f>
        <v>0</v>
      </c>
    </row>
    <row r="110" spans="1:46" ht="12.75">
      <c r="A110" s="114"/>
      <c r="B110" s="114"/>
      <c r="C110" s="114"/>
      <c r="D110" s="114"/>
      <c r="E110" s="265"/>
      <c r="F110" s="63"/>
      <c r="G110" s="114"/>
      <c r="H110" s="114"/>
      <c r="I110" s="114"/>
      <c r="J110" s="114"/>
      <c r="K110" s="262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64"/>
      <c r="AA110" s="2"/>
      <c r="AB110" s="62"/>
      <c r="AC110" s="62"/>
      <c r="AD110" s="64"/>
      <c r="AE110" s="62"/>
      <c r="AF110" s="62"/>
      <c r="AG110" s="62"/>
      <c r="AH110" s="62"/>
      <c r="AI110" s="62"/>
      <c r="AJ110" s="62"/>
      <c r="AK110" s="62"/>
      <c r="AL110" s="62"/>
      <c r="AM110" s="62"/>
      <c r="AN110" s="138">
        <f t="shared" si="28"/>
        <v>0</v>
      </c>
      <c r="AO110" s="138">
        <f t="shared" si="29"/>
        <v>0</v>
      </c>
      <c r="AP110" s="138">
        <f t="shared" si="30"/>
        <v>0</v>
      </c>
      <c r="AQ110" s="139"/>
      <c r="AR110" s="138">
        <f t="shared" si="31"/>
        <v>0</v>
      </c>
      <c r="AS110" s="100"/>
      <c r="AT110" s="138">
        <f t="shared" si="32"/>
        <v>0</v>
      </c>
    </row>
    <row r="111" spans="1:46" ht="12.75">
      <c r="A111" s="62"/>
      <c r="B111" s="62"/>
      <c r="C111" s="62"/>
      <c r="D111" s="62"/>
      <c r="E111" s="32"/>
      <c r="F111" s="64"/>
      <c r="G111" s="62"/>
      <c r="H111" s="62"/>
      <c r="I111" s="62"/>
      <c r="J111" s="62"/>
      <c r="K111" s="11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4"/>
      <c r="AA111" s="2"/>
      <c r="AB111" s="62"/>
      <c r="AC111" s="62"/>
      <c r="AD111" s="64"/>
      <c r="AE111" s="62"/>
      <c r="AF111" s="62"/>
      <c r="AG111" s="62"/>
      <c r="AH111" s="62"/>
      <c r="AI111" s="62"/>
      <c r="AJ111" s="62"/>
      <c r="AK111" s="62"/>
      <c r="AL111" s="62"/>
      <c r="AM111" s="62"/>
      <c r="AN111" s="138">
        <f t="shared" si="28"/>
        <v>0</v>
      </c>
      <c r="AO111" s="138">
        <f t="shared" si="29"/>
        <v>0</v>
      </c>
      <c r="AP111" s="138">
        <f t="shared" si="30"/>
        <v>0</v>
      </c>
      <c r="AQ111" s="139"/>
      <c r="AR111" s="138">
        <f t="shared" si="31"/>
        <v>0</v>
      </c>
      <c r="AS111" s="100"/>
      <c r="AT111" s="138">
        <f t="shared" si="32"/>
        <v>0</v>
      </c>
    </row>
    <row r="112" spans="1:46" ht="12.75">
      <c r="A112" s="62"/>
      <c r="B112" s="62"/>
      <c r="C112" s="62"/>
      <c r="D112" s="62"/>
      <c r="E112" s="32"/>
      <c r="F112" s="64"/>
      <c r="G112" s="62"/>
      <c r="H112" s="62"/>
      <c r="I112" s="62"/>
      <c r="J112" s="62"/>
      <c r="K112" s="11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4"/>
      <c r="AA112" s="2"/>
      <c r="AB112" s="62"/>
      <c r="AC112" s="62"/>
      <c r="AD112" s="64"/>
      <c r="AE112" s="62"/>
      <c r="AF112" s="62"/>
      <c r="AG112" s="62"/>
      <c r="AH112" s="62"/>
      <c r="AI112" s="62"/>
      <c r="AJ112" s="62"/>
      <c r="AK112" s="62"/>
      <c r="AL112" s="62"/>
      <c r="AM112" s="62"/>
      <c r="AN112" s="138">
        <f t="shared" si="28"/>
        <v>0</v>
      </c>
      <c r="AO112" s="138">
        <f t="shared" si="29"/>
        <v>0</v>
      </c>
      <c r="AP112" s="138">
        <f t="shared" si="30"/>
        <v>0</v>
      </c>
      <c r="AQ112" s="139"/>
      <c r="AR112" s="138">
        <f t="shared" si="31"/>
        <v>0</v>
      </c>
      <c r="AS112" s="100"/>
      <c r="AT112" s="138">
        <f t="shared" si="32"/>
        <v>0</v>
      </c>
    </row>
    <row r="113" spans="1:46" ht="12.75">
      <c r="A113" s="62"/>
      <c r="B113" s="62"/>
      <c r="C113" s="62"/>
      <c r="D113" s="62"/>
      <c r="E113" s="32"/>
      <c r="F113" s="64"/>
      <c r="G113" s="62"/>
      <c r="H113" s="62"/>
      <c r="I113" s="62"/>
      <c r="J113" s="62"/>
      <c r="K113" s="115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4"/>
      <c r="AA113" s="2"/>
      <c r="AB113" s="62"/>
      <c r="AC113" s="62"/>
      <c r="AD113" s="64"/>
      <c r="AE113" s="62"/>
      <c r="AF113" s="62"/>
      <c r="AG113" s="62"/>
      <c r="AH113" s="62"/>
      <c r="AI113" s="62"/>
      <c r="AJ113" s="62"/>
      <c r="AK113" s="62"/>
      <c r="AL113" s="62"/>
      <c r="AM113" s="62"/>
      <c r="AN113" s="138">
        <f t="shared" si="28"/>
        <v>0</v>
      </c>
      <c r="AO113" s="138">
        <f t="shared" si="29"/>
        <v>0</v>
      </c>
      <c r="AP113" s="138">
        <f t="shared" si="30"/>
        <v>0</v>
      </c>
      <c r="AQ113" s="139"/>
      <c r="AR113" s="138">
        <f t="shared" si="31"/>
        <v>0</v>
      </c>
      <c r="AS113" s="100"/>
      <c r="AT113" s="138">
        <f t="shared" si="32"/>
        <v>0</v>
      </c>
    </row>
    <row r="114" spans="1:46" ht="12.75">
      <c r="A114" s="62"/>
      <c r="B114" s="62"/>
      <c r="C114" s="62"/>
      <c r="D114" s="62"/>
      <c r="E114" s="32"/>
      <c r="F114" s="64"/>
      <c r="G114" s="62"/>
      <c r="H114" s="62"/>
      <c r="I114" s="62"/>
      <c r="J114" s="62"/>
      <c r="K114" s="11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4"/>
      <c r="AA114" s="2"/>
      <c r="AB114" s="62"/>
      <c r="AC114" s="62"/>
      <c r="AD114" s="64"/>
      <c r="AE114" s="62"/>
      <c r="AF114" s="62"/>
      <c r="AG114" s="62"/>
      <c r="AH114" s="62"/>
      <c r="AI114" s="62"/>
      <c r="AJ114" s="62"/>
      <c r="AK114" s="62"/>
      <c r="AL114" s="62"/>
      <c r="AM114" s="62"/>
      <c r="AN114" s="138">
        <f t="shared" si="28"/>
        <v>0</v>
      </c>
      <c r="AO114" s="138">
        <f t="shared" si="29"/>
        <v>0</v>
      </c>
      <c r="AP114" s="138">
        <f t="shared" si="30"/>
        <v>0</v>
      </c>
      <c r="AQ114" s="139"/>
      <c r="AR114" s="138">
        <f t="shared" si="31"/>
        <v>0</v>
      </c>
      <c r="AS114" s="100"/>
      <c r="AT114" s="138">
        <f t="shared" si="32"/>
        <v>0</v>
      </c>
    </row>
    <row r="115" spans="1:46" ht="12.75">
      <c r="A115" s="62"/>
      <c r="B115" s="62"/>
      <c r="C115" s="62"/>
      <c r="D115" s="62"/>
      <c r="E115" s="32"/>
      <c r="F115" s="64"/>
      <c r="G115" s="62"/>
      <c r="H115" s="62"/>
      <c r="I115" s="62"/>
      <c r="J115" s="62"/>
      <c r="K115" s="11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4"/>
      <c r="AA115" s="2"/>
      <c r="AB115" s="62"/>
      <c r="AC115" s="62"/>
      <c r="AD115" s="64"/>
      <c r="AE115" s="62"/>
      <c r="AF115" s="62"/>
      <c r="AG115" s="62"/>
      <c r="AH115" s="62"/>
      <c r="AI115" s="62"/>
      <c r="AJ115" s="62"/>
      <c r="AK115" s="62"/>
      <c r="AL115" s="62"/>
      <c r="AM115" s="62"/>
      <c r="AN115" s="138">
        <f t="shared" si="28"/>
        <v>0</v>
      </c>
      <c r="AO115" s="138">
        <f t="shared" si="29"/>
        <v>0</v>
      </c>
      <c r="AP115" s="138">
        <f t="shared" si="30"/>
        <v>0</v>
      </c>
      <c r="AQ115" s="139"/>
      <c r="AR115" s="138">
        <f t="shared" si="31"/>
        <v>0</v>
      </c>
      <c r="AS115" s="100"/>
      <c r="AT115" s="138">
        <f t="shared" si="32"/>
        <v>0</v>
      </c>
    </row>
    <row r="116" spans="1:46" ht="12.75">
      <c r="A116" s="62"/>
      <c r="B116" s="62"/>
      <c r="C116" s="62"/>
      <c r="D116" s="62"/>
      <c r="E116" s="32"/>
      <c r="F116" s="64"/>
      <c r="G116" s="62"/>
      <c r="H116" s="62"/>
      <c r="I116" s="62"/>
      <c r="J116" s="62"/>
      <c r="K116" s="11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4"/>
      <c r="AA116" s="2"/>
      <c r="AB116" s="62"/>
      <c r="AC116" s="62"/>
      <c r="AD116" s="64"/>
      <c r="AE116" s="62"/>
      <c r="AF116" s="62"/>
      <c r="AG116" s="62"/>
      <c r="AH116" s="62"/>
      <c r="AI116" s="62"/>
      <c r="AJ116" s="62"/>
      <c r="AK116" s="62"/>
      <c r="AL116" s="62"/>
      <c r="AM116" s="62"/>
      <c r="AN116" s="138">
        <f t="shared" si="28"/>
        <v>0</v>
      </c>
      <c r="AO116" s="138">
        <f t="shared" si="29"/>
        <v>0</v>
      </c>
      <c r="AP116" s="138">
        <f t="shared" si="30"/>
        <v>0</v>
      </c>
      <c r="AQ116" s="139"/>
      <c r="AR116" s="138">
        <f t="shared" si="31"/>
        <v>0</v>
      </c>
      <c r="AS116" s="100"/>
      <c r="AT116" s="138">
        <f t="shared" si="32"/>
        <v>0</v>
      </c>
    </row>
    <row r="117" spans="1:46" ht="12.75">
      <c r="A117" s="62"/>
      <c r="B117" s="1"/>
      <c r="C117" s="1"/>
      <c r="D117" s="62"/>
      <c r="E117" s="32"/>
      <c r="F117" s="64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4"/>
      <c r="AA117" s="62"/>
      <c r="AB117" s="62"/>
      <c r="AC117" s="62"/>
      <c r="AD117" s="64"/>
      <c r="AE117" s="62"/>
      <c r="AF117" s="62"/>
      <c r="AG117" s="62"/>
      <c r="AH117" s="62"/>
      <c r="AI117" s="62"/>
      <c r="AJ117" s="62"/>
      <c r="AK117" s="62"/>
      <c r="AL117" s="62"/>
      <c r="AM117" s="62"/>
      <c r="AN117" s="138">
        <f t="shared" si="28"/>
        <v>0</v>
      </c>
      <c r="AO117" s="138">
        <f t="shared" si="29"/>
        <v>0</v>
      </c>
      <c r="AP117" s="138">
        <f t="shared" si="30"/>
        <v>0</v>
      </c>
      <c r="AQ117" s="139"/>
      <c r="AR117" s="138">
        <f t="shared" si="31"/>
        <v>0</v>
      </c>
      <c r="AS117" s="100"/>
      <c r="AT117" s="138">
        <f t="shared" si="32"/>
        <v>0</v>
      </c>
    </row>
    <row r="118" spans="1:46" ht="12.75">
      <c r="A118" s="62"/>
      <c r="B118" s="1"/>
      <c r="C118" s="1"/>
      <c r="D118" s="62"/>
      <c r="E118" s="32"/>
      <c r="F118" s="64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4"/>
      <c r="AA118" s="62"/>
      <c r="AB118" s="62"/>
      <c r="AC118" s="62"/>
      <c r="AD118" s="64"/>
      <c r="AE118" s="62"/>
      <c r="AF118" s="62"/>
      <c r="AG118" s="62"/>
      <c r="AH118" s="62"/>
      <c r="AI118" s="62"/>
      <c r="AJ118" s="62"/>
      <c r="AK118" s="62"/>
      <c r="AL118" s="62"/>
      <c r="AM118" s="62"/>
      <c r="AN118" s="138">
        <f t="shared" si="28"/>
        <v>0</v>
      </c>
      <c r="AO118" s="138">
        <f t="shared" si="29"/>
        <v>0</v>
      </c>
      <c r="AP118" s="138">
        <f t="shared" si="30"/>
        <v>0</v>
      </c>
      <c r="AQ118" s="139"/>
      <c r="AR118" s="138">
        <f t="shared" si="31"/>
        <v>0</v>
      </c>
      <c r="AS118" s="100"/>
      <c r="AT118" s="138">
        <f t="shared" si="32"/>
        <v>0</v>
      </c>
    </row>
    <row r="119" spans="1:46" ht="12.75">
      <c r="A119" s="62"/>
      <c r="B119" s="1"/>
      <c r="C119" s="1"/>
      <c r="D119" s="62"/>
      <c r="E119" s="32"/>
      <c r="F119" s="64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4"/>
      <c r="AA119" s="62"/>
      <c r="AB119" s="62"/>
      <c r="AC119" s="62"/>
      <c r="AD119" s="64"/>
      <c r="AE119" s="62"/>
      <c r="AF119" s="62"/>
      <c r="AG119" s="62"/>
      <c r="AH119" s="62"/>
      <c r="AI119" s="62"/>
      <c r="AJ119" s="62"/>
      <c r="AK119" s="62"/>
      <c r="AL119" s="62"/>
      <c r="AM119" s="62"/>
      <c r="AN119" s="138">
        <f t="shared" si="28"/>
        <v>0</v>
      </c>
      <c r="AO119" s="138">
        <f t="shared" si="29"/>
        <v>0</v>
      </c>
      <c r="AP119" s="138">
        <f t="shared" si="30"/>
        <v>0</v>
      </c>
      <c r="AQ119" s="139"/>
      <c r="AR119" s="138">
        <f t="shared" si="31"/>
        <v>0</v>
      </c>
      <c r="AS119" s="100"/>
      <c r="AT119" s="138">
        <f t="shared" si="32"/>
        <v>0</v>
      </c>
    </row>
    <row r="120" spans="1:46" ht="12.75">
      <c r="A120" s="62"/>
      <c r="B120" s="1"/>
      <c r="C120" s="1"/>
      <c r="D120" s="62"/>
      <c r="E120" s="32"/>
      <c r="F120" s="64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4"/>
      <c r="AA120" s="62"/>
      <c r="AB120" s="62"/>
      <c r="AC120" s="62"/>
      <c r="AD120" s="64"/>
      <c r="AE120" s="62"/>
      <c r="AF120" s="62"/>
      <c r="AG120" s="62"/>
      <c r="AH120" s="62"/>
      <c r="AI120" s="62"/>
      <c r="AJ120" s="62"/>
      <c r="AK120" s="62"/>
      <c r="AL120" s="62"/>
      <c r="AM120" s="62"/>
      <c r="AN120" s="138">
        <f t="shared" si="28"/>
        <v>0</v>
      </c>
      <c r="AO120" s="138">
        <f t="shared" si="29"/>
        <v>0</v>
      </c>
      <c r="AP120" s="138">
        <f t="shared" si="30"/>
        <v>0</v>
      </c>
      <c r="AQ120" s="139"/>
      <c r="AR120" s="138">
        <f t="shared" si="31"/>
        <v>0</v>
      </c>
      <c r="AS120" s="100"/>
      <c r="AT120" s="138">
        <f t="shared" si="32"/>
        <v>0</v>
      </c>
    </row>
    <row r="121" spans="1:46" ht="12.75">
      <c r="A121" s="62"/>
      <c r="B121" s="1"/>
      <c r="C121" s="1"/>
      <c r="D121" s="62"/>
      <c r="E121" s="32"/>
      <c r="F121" s="64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4"/>
      <c r="AA121" s="62"/>
      <c r="AB121" s="62"/>
      <c r="AC121" s="62"/>
      <c r="AD121" s="64"/>
      <c r="AE121" s="62"/>
      <c r="AF121" s="62"/>
      <c r="AG121" s="62"/>
      <c r="AH121" s="62"/>
      <c r="AI121" s="62"/>
      <c r="AJ121" s="62"/>
      <c r="AK121" s="62"/>
      <c r="AL121" s="62"/>
      <c r="AM121" s="62"/>
      <c r="AN121" s="138">
        <f t="shared" si="28"/>
        <v>0</v>
      </c>
      <c r="AO121" s="138">
        <f t="shared" si="29"/>
        <v>0</v>
      </c>
      <c r="AP121" s="138">
        <f t="shared" si="30"/>
        <v>0</v>
      </c>
      <c r="AQ121" s="139"/>
      <c r="AR121" s="138">
        <f t="shared" si="31"/>
        <v>0</v>
      </c>
      <c r="AS121" s="100"/>
      <c r="AT121" s="138">
        <f t="shared" si="32"/>
        <v>0</v>
      </c>
    </row>
    <row r="122" spans="1:46" ht="12.75">
      <c r="A122" s="62"/>
      <c r="B122" s="1"/>
      <c r="C122" s="1"/>
      <c r="D122" s="62"/>
      <c r="E122" s="32"/>
      <c r="F122" s="64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4"/>
      <c r="AA122" s="62"/>
      <c r="AB122" s="62"/>
      <c r="AC122" s="62"/>
      <c r="AD122" s="64"/>
      <c r="AE122" s="62"/>
      <c r="AF122" s="62"/>
      <c r="AG122" s="62"/>
      <c r="AH122" s="62"/>
      <c r="AI122" s="62"/>
      <c r="AJ122" s="62"/>
      <c r="AK122" s="62"/>
      <c r="AL122" s="62"/>
      <c r="AM122" s="62"/>
      <c r="AN122" s="138">
        <f t="shared" si="28"/>
        <v>0</v>
      </c>
      <c r="AO122" s="138">
        <f t="shared" si="29"/>
        <v>0</v>
      </c>
      <c r="AP122" s="138">
        <f t="shared" si="30"/>
        <v>0</v>
      </c>
      <c r="AQ122" s="139"/>
      <c r="AR122" s="138">
        <f t="shared" si="31"/>
        <v>0</v>
      </c>
      <c r="AS122" s="100"/>
      <c r="AT122" s="138">
        <f t="shared" si="32"/>
        <v>0</v>
      </c>
    </row>
    <row r="123" spans="1:46" ht="12.75">
      <c r="A123" s="62"/>
      <c r="B123" s="1"/>
      <c r="C123" s="1"/>
      <c r="D123" s="62"/>
      <c r="E123" s="32"/>
      <c r="F123" s="64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4"/>
      <c r="AA123" s="62"/>
      <c r="AB123" s="62"/>
      <c r="AC123" s="62"/>
      <c r="AD123" s="64"/>
      <c r="AE123" s="62"/>
      <c r="AF123" s="62"/>
      <c r="AG123" s="62"/>
      <c r="AH123" s="62"/>
      <c r="AI123" s="62"/>
      <c r="AJ123" s="62"/>
      <c r="AK123" s="62"/>
      <c r="AL123" s="62"/>
      <c r="AM123" s="62"/>
      <c r="AN123" s="138">
        <f t="shared" si="28"/>
        <v>0</v>
      </c>
      <c r="AO123" s="138">
        <f t="shared" si="29"/>
        <v>0</v>
      </c>
      <c r="AP123" s="138">
        <f t="shared" si="30"/>
        <v>0</v>
      </c>
      <c r="AQ123" s="139"/>
      <c r="AR123" s="138">
        <f t="shared" si="31"/>
        <v>0</v>
      </c>
      <c r="AS123" s="100"/>
      <c r="AT123" s="138">
        <f t="shared" si="32"/>
        <v>0</v>
      </c>
    </row>
    <row r="124" spans="1:46" ht="12.75">
      <c r="A124" s="62"/>
      <c r="B124" s="1"/>
      <c r="C124" s="1"/>
      <c r="D124" s="62"/>
      <c r="E124" s="32"/>
      <c r="F124" s="64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4"/>
      <c r="AA124" s="62"/>
      <c r="AB124" s="62"/>
      <c r="AC124" s="62"/>
      <c r="AD124" s="64"/>
      <c r="AE124" s="62"/>
      <c r="AF124" s="62"/>
      <c r="AG124" s="62"/>
      <c r="AH124" s="62"/>
      <c r="AI124" s="62"/>
      <c r="AJ124" s="62"/>
      <c r="AK124" s="62"/>
      <c r="AL124" s="62"/>
      <c r="AM124" s="62"/>
      <c r="AN124" s="138">
        <f t="shared" si="28"/>
        <v>0</v>
      </c>
      <c r="AO124" s="138">
        <f t="shared" si="29"/>
        <v>0</v>
      </c>
      <c r="AP124" s="138">
        <f t="shared" si="30"/>
        <v>0</v>
      </c>
      <c r="AQ124" s="139"/>
      <c r="AR124" s="138">
        <f t="shared" si="31"/>
        <v>0</v>
      </c>
      <c r="AS124" s="100"/>
      <c r="AT124" s="138">
        <f t="shared" si="32"/>
        <v>0</v>
      </c>
    </row>
    <row r="125" spans="1:46" ht="12.75">
      <c r="A125" s="62"/>
      <c r="B125" s="1"/>
      <c r="C125" s="1"/>
      <c r="D125" s="62"/>
      <c r="E125" s="32"/>
      <c r="F125" s="64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4"/>
      <c r="AA125" s="62"/>
      <c r="AB125" s="62"/>
      <c r="AC125" s="62"/>
      <c r="AD125" s="64"/>
      <c r="AE125" s="62"/>
      <c r="AF125" s="62"/>
      <c r="AG125" s="62"/>
      <c r="AH125" s="62"/>
      <c r="AI125" s="62"/>
      <c r="AJ125" s="62"/>
      <c r="AK125" s="62"/>
      <c r="AL125" s="62"/>
      <c r="AM125" s="62"/>
      <c r="AN125" s="138">
        <f t="shared" si="28"/>
        <v>0</v>
      </c>
      <c r="AO125" s="138">
        <f t="shared" si="29"/>
        <v>0</v>
      </c>
      <c r="AP125" s="138">
        <f t="shared" si="30"/>
        <v>0</v>
      </c>
      <c r="AQ125" s="139"/>
      <c r="AR125" s="138">
        <f t="shared" si="31"/>
        <v>0</v>
      </c>
      <c r="AS125" s="100"/>
      <c r="AT125" s="138">
        <f t="shared" si="32"/>
        <v>0</v>
      </c>
    </row>
    <row r="126" spans="1:46" ht="12.75">
      <c r="A126" s="62"/>
      <c r="B126" s="1"/>
      <c r="C126" s="1"/>
      <c r="D126" s="62"/>
      <c r="E126" s="32"/>
      <c r="F126" s="64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4"/>
      <c r="AA126" s="62"/>
      <c r="AB126" s="62"/>
      <c r="AC126" s="62"/>
      <c r="AD126" s="64"/>
      <c r="AE126" s="62"/>
      <c r="AF126" s="62"/>
      <c r="AG126" s="62"/>
      <c r="AH126" s="62"/>
      <c r="AI126" s="62"/>
      <c r="AJ126" s="62"/>
      <c r="AK126" s="62"/>
      <c r="AL126" s="62"/>
      <c r="AM126" s="62"/>
      <c r="AN126" s="138">
        <f t="shared" si="28"/>
        <v>0</v>
      </c>
      <c r="AO126" s="138">
        <f t="shared" si="29"/>
        <v>0</v>
      </c>
      <c r="AP126" s="138">
        <f t="shared" si="30"/>
        <v>0</v>
      </c>
      <c r="AQ126" s="139"/>
      <c r="AR126" s="138">
        <f t="shared" si="31"/>
        <v>0</v>
      </c>
      <c r="AS126" s="100"/>
      <c r="AT126" s="138">
        <f t="shared" si="32"/>
        <v>0</v>
      </c>
    </row>
    <row r="127" spans="1:46" ht="12.75">
      <c r="A127" s="62"/>
      <c r="B127" s="1"/>
      <c r="C127" s="1"/>
      <c r="D127" s="62"/>
      <c r="E127" s="32"/>
      <c r="F127" s="64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4"/>
      <c r="AA127" s="62"/>
      <c r="AB127" s="62"/>
      <c r="AC127" s="62"/>
      <c r="AD127" s="64"/>
      <c r="AE127" s="62"/>
      <c r="AF127" s="62"/>
      <c r="AG127" s="62"/>
      <c r="AH127" s="62"/>
      <c r="AI127" s="62"/>
      <c r="AJ127" s="62"/>
      <c r="AK127" s="62"/>
      <c r="AL127" s="62"/>
      <c r="AM127" s="62"/>
      <c r="AN127" s="138">
        <f t="shared" si="28"/>
        <v>0</v>
      </c>
      <c r="AO127" s="138">
        <f t="shared" si="29"/>
        <v>0</v>
      </c>
      <c r="AP127" s="138">
        <f t="shared" si="30"/>
        <v>0</v>
      </c>
      <c r="AQ127" s="139"/>
      <c r="AR127" s="138">
        <f t="shared" si="31"/>
        <v>0</v>
      </c>
      <c r="AS127" s="100"/>
      <c r="AT127" s="138">
        <f t="shared" si="32"/>
        <v>0</v>
      </c>
    </row>
    <row r="128" spans="1:46" ht="12.75">
      <c r="A128" s="62"/>
      <c r="B128" s="1"/>
      <c r="C128" s="1"/>
      <c r="D128" s="62"/>
      <c r="E128" s="32"/>
      <c r="F128" s="64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4"/>
      <c r="AA128" s="62"/>
      <c r="AB128" s="62"/>
      <c r="AC128" s="62"/>
      <c r="AD128" s="64"/>
      <c r="AE128" s="62"/>
      <c r="AF128" s="62"/>
      <c r="AG128" s="62"/>
      <c r="AH128" s="62"/>
      <c r="AI128" s="62"/>
      <c r="AJ128" s="62"/>
      <c r="AK128" s="62"/>
      <c r="AL128" s="62"/>
      <c r="AM128" s="62"/>
      <c r="AN128" s="64"/>
      <c r="AO128" s="64"/>
      <c r="AP128" s="64"/>
      <c r="AQ128" s="62"/>
      <c r="AR128" s="64"/>
      <c r="AS128" s="62"/>
      <c r="AT128" s="64"/>
    </row>
    <row r="129" spans="1:46" ht="12.75">
      <c r="A129" s="62"/>
      <c r="B129" s="1"/>
      <c r="C129" s="1"/>
      <c r="D129" s="62"/>
      <c r="E129" s="32"/>
      <c r="F129" s="64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4"/>
      <c r="AA129" s="62"/>
      <c r="AB129" s="62"/>
      <c r="AC129" s="62"/>
      <c r="AD129" s="64"/>
      <c r="AE129" s="62"/>
      <c r="AF129" s="62"/>
      <c r="AG129" s="62"/>
      <c r="AH129" s="62"/>
      <c r="AI129" s="62"/>
      <c r="AJ129" s="62"/>
      <c r="AK129" s="62"/>
      <c r="AL129" s="62"/>
      <c r="AM129" s="62"/>
      <c r="AN129" s="64"/>
      <c r="AO129" s="64"/>
      <c r="AP129" s="64"/>
      <c r="AQ129" s="62"/>
      <c r="AR129" s="64"/>
      <c r="AS129" s="62"/>
      <c r="AT129" s="64"/>
    </row>
    <row r="130" spans="1:46" ht="12.75">
      <c r="A130" s="62"/>
      <c r="B130" s="1"/>
      <c r="C130" s="1"/>
      <c r="D130" s="62"/>
      <c r="E130" s="32"/>
      <c r="F130" s="64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4"/>
      <c r="AA130" s="62"/>
      <c r="AB130" s="62"/>
      <c r="AC130" s="62"/>
      <c r="AD130" s="64"/>
      <c r="AE130" s="62"/>
      <c r="AF130" s="62"/>
      <c r="AG130" s="62"/>
      <c r="AH130" s="62"/>
      <c r="AI130" s="62"/>
      <c r="AJ130" s="62"/>
      <c r="AK130" s="62"/>
      <c r="AL130" s="62"/>
      <c r="AM130" s="62"/>
      <c r="AN130" s="64"/>
      <c r="AO130" s="64"/>
      <c r="AP130" s="64"/>
      <c r="AQ130" s="62"/>
      <c r="AR130" s="64"/>
      <c r="AS130" s="62"/>
      <c r="AT130" s="64"/>
    </row>
    <row r="131" spans="1:46" ht="12.75">
      <c r="A131" s="62"/>
      <c r="B131" s="1"/>
      <c r="C131" s="1"/>
      <c r="D131" s="62"/>
      <c r="E131" s="32"/>
      <c r="F131" s="64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4"/>
      <c r="AA131" s="62"/>
      <c r="AB131" s="62"/>
      <c r="AC131" s="62"/>
      <c r="AD131" s="64"/>
      <c r="AE131" s="62"/>
      <c r="AF131" s="62"/>
      <c r="AG131" s="62"/>
      <c r="AH131" s="62"/>
      <c r="AI131" s="62"/>
      <c r="AJ131" s="62"/>
      <c r="AK131" s="62"/>
      <c r="AL131" s="62"/>
      <c r="AM131" s="62"/>
      <c r="AN131" s="64"/>
      <c r="AO131" s="64"/>
      <c r="AP131" s="64"/>
      <c r="AQ131" s="62"/>
      <c r="AR131" s="64"/>
      <c r="AS131" s="62"/>
      <c r="AT131" s="64"/>
    </row>
    <row r="132" spans="1:46" ht="12.75">
      <c r="A132" s="62"/>
      <c r="B132" s="1"/>
      <c r="C132" s="1"/>
      <c r="D132" s="62"/>
      <c r="E132" s="32"/>
      <c r="F132" s="64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4"/>
      <c r="AA132" s="62"/>
      <c r="AB132" s="62"/>
      <c r="AC132" s="62"/>
      <c r="AD132" s="64"/>
      <c r="AE132" s="62"/>
      <c r="AF132" s="62"/>
      <c r="AG132" s="62"/>
      <c r="AH132" s="62"/>
      <c r="AI132" s="62"/>
      <c r="AJ132" s="62"/>
      <c r="AK132" s="62"/>
      <c r="AL132" s="62"/>
      <c r="AM132" s="62"/>
      <c r="AN132" s="64"/>
      <c r="AO132" s="64"/>
      <c r="AP132" s="64"/>
      <c r="AQ132" s="62"/>
      <c r="AR132" s="64"/>
      <c r="AS132" s="62"/>
      <c r="AT132" s="64"/>
    </row>
    <row r="133" spans="1:46" ht="12.75">
      <c r="A133" s="62"/>
      <c r="B133" s="1"/>
      <c r="C133" s="1"/>
      <c r="D133" s="62"/>
      <c r="E133" s="32"/>
      <c r="F133" s="64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4"/>
      <c r="AA133" s="62"/>
      <c r="AB133" s="62"/>
      <c r="AC133" s="62"/>
      <c r="AD133" s="64"/>
      <c r="AE133" s="62"/>
      <c r="AF133" s="62"/>
      <c r="AG133" s="62"/>
      <c r="AH133" s="62"/>
      <c r="AI133" s="62"/>
      <c r="AJ133" s="62"/>
      <c r="AK133" s="62"/>
      <c r="AL133" s="62"/>
      <c r="AM133" s="62"/>
      <c r="AN133" s="64"/>
      <c r="AO133" s="64"/>
      <c r="AP133" s="64"/>
      <c r="AQ133" s="62"/>
      <c r="AR133" s="64"/>
      <c r="AS133" s="62"/>
      <c r="AT133" s="64"/>
    </row>
    <row r="134" spans="1:46" ht="12.75">
      <c r="A134" s="62"/>
      <c r="B134" s="1"/>
      <c r="C134" s="1"/>
      <c r="D134" s="62"/>
      <c r="E134" s="32"/>
      <c r="F134" s="64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4"/>
      <c r="AA134" s="62"/>
      <c r="AB134" s="62"/>
      <c r="AC134" s="62"/>
      <c r="AD134" s="64"/>
      <c r="AE134" s="62"/>
      <c r="AF134" s="62"/>
      <c r="AG134" s="62"/>
      <c r="AH134" s="62"/>
      <c r="AI134" s="62"/>
      <c r="AJ134" s="62"/>
      <c r="AK134" s="62"/>
      <c r="AL134" s="62"/>
      <c r="AM134" s="62"/>
      <c r="AN134" s="64"/>
      <c r="AO134" s="64"/>
      <c r="AP134" s="64"/>
      <c r="AQ134" s="62"/>
      <c r="AR134" s="64"/>
      <c r="AS134" s="62"/>
      <c r="AT134" s="64"/>
    </row>
    <row r="135" spans="1:46" ht="12.75">
      <c r="A135" s="62"/>
      <c r="B135" s="1"/>
      <c r="C135" s="1"/>
      <c r="D135" s="62"/>
      <c r="E135" s="32"/>
      <c r="F135" s="64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4"/>
      <c r="AA135" s="62"/>
      <c r="AB135" s="62"/>
      <c r="AC135" s="62"/>
      <c r="AD135" s="64"/>
      <c r="AE135" s="62"/>
      <c r="AF135" s="62"/>
      <c r="AG135" s="62"/>
      <c r="AH135" s="62"/>
      <c r="AI135" s="62"/>
      <c r="AJ135" s="62"/>
      <c r="AK135" s="62"/>
      <c r="AL135" s="62"/>
      <c r="AM135" s="62"/>
      <c r="AN135" s="64"/>
      <c r="AO135" s="64"/>
      <c r="AP135" s="64"/>
      <c r="AQ135" s="62"/>
      <c r="AR135" s="64"/>
      <c r="AS135" s="62"/>
      <c r="AT135" s="64"/>
    </row>
    <row r="136" spans="1:46" ht="12.75">
      <c r="A136" s="62"/>
      <c r="B136" s="1"/>
      <c r="C136" s="1"/>
      <c r="D136" s="62"/>
      <c r="E136" s="32"/>
      <c r="F136" s="64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4"/>
      <c r="AA136" s="62"/>
      <c r="AB136" s="62"/>
      <c r="AC136" s="62"/>
      <c r="AD136" s="64"/>
      <c r="AE136" s="62"/>
      <c r="AF136" s="62"/>
      <c r="AG136" s="62"/>
      <c r="AH136" s="62"/>
      <c r="AI136" s="62"/>
      <c r="AJ136" s="62"/>
      <c r="AK136" s="62"/>
      <c r="AL136" s="62"/>
      <c r="AM136" s="62"/>
      <c r="AN136" s="64"/>
      <c r="AO136" s="64"/>
      <c r="AP136" s="64"/>
      <c r="AQ136" s="62"/>
      <c r="AR136" s="64"/>
      <c r="AS136" s="62"/>
      <c r="AT136" s="64"/>
    </row>
    <row r="137" spans="1:46" ht="12.75">
      <c r="A137" s="62"/>
      <c r="B137" s="1"/>
      <c r="C137" s="1"/>
      <c r="D137" s="62"/>
      <c r="E137" s="32"/>
      <c r="F137" s="64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4"/>
      <c r="AA137" s="62"/>
      <c r="AB137" s="62"/>
      <c r="AC137" s="62"/>
      <c r="AD137" s="64"/>
      <c r="AE137" s="62"/>
      <c r="AF137" s="62"/>
      <c r="AG137" s="62"/>
      <c r="AH137" s="62"/>
      <c r="AI137" s="62"/>
      <c r="AJ137" s="62"/>
      <c r="AK137" s="62"/>
      <c r="AL137" s="62"/>
      <c r="AM137" s="62"/>
      <c r="AN137" s="64"/>
      <c r="AO137" s="64"/>
      <c r="AP137" s="64"/>
      <c r="AQ137" s="62"/>
      <c r="AR137" s="64"/>
      <c r="AS137" s="62"/>
      <c r="AT137" s="64"/>
    </row>
    <row r="138" spans="1:46" ht="12.75">
      <c r="A138" s="62"/>
      <c r="B138" s="1"/>
      <c r="C138" s="1"/>
      <c r="D138" s="62"/>
      <c r="E138" s="32"/>
      <c r="F138" s="64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4"/>
      <c r="AA138" s="62"/>
      <c r="AB138" s="62"/>
      <c r="AC138" s="62"/>
      <c r="AD138" s="64"/>
      <c r="AE138" s="62"/>
      <c r="AF138" s="62"/>
      <c r="AG138" s="62"/>
      <c r="AH138" s="62"/>
      <c r="AI138" s="62"/>
      <c r="AJ138" s="62"/>
      <c r="AK138" s="62"/>
      <c r="AL138" s="62"/>
      <c r="AM138" s="62"/>
      <c r="AN138" s="64"/>
      <c r="AO138" s="64"/>
      <c r="AP138" s="64"/>
      <c r="AQ138" s="62"/>
      <c r="AR138" s="64"/>
      <c r="AS138" s="62"/>
      <c r="AT138" s="64"/>
    </row>
    <row r="139" spans="1:46" ht="12.75">
      <c r="A139" s="62"/>
      <c r="B139" s="1"/>
      <c r="C139" s="1"/>
      <c r="D139" s="62"/>
      <c r="E139" s="32"/>
      <c r="F139" s="64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4"/>
      <c r="AA139" s="62"/>
      <c r="AB139" s="62"/>
      <c r="AC139" s="62"/>
      <c r="AD139" s="64"/>
      <c r="AE139" s="62"/>
      <c r="AF139" s="62"/>
      <c r="AG139" s="62"/>
      <c r="AH139" s="62"/>
      <c r="AI139" s="62"/>
      <c r="AJ139" s="62"/>
      <c r="AK139" s="62"/>
      <c r="AL139" s="62"/>
      <c r="AM139" s="62"/>
      <c r="AN139" s="64"/>
      <c r="AO139" s="64"/>
      <c r="AP139" s="64"/>
      <c r="AQ139" s="62"/>
      <c r="AR139" s="64"/>
      <c r="AS139" s="62"/>
      <c r="AT139" s="64"/>
    </row>
    <row r="140" spans="1:46" ht="12.75">
      <c r="A140" s="62"/>
      <c r="B140" s="1"/>
      <c r="C140" s="1"/>
      <c r="D140" s="62"/>
      <c r="E140" s="32"/>
      <c r="F140" s="64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4"/>
      <c r="AA140" s="62"/>
      <c r="AB140" s="62"/>
      <c r="AC140" s="62"/>
      <c r="AD140" s="64"/>
      <c r="AE140" s="62"/>
      <c r="AF140" s="62"/>
      <c r="AG140" s="62"/>
      <c r="AH140" s="62"/>
      <c r="AI140" s="62"/>
      <c r="AJ140" s="62"/>
      <c r="AK140" s="62"/>
      <c r="AL140" s="62"/>
      <c r="AM140" s="62"/>
      <c r="AN140" s="64"/>
      <c r="AO140" s="64"/>
      <c r="AP140" s="64"/>
      <c r="AQ140" s="62"/>
      <c r="AR140" s="64"/>
      <c r="AS140" s="62"/>
      <c r="AT140" s="64"/>
    </row>
    <row r="141" spans="1:46" ht="12.75">
      <c r="A141" s="62"/>
      <c r="B141" s="1"/>
      <c r="C141" s="1"/>
      <c r="D141" s="62"/>
      <c r="E141" s="32"/>
      <c r="F141" s="64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4"/>
      <c r="AA141" s="62"/>
      <c r="AB141" s="62"/>
      <c r="AC141" s="62"/>
      <c r="AD141" s="64"/>
      <c r="AE141" s="62"/>
      <c r="AF141" s="62"/>
      <c r="AG141" s="62"/>
      <c r="AH141" s="62"/>
      <c r="AI141" s="62"/>
      <c r="AJ141" s="62"/>
      <c r="AK141" s="62"/>
      <c r="AL141" s="62"/>
      <c r="AM141" s="62"/>
      <c r="AN141" s="64"/>
      <c r="AO141" s="64"/>
      <c r="AP141" s="64"/>
      <c r="AQ141" s="62"/>
      <c r="AR141" s="64"/>
      <c r="AS141" s="62"/>
      <c r="AT141" s="64"/>
    </row>
    <row r="142" spans="1:46" ht="12.75">
      <c r="A142" s="74"/>
      <c r="B142" s="1"/>
      <c r="C142" s="1"/>
      <c r="D142" s="62"/>
      <c r="E142" s="32"/>
      <c r="F142" s="64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4"/>
      <c r="AA142" s="62"/>
      <c r="AB142" s="62"/>
      <c r="AC142" s="62"/>
      <c r="AD142" s="64"/>
      <c r="AE142" s="62"/>
      <c r="AF142" s="62"/>
      <c r="AG142" s="62"/>
      <c r="AH142" s="62"/>
      <c r="AI142" s="62"/>
      <c r="AJ142" s="62"/>
      <c r="AK142" s="62"/>
      <c r="AL142" s="62"/>
      <c r="AM142" s="62"/>
      <c r="AN142" s="64"/>
      <c r="AO142" s="64"/>
      <c r="AP142" s="64"/>
      <c r="AQ142" s="62"/>
      <c r="AR142" s="64"/>
      <c r="AS142" s="62"/>
      <c r="AT142" s="64"/>
    </row>
    <row r="143" spans="1:46" ht="12.75">
      <c r="A143" s="123"/>
      <c r="B143" s="124"/>
      <c r="C143" s="124"/>
      <c r="D143" s="123"/>
      <c r="E143" s="123"/>
      <c r="F143" s="118">
        <f>SUM(F108:F142)</f>
        <v>0</v>
      </c>
      <c r="G143" s="123"/>
      <c r="H143" s="123"/>
      <c r="I143" s="123"/>
      <c r="J143" s="123"/>
      <c r="K143" s="134" t="e">
        <f>#REF!</f>
        <v>#REF!</v>
      </c>
      <c r="L143" s="109">
        <f aca="true" t="shared" si="33" ref="L143:AQ143">SUM(L108:L142)</f>
        <v>0</v>
      </c>
      <c r="M143" s="109">
        <f t="shared" si="33"/>
        <v>0</v>
      </c>
      <c r="N143" s="109">
        <f t="shared" si="33"/>
        <v>0</v>
      </c>
      <c r="O143" s="109">
        <f t="shared" si="33"/>
        <v>0</v>
      </c>
      <c r="P143" s="109">
        <f t="shared" si="33"/>
        <v>0</v>
      </c>
      <c r="Q143" s="109">
        <f t="shared" si="33"/>
        <v>0</v>
      </c>
      <c r="R143" s="109">
        <f t="shared" si="33"/>
        <v>0</v>
      </c>
      <c r="S143" s="109">
        <f t="shared" si="33"/>
        <v>0</v>
      </c>
      <c r="T143" s="109">
        <f t="shared" si="33"/>
        <v>0</v>
      </c>
      <c r="U143" s="109">
        <f t="shared" si="33"/>
        <v>0</v>
      </c>
      <c r="V143" s="109">
        <f t="shared" si="33"/>
        <v>0</v>
      </c>
      <c r="W143" s="109">
        <f t="shared" si="33"/>
        <v>0</v>
      </c>
      <c r="X143" s="109">
        <f t="shared" si="33"/>
        <v>0</v>
      </c>
      <c r="Y143" s="109">
        <f t="shared" si="33"/>
        <v>0</v>
      </c>
      <c r="Z143" s="109">
        <f t="shared" si="33"/>
        <v>0</v>
      </c>
      <c r="AA143" s="109">
        <f t="shared" si="33"/>
        <v>0</v>
      </c>
      <c r="AB143" s="109">
        <f t="shared" si="33"/>
        <v>0</v>
      </c>
      <c r="AC143" s="109">
        <f t="shared" si="33"/>
        <v>0</v>
      </c>
      <c r="AD143" s="109">
        <f t="shared" si="33"/>
        <v>0</v>
      </c>
      <c r="AE143" s="109">
        <f t="shared" si="33"/>
        <v>0</v>
      </c>
      <c r="AF143" s="109">
        <f t="shared" si="33"/>
        <v>0</v>
      </c>
      <c r="AG143" s="109">
        <f t="shared" si="33"/>
        <v>0</v>
      </c>
      <c r="AH143" s="109">
        <f t="shared" si="33"/>
        <v>0</v>
      </c>
      <c r="AI143" s="109">
        <f t="shared" si="33"/>
        <v>0</v>
      </c>
      <c r="AJ143" s="109">
        <f t="shared" si="33"/>
        <v>0</v>
      </c>
      <c r="AK143" s="109">
        <f t="shared" si="33"/>
        <v>0</v>
      </c>
      <c r="AL143" s="109">
        <f t="shared" si="33"/>
        <v>0</v>
      </c>
      <c r="AM143" s="109">
        <f t="shared" si="33"/>
        <v>0</v>
      </c>
      <c r="AN143" s="109">
        <f t="shared" si="33"/>
        <v>0</v>
      </c>
      <c r="AO143" s="109">
        <f t="shared" si="33"/>
        <v>0</v>
      </c>
      <c r="AP143" s="109">
        <f t="shared" si="33"/>
        <v>0</v>
      </c>
      <c r="AQ143" s="109">
        <f t="shared" si="33"/>
        <v>0</v>
      </c>
      <c r="AR143" s="109">
        <f>SUM(AR108:AR142)</f>
        <v>0</v>
      </c>
      <c r="AS143" s="109">
        <f>SUM(AS108:AS142)</f>
        <v>0</v>
      </c>
      <c r="AT143" s="109">
        <f>SUM(AT108:AT142)</f>
        <v>0</v>
      </c>
    </row>
    <row r="144" spans="1:46" ht="12.75">
      <c r="A144" s="123"/>
      <c r="B144" s="124"/>
      <c r="C144" s="124"/>
      <c r="D144" s="123"/>
      <c r="E144" s="123"/>
      <c r="F144" s="125"/>
      <c r="G144" s="126"/>
      <c r="H144" s="127"/>
      <c r="I144" s="128"/>
      <c r="J144" s="128"/>
      <c r="K144" s="134" t="e">
        <f>#REF!</f>
        <v>#REF!</v>
      </c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</row>
    <row r="145" spans="1:46" ht="12.75">
      <c r="A145" s="123"/>
      <c r="B145" s="124"/>
      <c r="C145" s="124"/>
      <c r="D145" s="123"/>
      <c r="E145" s="123"/>
      <c r="F145" s="125"/>
      <c r="G145" s="129"/>
      <c r="H145" s="130"/>
      <c r="I145" s="131"/>
      <c r="J145" s="131"/>
      <c r="K145" s="134" t="e">
        <f>#REF!</f>
        <v>#REF!</v>
      </c>
      <c r="L145" s="109">
        <f aca="true" t="shared" si="34" ref="L145:AT145">SUM(L143:L144)</f>
        <v>0</v>
      </c>
      <c r="M145" s="109">
        <f t="shared" si="34"/>
        <v>0</v>
      </c>
      <c r="N145" s="109">
        <f t="shared" si="34"/>
        <v>0</v>
      </c>
      <c r="O145" s="109">
        <f t="shared" si="34"/>
        <v>0</v>
      </c>
      <c r="P145" s="109">
        <f t="shared" si="34"/>
        <v>0</v>
      </c>
      <c r="Q145" s="109">
        <f t="shared" si="34"/>
        <v>0</v>
      </c>
      <c r="R145" s="109">
        <f t="shared" si="34"/>
        <v>0</v>
      </c>
      <c r="S145" s="109">
        <f t="shared" si="34"/>
        <v>0</v>
      </c>
      <c r="T145" s="109">
        <f t="shared" si="34"/>
        <v>0</v>
      </c>
      <c r="U145" s="109">
        <f t="shared" si="34"/>
        <v>0</v>
      </c>
      <c r="V145" s="109">
        <f t="shared" si="34"/>
        <v>0</v>
      </c>
      <c r="W145" s="109">
        <f t="shared" si="34"/>
        <v>0</v>
      </c>
      <c r="X145" s="109">
        <f t="shared" si="34"/>
        <v>0</v>
      </c>
      <c r="Y145" s="109">
        <f t="shared" si="34"/>
        <v>0</v>
      </c>
      <c r="Z145" s="109">
        <f t="shared" si="34"/>
        <v>0</v>
      </c>
      <c r="AA145" s="109">
        <f t="shared" si="34"/>
        <v>0</v>
      </c>
      <c r="AB145" s="109">
        <f t="shared" si="34"/>
        <v>0</v>
      </c>
      <c r="AC145" s="109">
        <f t="shared" si="34"/>
        <v>0</v>
      </c>
      <c r="AD145" s="109">
        <f t="shared" si="34"/>
        <v>0</v>
      </c>
      <c r="AE145" s="109">
        <f t="shared" si="34"/>
        <v>0</v>
      </c>
      <c r="AF145" s="109">
        <f t="shared" si="34"/>
        <v>0</v>
      </c>
      <c r="AG145" s="109">
        <f t="shared" si="34"/>
        <v>0</v>
      </c>
      <c r="AH145" s="109">
        <f t="shared" si="34"/>
        <v>0</v>
      </c>
      <c r="AI145" s="109">
        <f t="shared" si="34"/>
        <v>0</v>
      </c>
      <c r="AJ145" s="109">
        <f t="shared" si="34"/>
        <v>0</v>
      </c>
      <c r="AK145" s="109">
        <f t="shared" si="34"/>
        <v>0</v>
      </c>
      <c r="AL145" s="109">
        <f t="shared" si="34"/>
        <v>0</v>
      </c>
      <c r="AM145" s="109">
        <f t="shared" si="34"/>
        <v>0</v>
      </c>
      <c r="AN145" s="109">
        <f t="shared" si="34"/>
        <v>0</v>
      </c>
      <c r="AO145" s="109">
        <f t="shared" si="34"/>
        <v>0</v>
      </c>
      <c r="AP145" s="109">
        <f t="shared" si="34"/>
        <v>0</v>
      </c>
      <c r="AQ145" s="109">
        <f t="shared" si="34"/>
        <v>0</v>
      </c>
      <c r="AR145" s="109">
        <f t="shared" si="34"/>
        <v>0</v>
      </c>
      <c r="AS145" s="109">
        <f t="shared" si="34"/>
        <v>0</v>
      </c>
      <c r="AT145" s="109">
        <f t="shared" si="34"/>
        <v>0</v>
      </c>
    </row>
    <row r="146" spans="1:46" ht="12.75">
      <c r="A146" s="152"/>
      <c r="B146" s="152"/>
      <c r="C146" s="152"/>
      <c r="D146" s="152" t="s">
        <v>247</v>
      </c>
      <c r="E146" s="152" t="s">
        <v>91</v>
      </c>
      <c r="F146" s="153"/>
      <c r="G146" s="95"/>
      <c r="H146" s="95"/>
      <c r="I146" s="132"/>
      <c r="J146" s="132"/>
      <c r="K146" s="133" t="s">
        <v>240</v>
      </c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</row>
    <row r="147" spans="1:46" ht="12.75">
      <c r="A147" s="154" t="s">
        <v>247</v>
      </c>
      <c r="B147" s="154"/>
      <c r="C147" s="154"/>
      <c r="D147" s="154">
        <v>0</v>
      </c>
      <c r="E147" s="162">
        <f>D147*27%</f>
        <v>0</v>
      </c>
      <c r="F147" s="154"/>
      <c r="G147" s="154"/>
      <c r="H147" s="154"/>
      <c r="I147" s="154"/>
      <c r="J147" s="154"/>
      <c r="K147" s="154" t="s">
        <v>250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54">
        <v>0</v>
      </c>
      <c r="R147" s="154">
        <v>0</v>
      </c>
      <c r="S147" s="154">
        <v>0</v>
      </c>
      <c r="T147" s="154">
        <v>0</v>
      </c>
      <c r="U147" s="154">
        <v>0</v>
      </c>
      <c r="V147" s="154"/>
      <c r="W147" s="154"/>
      <c r="X147" s="154"/>
      <c r="Y147" s="154">
        <v>0</v>
      </c>
      <c r="Z147" s="155">
        <f>SUM(L147:Y147)</f>
        <v>0</v>
      </c>
      <c r="AA147" s="154"/>
      <c r="AB147" s="154">
        <v>0</v>
      </c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5">
        <f>Z147-AB147</f>
        <v>0</v>
      </c>
      <c r="AO147" s="155">
        <f>AN147</f>
        <v>0</v>
      </c>
      <c r="AP147" s="154"/>
      <c r="AQ147" s="154"/>
      <c r="AR147" s="154"/>
      <c r="AS147" s="154"/>
      <c r="AT147" s="155">
        <f>AB147+AN147</f>
        <v>0</v>
      </c>
    </row>
    <row r="148" spans="1:46" ht="12.75">
      <c r="A148" s="156" t="s">
        <v>248</v>
      </c>
      <c r="B148" s="156"/>
      <c r="C148" s="156"/>
      <c r="D148" s="156"/>
      <c r="E148" s="156">
        <v>0</v>
      </c>
      <c r="F148" s="156"/>
      <c r="G148" s="156"/>
      <c r="H148" s="156"/>
      <c r="I148" s="156"/>
      <c r="J148" s="156"/>
      <c r="K148" s="156" t="s">
        <v>244</v>
      </c>
      <c r="L148" s="156">
        <v>0</v>
      </c>
      <c r="M148" s="156">
        <v>0</v>
      </c>
      <c r="N148" s="156">
        <v>0</v>
      </c>
      <c r="O148" s="156">
        <v>0</v>
      </c>
      <c r="P148" s="156">
        <v>0</v>
      </c>
      <c r="Q148" s="156">
        <v>0</v>
      </c>
      <c r="R148" s="156">
        <v>0</v>
      </c>
      <c r="S148" s="156">
        <v>0</v>
      </c>
      <c r="T148" s="156">
        <v>0</v>
      </c>
      <c r="U148" s="156">
        <v>0</v>
      </c>
      <c r="V148" s="156"/>
      <c r="W148" s="156"/>
      <c r="X148" s="156"/>
      <c r="Y148" s="156">
        <v>0</v>
      </c>
      <c r="Z148" s="157">
        <f>SUM(L148:Y148)</f>
        <v>0</v>
      </c>
      <c r="AA148" s="156"/>
      <c r="AB148" s="156">
        <v>0</v>
      </c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7">
        <f>Z148-AB148</f>
        <v>0</v>
      </c>
      <c r="AO148" s="157">
        <f>AN148</f>
        <v>0</v>
      </c>
      <c r="AP148" s="156"/>
      <c r="AQ148" s="156"/>
      <c r="AR148" s="156"/>
      <c r="AS148" s="156"/>
      <c r="AT148" s="157">
        <f>AB148+AN148</f>
        <v>0</v>
      </c>
    </row>
    <row r="149" spans="1:46" ht="12.75" hidden="1">
      <c r="A149" s="158" t="s">
        <v>248</v>
      </c>
      <c r="B149" s="158"/>
      <c r="C149" s="158"/>
      <c r="D149" s="158"/>
      <c r="E149" s="163">
        <f>AA145*E148*12</f>
        <v>0</v>
      </c>
      <c r="F149" s="158"/>
      <c r="G149" s="158"/>
      <c r="H149" s="158"/>
      <c r="I149" s="158"/>
      <c r="J149" s="158"/>
      <c r="K149" s="158" t="s">
        <v>245</v>
      </c>
      <c r="L149" s="156">
        <v>0</v>
      </c>
      <c r="M149" s="156">
        <v>0</v>
      </c>
      <c r="N149" s="156">
        <v>0</v>
      </c>
      <c r="O149" s="156">
        <v>0</v>
      </c>
      <c r="P149" s="156">
        <v>0</v>
      </c>
      <c r="Q149" s="156">
        <v>0</v>
      </c>
      <c r="R149" s="156">
        <v>0</v>
      </c>
      <c r="S149" s="156">
        <v>0</v>
      </c>
      <c r="T149" s="156">
        <v>0</v>
      </c>
      <c r="U149" s="156">
        <v>0</v>
      </c>
      <c r="V149" s="156"/>
      <c r="W149" s="156"/>
      <c r="X149" s="156"/>
      <c r="Y149" s="156">
        <v>0</v>
      </c>
      <c r="Z149" s="157">
        <f>SUM(L149:Y149)</f>
        <v>0</v>
      </c>
      <c r="AA149" s="158"/>
      <c r="AB149" s="158">
        <v>0</v>
      </c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9">
        <f>Z149-AB149</f>
        <v>0</v>
      </c>
      <c r="AO149" s="159">
        <f>AN149</f>
        <v>0</v>
      </c>
      <c r="AP149" s="158"/>
      <c r="AQ149" s="158"/>
      <c r="AR149" s="158"/>
      <c r="AS149" s="158"/>
      <c r="AT149" s="157">
        <f>AB149+AN149</f>
        <v>0</v>
      </c>
    </row>
    <row r="150" spans="1:46" ht="12.75">
      <c r="A150" s="160" t="s">
        <v>249</v>
      </c>
      <c r="B150" s="160"/>
      <c r="C150" s="160"/>
      <c r="D150" s="161">
        <f>SUM(D147:D149)</f>
        <v>0</v>
      </c>
      <c r="E150" s="164">
        <f>SUM(E147:E149)</f>
        <v>0</v>
      </c>
      <c r="F150" s="160"/>
      <c r="G150" s="160"/>
      <c r="H150" s="160"/>
      <c r="I150" s="160"/>
      <c r="J150" s="160"/>
      <c r="K150" s="160" t="s">
        <v>246</v>
      </c>
      <c r="L150" s="161">
        <f aca="true" t="shared" si="35" ref="L150:Z150">SUM(L147:L149)</f>
        <v>0</v>
      </c>
      <c r="M150" s="161">
        <f t="shared" si="35"/>
        <v>0</v>
      </c>
      <c r="N150" s="161">
        <f t="shared" si="35"/>
        <v>0</v>
      </c>
      <c r="O150" s="161">
        <f t="shared" si="35"/>
        <v>0</v>
      </c>
      <c r="P150" s="161">
        <f t="shared" si="35"/>
        <v>0</v>
      </c>
      <c r="Q150" s="161">
        <f t="shared" si="35"/>
        <v>0</v>
      </c>
      <c r="R150" s="161">
        <f t="shared" si="35"/>
        <v>0</v>
      </c>
      <c r="S150" s="161">
        <f t="shared" si="35"/>
        <v>0</v>
      </c>
      <c r="T150" s="161">
        <f t="shared" si="35"/>
        <v>0</v>
      </c>
      <c r="U150" s="161">
        <f t="shared" si="35"/>
        <v>0</v>
      </c>
      <c r="V150" s="161">
        <f t="shared" si="35"/>
        <v>0</v>
      </c>
      <c r="W150" s="161">
        <f t="shared" si="35"/>
        <v>0</v>
      </c>
      <c r="X150" s="161">
        <f t="shared" si="35"/>
        <v>0</v>
      </c>
      <c r="Y150" s="161">
        <f t="shared" si="35"/>
        <v>0</v>
      </c>
      <c r="Z150" s="161">
        <f t="shared" si="35"/>
        <v>0</v>
      </c>
      <c r="AA150" s="160"/>
      <c r="AB150" s="161">
        <f>SUM(AB147:AB149)</f>
        <v>0</v>
      </c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1">
        <f>SUM(AN147:AN149)</f>
        <v>0</v>
      </c>
      <c r="AO150" s="161">
        <f>SUM(AO147:AO149)</f>
        <v>0</v>
      </c>
      <c r="AP150" s="160"/>
      <c r="AQ150" s="160"/>
      <c r="AR150" s="160"/>
      <c r="AS150" s="160"/>
      <c r="AT150" s="161">
        <f>SUM(AT147:AT149)</f>
        <v>0</v>
      </c>
    </row>
    <row r="151" spans="1:46" ht="12.75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 t="s">
        <v>225</v>
      </c>
      <c r="L151" s="159">
        <f aca="true" t="shared" si="36" ref="L151:Z151">L150-L145</f>
        <v>0</v>
      </c>
      <c r="M151" s="159">
        <f t="shared" si="36"/>
        <v>0</v>
      </c>
      <c r="N151" s="159">
        <f t="shared" si="36"/>
        <v>0</v>
      </c>
      <c r="O151" s="159">
        <f t="shared" si="36"/>
        <v>0</v>
      </c>
      <c r="P151" s="159">
        <f t="shared" si="36"/>
        <v>0</v>
      </c>
      <c r="Q151" s="159">
        <f t="shared" si="36"/>
        <v>0</v>
      </c>
      <c r="R151" s="159">
        <f t="shared" si="36"/>
        <v>0</v>
      </c>
      <c r="S151" s="159">
        <f t="shared" si="36"/>
        <v>0</v>
      </c>
      <c r="T151" s="159">
        <f t="shared" si="36"/>
        <v>0</v>
      </c>
      <c r="U151" s="159">
        <f t="shared" si="36"/>
        <v>0</v>
      </c>
      <c r="V151" s="159">
        <f t="shared" si="36"/>
        <v>0</v>
      </c>
      <c r="W151" s="159">
        <f t="shared" si="36"/>
        <v>0</v>
      </c>
      <c r="X151" s="159">
        <f t="shared" si="36"/>
        <v>0</v>
      </c>
      <c r="Y151" s="159">
        <f t="shared" si="36"/>
        <v>0</v>
      </c>
      <c r="Z151" s="159">
        <f t="shared" si="36"/>
        <v>0</v>
      </c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9">
        <f>Z151</f>
        <v>0</v>
      </c>
      <c r="AO151" s="159">
        <f>AN151</f>
        <v>0</v>
      </c>
      <c r="AP151" s="158"/>
      <c r="AQ151" s="158"/>
      <c r="AR151" s="158"/>
      <c r="AS151" s="158"/>
      <c r="AT151" s="159">
        <f>AN151</f>
        <v>0</v>
      </c>
    </row>
    <row r="152" spans="1:46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</row>
  </sheetData>
  <sheetProtection/>
  <protectedRanges>
    <protectedRange sqref="A113:D115 K109:K115 A109:F109" name="Tartom?ny1_1"/>
    <protectedRange sqref="AA58:AC61 AE58:AM61 AB64:AC64 AC63 L59:N61 O58:Y61 L109:Y113 L114:L115 O114:Y115 AA109:AC115 AE109:AM115 AB62:AC62" name="Tartom?ny1_1_1"/>
    <protectedRange sqref="K116" name="Tartom?ny1_2"/>
    <protectedRange sqref="AB65:AC65 L116:Y116 AA116:AC116 AE116:AM116" name="Tartom?ny1_1_4"/>
    <protectedRange sqref="AE6:AM24 AA6:AC24 AS6:AS26 AQ6:AQ26" name="Tartom?ny1_1_3"/>
    <protectedRange sqref="L6:Y18 K70 K19:Y24 G6:H27 E6:E27 G57:H67 E57:E67 K65:K67 A6:C27" name="Tartom?ny1"/>
    <protectedRange sqref="I21:J27" name="Tartom?ny1_12"/>
    <protectedRange sqref="AE57:AM57 AA57:AC57 AS57:AS83 AQ57:AQ83 AS93 AQ93" name="Tartom?ny1_1_5"/>
    <protectedRange sqref="L57:Y57 L58:N58 A57:C83" name="Tartom?ny1_3"/>
    <protectedRange sqref="AE108:AM108 AA108:AC108 AS108:AS127 AQ108:AQ127" name="Tartom?ny1_1_9"/>
    <protectedRange sqref="E108 A108:C108 K108:Y108 G108:H108" name="Tartom?ny1_7"/>
    <protectedRange sqref="I108:J108" name="Tartom?ny1_12_5"/>
    <protectedRange sqref="AA27:AC32 AE27:AM32 AS27:AS32 AQ27:AQ32" name="Tartom?ny1_1_4_1"/>
    <protectedRange sqref="K28:K32 A28:C32 G28:H32" name="Tartom?ny1_2_1"/>
    <protectedRange sqref="I28:J32" name="Tartom?ny1_12_12"/>
    <protectedRange sqref="AQ33:AQ34 AE33:AM34 AA33:AC34 AS33:AS34" name="Tartom?ny1_1_16"/>
    <protectedRange sqref="E33:E34 G33:K34 A33:C34" name="Tartom?ny1_15"/>
    <protectedRange sqref="AQ35:AQ36 AE35:AM36 AA35:AC36 AS35:AS36 AQ42 AE42:AM42 AS42" name="Tartom?ny1_1_19"/>
    <protectedRange sqref="E35:E36 A35:C36 G35:K36" name="Tartom?ny1_18"/>
    <protectedRange sqref="K71:K79 K82:K83" name="Tartom?ny1_13_1"/>
    <protectedRange sqref="K25" name="Tartom?ny1_13_2"/>
    <protectedRange sqref="K27" name="Tartom?ny1_8"/>
    <protectedRange sqref="K12" name="Tartom?ny1_16"/>
    <protectedRange sqref="I71:J83" name="Tartom?ny1_12_10_1"/>
    <protectedRange sqref="I6:J7 I57:J57" name="Tartom?ny1_12_10_1_1"/>
    <protectedRange sqref="K6:K7 K57" name="Tartom?ny1_12_2"/>
    <protectedRange sqref="K8" name="Tartom?ny1_12_3"/>
    <protectedRange sqref="I8:J8" name="Tartom?ny1_12_10_1_2"/>
    <protectedRange sqref="K9 K58" name="Tartom?ny1_12_4"/>
    <protectedRange sqref="I9:J9 I58:J58" name="Tartom?ny1_12_10_1_3"/>
    <protectedRange sqref="K10:K11 K59" name="Tartom?ny1_12_6"/>
    <protectedRange sqref="I10:J12 I59:J59" name="Tartom?ny1_12_10_1_4"/>
    <protectedRange sqref="K13 K60" name="Tartom?ny1_12_7"/>
    <protectedRange sqref="I13:J13 I60:J60" name="Tartom?ny1_12_10_1_5"/>
    <protectedRange sqref="K14:K18 K68:K69 K61:K64" name="Tartom?ny1_12_7_1"/>
    <protectedRange sqref="I14:J20 I61:J70" name="Tartom?ny1_12_10_1_6"/>
  </protectedRanges>
  <mergeCells count="6">
    <mergeCell ref="G103:H103"/>
    <mergeCell ref="G104:H104"/>
    <mergeCell ref="G1:H1"/>
    <mergeCell ref="G2:H2"/>
    <mergeCell ref="G52:H52"/>
    <mergeCell ref="G53:H53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geOrder="overThenDown" paperSize="9" scale="63" r:id="rId1"/>
  <headerFooter alignWithMargins="0">
    <oddHeader>&amp;C&amp;"Times New Roman,Normál"&amp;P/&amp;N
2017.évi terv&amp;R&amp;"Times New Roman,Normál"1.sz.melléklet
ezer ft-ban</oddHeader>
    <oddFooter>&amp;L&amp;"Arial,Normál"&amp;8&amp;D/&amp;T/Kulcsár T.&amp;C&amp;"Arial,Normál"&amp;8&amp;Z&amp;F/&amp;A/Kulcsár T.&amp;RIrodavezető               Ügyintéző</oddFooter>
  </headerFooter>
  <rowBreaks count="2" manualBreakCount="2">
    <brk id="51" min="3" max="45" man="1"/>
    <brk id="102" min="3" max="45" man="1"/>
  </rowBreaks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BreakPreview" zoomScale="82" zoomScaleNormal="75" zoomScaleSheetLayoutView="8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customWidth="1"/>
    <col min="5" max="5" width="12.125" style="3" customWidth="1"/>
    <col min="6" max="6" width="11.00390625" style="3" customWidth="1"/>
    <col min="7" max="16384" width="9.125" style="3" customWidth="1"/>
  </cols>
  <sheetData>
    <row r="1" spans="1:11" ht="12.75">
      <c r="A1" s="20" t="s">
        <v>8</v>
      </c>
      <c r="B1" s="20"/>
      <c r="C1" s="20" t="s">
        <v>8</v>
      </c>
      <c r="D1" s="407"/>
      <c r="E1" s="407"/>
      <c r="F1" s="408"/>
      <c r="G1" s="408"/>
      <c r="H1" s="408"/>
      <c r="I1" s="408"/>
      <c r="J1" s="408"/>
      <c r="K1" s="409"/>
    </row>
    <row r="2" spans="1:11" ht="12.75">
      <c r="A2" s="14" t="s">
        <v>11</v>
      </c>
      <c r="B2" s="14" t="s">
        <v>0</v>
      </c>
      <c r="C2" s="14" t="s">
        <v>42</v>
      </c>
      <c r="D2" s="410"/>
      <c r="E2" s="410"/>
      <c r="F2" s="411"/>
      <c r="G2" s="411"/>
      <c r="H2" s="411"/>
      <c r="I2" s="411"/>
      <c r="J2" s="411"/>
      <c r="K2" s="412"/>
    </row>
    <row r="3" spans="1:6" ht="12.75">
      <c r="A3" s="14" t="s">
        <v>7</v>
      </c>
      <c r="B3" s="14" t="s">
        <v>1</v>
      </c>
      <c r="C3" s="184" t="s">
        <v>74</v>
      </c>
      <c r="D3" s="413" t="s">
        <v>428</v>
      </c>
      <c r="E3" s="414"/>
      <c r="F3" s="415"/>
    </row>
    <row r="4" spans="1:6" ht="13.5">
      <c r="A4" s="14" t="s">
        <v>8</v>
      </c>
      <c r="B4" s="14"/>
      <c r="C4" s="106" t="s">
        <v>75</v>
      </c>
      <c r="D4" s="4" t="s">
        <v>318</v>
      </c>
      <c r="E4" s="4" t="s">
        <v>318</v>
      </c>
      <c r="F4" s="4" t="s">
        <v>70</v>
      </c>
    </row>
    <row r="5" spans="1:6" ht="12.75">
      <c r="A5" s="175"/>
      <c r="B5" s="21"/>
      <c r="C5" s="83"/>
      <c r="D5" s="187" t="s">
        <v>85</v>
      </c>
      <c r="E5" s="187" t="s">
        <v>319</v>
      </c>
      <c r="F5" s="187"/>
    </row>
    <row r="6" spans="1:6" ht="12.75">
      <c r="A6" s="206"/>
      <c r="B6" s="76"/>
      <c r="C6" s="135"/>
      <c r="D6" s="208" t="s">
        <v>51</v>
      </c>
      <c r="E6" s="207" t="s">
        <v>48</v>
      </c>
      <c r="F6" s="208" t="s">
        <v>321</v>
      </c>
    </row>
    <row r="7" spans="1:6" ht="12.75">
      <c r="A7" s="7"/>
      <c r="B7" s="30" t="s">
        <v>32</v>
      </c>
      <c r="C7" s="8" t="s">
        <v>76</v>
      </c>
      <c r="D7" s="7">
        <v>33499</v>
      </c>
      <c r="E7" s="211">
        <v>15218</v>
      </c>
      <c r="F7" s="18">
        <f aca="true" t="shared" si="0" ref="F7:F12">D7-E7</f>
        <v>18281</v>
      </c>
    </row>
    <row r="8" spans="1:6" ht="12.75">
      <c r="A8" s="7"/>
      <c r="B8" s="26" t="s">
        <v>33</v>
      </c>
      <c r="C8" s="8" t="s">
        <v>77</v>
      </c>
      <c r="D8" s="7">
        <v>25064</v>
      </c>
      <c r="E8" s="211">
        <v>9764</v>
      </c>
      <c r="F8" s="18">
        <f t="shared" si="0"/>
        <v>15300</v>
      </c>
    </row>
    <row r="9" spans="1:6" ht="12.75">
      <c r="A9" s="7"/>
      <c r="B9" s="26" t="s">
        <v>35</v>
      </c>
      <c r="C9" s="12" t="s">
        <v>78</v>
      </c>
      <c r="D9" s="7">
        <v>37598</v>
      </c>
      <c r="E9" s="211">
        <v>16590</v>
      </c>
      <c r="F9" s="18">
        <f t="shared" si="0"/>
        <v>21008</v>
      </c>
    </row>
    <row r="10" spans="1:6" ht="12.75">
      <c r="A10" s="7"/>
      <c r="B10" s="26" t="s">
        <v>36</v>
      </c>
      <c r="C10" s="12" t="s">
        <v>260</v>
      </c>
      <c r="D10" s="7">
        <v>38454</v>
      </c>
      <c r="E10" s="211">
        <v>20461</v>
      </c>
      <c r="F10" s="18">
        <f t="shared" si="0"/>
        <v>17993</v>
      </c>
    </row>
    <row r="11" spans="1:6" ht="12.75">
      <c r="A11" s="7"/>
      <c r="B11" s="26" t="s">
        <v>34</v>
      </c>
      <c r="C11" s="12" t="s">
        <v>79</v>
      </c>
      <c r="D11" s="7">
        <v>26780</v>
      </c>
      <c r="E11" s="211">
        <v>8133</v>
      </c>
      <c r="F11" s="18">
        <f t="shared" si="0"/>
        <v>18647</v>
      </c>
    </row>
    <row r="12" spans="1:6" ht="12.75">
      <c r="A12" s="7"/>
      <c r="B12" s="26" t="s">
        <v>40</v>
      </c>
      <c r="C12" s="12" t="s">
        <v>80</v>
      </c>
      <c r="D12" s="7">
        <v>37255</v>
      </c>
      <c r="E12" s="211">
        <v>20672</v>
      </c>
      <c r="F12" s="18">
        <f t="shared" si="0"/>
        <v>16583</v>
      </c>
    </row>
    <row r="13" spans="1:6" ht="12.75">
      <c r="A13" s="188" t="s">
        <v>8</v>
      </c>
      <c r="B13" s="104"/>
      <c r="C13" s="189" t="s">
        <v>301</v>
      </c>
      <c r="D13" s="22">
        <f>D7+D8+D9+D10+D11+D12</f>
        <v>198650</v>
      </c>
      <c r="E13" s="22">
        <f>E7+E8+E9+E10+E11+E12</f>
        <v>90838</v>
      </c>
      <c r="F13" s="22">
        <f>F7+F8+F9+F10+F11+F12</f>
        <v>107812</v>
      </c>
    </row>
    <row r="14" spans="1:6" ht="12.75" customHeight="1" hidden="1">
      <c r="A14" s="15"/>
      <c r="B14" s="15"/>
      <c r="C14" s="15"/>
      <c r="D14" s="24">
        <f>SUM(D7:D12)</f>
        <v>198650</v>
      </c>
      <c r="E14" s="24"/>
      <c r="F14" s="24">
        <v>0</v>
      </c>
    </row>
    <row r="15" spans="1:6" ht="12.75" customHeight="1">
      <c r="A15" s="15"/>
      <c r="B15" s="15"/>
      <c r="C15" s="15"/>
      <c r="D15" s="24"/>
      <c r="E15" s="24"/>
      <c r="F15" s="24"/>
    </row>
    <row r="16" spans="1:3" ht="93" customHeight="1">
      <c r="A16" s="416"/>
      <c r="B16" s="416"/>
      <c r="C16" s="416"/>
    </row>
    <row r="17" spans="3:5" ht="12.75">
      <c r="C17" s="105"/>
      <c r="E17" s="105"/>
    </row>
    <row r="18" spans="3:5" ht="12.75">
      <c r="C18" s="105"/>
      <c r="E18" s="105"/>
    </row>
    <row r="19" spans="3:5" ht="12.75">
      <c r="C19" s="105"/>
      <c r="E19" s="105"/>
    </row>
    <row r="20" spans="3:5" ht="12.75">
      <c r="C20" s="105"/>
      <c r="E20" s="98"/>
    </row>
    <row r="21" spans="3:5" ht="12.75">
      <c r="C21" s="105"/>
      <c r="E21" s="190"/>
    </row>
  </sheetData>
  <sheetProtection/>
  <mergeCells count="3">
    <mergeCell ref="D1:K2"/>
    <mergeCell ref="D3:F3"/>
    <mergeCell ref="A16:C16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view="pageBreakPreview" zoomScale="82" zoomScaleNormal="75" zoomScaleSheetLayoutView="82" zoomScalePageLayoutView="0" workbookViewId="0" topLeftCell="A1">
      <pane xSplit="3" ySplit="5" topLeftCell="G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" sqref="J1:N16384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hidden="1" customWidth="1"/>
    <col min="5" max="5" width="11.00390625" style="3" hidden="1" customWidth="1"/>
    <col min="6" max="6" width="12.25390625" style="3" hidden="1" customWidth="1"/>
    <col min="7" max="7" width="12.125" style="3" customWidth="1"/>
    <col min="8" max="8" width="12.25390625" style="3" customWidth="1"/>
    <col min="9" max="9" width="11.00390625" style="3" customWidth="1"/>
    <col min="10" max="10" width="12.25390625" style="3" hidden="1" customWidth="1"/>
    <col min="11" max="11" width="12.125" style="3" hidden="1" customWidth="1"/>
    <col min="12" max="12" width="11.00390625" style="3" hidden="1" customWidth="1"/>
    <col min="13" max="13" width="12.25390625" style="3" hidden="1" customWidth="1"/>
    <col min="14" max="14" width="12.125" style="3" hidden="1" customWidth="1"/>
    <col min="15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417" t="s">
        <v>317</v>
      </c>
      <c r="E1" s="418"/>
      <c r="F1" s="418"/>
      <c r="G1" s="418"/>
      <c r="H1" s="407"/>
      <c r="I1" s="407"/>
      <c r="J1" s="407"/>
      <c r="K1" s="407"/>
      <c r="L1" s="408"/>
      <c r="M1" s="408"/>
      <c r="N1" s="408"/>
      <c r="O1" s="408"/>
      <c r="P1" s="408"/>
      <c r="Q1" s="408"/>
      <c r="R1" s="408"/>
      <c r="S1" s="409"/>
    </row>
    <row r="2" spans="1:19" ht="12.75">
      <c r="A2" s="14" t="s">
        <v>11</v>
      </c>
      <c r="B2" s="14" t="s">
        <v>0</v>
      </c>
      <c r="C2" s="14" t="s">
        <v>42</v>
      </c>
      <c r="D2" s="419"/>
      <c r="E2" s="410"/>
      <c r="F2" s="410"/>
      <c r="G2" s="410"/>
      <c r="H2" s="410"/>
      <c r="I2" s="410"/>
      <c r="J2" s="410"/>
      <c r="K2" s="410"/>
      <c r="L2" s="411"/>
      <c r="M2" s="411"/>
      <c r="N2" s="411"/>
      <c r="O2" s="411"/>
      <c r="P2" s="411"/>
      <c r="Q2" s="411"/>
      <c r="R2" s="411"/>
      <c r="S2" s="412"/>
    </row>
    <row r="3" spans="1:14" ht="12.75">
      <c r="A3" s="14" t="s">
        <v>7</v>
      </c>
      <c r="B3" s="14" t="s">
        <v>1</v>
      </c>
      <c r="C3" s="184" t="s">
        <v>74</v>
      </c>
      <c r="D3" s="413" t="s">
        <v>427</v>
      </c>
      <c r="E3" s="414"/>
      <c r="F3" s="415"/>
      <c r="G3" s="413" t="s">
        <v>429</v>
      </c>
      <c r="H3" s="414"/>
      <c r="I3" s="415"/>
      <c r="J3" s="413" t="s">
        <v>428</v>
      </c>
      <c r="K3" s="414"/>
      <c r="L3" s="415"/>
      <c r="M3" s="413" t="s">
        <v>225</v>
      </c>
      <c r="N3" s="415"/>
    </row>
    <row r="4" spans="1:14" ht="13.5">
      <c r="A4" s="14" t="s">
        <v>8</v>
      </c>
      <c r="B4" s="14"/>
      <c r="C4" s="106" t="s">
        <v>75</v>
      </c>
      <c r="D4" s="4" t="s">
        <v>318</v>
      </c>
      <c r="E4" s="4" t="s">
        <v>318</v>
      </c>
      <c r="F4" s="4" t="s">
        <v>70</v>
      </c>
      <c r="G4" s="4" t="s">
        <v>318</v>
      </c>
      <c r="H4" s="4" t="s">
        <v>318</v>
      </c>
      <c r="I4" s="4" t="s">
        <v>70</v>
      </c>
      <c r="J4" s="4" t="s">
        <v>318</v>
      </c>
      <c r="K4" s="4" t="s">
        <v>318</v>
      </c>
      <c r="L4" s="4" t="s">
        <v>70</v>
      </c>
      <c r="M4" s="4" t="s">
        <v>325</v>
      </c>
      <c r="N4" s="186" t="s">
        <v>325</v>
      </c>
    </row>
    <row r="5" spans="1:14" ht="12.75">
      <c r="A5" s="175"/>
      <c r="B5" s="21"/>
      <c r="C5" s="83"/>
      <c r="D5" s="187" t="s">
        <v>85</v>
      </c>
      <c r="E5" s="187" t="s">
        <v>319</v>
      </c>
      <c r="F5" s="187"/>
      <c r="G5" s="187" t="s">
        <v>85</v>
      </c>
      <c r="H5" s="187" t="s">
        <v>319</v>
      </c>
      <c r="I5" s="187"/>
      <c r="J5" s="187" t="s">
        <v>85</v>
      </c>
      <c r="K5" s="187" t="s">
        <v>319</v>
      </c>
      <c r="L5" s="187"/>
      <c r="M5" s="4" t="s">
        <v>322</v>
      </c>
      <c r="N5" s="186" t="s">
        <v>326</v>
      </c>
    </row>
    <row r="6" spans="1:14" ht="12.75">
      <c r="A6" s="206"/>
      <c r="B6" s="76"/>
      <c r="C6" s="135"/>
      <c r="D6" s="207" t="s">
        <v>2</v>
      </c>
      <c r="E6" s="208" t="s">
        <v>45</v>
      </c>
      <c r="F6" s="208" t="s">
        <v>320</v>
      </c>
      <c r="G6" s="207" t="s">
        <v>49</v>
      </c>
      <c r="H6" s="207" t="s">
        <v>50</v>
      </c>
      <c r="I6" s="208" t="s">
        <v>185</v>
      </c>
      <c r="J6" s="208" t="s">
        <v>51</v>
      </c>
      <c r="K6" s="207" t="s">
        <v>48</v>
      </c>
      <c r="L6" s="208" t="s">
        <v>321</v>
      </c>
      <c r="M6" s="208" t="s">
        <v>323</v>
      </c>
      <c r="N6" s="209" t="s">
        <v>324</v>
      </c>
    </row>
    <row r="7" spans="1:14" ht="12.75">
      <c r="A7" s="18" t="s">
        <v>32</v>
      </c>
      <c r="B7" s="17"/>
      <c r="C7" s="10" t="s">
        <v>63</v>
      </c>
      <c r="D7" s="6">
        <v>0</v>
      </c>
      <c r="E7" s="210">
        <v>0</v>
      </c>
      <c r="F7" s="18">
        <f>D7-E7</f>
        <v>0</v>
      </c>
      <c r="G7" s="6">
        <v>0</v>
      </c>
      <c r="H7" s="210">
        <v>0</v>
      </c>
      <c r="I7" s="18">
        <f>G7-H7</f>
        <v>0</v>
      </c>
      <c r="J7" s="6">
        <v>0</v>
      </c>
      <c r="K7" s="210">
        <v>0</v>
      </c>
      <c r="L7" s="18">
        <f>J7-K7</f>
        <v>0</v>
      </c>
      <c r="M7" s="18">
        <f>L7-I7</f>
        <v>0</v>
      </c>
      <c r="N7" s="86">
        <f>L7-F7</f>
        <v>0</v>
      </c>
    </row>
    <row r="8" spans="1:14" ht="12.75">
      <c r="A8" s="18" t="s">
        <v>35</v>
      </c>
      <c r="B8" s="6"/>
      <c r="C8" s="11" t="s">
        <v>54</v>
      </c>
      <c r="D8" s="86">
        <f>D9+D10+D11+D12+D13+D14+D15+D16+D17+D18+D19+D20+D21+D22</f>
        <v>992890</v>
      </c>
      <c r="E8" s="86">
        <f>E9+E10+E11+E12+E13+E14+E15+E16+E17+E18+E19+E20+E21+E22</f>
        <v>458851</v>
      </c>
      <c r="F8" s="86">
        <f aca="true" t="shared" si="0" ref="F8:N8">F9+F10+F11+F12+F13+F14+F15+F16+F17+F18+F19+F20+F21+F22</f>
        <v>534039</v>
      </c>
      <c r="G8" s="86">
        <f t="shared" si="0"/>
        <v>902046</v>
      </c>
      <c r="H8" s="86">
        <f t="shared" si="0"/>
        <v>409643</v>
      </c>
      <c r="I8" s="86">
        <f t="shared" si="0"/>
        <v>492403</v>
      </c>
      <c r="J8" s="86">
        <f>J9+J10+J11+J12+J13+J14+J15+J16+J17+J18+J19+J20+J21+J22</f>
        <v>974450</v>
      </c>
      <c r="K8" s="86">
        <f>K9+K10+K11+K12+K13+K14+K15+K16+K17+K18+K19+K20+K21+K22</f>
        <v>383368</v>
      </c>
      <c r="L8" s="86">
        <f t="shared" si="0"/>
        <v>591082</v>
      </c>
      <c r="M8" s="86">
        <f t="shared" si="0"/>
        <v>98679</v>
      </c>
      <c r="N8" s="86">
        <f t="shared" si="0"/>
        <v>57043</v>
      </c>
    </row>
    <row r="9" spans="1:14" ht="12.75">
      <c r="A9" s="7"/>
      <c r="B9" s="30" t="s">
        <v>32</v>
      </c>
      <c r="C9" s="8" t="s">
        <v>76</v>
      </c>
      <c r="D9" s="7">
        <v>30982</v>
      </c>
      <c r="E9" s="211">
        <v>15111</v>
      </c>
      <c r="F9" s="18">
        <f>D9-E9</f>
        <v>15871</v>
      </c>
      <c r="G9" s="7">
        <v>10354</v>
      </c>
      <c r="H9" s="211">
        <v>4610</v>
      </c>
      <c r="I9" s="18">
        <f>G9-H9</f>
        <v>5744</v>
      </c>
      <c r="J9" s="7">
        <v>0</v>
      </c>
      <c r="K9" s="211">
        <v>0</v>
      </c>
      <c r="L9" s="18">
        <f>J9-K9</f>
        <v>0</v>
      </c>
      <c r="M9" s="18">
        <f>L9-I9</f>
        <v>-5744</v>
      </c>
      <c r="N9" s="86">
        <f>L9-F9</f>
        <v>-15871</v>
      </c>
    </row>
    <row r="10" spans="1:14" ht="12.75">
      <c r="A10" s="7"/>
      <c r="B10" s="26" t="s">
        <v>33</v>
      </c>
      <c r="C10" s="8" t="s">
        <v>77</v>
      </c>
      <c r="D10" s="7">
        <v>24402</v>
      </c>
      <c r="E10" s="211">
        <v>12144</v>
      </c>
      <c r="F10" s="18">
        <f aca="true" t="shared" si="1" ref="F10:F33">D10-E10</f>
        <v>12258</v>
      </c>
      <c r="G10" s="7">
        <v>10464</v>
      </c>
      <c r="H10" s="211">
        <v>2837</v>
      </c>
      <c r="I10" s="18">
        <f aca="true" t="shared" si="2" ref="I10:I33">G10-H10</f>
        <v>7627</v>
      </c>
      <c r="J10" s="7">
        <v>0</v>
      </c>
      <c r="K10" s="211">
        <v>0</v>
      </c>
      <c r="L10" s="18">
        <f aca="true" t="shared" si="3" ref="L10:L33">J10-K10</f>
        <v>0</v>
      </c>
      <c r="M10" s="18">
        <f aca="true" t="shared" si="4" ref="M10:M33">L10-I10</f>
        <v>-7627</v>
      </c>
      <c r="N10" s="86">
        <f aca="true" t="shared" si="5" ref="N10:N33">L10-F10</f>
        <v>-12258</v>
      </c>
    </row>
    <row r="11" spans="1:14" ht="12.75">
      <c r="A11" s="7"/>
      <c r="B11" s="26" t="s">
        <v>35</v>
      </c>
      <c r="C11" s="12" t="s">
        <v>78</v>
      </c>
      <c r="D11" s="7">
        <v>38466</v>
      </c>
      <c r="E11" s="211">
        <v>18465</v>
      </c>
      <c r="F11" s="18">
        <f t="shared" si="1"/>
        <v>20001</v>
      </c>
      <c r="G11" s="7">
        <v>14271</v>
      </c>
      <c r="H11" s="211">
        <v>4945</v>
      </c>
      <c r="I11" s="18">
        <f t="shared" si="2"/>
        <v>9326</v>
      </c>
      <c r="J11" s="7">
        <v>0</v>
      </c>
      <c r="K11" s="211">
        <v>0</v>
      </c>
      <c r="L11" s="18">
        <f t="shared" si="3"/>
        <v>0</v>
      </c>
      <c r="M11" s="18">
        <f t="shared" si="4"/>
        <v>-9326</v>
      </c>
      <c r="N11" s="86">
        <f t="shared" si="5"/>
        <v>-20001</v>
      </c>
    </row>
    <row r="12" spans="1:14" ht="12.75">
      <c r="A12" s="7"/>
      <c r="B12" s="26" t="s">
        <v>36</v>
      </c>
      <c r="C12" s="12" t="s">
        <v>260</v>
      </c>
      <c r="D12" s="7">
        <v>37294</v>
      </c>
      <c r="E12" s="211">
        <v>19877</v>
      </c>
      <c r="F12" s="18">
        <f t="shared" si="1"/>
        <v>17417</v>
      </c>
      <c r="G12" s="7">
        <v>13002</v>
      </c>
      <c r="H12" s="211">
        <v>5442</v>
      </c>
      <c r="I12" s="18">
        <f t="shared" si="2"/>
        <v>7560</v>
      </c>
      <c r="J12" s="7">
        <v>0</v>
      </c>
      <c r="K12" s="211">
        <v>0</v>
      </c>
      <c r="L12" s="18">
        <f t="shared" si="3"/>
        <v>0</v>
      </c>
      <c r="M12" s="18">
        <f t="shared" si="4"/>
        <v>-7560</v>
      </c>
      <c r="N12" s="86">
        <f t="shared" si="5"/>
        <v>-17417</v>
      </c>
    </row>
    <row r="13" spans="1:14" ht="12.75">
      <c r="A13" s="7"/>
      <c r="B13" s="26" t="s">
        <v>34</v>
      </c>
      <c r="C13" s="12" t="s">
        <v>79</v>
      </c>
      <c r="D13" s="7">
        <v>26320</v>
      </c>
      <c r="E13" s="211">
        <v>8862</v>
      </c>
      <c r="F13" s="18">
        <f t="shared" si="1"/>
        <v>17458</v>
      </c>
      <c r="G13" s="7">
        <v>9384</v>
      </c>
      <c r="H13" s="211">
        <v>2230</v>
      </c>
      <c r="I13" s="18">
        <f t="shared" si="2"/>
        <v>7154</v>
      </c>
      <c r="J13" s="7">
        <v>0</v>
      </c>
      <c r="K13" s="211">
        <v>0</v>
      </c>
      <c r="L13" s="18">
        <f t="shared" si="3"/>
        <v>0</v>
      </c>
      <c r="M13" s="18">
        <f t="shared" si="4"/>
        <v>-7154</v>
      </c>
      <c r="N13" s="86">
        <f t="shared" si="5"/>
        <v>-17458</v>
      </c>
    </row>
    <row r="14" spans="1:14" ht="12.75">
      <c r="A14" s="7"/>
      <c r="B14" s="26" t="s">
        <v>40</v>
      </c>
      <c r="C14" s="12" t="s">
        <v>80</v>
      </c>
      <c r="D14" s="7">
        <v>38264</v>
      </c>
      <c r="E14" s="211">
        <v>23190</v>
      </c>
      <c r="F14" s="18">
        <f t="shared" si="1"/>
        <v>15074</v>
      </c>
      <c r="G14" s="7">
        <v>13308</v>
      </c>
      <c r="H14" s="211">
        <v>6801</v>
      </c>
      <c r="I14" s="18">
        <f t="shared" si="2"/>
        <v>6507</v>
      </c>
      <c r="J14" s="7">
        <v>0</v>
      </c>
      <c r="K14" s="211">
        <v>0</v>
      </c>
      <c r="L14" s="18">
        <f t="shared" si="3"/>
        <v>0</v>
      </c>
      <c r="M14" s="18">
        <f t="shared" si="4"/>
        <v>-6507</v>
      </c>
      <c r="N14" s="86">
        <f t="shared" si="5"/>
        <v>-15074</v>
      </c>
    </row>
    <row r="15" spans="1:14" ht="12.75">
      <c r="A15" s="7"/>
      <c r="B15" s="101" t="s">
        <v>37</v>
      </c>
      <c r="C15" s="107" t="s">
        <v>81</v>
      </c>
      <c r="D15" s="107">
        <v>403676</v>
      </c>
      <c r="E15" s="211">
        <v>173742</v>
      </c>
      <c r="F15" s="18">
        <f t="shared" si="1"/>
        <v>229934</v>
      </c>
      <c r="G15" s="107">
        <v>144957</v>
      </c>
      <c r="H15" s="211">
        <v>41610</v>
      </c>
      <c r="I15" s="18">
        <f t="shared" si="2"/>
        <v>103347</v>
      </c>
      <c r="J15" s="107">
        <v>0</v>
      </c>
      <c r="K15" s="211">
        <v>0</v>
      </c>
      <c r="L15" s="18">
        <f t="shared" si="3"/>
        <v>0</v>
      </c>
      <c r="M15" s="18">
        <f t="shared" si="4"/>
        <v>-103347</v>
      </c>
      <c r="N15" s="86">
        <f t="shared" si="5"/>
        <v>-229934</v>
      </c>
    </row>
    <row r="16" spans="1:14" ht="12.75">
      <c r="A16" s="7"/>
      <c r="B16" s="26" t="s">
        <v>38</v>
      </c>
      <c r="C16" s="12" t="s">
        <v>65</v>
      </c>
      <c r="D16" s="7">
        <v>0</v>
      </c>
      <c r="E16" s="211">
        <v>0</v>
      </c>
      <c r="F16" s="18">
        <f t="shared" si="1"/>
        <v>0</v>
      </c>
      <c r="G16" s="7"/>
      <c r="H16" s="211"/>
      <c r="I16" s="18">
        <f t="shared" si="2"/>
        <v>0</v>
      </c>
      <c r="J16" s="7">
        <v>0</v>
      </c>
      <c r="K16" s="211">
        <v>0</v>
      </c>
      <c r="L16" s="18">
        <f t="shared" si="3"/>
        <v>0</v>
      </c>
      <c r="M16" s="18">
        <f t="shared" si="4"/>
        <v>0</v>
      </c>
      <c r="N16" s="86">
        <f t="shared" si="5"/>
        <v>0</v>
      </c>
    </row>
    <row r="17" spans="1:14" ht="12.75">
      <c r="A17" s="7"/>
      <c r="B17" s="102" t="s">
        <v>39</v>
      </c>
      <c r="C17" s="107" t="s">
        <v>62</v>
      </c>
      <c r="D17" s="107">
        <v>0</v>
      </c>
      <c r="E17" s="211">
        <v>0</v>
      </c>
      <c r="F17" s="18">
        <f t="shared" si="1"/>
        <v>0</v>
      </c>
      <c r="G17" s="107">
        <v>379247</v>
      </c>
      <c r="H17" s="211">
        <v>211260</v>
      </c>
      <c r="I17" s="18">
        <f t="shared" si="2"/>
        <v>167987</v>
      </c>
      <c r="J17" s="107">
        <v>755449</v>
      </c>
      <c r="K17" s="211">
        <v>316224</v>
      </c>
      <c r="L17" s="18">
        <f t="shared" si="3"/>
        <v>439225</v>
      </c>
      <c r="M17" s="18">
        <f t="shared" si="4"/>
        <v>271238</v>
      </c>
      <c r="N17" s="86">
        <f t="shared" si="5"/>
        <v>439225</v>
      </c>
    </row>
    <row r="18" spans="1:14" ht="12.75">
      <c r="A18" s="7"/>
      <c r="B18" s="102" t="s">
        <v>13</v>
      </c>
      <c r="C18" s="107" t="s">
        <v>295</v>
      </c>
      <c r="D18" s="107">
        <v>24037</v>
      </c>
      <c r="E18" s="211">
        <v>14500</v>
      </c>
      <c r="F18" s="18">
        <f t="shared" si="1"/>
        <v>9537</v>
      </c>
      <c r="G18" s="107">
        <v>6853</v>
      </c>
      <c r="H18" s="211">
        <v>3143</v>
      </c>
      <c r="I18" s="18">
        <f t="shared" si="2"/>
        <v>3710</v>
      </c>
      <c r="J18" s="107">
        <v>0</v>
      </c>
      <c r="K18" s="211">
        <v>0</v>
      </c>
      <c r="L18" s="18">
        <f t="shared" si="3"/>
        <v>0</v>
      </c>
      <c r="M18" s="18">
        <f t="shared" si="4"/>
        <v>-3710</v>
      </c>
      <c r="N18" s="86">
        <f t="shared" si="5"/>
        <v>-9537</v>
      </c>
    </row>
    <row r="19" spans="1:14" ht="12.75">
      <c r="A19" s="7"/>
      <c r="B19" s="102" t="s">
        <v>14</v>
      </c>
      <c r="C19" s="107" t="s">
        <v>296</v>
      </c>
      <c r="D19" s="107">
        <v>20792</v>
      </c>
      <c r="E19" s="211">
        <v>13118</v>
      </c>
      <c r="F19" s="18">
        <f t="shared" si="1"/>
        <v>7674</v>
      </c>
      <c r="G19" s="107">
        <v>4765</v>
      </c>
      <c r="H19" s="211">
        <v>2850</v>
      </c>
      <c r="I19" s="18">
        <f t="shared" si="2"/>
        <v>1915</v>
      </c>
      <c r="J19" s="107">
        <v>0</v>
      </c>
      <c r="K19" s="211">
        <v>0</v>
      </c>
      <c r="L19" s="18">
        <f t="shared" si="3"/>
        <v>0</v>
      </c>
      <c r="M19" s="18">
        <f t="shared" si="4"/>
        <v>-1915</v>
      </c>
      <c r="N19" s="86">
        <f t="shared" si="5"/>
        <v>-7674</v>
      </c>
    </row>
    <row r="20" spans="1:14" ht="12.75">
      <c r="A20" s="7"/>
      <c r="B20" s="102" t="s">
        <v>15</v>
      </c>
      <c r="C20" s="107" t="s">
        <v>263</v>
      </c>
      <c r="D20" s="107">
        <v>46585</v>
      </c>
      <c r="E20" s="211">
        <v>34633</v>
      </c>
      <c r="F20" s="18">
        <f t="shared" si="1"/>
        <v>11952</v>
      </c>
      <c r="G20" s="107">
        <v>47155</v>
      </c>
      <c r="H20" s="211">
        <v>32394</v>
      </c>
      <c r="I20" s="18">
        <f t="shared" si="2"/>
        <v>14761</v>
      </c>
      <c r="J20" s="107">
        <v>0</v>
      </c>
      <c r="K20" s="211">
        <v>0</v>
      </c>
      <c r="L20" s="18">
        <f t="shared" si="3"/>
        <v>0</v>
      </c>
      <c r="M20" s="18">
        <f t="shared" si="4"/>
        <v>-14761</v>
      </c>
      <c r="N20" s="86">
        <f t="shared" si="5"/>
        <v>-11952</v>
      </c>
    </row>
    <row r="21" spans="1:14" ht="12.75">
      <c r="A21" s="7"/>
      <c r="B21" s="102" t="s">
        <v>16</v>
      </c>
      <c r="C21" s="107" t="s">
        <v>226</v>
      </c>
      <c r="D21" s="107">
        <v>0</v>
      </c>
      <c r="E21" s="211">
        <v>0</v>
      </c>
      <c r="F21" s="18">
        <f t="shared" si="1"/>
        <v>0</v>
      </c>
      <c r="G21" s="107"/>
      <c r="H21" s="211"/>
      <c r="I21" s="18">
        <f t="shared" si="2"/>
        <v>0</v>
      </c>
      <c r="J21" s="107">
        <v>0</v>
      </c>
      <c r="K21" s="211">
        <v>0</v>
      </c>
      <c r="L21" s="18">
        <f t="shared" si="3"/>
        <v>0</v>
      </c>
      <c r="M21" s="18">
        <f t="shared" si="4"/>
        <v>0</v>
      </c>
      <c r="N21" s="86">
        <f t="shared" si="5"/>
        <v>0</v>
      </c>
    </row>
    <row r="22" spans="1:14" ht="12.75">
      <c r="A22" s="7"/>
      <c r="B22" s="102" t="s">
        <v>17</v>
      </c>
      <c r="C22" s="103" t="s">
        <v>256</v>
      </c>
      <c r="D22" s="107">
        <v>302072</v>
      </c>
      <c r="E22" s="211">
        <v>125209</v>
      </c>
      <c r="F22" s="18">
        <f t="shared" si="1"/>
        <v>176863</v>
      </c>
      <c r="G22" s="107">
        <v>248286</v>
      </c>
      <c r="H22" s="211">
        <v>91521</v>
      </c>
      <c r="I22" s="18">
        <f t="shared" si="2"/>
        <v>156765</v>
      </c>
      <c r="J22" s="107">
        <v>219001</v>
      </c>
      <c r="K22" s="211">
        <v>67144</v>
      </c>
      <c r="L22" s="18">
        <f t="shared" si="3"/>
        <v>151857</v>
      </c>
      <c r="M22" s="18">
        <f t="shared" si="4"/>
        <v>-4908</v>
      </c>
      <c r="N22" s="86">
        <f t="shared" si="5"/>
        <v>-25006</v>
      </c>
    </row>
    <row r="23" spans="1:14" ht="12.75">
      <c r="A23" s="18" t="s">
        <v>36</v>
      </c>
      <c r="B23" s="6"/>
      <c r="C23" s="6" t="s">
        <v>66</v>
      </c>
      <c r="D23" s="6">
        <v>34093</v>
      </c>
      <c r="E23" s="210">
        <v>11126</v>
      </c>
      <c r="F23" s="18">
        <f t="shared" si="1"/>
        <v>22967</v>
      </c>
      <c r="G23" s="6">
        <v>32236</v>
      </c>
      <c r="H23" s="210">
        <v>11263</v>
      </c>
      <c r="I23" s="18">
        <f t="shared" si="2"/>
        <v>20973</v>
      </c>
      <c r="J23" s="6">
        <v>0</v>
      </c>
      <c r="K23" s="210">
        <v>0</v>
      </c>
      <c r="L23" s="18">
        <f t="shared" si="3"/>
        <v>0</v>
      </c>
      <c r="M23" s="18">
        <f t="shared" si="4"/>
        <v>-20973</v>
      </c>
      <c r="N23" s="86">
        <f t="shared" si="5"/>
        <v>-22967</v>
      </c>
    </row>
    <row r="24" spans="1:14" ht="12.75">
      <c r="A24" s="18" t="s">
        <v>36</v>
      </c>
      <c r="B24" s="6"/>
      <c r="C24" s="11" t="s">
        <v>64</v>
      </c>
      <c r="D24" s="86">
        <f aca="true" t="shared" si="6" ref="D24:N24">D25+D26+D27+D28+D29+D30+D31</f>
        <v>83827</v>
      </c>
      <c r="E24" s="86">
        <f t="shared" si="6"/>
        <v>44336</v>
      </c>
      <c r="F24" s="86">
        <f t="shared" si="6"/>
        <v>39491</v>
      </c>
      <c r="G24" s="86">
        <f t="shared" si="6"/>
        <v>65612</v>
      </c>
      <c r="H24" s="86">
        <f t="shared" si="6"/>
        <v>32348</v>
      </c>
      <c r="I24" s="86">
        <f t="shared" si="6"/>
        <v>33264</v>
      </c>
      <c r="J24" s="86">
        <f t="shared" si="6"/>
        <v>69844</v>
      </c>
      <c r="K24" s="86">
        <f t="shared" si="6"/>
        <v>35311</v>
      </c>
      <c r="L24" s="86">
        <f t="shared" si="6"/>
        <v>34533</v>
      </c>
      <c r="M24" s="86">
        <f t="shared" si="6"/>
        <v>1269</v>
      </c>
      <c r="N24" s="86">
        <f t="shared" si="6"/>
        <v>-4958</v>
      </c>
    </row>
    <row r="25" spans="1:14" ht="12.75">
      <c r="A25" s="18"/>
      <c r="B25" s="102" t="s">
        <v>32</v>
      </c>
      <c r="C25" s="107" t="s">
        <v>264</v>
      </c>
      <c r="D25" s="88">
        <v>21743</v>
      </c>
      <c r="E25" s="211">
        <v>12343</v>
      </c>
      <c r="F25" s="18">
        <f t="shared" si="1"/>
        <v>9400</v>
      </c>
      <c r="G25" s="88">
        <v>16264</v>
      </c>
      <c r="H25" s="211">
        <v>6714</v>
      </c>
      <c r="I25" s="18">
        <f t="shared" si="2"/>
        <v>9550</v>
      </c>
      <c r="J25" s="88">
        <v>18287</v>
      </c>
      <c r="K25" s="211">
        <v>8591</v>
      </c>
      <c r="L25" s="18">
        <f t="shared" si="3"/>
        <v>9696</v>
      </c>
      <c r="M25" s="18">
        <f t="shared" si="4"/>
        <v>146</v>
      </c>
      <c r="N25" s="86">
        <f t="shared" si="5"/>
        <v>296</v>
      </c>
    </row>
    <row r="26" spans="1:14" ht="12.75">
      <c r="A26" s="18"/>
      <c r="B26" s="102" t="s">
        <v>33</v>
      </c>
      <c r="C26" s="107" t="s">
        <v>297</v>
      </c>
      <c r="D26" s="88">
        <v>2426</v>
      </c>
      <c r="E26" s="211">
        <v>940</v>
      </c>
      <c r="F26" s="18">
        <f t="shared" si="1"/>
        <v>1486</v>
      </c>
      <c r="G26" s="88">
        <v>1031</v>
      </c>
      <c r="H26" s="211">
        <v>530</v>
      </c>
      <c r="I26" s="18">
        <f t="shared" si="2"/>
        <v>501</v>
      </c>
      <c r="J26" s="88">
        <v>2317</v>
      </c>
      <c r="K26" s="211">
        <v>392</v>
      </c>
      <c r="L26" s="18">
        <f t="shared" si="3"/>
        <v>1925</v>
      </c>
      <c r="M26" s="18">
        <f t="shared" si="4"/>
        <v>1424</v>
      </c>
      <c r="N26" s="86">
        <f t="shared" si="5"/>
        <v>439</v>
      </c>
    </row>
    <row r="27" spans="1:14" ht="12.75">
      <c r="A27" s="18"/>
      <c r="B27" s="102" t="s">
        <v>35</v>
      </c>
      <c r="C27" s="107" t="s">
        <v>298</v>
      </c>
      <c r="D27" s="88">
        <v>935</v>
      </c>
      <c r="E27" s="211">
        <v>664</v>
      </c>
      <c r="F27" s="18">
        <f t="shared" si="1"/>
        <v>271</v>
      </c>
      <c r="G27" s="88">
        <v>712</v>
      </c>
      <c r="H27" s="211">
        <v>303</v>
      </c>
      <c r="I27" s="18">
        <f t="shared" si="2"/>
        <v>409</v>
      </c>
      <c r="J27" s="88">
        <v>903</v>
      </c>
      <c r="K27" s="211">
        <v>469</v>
      </c>
      <c r="L27" s="18">
        <f t="shared" si="3"/>
        <v>434</v>
      </c>
      <c r="M27" s="18">
        <f t="shared" si="4"/>
        <v>25</v>
      </c>
      <c r="N27" s="86">
        <f t="shared" si="5"/>
        <v>163</v>
      </c>
    </row>
    <row r="28" spans="1:14" ht="12.75">
      <c r="A28" s="18"/>
      <c r="B28" s="102" t="s">
        <v>36</v>
      </c>
      <c r="C28" s="107" t="s">
        <v>299</v>
      </c>
      <c r="D28" s="88">
        <v>15118</v>
      </c>
      <c r="E28" s="211">
        <v>8738</v>
      </c>
      <c r="F28" s="18">
        <f t="shared" si="1"/>
        <v>6380</v>
      </c>
      <c r="G28" s="88">
        <v>10541</v>
      </c>
      <c r="H28" s="211">
        <v>6865</v>
      </c>
      <c r="I28" s="18">
        <f t="shared" si="2"/>
        <v>3676</v>
      </c>
      <c r="J28" s="88">
        <v>10145</v>
      </c>
      <c r="K28" s="211">
        <v>6793</v>
      </c>
      <c r="L28" s="18">
        <f t="shared" si="3"/>
        <v>3352</v>
      </c>
      <c r="M28" s="18">
        <f t="shared" si="4"/>
        <v>-324</v>
      </c>
      <c r="N28" s="86">
        <f t="shared" si="5"/>
        <v>-3028</v>
      </c>
    </row>
    <row r="29" spans="1:14" ht="12.75">
      <c r="A29" s="18"/>
      <c r="B29" s="102" t="s">
        <v>34</v>
      </c>
      <c r="C29" s="107" t="s">
        <v>300</v>
      </c>
      <c r="D29" s="88">
        <v>0</v>
      </c>
      <c r="E29" s="211">
        <v>0</v>
      </c>
      <c r="F29" s="18">
        <f t="shared" si="1"/>
        <v>0</v>
      </c>
      <c r="G29" s="88">
        <v>30</v>
      </c>
      <c r="H29" s="211">
        <v>10</v>
      </c>
      <c r="I29" s="18">
        <f t="shared" si="2"/>
        <v>20</v>
      </c>
      <c r="J29" s="88">
        <v>60</v>
      </c>
      <c r="K29" s="211">
        <v>36</v>
      </c>
      <c r="L29" s="18">
        <f t="shared" si="3"/>
        <v>24</v>
      </c>
      <c r="M29" s="18">
        <f t="shared" si="4"/>
        <v>4</v>
      </c>
      <c r="N29" s="86">
        <f t="shared" si="5"/>
        <v>24</v>
      </c>
    </row>
    <row r="30" spans="1:14" ht="12.75">
      <c r="A30" s="18"/>
      <c r="B30" s="102" t="s">
        <v>40</v>
      </c>
      <c r="C30" s="107" t="s">
        <v>224</v>
      </c>
      <c r="D30" s="88">
        <v>7119</v>
      </c>
      <c r="E30" s="211">
        <v>5043</v>
      </c>
      <c r="F30" s="18">
        <f t="shared" si="1"/>
        <v>2076</v>
      </c>
      <c r="G30" s="88">
        <v>6686</v>
      </c>
      <c r="H30" s="211">
        <v>4181</v>
      </c>
      <c r="I30" s="18">
        <f t="shared" si="2"/>
        <v>2505</v>
      </c>
      <c r="J30" s="88">
        <v>7205</v>
      </c>
      <c r="K30" s="211">
        <v>5299</v>
      </c>
      <c r="L30" s="18">
        <f t="shared" si="3"/>
        <v>1906</v>
      </c>
      <c r="M30" s="18">
        <f t="shared" si="4"/>
        <v>-599</v>
      </c>
      <c r="N30" s="86">
        <f t="shared" si="5"/>
        <v>-170</v>
      </c>
    </row>
    <row r="31" spans="1:14" ht="12.75">
      <c r="A31" s="18"/>
      <c r="B31" s="102" t="s">
        <v>37</v>
      </c>
      <c r="C31" s="107" t="s">
        <v>214</v>
      </c>
      <c r="D31" s="88">
        <v>36486</v>
      </c>
      <c r="E31" s="211">
        <v>16608</v>
      </c>
      <c r="F31" s="18">
        <f t="shared" si="1"/>
        <v>19878</v>
      </c>
      <c r="G31" s="88">
        <v>30348</v>
      </c>
      <c r="H31" s="211">
        <v>13745</v>
      </c>
      <c r="I31" s="18">
        <f t="shared" si="2"/>
        <v>16603</v>
      </c>
      <c r="J31" s="88">
        <v>30927</v>
      </c>
      <c r="K31" s="211">
        <v>13731</v>
      </c>
      <c r="L31" s="18">
        <f t="shared" si="3"/>
        <v>17196</v>
      </c>
      <c r="M31" s="18">
        <f t="shared" si="4"/>
        <v>593</v>
      </c>
      <c r="N31" s="86">
        <f t="shared" si="5"/>
        <v>-2682</v>
      </c>
    </row>
    <row r="32" spans="1:14" ht="12.75">
      <c r="A32" s="18" t="s">
        <v>34</v>
      </c>
      <c r="B32" s="6"/>
      <c r="C32" s="11" t="s">
        <v>270</v>
      </c>
      <c r="D32" s="90">
        <v>0</v>
      </c>
      <c r="E32" s="210">
        <v>0</v>
      </c>
      <c r="F32" s="18">
        <f t="shared" si="1"/>
        <v>0</v>
      </c>
      <c r="G32" s="91">
        <v>0</v>
      </c>
      <c r="H32" s="91">
        <v>0</v>
      </c>
      <c r="I32" s="18">
        <f t="shared" si="2"/>
        <v>0</v>
      </c>
      <c r="J32" s="91">
        <v>0</v>
      </c>
      <c r="K32" s="91">
        <v>0</v>
      </c>
      <c r="L32" s="18">
        <f t="shared" si="3"/>
        <v>0</v>
      </c>
      <c r="M32" s="18">
        <f t="shared" si="4"/>
        <v>0</v>
      </c>
      <c r="N32" s="86">
        <f t="shared" si="5"/>
        <v>0</v>
      </c>
    </row>
    <row r="33" spans="1:14" ht="12.75">
      <c r="A33" s="18" t="s">
        <v>40</v>
      </c>
      <c r="B33" s="6"/>
      <c r="C33" s="11" t="s">
        <v>487</v>
      </c>
      <c r="D33" s="90"/>
      <c r="E33" s="210"/>
      <c r="F33" s="18">
        <f t="shared" si="1"/>
        <v>0</v>
      </c>
      <c r="G33" s="91">
        <v>0</v>
      </c>
      <c r="H33" s="91">
        <v>0</v>
      </c>
      <c r="I33" s="18">
        <f t="shared" si="2"/>
        <v>0</v>
      </c>
      <c r="J33" s="91">
        <v>39473</v>
      </c>
      <c r="K33" s="91">
        <v>5491</v>
      </c>
      <c r="L33" s="18">
        <f t="shared" si="3"/>
        <v>33982</v>
      </c>
      <c r="M33" s="18">
        <f t="shared" si="4"/>
        <v>33982</v>
      </c>
      <c r="N33" s="86">
        <f t="shared" si="5"/>
        <v>33982</v>
      </c>
    </row>
    <row r="34" spans="1:14" ht="12.75">
      <c r="A34" s="188" t="s">
        <v>8</v>
      </c>
      <c r="B34" s="104"/>
      <c r="C34" s="189" t="s">
        <v>301</v>
      </c>
      <c r="D34" s="22">
        <f>D32+D24+D23+D8+D7+D33</f>
        <v>1110810</v>
      </c>
      <c r="E34" s="22">
        <f aca="true" t="shared" si="7" ref="E34:N34">E32+E24+E23+E8+E7+E33</f>
        <v>514313</v>
      </c>
      <c r="F34" s="22">
        <f t="shared" si="7"/>
        <v>596497</v>
      </c>
      <c r="G34" s="22">
        <f t="shared" si="7"/>
        <v>999894</v>
      </c>
      <c r="H34" s="22">
        <f t="shared" si="7"/>
        <v>453254</v>
      </c>
      <c r="I34" s="22">
        <f t="shared" si="7"/>
        <v>546640</v>
      </c>
      <c r="J34" s="22">
        <f t="shared" si="7"/>
        <v>1083767</v>
      </c>
      <c r="K34" s="22">
        <f t="shared" si="7"/>
        <v>424170</v>
      </c>
      <c r="L34" s="22">
        <f t="shared" si="7"/>
        <v>659597</v>
      </c>
      <c r="M34" s="22">
        <f t="shared" si="7"/>
        <v>112957</v>
      </c>
      <c r="N34" s="22">
        <f t="shared" si="7"/>
        <v>63100</v>
      </c>
    </row>
    <row r="35" spans="1:14" ht="12.75" customHeight="1" hidden="1">
      <c r="A35" s="15"/>
      <c r="B35" s="15"/>
      <c r="C35" s="15"/>
      <c r="D35" s="24"/>
      <c r="E35" s="24">
        <v>0</v>
      </c>
      <c r="F35" s="24"/>
      <c r="G35" s="24"/>
      <c r="H35" s="24"/>
      <c r="I35" s="24">
        <v>0</v>
      </c>
      <c r="J35" s="24">
        <f>SUM(J9:J21)</f>
        <v>755449</v>
      </c>
      <c r="K35" s="24"/>
      <c r="L35" s="24">
        <v>0</v>
      </c>
      <c r="M35" s="24"/>
      <c r="N35" s="24"/>
    </row>
    <row r="36" spans="1:14" ht="12.75" customHeight="1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7" ht="93" customHeight="1">
      <c r="A37" s="416"/>
      <c r="B37" s="416"/>
      <c r="C37" s="416"/>
      <c r="D37" s="416"/>
      <c r="E37" s="416"/>
      <c r="F37" s="416"/>
      <c r="G37" s="416"/>
    </row>
    <row r="38" spans="3:14" ht="12.75">
      <c r="C38" s="105"/>
      <c r="G38" s="105"/>
      <c r="K38" s="105"/>
      <c r="N38" s="105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98"/>
      <c r="K41" s="98"/>
      <c r="N41" s="98"/>
    </row>
    <row r="42" spans="3:14" ht="12.75">
      <c r="C42" s="105"/>
      <c r="G42" s="190"/>
      <c r="K42" s="190"/>
      <c r="N42" s="190"/>
    </row>
  </sheetData>
  <sheetProtection/>
  <mergeCells count="6">
    <mergeCell ref="D1:S2"/>
    <mergeCell ref="D3:F3"/>
    <mergeCell ref="G3:I3"/>
    <mergeCell ref="J3:L3"/>
    <mergeCell ref="M3:N3"/>
    <mergeCell ref="A37:G37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view="pageBreakPreview" zoomScale="82" zoomScaleNormal="75" zoomScaleSheetLayoutView="82" zoomScalePageLayoutView="0" workbookViewId="0" topLeftCell="A1">
      <pane xSplit="3" ySplit="5" topLeftCell="J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" sqref="J3:L3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hidden="1" customWidth="1"/>
    <col min="5" max="5" width="11.00390625" style="3" hidden="1" customWidth="1"/>
    <col min="6" max="6" width="12.25390625" style="3" hidden="1" customWidth="1"/>
    <col min="7" max="7" width="12.125" style="3" hidden="1" customWidth="1"/>
    <col min="8" max="8" width="12.25390625" style="3" hidden="1" customWidth="1"/>
    <col min="9" max="9" width="11.00390625" style="3" hidden="1" customWidth="1"/>
    <col min="10" max="12" width="12.75390625" style="3" customWidth="1"/>
    <col min="13" max="14" width="12.75390625" style="3" hidden="1" customWidth="1"/>
    <col min="15" max="20" width="12.75390625" style="3" customWidth="1"/>
    <col min="21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324" t="s">
        <v>317</v>
      </c>
      <c r="E1" s="325"/>
      <c r="F1" s="325"/>
      <c r="G1" s="325"/>
      <c r="H1" s="322"/>
      <c r="I1" s="322"/>
      <c r="J1" s="322"/>
      <c r="K1" s="322"/>
      <c r="L1" s="212"/>
      <c r="M1" s="212"/>
      <c r="N1" s="212"/>
      <c r="O1" s="212"/>
      <c r="P1" s="212"/>
      <c r="Q1" s="212"/>
      <c r="R1" s="212"/>
      <c r="S1" s="213"/>
    </row>
    <row r="2" spans="1:19" ht="12.75">
      <c r="A2" s="14" t="s">
        <v>11</v>
      </c>
      <c r="B2" s="14" t="s">
        <v>0</v>
      </c>
      <c r="C2" s="14" t="s">
        <v>42</v>
      </c>
      <c r="D2" s="326"/>
      <c r="E2" s="323"/>
      <c r="F2" s="323"/>
      <c r="G2" s="323"/>
      <c r="H2" s="323"/>
      <c r="I2" s="323"/>
      <c r="J2" s="323"/>
      <c r="K2" s="323"/>
      <c r="L2" s="214"/>
      <c r="M2" s="214"/>
      <c r="N2" s="214"/>
      <c r="O2" s="214"/>
      <c r="P2" s="214"/>
      <c r="Q2" s="214"/>
      <c r="R2" s="214"/>
      <c r="S2" s="215"/>
    </row>
    <row r="3" spans="1:20" ht="12.75">
      <c r="A3" s="14" t="s">
        <v>7</v>
      </c>
      <c r="B3" s="14" t="s">
        <v>1</v>
      </c>
      <c r="C3" s="184" t="s">
        <v>74</v>
      </c>
      <c r="D3" s="413" t="s">
        <v>427</v>
      </c>
      <c r="E3" s="414"/>
      <c r="F3" s="415"/>
      <c r="G3" s="413" t="s">
        <v>429</v>
      </c>
      <c r="H3" s="414"/>
      <c r="I3" s="415"/>
      <c r="J3" s="413" t="s">
        <v>428</v>
      </c>
      <c r="K3" s="414"/>
      <c r="L3" s="415"/>
      <c r="M3" s="413" t="s">
        <v>225</v>
      </c>
      <c r="N3" s="415"/>
      <c r="O3" s="413" t="s">
        <v>544</v>
      </c>
      <c r="P3" s="414"/>
      <c r="Q3" s="415"/>
      <c r="R3" s="413" t="s">
        <v>535</v>
      </c>
      <c r="S3" s="414"/>
      <c r="T3" s="415"/>
    </row>
    <row r="4" spans="1:20" ht="13.5">
      <c r="A4" s="14" t="s">
        <v>8</v>
      </c>
      <c r="B4" s="14"/>
      <c r="C4" s="106" t="s">
        <v>75</v>
      </c>
      <c r="D4" s="4" t="s">
        <v>318</v>
      </c>
      <c r="E4" s="4" t="s">
        <v>318</v>
      </c>
      <c r="F4" s="4" t="s">
        <v>70</v>
      </c>
      <c r="G4" s="4" t="s">
        <v>318</v>
      </c>
      <c r="H4" s="4" t="s">
        <v>318</v>
      </c>
      <c r="I4" s="4" t="s">
        <v>70</v>
      </c>
      <c r="J4" s="4" t="s">
        <v>318</v>
      </c>
      <c r="K4" s="4" t="s">
        <v>318</v>
      </c>
      <c r="L4" s="4" t="s">
        <v>70</v>
      </c>
      <c r="M4" s="4" t="s">
        <v>325</v>
      </c>
      <c r="N4" s="186" t="s">
        <v>325</v>
      </c>
      <c r="O4" s="4" t="s">
        <v>318</v>
      </c>
      <c r="P4" s="4" t="s">
        <v>318</v>
      </c>
      <c r="Q4" s="4" t="s">
        <v>70</v>
      </c>
      <c r="R4" s="4" t="s">
        <v>318</v>
      </c>
      <c r="S4" s="4" t="s">
        <v>318</v>
      </c>
      <c r="T4" s="4" t="s">
        <v>70</v>
      </c>
    </row>
    <row r="5" spans="1:20" ht="12.75">
      <c r="A5" s="175"/>
      <c r="B5" s="21"/>
      <c r="C5" s="83"/>
      <c r="D5" s="187" t="s">
        <v>85</v>
      </c>
      <c r="E5" s="187" t="s">
        <v>319</v>
      </c>
      <c r="F5" s="187"/>
      <c r="G5" s="187" t="s">
        <v>85</v>
      </c>
      <c r="H5" s="187" t="s">
        <v>319</v>
      </c>
      <c r="I5" s="187"/>
      <c r="J5" s="187" t="s">
        <v>85</v>
      </c>
      <c r="K5" s="187" t="s">
        <v>319</v>
      </c>
      <c r="L5" s="187"/>
      <c r="M5" s="4" t="s">
        <v>322</v>
      </c>
      <c r="N5" s="186" t="s">
        <v>326</v>
      </c>
      <c r="O5" s="187" t="s">
        <v>85</v>
      </c>
      <c r="P5" s="187" t="s">
        <v>319</v>
      </c>
      <c r="Q5" s="187"/>
      <c r="R5" s="187" t="s">
        <v>85</v>
      </c>
      <c r="S5" s="187" t="s">
        <v>319</v>
      </c>
      <c r="T5" s="187"/>
    </row>
    <row r="6" spans="1:20" ht="12.75">
      <c r="A6" s="206"/>
      <c r="B6" s="76"/>
      <c r="C6" s="135"/>
      <c r="D6" s="207" t="s">
        <v>2</v>
      </c>
      <c r="E6" s="208" t="s">
        <v>45</v>
      </c>
      <c r="F6" s="208" t="s">
        <v>320</v>
      </c>
      <c r="G6" s="207" t="s">
        <v>49</v>
      </c>
      <c r="H6" s="207" t="s">
        <v>50</v>
      </c>
      <c r="I6" s="208" t="s">
        <v>185</v>
      </c>
      <c r="J6" s="208" t="s">
        <v>2</v>
      </c>
      <c r="K6" s="208" t="s">
        <v>45</v>
      </c>
      <c r="L6" s="208" t="s">
        <v>320</v>
      </c>
      <c r="M6" s="208" t="s">
        <v>49</v>
      </c>
      <c r="N6" s="208" t="s">
        <v>50</v>
      </c>
      <c r="O6" s="208" t="s">
        <v>49</v>
      </c>
      <c r="P6" s="208" t="s">
        <v>50</v>
      </c>
      <c r="Q6" s="208" t="s">
        <v>185</v>
      </c>
      <c r="R6" s="208" t="s">
        <v>51</v>
      </c>
      <c r="S6" s="208" t="s">
        <v>48</v>
      </c>
      <c r="T6" s="208" t="s">
        <v>186</v>
      </c>
    </row>
    <row r="7" spans="1:20" s="268" customFormat="1" ht="12.75">
      <c r="A7" s="18" t="s">
        <v>32</v>
      </c>
      <c r="B7" s="18"/>
      <c r="C7" s="228" t="s">
        <v>63</v>
      </c>
      <c r="D7" s="6">
        <v>0</v>
      </c>
      <c r="E7" s="210">
        <v>0</v>
      </c>
      <c r="F7" s="18">
        <f>D7-E7</f>
        <v>0</v>
      </c>
      <c r="G7" s="6">
        <v>0</v>
      </c>
      <c r="H7" s="210">
        <v>0</v>
      </c>
      <c r="I7" s="18">
        <f>G7-H7</f>
        <v>0</v>
      </c>
      <c r="J7" s="6">
        <v>0</v>
      </c>
      <c r="K7" s="210">
        <v>0</v>
      </c>
      <c r="L7" s="18">
        <f>J7-K7</f>
        <v>0</v>
      </c>
      <c r="M7" s="18">
        <f>L7-I7</f>
        <v>0</v>
      </c>
      <c r="N7" s="86">
        <f>L7-F7</f>
        <v>0</v>
      </c>
      <c r="O7" s="6">
        <v>0</v>
      </c>
      <c r="P7" s="210">
        <v>0</v>
      </c>
      <c r="Q7" s="18">
        <f>O7-P7</f>
        <v>0</v>
      </c>
      <c r="R7" s="18">
        <f>O7-J7</f>
        <v>0</v>
      </c>
      <c r="S7" s="18">
        <f>P7-K7</f>
        <v>0</v>
      </c>
      <c r="T7" s="18">
        <f>R7-S7</f>
        <v>0</v>
      </c>
    </row>
    <row r="8" spans="1:20" s="268" customFormat="1" ht="12.75">
      <c r="A8" s="18" t="s">
        <v>35</v>
      </c>
      <c r="B8" s="6"/>
      <c r="C8" s="11" t="s">
        <v>54</v>
      </c>
      <c r="D8" s="86">
        <f>D9+D10+D11+D12+D13+D14+D15+D16+D17+D18+D19+D20+D21+D22</f>
        <v>992890</v>
      </c>
      <c r="E8" s="86">
        <f>E9+E10+E11+E12+E13+E14+E15+E16+E17+E18+E19+E20+E21+E22</f>
        <v>458851</v>
      </c>
      <c r="F8" s="86">
        <f aca="true" t="shared" si="0" ref="F8:N8">F9+F10+F11+F12+F13+F14+F15+F16+F17+F18+F19+F20+F21+F22</f>
        <v>534039</v>
      </c>
      <c r="G8" s="86">
        <f t="shared" si="0"/>
        <v>902046</v>
      </c>
      <c r="H8" s="86">
        <f t="shared" si="0"/>
        <v>409643</v>
      </c>
      <c r="I8" s="86">
        <f t="shared" si="0"/>
        <v>492403</v>
      </c>
      <c r="J8" s="86">
        <f>J9+J10+J11+J12+J13+J14+J15+J16+J17+J18+J19+J20+J21+J22</f>
        <v>939576</v>
      </c>
      <c r="K8" s="86">
        <f>K9+K10+K11+K12+K13+K14+K15+K16+K17+K18+K19+K20+K21+K22</f>
        <v>376687</v>
      </c>
      <c r="L8" s="86">
        <f t="shared" si="0"/>
        <v>562889</v>
      </c>
      <c r="M8" s="86">
        <f t="shared" si="0"/>
        <v>70486</v>
      </c>
      <c r="N8" s="86">
        <f t="shared" si="0"/>
        <v>28850</v>
      </c>
      <c r="O8" s="86">
        <f>O9+O10+O11+O12+O13+O14+O15+O16+O17+O18+O19+O20+O21+O22</f>
        <v>879821</v>
      </c>
      <c r="P8" s="86">
        <f>P9+P10+P11+P12+P13+P14+P15+P16+P17+P18+P19+P20+P21+P22</f>
        <v>371744</v>
      </c>
      <c r="Q8" s="86">
        <f>Q9+Q10+Q11+Q12+Q13+Q14+Q15+Q16+Q17+Q18+Q19+Q20+Q21+Q22</f>
        <v>508077</v>
      </c>
      <c r="R8" s="18">
        <f aca="true" t="shared" si="1" ref="R8:S33">O8-J8</f>
        <v>-59755</v>
      </c>
      <c r="S8" s="18">
        <f t="shared" si="1"/>
        <v>-4943</v>
      </c>
      <c r="T8" s="86">
        <f>T9+T10+T11+T12+T13+T14+T15+T16+T17+T18+T19+T20+T21+T22</f>
        <v>-54812</v>
      </c>
    </row>
    <row r="9" spans="1:20" s="269" customFormat="1" ht="12.75">
      <c r="A9" s="7"/>
      <c r="B9" s="30" t="s">
        <v>32</v>
      </c>
      <c r="C9" s="8" t="s">
        <v>76</v>
      </c>
      <c r="D9" s="7">
        <v>30982</v>
      </c>
      <c r="E9" s="211">
        <v>15111</v>
      </c>
      <c r="F9" s="26">
        <f>D9-E9</f>
        <v>15871</v>
      </c>
      <c r="G9" s="7">
        <v>10354</v>
      </c>
      <c r="H9" s="211">
        <v>4610</v>
      </c>
      <c r="I9" s="26">
        <f>G9-H9</f>
        <v>5744</v>
      </c>
      <c r="J9" s="7">
        <v>33499</v>
      </c>
      <c r="K9" s="211">
        <v>15218</v>
      </c>
      <c r="L9" s="26">
        <f>J9-K9</f>
        <v>18281</v>
      </c>
      <c r="M9" s="26">
        <f>L9-I9</f>
        <v>12537</v>
      </c>
      <c r="N9" s="87">
        <f>L9-F9</f>
        <v>2410</v>
      </c>
      <c r="O9" s="7">
        <v>34274</v>
      </c>
      <c r="P9" s="211">
        <v>15413</v>
      </c>
      <c r="Q9" s="26">
        <f>O9-P9</f>
        <v>18861</v>
      </c>
      <c r="R9" s="26">
        <f t="shared" si="1"/>
        <v>775</v>
      </c>
      <c r="S9" s="26">
        <f t="shared" si="1"/>
        <v>195</v>
      </c>
      <c r="T9" s="26">
        <f>R9-S9</f>
        <v>580</v>
      </c>
    </row>
    <row r="10" spans="1:20" s="269" customFormat="1" ht="12.75">
      <c r="A10" s="7"/>
      <c r="B10" s="26" t="s">
        <v>33</v>
      </c>
      <c r="C10" s="8" t="s">
        <v>77</v>
      </c>
      <c r="D10" s="7">
        <v>24402</v>
      </c>
      <c r="E10" s="211">
        <v>12144</v>
      </c>
      <c r="F10" s="26">
        <f aca="true" t="shared" si="2" ref="F10:F33">D10-E10</f>
        <v>12258</v>
      </c>
      <c r="G10" s="7">
        <v>10464</v>
      </c>
      <c r="H10" s="211">
        <v>2837</v>
      </c>
      <c r="I10" s="26">
        <f aca="true" t="shared" si="3" ref="I10:I33">G10-H10</f>
        <v>7627</v>
      </c>
      <c r="J10" s="7">
        <v>25064</v>
      </c>
      <c r="K10" s="211">
        <v>9764</v>
      </c>
      <c r="L10" s="26">
        <f aca="true" t="shared" si="4" ref="L10:L33">J10-K10</f>
        <v>15300</v>
      </c>
      <c r="M10" s="26">
        <f aca="true" t="shared" si="5" ref="M10:M33">L10-I10</f>
        <v>7673</v>
      </c>
      <c r="N10" s="87">
        <f aca="true" t="shared" si="6" ref="N10:N33">L10-F10</f>
        <v>3042</v>
      </c>
      <c r="O10" s="7">
        <v>26635</v>
      </c>
      <c r="P10" s="211">
        <v>9827</v>
      </c>
      <c r="Q10" s="26">
        <f aca="true" t="shared" si="7" ref="Q10:Q23">O10-P10</f>
        <v>16808</v>
      </c>
      <c r="R10" s="26">
        <f t="shared" si="1"/>
        <v>1571</v>
      </c>
      <c r="S10" s="26">
        <f t="shared" si="1"/>
        <v>63</v>
      </c>
      <c r="T10" s="26">
        <f aca="true" t="shared" si="8" ref="T10:T23">R10-S10</f>
        <v>1508</v>
      </c>
    </row>
    <row r="11" spans="1:20" s="269" customFormat="1" ht="12.75">
      <c r="A11" s="7"/>
      <c r="B11" s="26" t="s">
        <v>35</v>
      </c>
      <c r="C11" s="12" t="s">
        <v>78</v>
      </c>
      <c r="D11" s="7">
        <v>38466</v>
      </c>
      <c r="E11" s="211">
        <v>18465</v>
      </c>
      <c r="F11" s="26">
        <f t="shared" si="2"/>
        <v>20001</v>
      </c>
      <c r="G11" s="7">
        <v>14271</v>
      </c>
      <c r="H11" s="211">
        <v>4945</v>
      </c>
      <c r="I11" s="26">
        <f t="shared" si="3"/>
        <v>9326</v>
      </c>
      <c r="J11" s="7">
        <v>37598</v>
      </c>
      <c r="K11" s="211">
        <v>16590</v>
      </c>
      <c r="L11" s="26">
        <f t="shared" si="4"/>
        <v>21008</v>
      </c>
      <c r="M11" s="26">
        <f t="shared" si="5"/>
        <v>11682</v>
      </c>
      <c r="N11" s="87">
        <f t="shared" si="6"/>
        <v>1007</v>
      </c>
      <c r="O11" s="7">
        <v>38246</v>
      </c>
      <c r="P11" s="211">
        <v>17100</v>
      </c>
      <c r="Q11" s="26">
        <f t="shared" si="7"/>
        <v>21146</v>
      </c>
      <c r="R11" s="26">
        <f t="shared" si="1"/>
        <v>648</v>
      </c>
      <c r="S11" s="26">
        <f t="shared" si="1"/>
        <v>510</v>
      </c>
      <c r="T11" s="26">
        <f t="shared" si="8"/>
        <v>138</v>
      </c>
    </row>
    <row r="12" spans="1:20" s="269" customFormat="1" ht="12.75">
      <c r="A12" s="7"/>
      <c r="B12" s="26" t="s">
        <v>36</v>
      </c>
      <c r="C12" s="12" t="s">
        <v>260</v>
      </c>
      <c r="D12" s="7">
        <v>37294</v>
      </c>
      <c r="E12" s="211">
        <v>19877</v>
      </c>
      <c r="F12" s="26">
        <f t="shared" si="2"/>
        <v>17417</v>
      </c>
      <c r="G12" s="7">
        <v>13002</v>
      </c>
      <c r="H12" s="211">
        <v>5442</v>
      </c>
      <c r="I12" s="26">
        <f t="shared" si="3"/>
        <v>7560</v>
      </c>
      <c r="J12" s="7">
        <v>38454</v>
      </c>
      <c r="K12" s="211">
        <v>20461</v>
      </c>
      <c r="L12" s="26">
        <f t="shared" si="4"/>
        <v>17993</v>
      </c>
      <c r="M12" s="26">
        <f t="shared" si="5"/>
        <v>10433</v>
      </c>
      <c r="N12" s="87">
        <f t="shared" si="6"/>
        <v>576</v>
      </c>
      <c r="O12" s="7">
        <v>37938</v>
      </c>
      <c r="P12" s="211">
        <v>19592</v>
      </c>
      <c r="Q12" s="26">
        <f t="shared" si="7"/>
        <v>18346</v>
      </c>
      <c r="R12" s="26">
        <f t="shared" si="1"/>
        <v>-516</v>
      </c>
      <c r="S12" s="26">
        <f t="shared" si="1"/>
        <v>-869</v>
      </c>
      <c r="T12" s="26">
        <f t="shared" si="8"/>
        <v>353</v>
      </c>
    </row>
    <row r="13" spans="1:20" s="269" customFormat="1" ht="12.75">
      <c r="A13" s="7"/>
      <c r="B13" s="26" t="s">
        <v>34</v>
      </c>
      <c r="C13" s="12" t="s">
        <v>79</v>
      </c>
      <c r="D13" s="7">
        <v>26320</v>
      </c>
      <c r="E13" s="211">
        <v>8862</v>
      </c>
      <c r="F13" s="26">
        <f t="shared" si="2"/>
        <v>17458</v>
      </c>
      <c r="G13" s="7">
        <v>9384</v>
      </c>
      <c r="H13" s="211">
        <v>2230</v>
      </c>
      <c r="I13" s="26">
        <f t="shared" si="3"/>
        <v>7154</v>
      </c>
      <c r="J13" s="7">
        <v>26780</v>
      </c>
      <c r="K13" s="211">
        <v>8133</v>
      </c>
      <c r="L13" s="26">
        <f t="shared" si="4"/>
        <v>18647</v>
      </c>
      <c r="M13" s="26">
        <f t="shared" si="5"/>
        <v>11493</v>
      </c>
      <c r="N13" s="87">
        <f t="shared" si="6"/>
        <v>1189</v>
      </c>
      <c r="O13" s="7">
        <v>27103</v>
      </c>
      <c r="P13" s="211">
        <v>8659</v>
      </c>
      <c r="Q13" s="26">
        <f t="shared" si="7"/>
        <v>18444</v>
      </c>
      <c r="R13" s="26">
        <f t="shared" si="1"/>
        <v>323</v>
      </c>
      <c r="S13" s="26">
        <f t="shared" si="1"/>
        <v>526</v>
      </c>
      <c r="T13" s="26">
        <f t="shared" si="8"/>
        <v>-203</v>
      </c>
    </row>
    <row r="14" spans="1:20" s="269" customFormat="1" ht="12.75">
      <c r="A14" s="7"/>
      <c r="B14" s="26" t="s">
        <v>40</v>
      </c>
      <c r="C14" s="12" t="s">
        <v>80</v>
      </c>
      <c r="D14" s="7">
        <v>38264</v>
      </c>
      <c r="E14" s="211">
        <v>23190</v>
      </c>
      <c r="F14" s="26">
        <f t="shared" si="2"/>
        <v>15074</v>
      </c>
      <c r="G14" s="7">
        <v>13308</v>
      </c>
      <c r="H14" s="211">
        <v>6801</v>
      </c>
      <c r="I14" s="26">
        <f t="shared" si="3"/>
        <v>6507</v>
      </c>
      <c r="J14" s="7">
        <v>37255</v>
      </c>
      <c r="K14" s="211">
        <v>20672</v>
      </c>
      <c r="L14" s="26">
        <f t="shared" si="4"/>
        <v>16583</v>
      </c>
      <c r="M14" s="26">
        <f t="shared" si="5"/>
        <v>10076</v>
      </c>
      <c r="N14" s="87">
        <f t="shared" si="6"/>
        <v>1509</v>
      </c>
      <c r="O14" s="7">
        <v>39702</v>
      </c>
      <c r="P14" s="211">
        <v>21967</v>
      </c>
      <c r="Q14" s="26">
        <f t="shared" si="7"/>
        <v>17735</v>
      </c>
      <c r="R14" s="26">
        <f t="shared" si="1"/>
        <v>2447</v>
      </c>
      <c r="S14" s="26">
        <f t="shared" si="1"/>
        <v>1295</v>
      </c>
      <c r="T14" s="26">
        <f t="shared" si="8"/>
        <v>1152</v>
      </c>
    </row>
    <row r="15" spans="1:20" s="269" customFormat="1" ht="12.75">
      <c r="A15" s="7"/>
      <c r="B15" s="101" t="s">
        <v>37</v>
      </c>
      <c r="C15" s="107" t="s">
        <v>81</v>
      </c>
      <c r="D15" s="107">
        <v>403676</v>
      </c>
      <c r="E15" s="211">
        <v>173742</v>
      </c>
      <c r="F15" s="26">
        <f t="shared" si="2"/>
        <v>229934</v>
      </c>
      <c r="G15" s="107">
        <v>144957</v>
      </c>
      <c r="H15" s="211">
        <v>41610</v>
      </c>
      <c r="I15" s="26">
        <f t="shared" si="3"/>
        <v>103347</v>
      </c>
      <c r="J15" s="107">
        <v>429425</v>
      </c>
      <c r="K15" s="211">
        <v>163631</v>
      </c>
      <c r="L15" s="26">
        <f t="shared" si="4"/>
        <v>265794</v>
      </c>
      <c r="M15" s="26">
        <f t="shared" si="5"/>
        <v>162447</v>
      </c>
      <c r="N15" s="87">
        <f t="shared" si="6"/>
        <v>35860</v>
      </c>
      <c r="O15" s="107">
        <v>382101</v>
      </c>
      <c r="P15" s="211">
        <v>155557</v>
      </c>
      <c r="Q15" s="26">
        <f t="shared" si="7"/>
        <v>226544</v>
      </c>
      <c r="R15" s="26">
        <f t="shared" si="1"/>
        <v>-47324</v>
      </c>
      <c r="S15" s="26">
        <f t="shared" si="1"/>
        <v>-8074</v>
      </c>
      <c r="T15" s="26">
        <f t="shared" si="8"/>
        <v>-39250</v>
      </c>
    </row>
    <row r="16" spans="1:20" s="269" customFormat="1" ht="12.75">
      <c r="A16" s="7"/>
      <c r="B16" s="26" t="s">
        <v>38</v>
      </c>
      <c r="C16" s="12" t="s">
        <v>65</v>
      </c>
      <c r="D16" s="7">
        <v>0</v>
      </c>
      <c r="E16" s="211">
        <v>0</v>
      </c>
      <c r="F16" s="26">
        <f t="shared" si="2"/>
        <v>0</v>
      </c>
      <c r="G16" s="7"/>
      <c r="H16" s="211"/>
      <c r="I16" s="26">
        <f t="shared" si="3"/>
        <v>0</v>
      </c>
      <c r="J16" s="7">
        <v>0</v>
      </c>
      <c r="K16" s="211">
        <v>0</v>
      </c>
      <c r="L16" s="26">
        <f t="shared" si="4"/>
        <v>0</v>
      </c>
      <c r="M16" s="26">
        <f t="shared" si="5"/>
        <v>0</v>
      </c>
      <c r="N16" s="87">
        <f t="shared" si="6"/>
        <v>0</v>
      </c>
      <c r="O16" s="7"/>
      <c r="P16" s="211"/>
      <c r="Q16" s="26">
        <f t="shared" si="7"/>
        <v>0</v>
      </c>
      <c r="R16" s="26">
        <f t="shared" si="1"/>
        <v>0</v>
      </c>
      <c r="S16" s="26">
        <f t="shared" si="1"/>
        <v>0</v>
      </c>
      <c r="T16" s="26">
        <f t="shared" si="8"/>
        <v>0</v>
      </c>
    </row>
    <row r="17" spans="1:20" s="269" customFormat="1" ht="12.75">
      <c r="A17" s="7"/>
      <c r="B17" s="101" t="s">
        <v>39</v>
      </c>
      <c r="C17" s="107" t="s">
        <v>62</v>
      </c>
      <c r="D17" s="107">
        <v>0</v>
      </c>
      <c r="E17" s="211">
        <v>0</v>
      </c>
      <c r="F17" s="26">
        <f t="shared" si="2"/>
        <v>0</v>
      </c>
      <c r="G17" s="107">
        <v>379247</v>
      </c>
      <c r="H17" s="211">
        <v>211260</v>
      </c>
      <c r="I17" s="26">
        <f t="shared" si="3"/>
        <v>167987</v>
      </c>
      <c r="J17" s="107">
        <v>0</v>
      </c>
      <c r="K17" s="211">
        <v>0</v>
      </c>
      <c r="L17" s="26">
        <f t="shared" si="4"/>
        <v>0</v>
      </c>
      <c r="M17" s="26">
        <f t="shared" si="5"/>
        <v>-167987</v>
      </c>
      <c r="N17" s="87">
        <f t="shared" si="6"/>
        <v>0</v>
      </c>
      <c r="O17" s="107"/>
      <c r="P17" s="211"/>
      <c r="Q17" s="26">
        <f t="shared" si="7"/>
        <v>0</v>
      </c>
      <c r="R17" s="26">
        <f t="shared" si="1"/>
        <v>0</v>
      </c>
      <c r="S17" s="26">
        <f t="shared" si="1"/>
        <v>0</v>
      </c>
      <c r="T17" s="26">
        <f t="shared" si="8"/>
        <v>0</v>
      </c>
    </row>
    <row r="18" spans="1:20" s="269" customFormat="1" ht="12.75">
      <c r="A18" s="7"/>
      <c r="B18" s="101" t="s">
        <v>13</v>
      </c>
      <c r="C18" s="107" t="s">
        <v>295</v>
      </c>
      <c r="D18" s="107">
        <v>24037</v>
      </c>
      <c r="E18" s="211">
        <v>14500</v>
      </c>
      <c r="F18" s="26">
        <f t="shared" si="2"/>
        <v>9537</v>
      </c>
      <c r="G18" s="107">
        <v>6853</v>
      </c>
      <c r="H18" s="211">
        <v>3143</v>
      </c>
      <c r="I18" s="26">
        <f t="shared" si="3"/>
        <v>3710</v>
      </c>
      <c r="J18" s="107">
        <v>25401</v>
      </c>
      <c r="K18" s="211">
        <v>14747</v>
      </c>
      <c r="L18" s="26">
        <f t="shared" si="4"/>
        <v>10654</v>
      </c>
      <c r="M18" s="26">
        <f t="shared" si="5"/>
        <v>6944</v>
      </c>
      <c r="N18" s="87">
        <f t="shared" si="6"/>
        <v>1117</v>
      </c>
      <c r="O18" s="107">
        <v>18257</v>
      </c>
      <c r="P18" s="211">
        <v>11529</v>
      </c>
      <c r="Q18" s="26">
        <f t="shared" si="7"/>
        <v>6728</v>
      </c>
      <c r="R18" s="26">
        <f t="shared" si="1"/>
        <v>-7144</v>
      </c>
      <c r="S18" s="26">
        <f t="shared" si="1"/>
        <v>-3218</v>
      </c>
      <c r="T18" s="26">
        <f t="shared" si="8"/>
        <v>-3926</v>
      </c>
    </row>
    <row r="19" spans="1:20" s="269" customFormat="1" ht="12.75">
      <c r="A19" s="7"/>
      <c r="B19" s="101" t="s">
        <v>14</v>
      </c>
      <c r="C19" s="107" t="s">
        <v>296</v>
      </c>
      <c r="D19" s="107">
        <v>20792</v>
      </c>
      <c r="E19" s="211">
        <v>13118</v>
      </c>
      <c r="F19" s="26">
        <f t="shared" si="2"/>
        <v>7674</v>
      </c>
      <c r="G19" s="107">
        <v>4765</v>
      </c>
      <c r="H19" s="211">
        <v>2850</v>
      </c>
      <c r="I19" s="26">
        <f t="shared" si="3"/>
        <v>1915</v>
      </c>
      <c r="J19" s="107">
        <v>16975</v>
      </c>
      <c r="K19" s="211">
        <v>9724</v>
      </c>
      <c r="L19" s="26">
        <f t="shared" si="4"/>
        <v>7251</v>
      </c>
      <c r="M19" s="26">
        <f t="shared" si="5"/>
        <v>5336</v>
      </c>
      <c r="N19" s="87">
        <f t="shared" si="6"/>
        <v>-423</v>
      </c>
      <c r="O19" s="107">
        <v>10514</v>
      </c>
      <c r="P19" s="211">
        <v>7302</v>
      </c>
      <c r="Q19" s="26">
        <f t="shared" si="7"/>
        <v>3212</v>
      </c>
      <c r="R19" s="26">
        <f t="shared" si="1"/>
        <v>-6461</v>
      </c>
      <c r="S19" s="26">
        <f t="shared" si="1"/>
        <v>-2422</v>
      </c>
      <c r="T19" s="26">
        <f t="shared" si="8"/>
        <v>-4039</v>
      </c>
    </row>
    <row r="20" spans="1:20" s="269" customFormat="1" ht="12.75">
      <c r="A20" s="7"/>
      <c r="B20" s="101" t="s">
        <v>15</v>
      </c>
      <c r="C20" s="107" t="s">
        <v>263</v>
      </c>
      <c r="D20" s="107">
        <v>46585</v>
      </c>
      <c r="E20" s="211">
        <v>34633</v>
      </c>
      <c r="F20" s="26">
        <f t="shared" si="2"/>
        <v>11952</v>
      </c>
      <c r="G20" s="107">
        <v>47155</v>
      </c>
      <c r="H20" s="211">
        <v>32394</v>
      </c>
      <c r="I20" s="26">
        <f t="shared" si="3"/>
        <v>14761</v>
      </c>
      <c r="J20" s="107">
        <v>50124</v>
      </c>
      <c r="K20" s="211">
        <v>30603</v>
      </c>
      <c r="L20" s="26">
        <f t="shared" si="4"/>
        <v>19521</v>
      </c>
      <c r="M20" s="26">
        <f t="shared" si="5"/>
        <v>4760</v>
      </c>
      <c r="N20" s="87">
        <f t="shared" si="6"/>
        <v>7569</v>
      </c>
      <c r="O20" s="107">
        <v>47690</v>
      </c>
      <c r="P20" s="211">
        <v>27966</v>
      </c>
      <c r="Q20" s="26">
        <f t="shared" si="7"/>
        <v>19724</v>
      </c>
      <c r="R20" s="26">
        <f t="shared" si="1"/>
        <v>-2434</v>
      </c>
      <c r="S20" s="26">
        <f t="shared" si="1"/>
        <v>-2637</v>
      </c>
      <c r="T20" s="26">
        <f t="shared" si="8"/>
        <v>203</v>
      </c>
    </row>
    <row r="21" spans="1:20" s="269" customFormat="1" ht="12.75">
      <c r="A21" s="7"/>
      <c r="B21" s="101" t="s">
        <v>16</v>
      </c>
      <c r="C21" s="107" t="s">
        <v>226</v>
      </c>
      <c r="D21" s="107">
        <v>0</v>
      </c>
      <c r="E21" s="211">
        <v>0</v>
      </c>
      <c r="F21" s="26">
        <f t="shared" si="2"/>
        <v>0</v>
      </c>
      <c r="G21" s="107"/>
      <c r="H21" s="211"/>
      <c r="I21" s="26">
        <f t="shared" si="3"/>
        <v>0</v>
      </c>
      <c r="J21" s="107">
        <v>0</v>
      </c>
      <c r="K21" s="211">
        <v>0</v>
      </c>
      <c r="L21" s="26">
        <f t="shared" si="4"/>
        <v>0</v>
      </c>
      <c r="M21" s="26">
        <f t="shared" si="5"/>
        <v>0</v>
      </c>
      <c r="N21" s="87">
        <f t="shared" si="6"/>
        <v>0</v>
      </c>
      <c r="O21" s="107"/>
      <c r="P21" s="211"/>
      <c r="Q21" s="26">
        <f t="shared" si="7"/>
        <v>0</v>
      </c>
      <c r="R21" s="26">
        <f t="shared" si="1"/>
        <v>0</v>
      </c>
      <c r="S21" s="26">
        <f t="shared" si="1"/>
        <v>0</v>
      </c>
      <c r="T21" s="26">
        <f t="shared" si="8"/>
        <v>0</v>
      </c>
    </row>
    <row r="22" spans="1:20" s="269" customFormat="1" ht="12.75">
      <c r="A22" s="7"/>
      <c r="B22" s="101" t="s">
        <v>17</v>
      </c>
      <c r="C22" s="107" t="s">
        <v>256</v>
      </c>
      <c r="D22" s="107">
        <v>302072</v>
      </c>
      <c r="E22" s="211">
        <v>125209</v>
      </c>
      <c r="F22" s="26">
        <f t="shared" si="2"/>
        <v>176863</v>
      </c>
      <c r="G22" s="107">
        <v>248286</v>
      </c>
      <c r="H22" s="211">
        <v>91521</v>
      </c>
      <c r="I22" s="26">
        <f t="shared" si="3"/>
        <v>156765</v>
      </c>
      <c r="J22" s="107">
        <v>219001</v>
      </c>
      <c r="K22" s="211">
        <v>67144</v>
      </c>
      <c r="L22" s="26">
        <f t="shared" si="4"/>
        <v>151857</v>
      </c>
      <c r="M22" s="26">
        <f t="shared" si="5"/>
        <v>-4908</v>
      </c>
      <c r="N22" s="87">
        <f t="shared" si="6"/>
        <v>-25006</v>
      </c>
      <c r="O22" s="107">
        <f>99052+118309</f>
        <v>217361</v>
      </c>
      <c r="P22" s="211">
        <f>43384+33448</f>
        <v>76832</v>
      </c>
      <c r="Q22" s="26">
        <f t="shared" si="7"/>
        <v>140529</v>
      </c>
      <c r="R22" s="26">
        <f t="shared" si="1"/>
        <v>-1640</v>
      </c>
      <c r="S22" s="26">
        <f t="shared" si="1"/>
        <v>9688</v>
      </c>
      <c r="T22" s="26">
        <f t="shared" si="8"/>
        <v>-11328</v>
      </c>
    </row>
    <row r="23" spans="1:20" s="268" customFormat="1" ht="12.75">
      <c r="A23" s="18" t="s">
        <v>36</v>
      </c>
      <c r="B23" s="6"/>
      <c r="C23" s="6" t="s">
        <v>66</v>
      </c>
      <c r="D23" s="6">
        <v>34093</v>
      </c>
      <c r="E23" s="210">
        <v>11126</v>
      </c>
      <c r="F23" s="18">
        <f t="shared" si="2"/>
        <v>22967</v>
      </c>
      <c r="G23" s="6">
        <v>32236</v>
      </c>
      <c r="H23" s="210">
        <v>11263</v>
      </c>
      <c r="I23" s="18">
        <f t="shared" si="3"/>
        <v>20973</v>
      </c>
      <c r="J23" s="6">
        <v>34874</v>
      </c>
      <c r="K23" s="210">
        <v>6681</v>
      </c>
      <c r="L23" s="18">
        <f t="shared" si="4"/>
        <v>28193</v>
      </c>
      <c r="M23" s="18">
        <f t="shared" si="5"/>
        <v>7220</v>
      </c>
      <c r="N23" s="86">
        <f t="shared" si="6"/>
        <v>5226</v>
      </c>
      <c r="O23" s="6">
        <v>32504</v>
      </c>
      <c r="P23" s="210">
        <v>8153</v>
      </c>
      <c r="Q23" s="18">
        <f t="shared" si="7"/>
        <v>24351</v>
      </c>
      <c r="R23" s="18">
        <f t="shared" si="1"/>
        <v>-2370</v>
      </c>
      <c r="S23" s="18">
        <f t="shared" si="1"/>
        <v>1472</v>
      </c>
      <c r="T23" s="18">
        <f t="shared" si="8"/>
        <v>-3842</v>
      </c>
    </row>
    <row r="24" spans="1:20" s="268" customFormat="1" ht="12.75">
      <c r="A24" s="18" t="s">
        <v>36</v>
      </c>
      <c r="B24" s="6"/>
      <c r="C24" s="11" t="s">
        <v>64</v>
      </c>
      <c r="D24" s="86">
        <f aca="true" t="shared" si="9" ref="D24:N24">D25+D26+D27+D28+D29+D30+D31</f>
        <v>83827</v>
      </c>
      <c r="E24" s="86">
        <f t="shared" si="9"/>
        <v>44336</v>
      </c>
      <c r="F24" s="86">
        <f t="shared" si="9"/>
        <v>39491</v>
      </c>
      <c r="G24" s="86">
        <f t="shared" si="9"/>
        <v>65612</v>
      </c>
      <c r="H24" s="86">
        <f t="shared" si="9"/>
        <v>32348</v>
      </c>
      <c r="I24" s="86">
        <f t="shared" si="9"/>
        <v>33264</v>
      </c>
      <c r="J24" s="86">
        <f t="shared" si="9"/>
        <v>69844</v>
      </c>
      <c r="K24" s="86">
        <f t="shared" si="9"/>
        <v>35311</v>
      </c>
      <c r="L24" s="86">
        <f t="shared" si="9"/>
        <v>34533</v>
      </c>
      <c r="M24" s="86">
        <f t="shared" si="9"/>
        <v>1269</v>
      </c>
      <c r="N24" s="86">
        <f t="shared" si="9"/>
        <v>-4958</v>
      </c>
      <c r="O24" s="86">
        <f>O25+O26+O27+O28+O29+O30+O31</f>
        <v>57508</v>
      </c>
      <c r="P24" s="86">
        <f>P25+P26+P27+P28+P29+P30+P31</f>
        <v>30084</v>
      </c>
      <c r="Q24" s="86">
        <f>Q25+Q26+Q27+Q28+Q29+Q30+Q31</f>
        <v>27424</v>
      </c>
      <c r="R24" s="18">
        <f t="shared" si="1"/>
        <v>-12336</v>
      </c>
      <c r="S24" s="18">
        <f t="shared" si="1"/>
        <v>-5227</v>
      </c>
      <c r="T24" s="86">
        <f>T25+T26+T27+T28+T29+T30+T31</f>
        <v>-7109</v>
      </c>
    </row>
    <row r="25" spans="1:20" s="269" customFormat="1" ht="12.75">
      <c r="A25" s="26"/>
      <c r="B25" s="101" t="s">
        <v>32</v>
      </c>
      <c r="C25" s="107" t="s">
        <v>264</v>
      </c>
      <c r="D25" s="88">
        <v>21743</v>
      </c>
      <c r="E25" s="211">
        <v>12343</v>
      </c>
      <c r="F25" s="26">
        <f t="shared" si="2"/>
        <v>9400</v>
      </c>
      <c r="G25" s="88">
        <v>16264</v>
      </c>
      <c r="H25" s="211">
        <v>6714</v>
      </c>
      <c r="I25" s="26">
        <f t="shared" si="3"/>
        <v>9550</v>
      </c>
      <c r="J25" s="88">
        <v>18287</v>
      </c>
      <c r="K25" s="211">
        <v>8591</v>
      </c>
      <c r="L25" s="26">
        <f t="shared" si="4"/>
        <v>9696</v>
      </c>
      <c r="M25" s="26">
        <f t="shared" si="5"/>
        <v>146</v>
      </c>
      <c r="N25" s="87">
        <f t="shared" si="6"/>
        <v>296</v>
      </c>
      <c r="O25" s="88">
        <v>17316</v>
      </c>
      <c r="P25" s="211">
        <v>9088</v>
      </c>
      <c r="Q25" s="26">
        <f aca="true" t="shared" si="10" ref="Q25:Q33">O25-P25</f>
        <v>8228</v>
      </c>
      <c r="R25" s="26">
        <f t="shared" si="1"/>
        <v>-971</v>
      </c>
      <c r="S25" s="26">
        <f t="shared" si="1"/>
        <v>497</v>
      </c>
      <c r="T25" s="26">
        <f aca="true" t="shared" si="11" ref="T25:T33">R25-S25</f>
        <v>-1468</v>
      </c>
    </row>
    <row r="26" spans="1:20" s="269" customFormat="1" ht="12.75">
      <c r="A26" s="26"/>
      <c r="B26" s="101" t="s">
        <v>33</v>
      </c>
      <c r="C26" s="107" t="s">
        <v>297</v>
      </c>
      <c r="D26" s="88">
        <v>2426</v>
      </c>
      <c r="E26" s="211">
        <v>940</v>
      </c>
      <c r="F26" s="26">
        <f t="shared" si="2"/>
        <v>1486</v>
      </c>
      <c r="G26" s="88">
        <v>1031</v>
      </c>
      <c r="H26" s="211">
        <v>530</v>
      </c>
      <c r="I26" s="26">
        <f t="shared" si="3"/>
        <v>501</v>
      </c>
      <c r="J26" s="88">
        <v>2317</v>
      </c>
      <c r="K26" s="211">
        <v>392</v>
      </c>
      <c r="L26" s="26">
        <f t="shared" si="4"/>
        <v>1925</v>
      </c>
      <c r="M26" s="26">
        <f t="shared" si="5"/>
        <v>1424</v>
      </c>
      <c r="N26" s="87">
        <f t="shared" si="6"/>
        <v>439</v>
      </c>
      <c r="O26" s="88">
        <v>1041</v>
      </c>
      <c r="P26" s="211">
        <v>476</v>
      </c>
      <c r="Q26" s="26">
        <f t="shared" si="10"/>
        <v>565</v>
      </c>
      <c r="R26" s="26">
        <f t="shared" si="1"/>
        <v>-1276</v>
      </c>
      <c r="S26" s="26">
        <f t="shared" si="1"/>
        <v>84</v>
      </c>
      <c r="T26" s="26">
        <f t="shared" si="11"/>
        <v>-1360</v>
      </c>
    </row>
    <row r="27" spans="1:20" s="269" customFormat="1" ht="12.75">
      <c r="A27" s="26"/>
      <c r="B27" s="101" t="s">
        <v>35</v>
      </c>
      <c r="C27" s="107" t="s">
        <v>298</v>
      </c>
      <c r="D27" s="88">
        <v>935</v>
      </c>
      <c r="E27" s="211">
        <v>664</v>
      </c>
      <c r="F27" s="26">
        <f t="shared" si="2"/>
        <v>271</v>
      </c>
      <c r="G27" s="88">
        <v>712</v>
      </c>
      <c r="H27" s="211">
        <v>303</v>
      </c>
      <c r="I27" s="26">
        <f t="shared" si="3"/>
        <v>409</v>
      </c>
      <c r="J27" s="88">
        <v>903</v>
      </c>
      <c r="K27" s="211">
        <v>469</v>
      </c>
      <c r="L27" s="26">
        <f t="shared" si="4"/>
        <v>434</v>
      </c>
      <c r="M27" s="26">
        <f t="shared" si="5"/>
        <v>25</v>
      </c>
      <c r="N27" s="87">
        <f t="shared" si="6"/>
        <v>163</v>
      </c>
      <c r="O27" s="88">
        <v>606</v>
      </c>
      <c r="P27" s="211">
        <v>206</v>
      </c>
      <c r="Q27" s="26">
        <f t="shared" si="10"/>
        <v>400</v>
      </c>
      <c r="R27" s="26">
        <f t="shared" si="1"/>
        <v>-297</v>
      </c>
      <c r="S27" s="26">
        <f t="shared" si="1"/>
        <v>-263</v>
      </c>
      <c r="T27" s="26">
        <f t="shared" si="11"/>
        <v>-34</v>
      </c>
    </row>
    <row r="28" spans="1:20" s="269" customFormat="1" ht="12.75">
      <c r="A28" s="26"/>
      <c r="B28" s="101" t="s">
        <v>36</v>
      </c>
      <c r="C28" s="107" t="s">
        <v>299</v>
      </c>
      <c r="D28" s="88">
        <v>15118</v>
      </c>
      <c r="E28" s="211">
        <v>8738</v>
      </c>
      <c r="F28" s="26">
        <f t="shared" si="2"/>
        <v>6380</v>
      </c>
      <c r="G28" s="88">
        <v>10541</v>
      </c>
      <c r="H28" s="211">
        <v>6865</v>
      </c>
      <c r="I28" s="26">
        <f t="shared" si="3"/>
        <v>3676</v>
      </c>
      <c r="J28" s="88">
        <v>10145</v>
      </c>
      <c r="K28" s="211">
        <v>6793</v>
      </c>
      <c r="L28" s="26">
        <f t="shared" si="4"/>
        <v>3352</v>
      </c>
      <c r="M28" s="26">
        <f t="shared" si="5"/>
        <v>-324</v>
      </c>
      <c r="N28" s="87">
        <f t="shared" si="6"/>
        <v>-3028</v>
      </c>
      <c r="O28" s="88">
        <v>5562</v>
      </c>
      <c r="P28" s="211">
        <v>3354</v>
      </c>
      <c r="Q28" s="26">
        <f t="shared" si="10"/>
        <v>2208</v>
      </c>
      <c r="R28" s="26">
        <f t="shared" si="1"/>
        <v>-4583</v>
      </c>
      <c r="S28" s="26">
        <f t="shared" si="1"/>
        <v>-3439</v>
      </c>
      <c r="T28" s="26">
        <f t="shared" si="11"/>
        <v>-1144</v>
      </c>
    </row>
    <row r="29" spans="1:20" s="269" customFormat="1" ht="12.75">
      <c r="A29" s="26"/>
      <c r="B29" s="101" t="s">
        <v>34</v>
      </c>
      <c r="C29" s="107" t="s">
        <v>300</v>
      </c>
      <c r="D29" s="88">
        <v>0</v>
      </c>
      <c r="E29" s="211">
        <v>0</v>
      </c>
      <c r="F29" s="26">
        <f t="shared" si="2"/>
        <v>0</v>
      </c>
      <c r="G29" s="88">
        <v>30</v>
      </c>
      <c r="H29" s="211">
        <v>10</v>
      </c>
      <c r="I29" s="26">
        <f t="shared" si="3"/>
        <v>20</v>
      </c>
      <c r="J29" s="88">
        <v>60</v>
      </c>
      <c r="K29" s="211">
        <v>36</v>
      </c>
      <c r="L29" s="26">
        <f t="shared" si="4"/>
        <v>24</v>
      </c>
      <c r="M29" s="26">
        <f t="shared" si="5"/>
        <v>4</v>
      </c>
      <c r="N29" s="87">
        <f t="shared" si="6"/>
        <v>24</v>
      </c>
      <c r="O29" s="88">
        <v>154</v>
      </c>
      <c r="P29" s="211">
        <v>48</v>
      </c>
      <c r="Q29" s="26">
        <f t="shared" si="10"/>
        <v>106</v>
      </c>
      <c r="R29" s="26">
        <f t="shared" si="1"/>
        <v>94</v>
      </c>
      <c r="S29" s="26">
        <f t="shared" si="1"/>
        <v>12</v>
      </c>
      <c r="T29" s="26">
        <f t="shared" si="11"/>
        <v>82</v>
      </c>
    </row>
    <row r="30" spans="1:20" s="269" customFormat="1" ht="12.75">
      <c r="A30" s="26"/>
      <c r="B30" s="101" t="s">
        <v>40</v>
      </c>
      <c r="C30" s="107" t="s">
        <v>224</v>
      </c>
      <c r="D30" s="88">
        <v>7119</v>
      </c>
      <c r="E30" s="211">
        <v>5043</v>
      </c>
      <c r="F30" s="26">
        <f t="shared" si="2"/>
        <v>2076</v>
      </c>
      <c r="G30" s="88">
        <v>6686</v>
      </c>
      <c r="H30" s="211">
        <v>4181</v>
      </c>
      <c r="I30" s="26">
        <f t="shared" si="3"/>
        <v>2505</v>
      </c>
      <c r="J30" s="88">
        <v>7205</v>
      </c>
      <c r="K30" s="211">
        <v>5299</v>
      </c>
      <c r="L30" s="26">
        <f t="shared" si="4"/>
        <v>1906</v>
      </c>
      <c r="M30" s="26">
        <f t="shared" si="5"/>
        <v>-599</v>
      </c>
      <c r="N30" s="87">
        <f t="shared" si="6"/>
        <v>-170</v>
      </c>
      <c r="O30" s="88">
        <v>5790</v>
      </c>
      <c r="P30" s="211">
        <v>3510</v>
      </c>
      <c r="Q30" s="26">
        <f t="shared" si="10"/>
        <v>2280</v>
      </c>
      <c r="R30" s="26">
        <f t="shared" si="1"/>
        <v>-1415</v>
      </c>
      <c r="S30" s="26">
        <f t="shared" si="1"/>
        <v>-1789</v>
      </c>
      <c r="T30" s="26">
        <f t="shared" si="11"/>
        <v>374</v>
      </c>
    </row>
    <row r="31" spans="1:20" s="269" customFormat="1" ht="12.75">
      <c r="A31" s="26"/>
      <c r="B31" s="101" t="s">
        <v>37</v>
      </c>
      <c r="C31" s="107" t="s">
        <v>214</v>
      </c>
      <c r="D31" s="88">
        <v>36486</v>
      </c>
      <c r="E31" s="211">
        <v>16608</v>
      </c>
      <c r="F31" s="26">
        <f t="shared" si="2"/>
        <v>19878</v>
      </c>
      <c r="G31" s="88">
        <v>30348</v>
      </c>
      <c r="H31" s="211">
        <v>13745</v>
      </c>
      <c r="I31" s="26">
        <f t="shared" si="3"/>
        <v>16603</v>
      </c>
      <c r="J31" s="88">
        <v>30927</v>
      </c>
      <c r="K31" s="211">
        <v>13731</v>
      </c>
      <c r="L31" s="26">
        <f t="shared" si="4"/>
        <v>17196</v>
      </c>
      <c r="M31" s="26">
        <f t="shared" si="5"/>
        <v>593</v>
      </c>
      <c r="N31" s="87">
        <f t="shared" si="6"/>
        <v>-2682</v>
      </c>
      <c r="O31" s="88">
        <v>27039</v>
      </c>
      <c r="P31" s="211">
        <v>13402</v>
      </c>
      <c r="Q31" s="26">
        <f t="shared" si="10"/>
        <v>13637</v>
      </c>
      <c r="R31" s="26">
        <f t="shared" si="1"/>
        <v>-3888</v>
      </c>
      <c r="S31" s="26">
        <f t="shared" si="1"/>
        <v>-329</v>
      </c>
      <c r="T31" s="26">
        <f t="shared" si="11"/>
        <v>-3559</v>
      </c>
    </row>
    <row r="32" spans="1:20" ht="12.75">
      <c r="A32" s="18" t="s">
        <v>34</v>
      </c>
      <c r="B32" s="6"/>
      <c r="C32" s="11" t="s">
        <v>270</v>
      </c>
      <c r="D32" s="90">
        <v>0</v>
      </c>
      <c r="E32" s="210">
        <v>0</v>
      </c>
      <c r="F32" s="18">
        <f t="shared" si="2"/>
        <v>0</v>
      </c>
      <c r="G32" s="91">
        <v>0</v>
      </c>
      <c r="H32" s="91">
        <v>0</v>
      </c>
      <c r="I32" s="18">
        <f t="shared" si="3"/>
        <v>0</v>
      </c>
      <c r="J32" s="91">
        <v>0</v>
      </c>
      <c r="K32" s="91">
        <v>0</v>
      </c>
      <c r="L32" s="18">
        <f t="shared" si="4"/>
        <v>0</v>
      </c>
      <c r="M32" s="18">
        <f t="shared" si="5"/>
        <v>0</v>
      </c>
      <c r="N32" s="86">
        <f t="shared" si="6"/>
        <v>0</v>
      </c>
      <c r="O32" s="91">
        <v>0</v>
      </c>
      <c r="P32" s="91">
        <v>0</v>
      </c>
      <c r="Q32" s="18">
        <f t="shared" si="10"/>
        <v>0</v>
      </c>
      <c r="R32" s="18">
        <f t="shared" si="1"/>
        <v>0</v>
      </c>
      <c r="S32" s="18">
        <f t="shared" si="1"/>
        <v>0</v>
      </c>
      <c r="T32" s="18">
        <f t="shared" si="11"/>
        <v>0</v>
      </c>
    </row>
    <row r="33" spans="1:20" ht="12.75">
      <c r="A33" s="18" t="s">
        <v>40</v>
      </c>
      <c r="B33" s="6"/>
      <c r="C33" s="11" t="s">
        <v>487</v>
      </c>
      <c r="D33" s="90"/>
      <c r="E33" s="210"/>
      <c r="F33" s="18">
        <f t="shared" si="2"/>
        <v>0</v>
      </c>
      <c r="G33" s="91">
        <v>0</v>
      </c>
      <c r="H33" s="91">
        <v>0</v>
      </c>
      <c r="I33" s="18">
        <f t="shared" si="3"/>
        <v>0</v>
      </c>
      <c r="J33" s="91">
        <v>39473</v>
      </c>
      <c r="K33" s="91">
        <v>5491</v>
      </c>
      <c r="L33" s="18">
        <f t="shared" si="4"/>
        <v>33982</v>
      </c>
      <c r="M33" s="18">
        <f t="shared" si="5"/>
        <v>33982</v>
      </c>
      <c r="N33" s="86">
        <f t="shared" si="6"/>
        <v>33982</v>
      </c>
      <c r="O33" s="91">
        <v>34155</v>
      </c>
      <c r="P33" s="91">
        <v>7552</v>
      </c>
      <c r="Q33" s="18">
        <f t="shared" si="10"/>
        <v>26603</v>
      </c>
      <c r="R33" s="18">
        <f t="shared" si="1"/>
        <v>-5318</v>
      </c>
      <c r="S33" s="18">
        <f t="shared" si="1"/>
        <v>2061</v>
      </c>
      <c r="T33" s="18">
        <f t="shared" si="11"/>
        <v>-7379</v>
      </c>
    </row>
    <row r="34" spans="1:20" ht="12.75">
      <c r="A34" s="188" t="s">
        <v>8</v>
      </c>
      <c r="B34" s="104"/>
      <c r="C34" s="189" t="s">
        <v>301</v>
      </c>
      <c r="D34" s="22">
        <f>D32+D24+D23+D8+D7+D33</f>
        <v>1110810</v>
      </c>
      <c r="E34" s="22">
        <f aca="true" t="shared" si="12" ref="E34:N34">E32+E24+E23+E8+E7+E33</f>
        <v>514313</v>
      </c>
      <c r="F34" s="22">
        <f t="shared" si="12"/>
        <v>596497</v>
      </c>
      <c r="G34" s="22">
        <f t="shared" si="12"/>
        <v>999894</v>
      </c>
      <c r="H34" s="22">
        <f t="shared" si="12"/>
        <v>453254</v>
      </c>
      <c r="I34" s="22">
        <f t="shared" si="12"/>
        <v>546640</v>
      </c>
      <c r="J34" s="22">
        <f t="shared" si="12"/>
        <v>1083767</v>
      </c>
      <c r="K34" s="22">
        <f t="shared" si="12"/>
        <v>424170</v>
      </c>
      <c r="L34" s="22">
        <f t="shared" si="12"/>
        <v>659597</v>
      </c>
      <c r="M34" s="22">
        <f t="shared" si="12"/>
        <v>112957</v>
      </c>
      <c r="N34" s="22">
        <f t="shared" si="12"/>
        <v>63100</v>
      </c>
      <c r="O34" s="22">
        <f aca="true" t="shared" si="13" ref="O34:T34">O32+O24+O23+O8+O7+O33</f>
        <v>1003988</v>
      </c>
      <c r="P34" s="22">
        <f t="shared" si="13"/>
        <v>417533</v>
      </c>
      <c r="Q34" s="22">
        <f t="shared" si="13"/>
        <v>586455</v>
      </c>
      <c r="R34" s="22">
        <f t="shared" si="13"/>
        <v>-79779</v>
      </c>
      <c r="S34" s="22">
        <f t="shared" si="13"/>
        <v>-6637</v>
      </c>
      <c r="T34" s="22">
        <f t="shared" si="13"/>
        <v>-73142</v>
      </c>
    </row>
    <row r="35" spans="1:14" ht="12.75" customHeight="1" hidden="1">
      <c r="A35" s="15"/>
      <c r="B35" s="15"/>
      <c r="C35" s="15"/>
      <c r="D35" s="24"/>
      <c r="E35" s="24">
        <v>0</v>
      </c>
      <c r="F35" s="24"/>
      <c r="G35" s="24"/>
      <c r="H35" s="24"/>
      <c r="I35" s="24">
        <v>0</v>
      </c>
      <c r="J35" s="24">
        <f>SUM(J9:J21)</f>
        <v>720575</v>
      </c>
      <c r="K35" s="24"/>
      <c r="L35" s="24">
        <v>0</v>
      </c>
      <c r="M35" s="24"/>
      <c r="N35" s="24"/>
    </row>
    <row r="36" spans="1:14" ht="12.75" customHeight="1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7" ht="93" customHeight="1">
      <c r="A37" s="416"/>
      <c r="B37" s="416"/>
      <c r="C37" s="416"/>
      <c r="D37" s="416"/>
      <c r="E37" s="416"/>
      <c r="F37" s="416"/>
      <c r="G37" s="416"/>
    </row>
    <row r="38" spans="3:14" ht="12.75">
      <c r="C38" s="105"/>
      <c r="G38" s="105"/>
      <c r="K38" s="105"/>
      <c r="N38" s="105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98"/>
      <c r="K41" s="98"/>
      <c r="N41" s="98"/>
    </row>
    <row r="42" spans="3:14" ht="12.75">
      <c r="C42" s="105"/>
      <c r="G42" s="190"/>
      <c r="K42" s="190"/>
      <c r="N42" s="190"/>
    </row>
  </sheetData>
  <sheetProtection/>
  <mergeCells count="7">
    <mergeCell ref="R3:T3"/>
    <mergeCell ref="D3:F3"/>
    <mergeCell ref="G3:I3"/>
    <mergeCell ref="J3:L3"/>
    <mergeCell ref="M3:N3"/>
    <mergeCell ref="A37:G37"/>
    <mergeCell ref="O3:Q3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5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buzsurbernadett</cp:lastModifiedBy>
  <cp:lastPrinted>2021-01-21T10:29:43Z</cp:lastPrinted>
  <dcterms:created xsi:type="dcterms:W3CDTF">2000-07-12T09:08:54Z</dcterms:created>
  <dcterms:modified xsi:type="dcterms:W3CDTF">2021-01-21T10:30:00Z</dcterms:modified>
  <cp:category/>
  <cp:version/>
  <cp:contentType/>
  <cp:contentStatus/>
</cp:coreProperties>
</file>