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rhato\Huszár Anett\2020. évi 2. sz. módosítás (feladatalpú feloszt)\RNÖ\"/>
    </mc:Choice>
  </mc:AlternateContent>
  <bookViews>
    <workbookView xWindow="0" yWindow="0" windowWidth="19200" windowHeight="11595"/>
  </bookViews>
  <sheets>
    <sheet name="2020 mód" sheetId="1" r:id="rId1"/>
  </sheets>
  <definedNames>
    <definedName name="_xlnm.Print_Area" localSheetId="0">'2020 mód'!$A$1:$D$66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1" i="1" l="1"/>
  <c r="C49" i="1"/>
  <c r="C48" i="1"/>
  <c r="C43" i="1"/>
  <c r="C39" i="1"/>
  <c r="C37" i="1"/>
  <c r="B59" i="1" l="1"/>
  <c r="C35" i="1" l="1"/>
  <c r="C41" i="1"/>
  <c r="C56" i="1"/>
  <c r="B56" i="1"/>
  <c r="D58" i="1"/>
  <c r="C53" i="1"/>
  <c r="D57" i="1" l="1"/>
  <c r="D9" i="1" l="1"/>
  <c r="D10" i="1"/>
  <c r="D11" i="1"/>
  <c r="D12" i="1"/>
  <c r="D13" i="1"/>
  <c r="D14" i="1"/>
  <c r="D15" i="1"/>
  <c r="D16" i="1"/>
  <c r="D17" i="1"/>
  <c r="D18" i="1"/>
  <c r="D22" i="1"/>
  <c r="D23" i="1"/>
  <c r="D24" i="1"/>
  <c r="D25" i="1"/>
  <c r="C8" i="1"/>
  <c r="C7" i="1" s="1"/>
  <c r="C6" i="1" s="1"/>
  <c r="B8" i="1"/>
  <c r="B7" i="1" s="1"/>
  <c r="B6" i="1" s="1"/>
  <c r="D7" i="1" l="1"/>
  <c r="D6" i="1"/>
  <c r="D8" i="1"/>
  <c r="B66" i="1"/>
  <c r="B54" i="1" l="1"/>
  <c r="B53" i="1"/>
  <c r="B51" i="1"/>
  <c r="B48" i="1"/>
  <c r="B45" i="1"/>
  <c r="B44" i="1"/>
  <c r="B41" i="1"/>
  <c r="B37" i="1"/>
  <c r="B35" i="1"/>
  <c r="B20" i="1" l="1"/>
  <c r="B26" i="1" s="1"/>
  <c r="B42" i="1"/>
  <c r="B38" i="1"/>
  <c r="B32" i="1"/>
  <c r="B61" i="1" s="1"/>
  <c r="B31" i="1" l="1"/>
  <c r="D53" i="1" l="1"/>
  <c r="D48" i="1"/>
  <c r="D37" i="1"/>
  <c r="D51" i="1"/>
  <c r="C44" i="1"/>
  <c r="C45" i="1"/>
  <c r="D45" i="1" s="1"/>
  <c r="D65" i="1"/>
  <c r="D64" i="1"/>
  <c r="D33" i="1"/>
  <c r="D34" i="1"/>
  <c r="D35" i="1"/>
  <c r="D36" i="1"/>
  <c r="D39" i="1"/>
  <c r="D40" i="1"/>
  <c r="D41" i="1"/>
  <c r="D43" i="1"/>
  <c r="D46" i="1"/>
  <c r="D47" i="1"/>
  <c r="D49" i="1"/>
  <c r="D50" i="1"/>
  <c r="D52" i="1"/>
  <c r="D55" i="1"/>
  <c r="D60" i="1"/>
  <c r="C59" i="1"/>
  <c r="D59" i="1" s="1"/>
  <c r="C54" i="1"/>
  <c r="C38" i="1"/>
  <c r="C32" i="1"/>
  <c r="C20" i="1" l="1"/>
  <c r="D21" i="1"/>
  <c r="C42" i="1"/>
  <c r="D42" i="1" s="1"/>
  <c r="D38" i="1"/>
  <c r="D44" i="1"/>
  <c r="D32" i="1"/>
  <c r="D54" i="1"/>
  <c r="C61" i="1" l="1"/>
  <c r="D61" i="1" s="1"/>
  <c r="C31" i="1"/>
  <c r="D31" i="1" s="1"/>
  <c r="D20" i="1"/>
  <c r="C26" i="1"/>
  <c r="D19" i="1"/>
  <c r="C66" i="1"/>
  <c r="D56" i="1" l="1"/>
  <c r="D26" i="1"/>
  <c r="D66" i="1"/>
</calcChain>
</file>

<file path=xl/sharedStrings.xml><?xml version="1.0" encoding="utf-8"?>
<sst xmlns="http://schemas.openxmlformats.org/spreadsheetml/2006/main" count="70" uniqueCount="64">
  <si>
    <t>BEVÉTELEK</t>
  </si>
  <si>
    <t>I. Tárgyévi működési bevételek</t>
  </si>
  <si>
    <t>BEVÉTELEK mindösszesen</t>
  </si>
  <si>
    <t>KIADÁSOK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</si>
  <si>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</si>
  <si>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LÉTSZÁMADATOK</t>
  </si>
  <si>
    <t>Közfoglalkoztatottak</t>
  </si>
  <si>
    <t>Diákmunka keretében foglalkoztatottak</t>
  </si>
  <si>
    <t>Összesen</t>
  </si>
  <si>
    <t>1.2. Feladatalapú támogatás maradványa</t>
  </si>
  <si>
    <t>1.3. Önkormányzati támogatás maradványa</t>
  </si>
  <si>
    <t>1.2.1. Munkaadót terhelő járulékok (tiszteletdíj, repiadó, cégtelefon)</t>
  </si>
  <si>
    <t>II. Pénzmaradvány</t>
  </si>
  <si>
    <t>1. Működési pénzmaradvány</t>
  </si>
  <si>
    <t>1.4. Közfoglalkoztatási támogatás maradványa</t>
  </si>
  <si>
    <t>Eltérés</t>
  </si>
  <si>
    <t>2020. évi módosított előirányzat</t>
  </si>
  <si>
    <t>2020. évi új módosított előirányzat</t>
  </si>
  <si>
    <t>1.1.7. Emberi Erőforrás Min. támogatása Tábor</t>
  </si>
  <si>
    <t>1.1.6. Munkaügyi Kp. Közfogi 2019.04.15-2020.02.29. (2020.évre)</t>
  </si>
  <si>
    <t xml:space="preserve">1.1.5. Munkaügyi Kp.  Diákmunka </t>
  </si>
  <si>
    <t>1.1.4. Kaposvár MJV Önkormányzatának tám. Közfogalk 20% önrész</t>
  </si>
  <si>
    <t>1.1.3. Kaposvár MJV Önkormányzatának tám. Gyereknap</t>
  </si>
  <si>
    <r>
      <t>1.1.2.</t>
    </r>
    <r>
      <rPr>
        <sz val="7"/>
        <color indexed="8"/>
        <rFont val="Times New Roman"/>
        <family val="1"/>
        <charset val="238"/>
      </rPr>
      <t>  </t>
    </r>
    <r>
      <rPr>
        <sz val="12"/>
        <color indexed="8"/>
        <rFont val="Times New Roman"/>
        <family val="1"/>
        <charset val="238"/>
      </rPr>
      <t>Kaposvár MJV Önkormányzatának támogatása</t>
    </r>
  </si>
  <si>
    <t>1.1.1.2. Feladatalapú támogatás</t>
  </si>
  <si>
    <t>1.1.1.1. Működési támogatás</t>
  </si>
  <si>
    <r>
      <t>1.1.1.</t>
    </r>
    <r>
      <rPr>
        <sz val="7"/>
        <color indexed="8"/>
        <rFont val="Times New Roman"/>
        <family val="1"/>
        <charset val="238"/>
      </rPr>
      <t xml:space="preserve">  </t>
    </r>
    <r>
      <rPr>
        <sz val="12"/>
        <color indexed="8"/>
        <rFont val="Times New Roman"/>
        <family val="1"/>
        <charset val="238"/>
      </rPr>
      <t>Központi támogatás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</si>
  <si>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</si>
  <si>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</si>
  <si>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t>2. Technikai pénzmaradvány</t>
  </si>
  <si>
    <r>
      <t xml:space="preserve">1.1. </t>
    </r>
    <r>
      <rPr>
        <sz val="12"/>
        <color indexed="8"/>
        <rFont val="Times New Roman"/>
        <family val="1"/>
        <charset val="238"/>
      </rPr>
      <t>Állami támogatás maradványa</t>
    </r>
  </si>
  <si>
    <t>1.2. Egyéb bevétel</t>
  </si>
  <si>
    <r>
      <t xml:space="preserve">1.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</si>
  <si>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</si>
  <si>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1.1.1. Nemzetiségi önkormányzati képviselők tiszteletdíja</t>
  </si>
  <si>
    <t>1.2. Munkaadót terhelő járulékok és szociális hozzájárulási adó</t>
  </si>
  <si>
    <t xml:space="preserve">1.1.2. Munkabér Diákmunka </t>
  </si>
  <si>
    <t>1.1.3. Munkabér közfogl. 2019.04.15-2020.02.29. (2020. évre)</t>
  </si>
  <si>
    <t>1.1.4. Közlekedési költségtérítés</t>
  </si>
  <si>
    <t>1.2.2. Munkaadót terhelő járulékok Diákmunka</t>
  </si>
  <si>
    <t>1.2.3. Munkaadót terhelő járulékok (közfogl.) 2019.04.15-2020.02.29. (2020. évre)</t>
  </si>
  <si>
    <r>
      <t xml:space="preserve">1.3.1. </t>
    </r>
    <r>
      <rPr>
        <sz val="12"/>
        <color indexed="8"/>
        <rFont val="Times New Roman"/>
        <family val="1"/>
        <charset val="238"/>
      </rPr>
      <t>Üzemeltetési anyagok besz.(pl: tisztítószer, rendezvények anyagktg-e)</t>
    </r>
  </si>
  <si>
    <r>
      <t>1.3.2.</t>
    </r>
    <r>
      <rPr>
        <sz val="12"/>
        <color indexed="8"/>
        <rFont val="Times New Roman"/>
        <family val="1"/>
        <charset val="238"/>
      </rPr>
      <t> Informatikai szolgáltatások (internet)</t>
    </r>
  </si>
  <si>
    <r>
      <t>1.3.3.</t>
    </r>
    <r>
      <rPr>
        <sz val="12"/>
        <color indexed="8"/>
        <rFont val="Times New Roman"/>
        <family val="1"/>
        <charset val="238"/>
      </rPr>
      <t> Kommunikációs szolgáltatások (telefon)</t>
    </r>
  </si>
  <si>
    <r>
      <t>1.3.4.</t>
    </r>
    <r>
      <rPr>
        <sz val="12"/>
        <color indexed="8"/>
        <rFont val="Times New Roman"/>
        <family val="1"/>
        <charset val="238"/>
      </rPr>
      <t> Bérleti díj</t>
    </r>
  </si>
  <si>
    <t>1.3.5. Szakmai tevékenységet segítő szolgáltatás</t>
  </si>
  <si>
    <r>
      <t>1.3.6.</t>
    </r>
    <r>
      <rPr>
        <sz val="12"/>
        <color indexed="8"/>
        <rFont val="Times New Roman"/>
        <family val="1"/>
        <charset val="238"/>
      </rPr>
      <t> Egyéb szolgáltatások (pl: bank ktg, posta)</t>
    </r>
  </si>
  <si>
    <t>1.3.8. Kiküldetések</t>
  </si>
  <si>
    <t>1.3.9. Karbantartás, kisjavítás</t>
  </si>
  <si>
    <t>1.3.10. Működési célú előzetesen felszámított áfa</t>
  </si>
  <si>
    <t>1.3.11. Egyéb dologi kiadások 2019.04.15-2020.02.29.üzemorvos</t>
  </si>
  <si>
    <t>1.3.12. Egyéb dologi kiadások</t>
  </si>
  <si>
    <t>1.3. Dologi és egyéb folyó kiadás</t>
  </si>
  <si>
    <t>2. Támogatások</t>
  </si>
  <si>
    <t>II. Tárgyévi felhalmozási célú kiadások</t>
  </si>
  <si>
    <t xml:space="preserve">1.  Beruházás </t>
  </si>
  <si>
    <t>1.1.5.  Egyéb külső személyi juttatások</t>
  </si>
  <si>
    <t>1.4. Általános tartalék</t>
  </si>
  <si>
    <t>1.4.1. Technikai pénzmaradvány (zárolt)</t>
  </si>
  <si>
    <t>2.1. Alapítványi támogatás</t>
  </si>
  <si>
    <t>2.2. Támogatás visszafizetése</t>
  </si>
  <si>
    <t>KIADÁSOK mindösszesen</t>
  </si>
  <si>
    <t>1.1.8. Emberi Erőforrás Min. támogatása Kulturális program</t>
  </si>
  <si>
    <t>Roma Nemzetiségi Önkormányzat 2020. évi költségvetési előirányzata 2. számú módosítása  TOP nélkül (adatok e Ft-ban)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</si>
</sst>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/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1" xfId="0" applyFont="1" applyBorder="1"/>
    <xf numFmtId="0" fontId="2" fillId="0" borderId="2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0" fillId="0" borderId="0" xfId="0" applyNumberFormat="1"/>
    <xf numFmtId="3" fontId="11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11" fillId="0" borderId="2" xfId="0" applyFont="1" applyBorder="1"/>
    <xf numFmtId="0" fontId="0" fillId="0" borderId="0" xfId="0" applyAlignment="1">
      <alignment horizontal="left"/>
    </xf>
    <xf numFmtId="3" fontId="1" fillId="2" borderId="1" xfId="0" applyNumberFormat="1" applyFont="1" applyFill="1" applyBorder="1"/>
    <xf numFmtId="0" fontId="0" fillId="0" borderId="0" xfId="0" applyBorder="1"/>
    <xf numFmtId="0" fontId="12" fillId="0" borderId="0" xfId="0" applyFont="1"/>
    <xf numFmtId="0" fontId="0" fillId="0" borderId="0" xfId="0" applyFill="1" applyBorder="1"/>
    <xf numFmtId="3" fontId="2" fillId="2" borderId="1" xfId="0" applyNumberFormat="1" applyFont="1" applyFill="1" applyBorder="1"/>
    <xf numFmtId="0" fontId="1" fillId="0" borderId="2" xfId="0" applyFont="1" applyBorder="1" applyAlignment="1">
      <alignment horizontal="left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" fontId="1" fillId="0" borderId="2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4" fillId="0" borderId="0" xfId="0" applyFont="1" applyAlignment="1"/>
    <xf numFmtId="0" fontId="8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topLeftCell="A4" zoomScaleNormal="100" zoomScaleSheetLayoutView="100" workbookViewId="0">
      <selection activeCell="A4" sqref="A1:A1048576"/>
    </sheetView>
  </sheetViews>
  <sheetFormatPr defaultRowHeight="15.75" x14ac:dyDescent="0.25"/>
  <cols>
    <col min="1" max="1" width="76.5703125" customWidth="1"/>
    <col min="2" max="2" width="13.5703125" customWidth="1"/>
    <col min="3" max="3" width="13" customWidth="1"/>
    <col min="4" max="4" width="11.7109375" style="22" customWidth="1"/>
  </cols>
  <sheetData>
    <row r="1" spans="1:4" ht="15" x14ac:dyDescent="0.25">
      <c r="A1" s="41" t="s">
        <v>63</v>
      </c>
      <c r="B1" s="41"/>
      <c r="C1" s="41"/>
      <c r="D1"/>
    </row>
    <row r="2" spans="1:4" ht="15" x14ac:dyDescent="0.25">
      <c r="D2"/>
    </row>
    <row r="3" spans="1:4" x14ac:dyDescent="0.25">
      <c r="A3" s="1" t="s">
        <v>0</v>
      </c>
      <c r="D3"/>
    </row>
    <row r="4" spans="1:4" ht="45" x14ac:dyDescent="0.25">
      <c r="A4" s="28"/>
      <c r="B4" s="2" t="s">
        <v>16</v>
      </c>
      <c r="C4" s="2" t="s">
        <v>17</v>
      </c>
      <c r="D4" s="23" t="s">
        <v>15</v>
      </c>
    </row>
    <row r="5" spans="1:4" x14ac:dyDescent="0.25">
      <c r="A5" s="29" t="s">
        <v>1</v>
      </c>
      <c r="B5" s="3"/>
      <c r="C5" s="3"/>
      <c r="D5" s="24"/>
    </row>
    <row r="6" spans="1:4" x14ac:dyDescent="0.25">
      <c r="A6" s="30" t="s">
        <v>28</v>
      </c>
      <c r="B6" s="5">
        <f>B7+B18</f>
        <v>3585</v>
      </c>
      <c r="C6" s="5">
        <f>C7+C18</f>
        <v>8149</v>
      </c>
      <c r="D6" s="5">
        <f>C6-B6</f>
        <v>4564</v>
      </c>
    </row>
    <row r="7" spans="1:4" x14ac:dyDescent="0.25">
      <c r="A7" s="30" t="s">
        <v>27</v>
      </c>
      <c r="B7" s="5">
        <f>SUM(B11:B17)+B8</f>
        <v>3585</v>
      </c>
      <c r="C7" s="5">
        <f>SUM(C11:C17)+C8</f>
        <v>8146</v>
      </c>
      <c r="D7" s="5">
        <f t="shared" ref="D7:D25" si="0">C7-B7</f>
        <v>4561</v>
      </c>
    </row>
    <row r="8" spans="1:4" x14ac:dyDescent="0.25">
      <c r="A8" s="31" t="s">
        <v>26</v>
      </c>
      <c r="B8" s="4">
        <f>SUM(B9:B10)</f>
        <v>1040</v>
      </c>
      <c r="C8" s="4">
        <f t="shared" ref="C8" si="1">SUM(C9:C10)</f>
        <v>3601</v>
      </c>
      <c r="D8" s="4">
        <f t="shared" si="0"/>
        <v>2561</v>
      </c>
    </row>
    <row r="9" spans="1:4" x14ac:dyDescent="0.25">
      <c r="A9" s="27" t="s">
        <v>25</v>
      </c>
      <c r="B9" s="4">
        <v>1040</v>
      </c>
      <c r="C9" s="4">
        <v>1040</v>
      </c>
      <c r="D9" s="4">
        <f t="shared" si="0"/>
        <v>0</v>
      </c>
    </row>
    <row r="10" spans="1:4" x14ac:dyDescent="0.25">
      <c r="A10" s="27" t="s">
        <v>24</v>
      </c>
      <c r="B10" s="4">
        <v>0</v>
      </c>
      <c r="C10" s="4">
        <v>2561</v>
      </c>
      <c r="D10" s="4">
        <f t="shared" si="0"/>
        <v>2561</v>
      </c>
    </row>
    <row r="11" spans="1:4" x14ac:dyDescent="0.25">
      <c r="A11" s="27" t="s">
        <v>23</v>
      </c>
      <c r="B11" s="4">
        <v>2263</v>
      </c>
      <c r="C11" s="4">
        <v>2263</v>
      </c>
      <c r="D11" s="4">
        <f t="shared" si="0"/>
        <v>0</v>
      </c>
    </row>
    <row r="12" spans="1:4" x14ac:dyDescent="0.25">
      <c r="A12" s="27" t="s">
        <v>22</v>
      </c>
      <c r="B12" s="4">
        <v>0</v>
      </c>
      <c r="C12" s="4">
        <v>0</v>
      </c>
      <c r="D12" s="4">
        <f t="shared" si="0"/>
        <v>0</v>
      </c>
    </row>
    <row r="13" spans="1:4" x14ac:dyDescent="0.25">
      <c r="A13" s="27" t="s">
        <v>21</v>
      </c>
      <c r="B13" s="4">
        <v>0</v>
      </c>
      <c r="C13" s="4">
        <v>0</v>
      </c>
      <c r="D13" s="4">
        <f t="shared" si="0"/>
        <v>0</v>
      </c>
    </row>
    <row r="14" spans="1:4" x14ac:dyDescent="0.25">
      <c r="A14" s="32" t="s">
        <v>20</v>
      </c>
      <c r="B14" s="4">
        <v>0</v>
      </c>
      <c r="C14" s="4">
        <v>0</v>
      </c>
      <c r="D14" s="4">
        <f t="shared" si="0"/>
        <v>0</v>
      </c>
    </row>
    <row r="15" spans="1:4" x14ac:dyDescent="0.25">
      <c r="A15" s="27" t="s">
        <v>19</v>
      </c>
      <c r="B15" s="4">
        <v>282</v>
      </c>
      <c r="C15" s="4">
        <v>282</v>
      </c>
      <c r="D15" s="4">
        <f t="shared" si="0"/>
        <v>0</v>
      </c>
    </row>
    <row r="16" spans="1:4" x14ac:dyDescent="0.25">
      <c r="A16" s="7" t="s">
        <v>18</v>
      </c>
      <c r="B16" s="4">
        <v>0</v>
      </c>
      <c r="C16" s="4">
        <v>1500</v>
      </c>
      <c r="D16" s="4">
        <f t="shared" si="0"/>
        <v>1500</v>
      </c>
    </row>
    <row r="17" spans="1:4" x14ac:dyDescent="0.25">
      <c r="A17" s="7" t="s">
        <v>62</v>
      </c>
      <c r="B17" s="4">
        <v>0</v>
      </c>
      <c r="C17" s="4">
        <v>500</v>
      </c>
      <c r="D17" s="4">
        <f t="shared" si="0"/>
        <v>500</v>
      </c>
    </row>
    <row r="18" spans="1:4" x14ac:dyDescent="0.25">
      <c r="A18" s="8" t="s">
        <v>31</v>
      </c>
      <c r="B18" s="5">
        <v>0</v>
      </c>
      <c r="C18" s="5">
        <v>3</v>
      </c>
      <c r="D18" s="5">
        <f t="shared" si="0"/>
        <v>3</v>
      </c>
    </row>
    <row r="19" spans="1:4" x14ac:dyDescent="0.25">
      <c r="A19" s="43" t="s">
        <v>12</v>
      </c>
      <c r="B19" s="5">
        <v>0</v>
      </c>
      <c r="C19" s="5">
        <v>0</v>
      </c>
      <c r="D19" s="5">
        <f t="shared" si="0"/>
        <v>0</v>
      </c>
    </row>
    <row r="20" spans="1:4" x14ac:dyDescent="0.25">
      <c r="A20" s="39" t="s">
        <v>13</v>
      </c>
      <c r="B20" s="20">
        <f>SUM(B21:B25)</f>
        <v>1648</v>
      </c>
      <c r="C20" s="20">
        <f>SUM(C21:C25)</f>
        <v>1648</v>
      </c>
      <c r="D20" s="5">
        <f t="shared" si="0"/>
        <v>0</v>
      </c>
    </row>
    <row r="21" spans="1:4" x14ac:dyDescent="0.25">
      <c r="A21" s="40" t="s">
        <v>30</v>
      </c>
      <c r="B21" s="16">
        <v>0</v>
      </c>
      <c r="C21" s="16">
        <v>0</v>
      </c>
      <c r="D21" s="4">
        <f t="shared" si="0"/>
        <v>0</v>
      </c>
    </row>
    <row r="22" spans="1:4" x14ac:dyDescent="0.25">
      <c r="A22" s="34" t="s">
        <v>9</v>
      </c>
      <c r="B22" s="16">
        <v>306</v>
      </c>
      <c r="C22" s="16">
        <v>306</v>
      </c>
      <c r="D22" s="4">
        <f t="shared" si="0"/>
        <v>0</v>
      </c>
    </row>
    <row r="23" spans="1:4" x14ac:dyDescent="0.25">
      <c r="A23" s="34" t="s">
        <v>10</v>
      </c>
      <c r="B23" s="16">
        <v>570</v>
      </c>
      <c r="C23" s="16">
        <v>570</v>
      </c>
      <c r="D23" s="4">
        <f t="shared" si="0"/>
        <v>0</v>
      </c>
    </row>
    <row r="24" spans="1:4" x14ac:dyDescent="0.25">
      <c r="A24" s="34" t="s">
        <v>14</v>
      </c>
      <c r="B24" s="16">
        <v>309</v>
      </c>
      <c r="C24" s="16">
        <v>309</v>
      </c>
      <c r="D24" s="4">
        <f t="shared" si="0"/>
        <v>0</v>
      </c>
    </row>
    <row r="25" spans="1:4" x14ac:dyDescent="0.25">
      <c r="A25" s="27" t="s">
        <v>29</v>
      </c>
      <c r="B25" s="4">
        <v>463</v>
      </c>
      <c r="C25" s="4">
        <v>463</v>
      </c>
      <c r="D25" s="4">
        <f t="shared" si="0"/>
        <v>0</v>
      </c>
    </row>
    <row r="26" spans="1:4" x14ac:dyDescent="0.25">
      <c r="A26" s="33" t="s">
        <v>2</v>
      </c>
      <c r="B26" s="9">
        <f>B6+B20</f>
        <v>5233</v>
      </c>
      <c r="C26" s="9">
        <f>C6+C20</f>
        <v>9797</v>
      </c>
      <c r="D26" s="20">
        <f>C26-B26</f>
        <v>4564</v>
      </c>
    </row>
    <row r="27" spans="1:4" x14ac:dyDescent="0.25">
      <c r="B27" s="10"/>
      <c r="C27" s="10"/>
    </row>
    <row r="28" spans="1:4" x14ac:dyDescent="0.25">
      <c r="A28" s="1" t="s">
        <v>3</v>
      </c>
      <c r="B28" s="10"/>
      <c r="C28" s="10"/>
    </row>
    <row r="29" spans="1:4" ht="45" x14ac:dyDescent="0.25">
      <c r="A29" s="28"/>
      <c r="B29" s="2" t="s">
        <v>16</v>
      </c>
      <c r="C29" s="2" t="s">
        <v>17</v>
      </c>
      <c r="D29" s="23" t="s">
        <v>15</v>
      </c>
    </row>
    <row r="30" spans="1:4" x14ac:dyDescent="0.25">
      <c r="A30" s="31" t="s">
        <v>4</v>
      </c>
      <c r="B30" s="4"/>
      <c r="C30" s="4"/>
      <c r="D30" s="24"/>
    </row>
    <row r="31" spans="1:4" x14ac:dyDescent="0.25">
      <c r="A31" s="30" t="s">
        <v>32</v>
      </c>
      <c r="B31" s="5">
        <f>B32+B38+B42+B54</f>
        <v>5233</v>
      </c>
      <c r="C31" s="5">
        <f>C32+C38+C42+C54</f>
        <v>9467</v>
      </c>
      <c r="D31" s="20">
        <f>C31-B31</f>
        <v>4234</v>
      </c>
    </row>
    <row r="32" spans="1:4" x14ac:dyDescent="0.25">
      <c r="A32" s="30" t="s">
        <v>33</v>
      </c>
      <c r="B32" s="5">
        <f>SUM(B33:B37)</f>
        <v>1945</v>
      </c>
      <c r="C32" s="5">
        <f>SUM(C33:C37)</f>
        <v>2678</v>
      </c>
      <c r="D32" s="20">
        <f t="shared" ref="D32:D61" si="2">C32-B32</f>
        <v>733</v>
      </c>
    </row>
    <row r="33" spans="1:5" x14ac:dyDescent="0.25">
      <c r="A33" s="31" t="s">
        <v>34</v>
      </c>
      <c r="B33" s="4">
        <v>1234</v>
      </c>
      <c r="C33" s="4">
        <v>1234</v>
      </c>
      <c r="D33" s="16">
        <f t="shared" si="2"/>
        <v>0</v>
      </c>
    </row>
    <row r="34" spans="1:5" x14ac:dyDescent="0.25">
      <c r="A34" s="27" t="s">
        <v>36</v>
      </c>
      <c r="B34" s="4">
        <v>0</v>
      </c>
      <c r="C34" s="4">
        <v>0</v>
      </c>
      <c r="D34" s="16">
        <f t="shared" si="2"/>
        <v>0</v>
      </c>
    </row>
    <row r="35" spans="1:5" x14ac:dyDescent="0.25">
      <c r="A35" s="6" t="s">
        <v>37</v>
      </c>
      <c r="B35" s="4">
        <f>260+286</f>
        <v>546</v>
      </c>
      <c r="C35" s="4">
        <f>260+286-57</f>
        <v>489</v>
      </c>
      <c r="D35" s="16">
        <f t="shared" si="2"/>
        <v>-57</v>
      </c>
    </row>
    <row r="36" spans="1:5" x14ac:dyDescent="0.25">
      <c r="A36" s="6" t="s">
        <v>38</v>
      </c>
      <c r="B36" s="4">
        <v>12</v>
      </c>
      <c r="C36" s="4">
        <v>12</v>
      </c>
      <c r="D36" s="16">
        <f t="shared" si="2"/>
        <v>0</v>
      </c>
    </row>
    <row r="37" spans="1:5" x14ac:dyDescent="0.25">
      <c r="A37" s="31" t="s">
        <v>56</v>
      </c>
      <c r="B37" s="4">
        <f>80+1+72</f>
        <v>153</v>
      </c>
      <c r="C37" s="4">
        <f>80+1+72+57+426+189+118</f>
        <v>943</v>
      </c>
      <c r="D37" s="16">
        <f t="shared" si="2"/>
        <v>790</v>
      </c>
    </row>
    <row r="38" spans="1:5" ht="15.75" customHeight="1" x14ac:dyDescent="0.25">
      <c r="A38" s="30" t="s">
        <v>35</v>
      </c>
      <c r="B38" s="5">
        <f>SUM(B39:B41)</f>
        <v>281</v>
      </c>
      <c r="C38" s="5">
        <f>SUM(C39:C41)</f>
        <v>361</v>
      </c>
      <c r="D38" s="20">
        <f t="shared" si="2"/>
        <v>80</v>
      </c>
      <c r="E38" s="17"/>
    </row>
    <row r="39" spans="1:5" x14ac:dyDescent="0.25">
      <c r="A39" s="27" t="s">
        <v>11</v>
      </c>
      <c r="B39" s="4">
        <v>236</v>
      </c>
      <c r="C39" s="4">
        <f>236+28+54</f>
        <v>318</v>
      </c>
      <c r="D39" s="16">
        <f t="shared" si="2"/>
        <v>82</v>
      </c>
      <c r="E39" s="17"/>
    </row>
    <row r="40" spans="1:5" ht="15.75" customHeight="1" x14ac:dyDescent="0.25">
      <c r="A40" s="27" t="s">
        <v>39</v>
      </c>
      <c r="B40" s="4">
        <v>0</v>
      </c>
      <c r="C40" s="4">
        <v>0</v>
      </c>
      <c r="D40" s="16">
        <f t="shared" si="2"/>
        <v>0</v>
      </c>
      <c r="E40" s="17"/>
    </row>
    <row r="41" spans="1:5" ht="15.75" customHeight="1" x14ac:dyDescent="0.25">
      <c r="A41" s="42" t="s">
        <v>40</v>
      </c>
      <c r="B41" s="4">
        <f>22+23</f>
        <v>45</v>
      </c>
      <c r="C41" s="4">
        <f>22+23-2</f>
        <v>43</v>
      </c>
      <c r="D41" s="16">
        <f t="shared" si="2"/>
        <v>-2</v>
      </c>
      <c r="E41" s="17"/>
    </row>
    <row r="42" spans="1:5" x14ac:dyDescent="0.25">
      <c r="A42" s="30" t="s">
        <v>52</v>
      </c>
      <c r="B42" s="5">
        <f>SUM(B43:B53)</f>
        <v>2544</v>
      </c>
      <c r="C42" s="5">
        <f>SUM(C43:C53)</f>
        <v>5965</v>
      </c>
      <c r="D42" s="20">
        <f t="shared" si="2"/>
        <v>3421</v>
      </c>
      <c r="E42" s="17"/>
    </row>
    <row r="43" spans="1:5" x14ac:dyDescent="0.25">
      <c r="A43" s="31" t="s">
        <v>41</v>
      </c>
      <c r="B43" s="4">
        <v>255</v>
      </c>
      <c r="C43" s="4">
        <f>255+61+16+47</f>
        <v>379</v>
      </c>
      <c r="D43" s="16">
        <f t="shared" si="2"/>
        <v>124</v>
      </c>
      <c r="E43" s="17"/>
    </row>
    <row r="44" spans="1:5" ht="15.75" customHeight="1" x14ac:dyDescent="0.25">
      <c r="A44" s="31" t="s">
        <v>42</v>
      </c>
      <c r="B44" s="4">
        <f>109+2</f>
        <v>111</v>
      </c>
      <c r="C44" s="4">
        <f>109+2</f>
        <v>111</v>
      </c>
      <c r="D44" s="16">
        <f t="shared" si="2"/>
        <v>0</v>
      </c>
      <c r="E44" s="17"/>
    </row>
    <row r="45" spans="1:5" x14ac:dyDescent="0.25">
      <c r="A45" s="31" t="s">
        <v>43</v>
      </c>
      <c r="B45" s="4">
        <f>141+8</f>
        <v>149</v>
      </c>
      <c r="C45" s="4">
        <f>141+8</f>
        <v>149</v>
      </c>
      <c r="D45" s="16">
        <f t="shared" si="2"/>
        <v>0</v>
      </c>
      <c r="E45" s="18"/>
    </row>
    <row r="46" spans="1:5" x14ac:dyDescent="0.25">
      <c r="A46" s="31" t="s">
        <v>44</v>
      </c>
      <c r="B46" s="4">
        <v>86</v>
      </c>
      <c r="C46" s="4">
        <v>86</v>
      </c>
      <c r="D46" s="16">
        <f t="shared" si="2"/>
        <v>0</v>
      </c>
      <c r="E46" s="19"/>
    </row>
    <row r="47" spans="1:5" x14ac:dyDescent="0.25">
      <c r="A47" s="27" t="s">
        <v>45</v>
      </c>
      <c r="B47" s="4">
        <v>6</v>
      </c>
      <c r="C47" s="4">
        <v>6</v>
      </c>
      <c r="D47" s="16">
        <f t="shared" si="2"/>
        <v>0</v>
      </c>
      <c r="E47" s="17"/>
    </row>
    <row r="48" spans="1:5" x14ac:dyDescent="0.25">
      <c r="A48" s="31" t="s">
        <v>46</v>
      </c>
      <c r="B48" s="4">
        <f>200+70</f>
        <v>270</v>
      </c>
      <c r="C48" s="4">
        <f>200+70+300+79+39+441+236+472+157+87+364+150+100+40+50</f>
        <v>2785</v>
      </c>
      <c r="D48" s="16">
        <f t="shared" si="2"/>
        <v>2515</v>
      </c>
      <c r="E48" s="17"/>
    </row>
    <row r="49" spans="1:4" x14ac:dyDescent="0.25">
      <c r="A49" s="6" t="s">
        <v>47</v>
      </c>
      <c r="B49" s="4">
        <v>750</v>
      </c>
      <c r="C49" s="4">
        <f>750-54</f>
        <v>696</v>
      </c>
      <c r="D49" s="16">
        <f t="shared" si="2"/>
        <v>-54</v>
      </c>
    </row>
    <row r="50" spans="1:4" x14ac:dyDescent="0.25">
      <c r="A50" s="6" t="s">
        <v>48</v>
      </c>
      <c r="B50" s="4">
        <v>0</v>
      </c>
      <c r="C50" s="4">
        <v>0</v>
      </c>
      <c r="D50" s="16">
        <f t="shared" si="2"/>
        <v>0</v>
      </c>
    </row>
    <row r="51" spans="1:4" x14ac:dyDescent="0.25">
      <c r="A51" s="6" t="s">
        <v>49</v>
      </c>
      <c r="B51" s="4">
        <f>188+2+4</f>
        <v>194</v>
      </c>
      <c r="C51" s="4">
        <f>188+2+4+80+21+11+119+64+128+15+43+23+115+98+16+4+13+51+32</f>
        <v>1027</v>
      </c>
      <c r="D51" s="16">
        <f t="shared" si="2"/>
        <v>833</v>
      </c>
    </row>
    <row r="52" spans="1:4" ht="15.75" customHeight="1" x14ac:dyDescent="0.25">
      <c r="A52" s="21" t="s">
        <v>50</v>
      </c>
      <c r="B52" s="4">
        <v>0</v>
      </c>
      <c r="C52" s="4">
        <v>0</v>
      </c>
      <c r="D52" s="16">
        <f t="shared" si="2"/>
        <v>0</v>
      </c>
    </row>
    <row r="53" spans="1:4" x14ac:dyDescent="0.25">
      <c r="A53" s="6" t="s">
        <v>51</v>
      </c>
      <c r="B53" s="4">
        <f>98+319+306</f>
        <v>723</v>
      </c>
      <c r="C53" s="4">
        <f>98+319+306+3</f>
        <v>726</v>
      </c>
      <c r="D53" s="16">
        <f t="shared" si="2"/>
        <v>3</v>
      </c>
    </row>
    <row r="54" spans="1:4" x14ac:dyDescent="0.25">
      <c r="A54" s="26" t="s">
        <v>57</v>
      </c>
      <c r="B54" s="5">
        <f>SUM(B55)</f>
        <v>463</v>
      </c>
      <c r="C54" s="5">
        <f>SUM(C55)</f>
        <v>463</v>
      </c>
      <c r="D54" s="20">
        <f t="shared" si="2"/>
        <v>0</v>
      </c>
    </row>
    <row r="55" spans="1:4" x14ac:dyDescent="0.25">
      <c r="A55" s="12" t="s">
        <v>58</v>
      </c>
      <c r="B55" s="4">
        <v>463</v>
      </c>
      <c r="C55" s="4">
        <v>463</v>
      </c>
      <c r="D55" s="16">
        <f t="shared" si="2"/>
        <v>0</v>
      </c>
    </row>
    <row r="56" spans="1:4" x14ac:dyDescent="0.25">
      <c r="A56" s="26" t="s">
        <v>53</v>
      </c>
      <c r="B56" s="5">
        <f>SUM(B57:B58)</f>
        <v>0</v>
      </c>
      <c r="C56" s="5">
        <f>SUM(C57:C58)</f>
        <v>330</v>
      </c>
      <c r="D56" s="20">
        <f t="shared" si="2"/>
        <v>330</v>
      </c>
    </row>
    <row r="57" spans="1:4" x14ac:dyDescent="0.25">
      <c r="A57" s="38" t="s">
        <v>59</v>
      </c>
      <c r="B57" s="4">
        <v>0</v>
      </c>
      <c r="C57" s="4">
        <v>271</v>
      </c>
      <c r="D57" s="16">
        <f t="shared" si="2"/>
        <v>271</v>
      </c>
    </row>
    <row r="58" spans="1:4" x14ac:dyDescent="0.25">
      <c r="A58" s="38" t="s">
        <v>60</v>
      </c>
      <c r="B58" s="4">
        <v>0</v>
      </c>
      <c r="C58" s="4">
        <v>59</v>
      </c>
      <c r="D58" s="16">
        <f t="shared" si="2"/>
        <v>59</v>
      </c>
    </row>
    <row r="59" spans="1:4" x14ac:dyDescent="0.25">
      <c r="A59" s="36" t="s">
        <v>54</v>
      </c>
      <c r="B59" s="5">
        <f>+B60</f>
        <v>0</v>
      </c>
      <c r="C59" s="5">
        <f t="shared" ref="C59" si="3">+C60</f>
        <v>0</v>
      </c>
      <c r="D59" s="16">
        <f t="shared" si="2"/>
        <v>0</v>
      </c>
    </row>
    <row r="60" spans="1:4" x14ac:dyDescent="0.25">
      <c r="A60" s="27" t="s">
        <v>55</v>
      </c>
      <c r="B60" s="4">
        <v>0</v>
      </c>
      <c r="C60" s="4">
        <v>0</v>
      </c>
      <c r="D60" s="16">
        <f t="shared" si="2"/>
        <v>0</v>
      </c>
    </row>
    <row r="61" spans="1:4" x14ac:dyDescent="0.25">
      <c r="A61" s="33" t="s">
        <v>61</v>
      </c>
      <c r="B61" s="11">
        <f>SUM(B32+B38+B42+B54+B56+B59)</f>
        <v>5233</v>
      </c>
      <c r="C61" s="11">
        <f>SUM(C32+C38+C42+C54+C56+C59)</f>
        <v>9797</v>
      </c>
      <c r="D61" s="20">
        <f t="shared" si="2"/>
        <v>4564</v>
      </c>
    </row>
    <row r="62" spans="1:4" x14ac:dyDescent="0.25">
      <c r="A62" s="13"/>
    </row>
    <row r="63" spans="1:4" ht="45" x14ac:dyDescent="0.25">
      <c r="A63" s="37" t="s">
        <v>5</v>
      </c>
      <c r="B63" s="2" t="s">
        <v>16</v>
      </c>
      <c r="C63" s="2" t="s">
        <v>17</v>
      </c>
      <c r="D63" s="23" t="s">
        <v>15</v>
      </c>
    </row>
    <row r="64" spans="1:4" x14ac:dyDescent="0.25">
      <c r="A64" s="35" t="s">
        <v>6</v>
      </c>
      <c r="B64" s="4">
        <v>0</v>
      </c>
      <c r="C64" s="4">
        <v>0</v>
      </c>
      <c r="D64" s="25">
        <f>C64-B64</f>
        <v>0</v>
      </c>
    </row>
    <row r="65" spans="1:4" x14ac:dyDescent="0.25">
      <c r="A65" s="35" t="s">
        <v>7</v>
      </c>
      <c r="B65" s="4">
        <v>0</v>
      </c>
      <c r="C65" s="4">
        <v>0</v>
      </c>
      <c r="D65" s="25">
        <f t="shared" ref="D65" si="4">C65-B65</f>
        <v>0</v>
      </c>
    </row>
    <row r="66" spans="1:4" x14ac:dyDescent="0.25">
      <c r="A66" s="14" t="s">
        <v>8</v>
      </c>
      <c r="B66" s="11">
        <f>SUM(B64:B65)</f>
        <v>0</v>
      </c>
      <c r="C66" s="11">
        <f>SUM(C64:C65)</f>
        <v>0</v>
      </c>
      <c r="D66" s="11">
        <f>SUM(D64:D65)</f>
        <v>0</v>
      </c>
    </row>
    <row r="68" spans="1:4" x14ac:dyDescent="0.25">
      <c r="A68" s="15"/>
    </row>
    <row r="69" spans="1:4" ht="33.75" customHeight="1" x14ac:dyDescent="0.25"/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&amp;R2. sz. melléklet</oddHeader>
  </headerFooter>
  <rowBreaks count="1" manualBreakCount="1">
    <brk id="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2020 mód</vt:lpstr>
      <vt:lpstr>'2020 mód'!Nyomtatási_terület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huszaranett</cp:lastModifiedBy>
  <cp:lastPrinted>2020-06-04T12:31:56Z</cp:lastPrinted>
  <dcterms:created xsi:type="dcterms:W3CDTF">2017-12-01T10:15:35Z</dcterms:created>
  <dcterms:modified xsi:type="dcterms:W3CDTF">2020-06-18T14:24:10Z</dcterms:modified>
</cp:coreProperties>
</file>