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rhato\Huszár Anett\2019. évi beszámoló\RNÖ\"/>
    </mc:Choice>
  </mc:AlternateContent>
  <bookViews>
    <workbookView xWindow="0" yWindow="0" windowWidth="19200" windowHeight="11595"/>
  </bookViews>
  <sheets>
    <sheet name="Munka1" sheetId="1" r:id="rId1"/>
  </sheets>
  <definedNames>
    <definedName name="_xlnm.Print_Area" localSheetId="0">Munka1!$A$1:$E$93</definedName>
  </definedNames>
  <calcPr calcId="152511"/>
</workbook>
</file>

<file path=xl/calcChain.xml><?xml version="1.0" encoding="utf-8"?>
<calcChain xmlns="http://schemas.openxmlformats.org/spreadsheetml/2006/main">
  <c r="B93" i="1" l="1"/>
  <c r="C73" i="1" l="1"/>
  <c r="D73" i="1"/>
  <c r="D76" i="1"/>
  <c r="D78" i="1"/>
  <c r="D84" i="1"/>
  <c r="D24" i="1"/>
  <c r="D23" i="1" s="1"/>
  <c r="D38" i="1" l="1"/>
  <c r="D68" i="1"/>
  <c r="D63" i="1"/>
  <c r="C63" i="1"/>
  <c r="C56" i="1" s="1"/>
  <c r="C50" i="1"/>
  <c r="C49" i="1" s="1"/>
  <c r="C38" i="1"/>
  <c r="B48" i="1"/>
  <c r="B38" i="1"/>
  <c r="B56" i="1"/>
  <c r="B49" i="1"/>
  <c r="D49" i="1"/>
  <c r="E31" i="1"/>
  <c r="E27" i="1"/>
  <c r="E28" i="1"/>
  <c r="E29" i="1"/>
  <c r="E30" i="1"/>
  <c r="C21" i="1"/>
  <c r="C8" i="1"/>
  <c r="C7" i="1" s="1"/>
  <c r="D8" i="1"/>
  <c r="D7" i="1" s="1"/>
  <c r="C24" i="1"/>
  <c r="C23" i="1" s="1"/>
  <c r="E23" i="1" s="1"/>
  <c r="D21" i="1"/>
  <c r="B21" i="1"/>
  <c r="B24" i="1"/>
  <c r="B23" i="1" s="1"/>
  <c r="D6" i="1" l="1"/>
  <c r="D32" i="1" s="1"/>
  <c r="D56" i="1"/>
  <c r="E24" i="1"/>
  <c r="C6" i="1"/>
  <c r="C84" i="1" l="1"/>
  <c r="E84" i="1"/>
  <c r="E80" i="1"/>
  <c r="C78" i="1"/>
  <c r="C76" i="1"/>
  <c r="E64" i="1"/>
  <c r="B84" i="1"/>
  <c r="B78" i="1"/>
  <c r="B76" i="1"/>
  <c r="B73" i="1"/>
  <c r="E42" i="1"/>
  <c r="E43" i="1"/>
  <c r="E44" i="1"/>
  <c r="E22" i="1"/>
  <c r="D37" i="1" l="1"/>
  <c r="D86" i="1" s="1"/>
  <c r="C37" i="1"/>
  <c r="C86" i="1" s="1"/>
  <c r="B37" i="1"/>
  <c r="B86" i="1" s="1"/>
  <c r="E19" i="1" l="1"/>
  <c r="B8" i="1"/>
  <c r="B7" i="1" l="1"/>
  <c r="B6" i="1" s="1"/>
  <c r="B32" i="1" s="1"/>
  <c r="C32" i="1"/>
  <c r="E32" i="1" s="1"/>
  <c r="E7" i="1"/>
  <c r="E21" i="1" l="1"/>
  <c r="E72" i="1" l="1"/>
  <c r="E59" i="1"/>
  <c r="E20" i="1" l="1"/>
  <c r="D93" i="1" l="1"/>
  <c r="E69" i="1" l="1"/>
  <c r="E54" i="1"/>
  <c r="E45" i="1" l="1"/>
  <c r="C93" i="1"/>
  <c r="E90" i="1"/>
  <c r="E78" i="1" l="1"/>
  <c r="E18" i="1"/>
  <c r="E17" i="1"/>
  <c r="E16" i="1" l="1"/>
  <c r="E89" i="1" l="1"/>
  <c r="E91" i="1"/>
  <c r="E92" i="1"/>
  <c r="E93" i="1"/>
  <c r="E58" i="1" l="1"/>
  <c r="E60" i="1"/>
  <c r="E61" i="1"/>
  <c r="E63" i="1"/>
  <c r="E65" i="1"/>
  <c r="E66" i="1"/>
  <c r="E67" i="1"/>
  <c r="E68" i="1"/>
  <c r="E70" i="1"/>
  <c r="E71" i="1"/>
  <c r="E55" i="1"/>
  <c r="E53" i="1"/>
  <c r="E48" i="1" l="1"/>
  <c r="E47" i="1"/>
  <c r="E46" i="1"/>
  <c r="E74" i="1"/>
  <c r="E75" i="1"/>
  <c r="E77" i="1"/>
  <c r="E73" i="1" l="1"/>
  <c r="E76" i="1"/>
  <c r="E15" i="1" l="1"/>
  <c r="E12" i="1"/>
  <c r="E26" i="1"/>
  <c r="E37" i="1" l="1"/>
  <c r="E39" i="1"/>
  <c r="E40" i="1"/>
  <c r="E41" i="1"/>
  <c r="E50" i="1"/>
  <c r="E51" i="1"/>
  <c r="E52" i="1"/>
  <c r="E57" i="1"/>
  <c r="E85" i="1" l="1"/>
  <c r="E56" i="1"/>
  <c r="E49" i="1"/>
  <c r="E9" i="1" l="1"/>
  <c r="E10" i="1"/>
  <c r="E11" i="1"/>
  <c r="E13" i="1"/>
  <c r="E14" i="1"/>
  <c r="E86" i="1" l="1"/>
  <c r="E38" i="1"/>
  <c r="E8" i="1" l="1"/>
  <c r="E6" i="1" l="1"/>
</calcChain>
</file>

<file path=xl/sharedStrings.xml><?xml version="1.0" encoding="utf-8"?>
<sst xmlns="http://schemas.openxmlformats.org/spreadsheetml/2006/main" count="100" uniqueCount="94">
  <si>
    <t>BEVÉTELEK</t>
  </si>
  <si>
    <t>I. Tárgyévi működési bevételek</t>
  </si>
  <si>
    <t>BEVÉTELEK mindösszesen</t>
  </si>
  <si>
    <t>KIADÁSOK</t>
  </si>
  <si>
    <t>KIADÁSOK mindösszesen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</si>
  <si>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</si>
  <si>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Teljesítés %</t>
  </si>
  <si>
    <t>LÉTSZÁMADATOK</t>
  </si>
  <si>
    <t>Közfoglalkoztatottak</t>
  </si>
  <si>
    <t>TOP CSER program</t>
  </si>
  <si>
    <t>TOP SZENTJAKAB  program</t>
  </si>
  <si>
    <t>Összesen</t>
  </si>
  <si>
    <t>Teljesítés 12.31</t>
  </si>
  <si>
    <t>1.1.8.   Emberi Erőforrás Min. támogatása Tábor</t>
  </si>
  <si>
    <t>1.2.1. Egyéb működési bevételek</t>
  </si>
  <si>
    <t xml:space="preserve">1.4.2. NGM Támogatása Szentjakabi városrész (TOP-6.9.1-15.KA1-2016-00002) </t>
  </si>
  <si>
    <t>2.4. TOP-os pályázatok előlegének visszafizetése CSER</t>
  </si>
  <si>
    <t>2.5. TOP-os pályázatok előlegének visszafizetése SZENTJAKAB</t>
  </si>
  <si>
    <t>Roma Nemzetiségi Önkormányzat  előirányzat felhasználása 2019. december 31-ig (adatok e Ft-ban)</t>
  </si>
  <si>
    <t>2019. évi Eredeti előirányzat</t>
  </si>
  <si>
    <t>2019. évi Módosított  
előirányzat</t>
  </si>
  <si>
    <r>
      <t>1.1.2.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Kaposvár MJV Önkormányzatának támogatása</t>
    </r>
  </si>
  <si>
    <t>1.1.3.   Kaposvár MJV Önkormányzatának tám. Gyereknap</t>
  </si>
  <si>
    <t>1.1.4.   Kaposvár MJV Önkormányzatának tám. Közfogalk 20% önrész</t>
  </si>
  <si>
    <t xml:space="preserve">1.1.5.   Munkaügyi Kp.  Diákmunka </t>
  </si>
  <si>
    <t>1.1.6.   Munkaügyi Kp. Közfogi 2018.07.09-2019.02.28. (2019. évre)</t>
  </si>
  <si>
    <t>1.1.7.   Munkaügyi Kp. Közfogi 2019.04.15-2020.02.29.</t>
  </si>
  <si>
    <t>1.1.9.   Emberi Erőforrás Min. támogatása Gasztronómia</t>
  </si>
  <si>
    <t>1.2. Feladatalapú támogatás maradványa</t>
  </si>
  <si>
    <t>1.3. Önkormányzati támogatás maradványa</t>
  </si>
  <si>
    <t>1.4. Közfoglalkoztatási támogatás maradványa</t>
  </si>
  <si>
    <t>1.5. TOP 6.9.1-1-15-KA1-2016-00001 Cseri projekt maradványa</t>
  </si>
  <si>
    <t>1.6. TOP 6.9.1-1-15-KA1-2016-00001Szentjakabi projekt maradványa</t>
  </si>
  <si>
    <t>II. Pénzmaradvány</t>
  </si>
  <si>
    <t>1. Működési pénzmaradvány</t>
  </si>
  <si>
    <t>2. Technikai pénzmaradvány</t>
  </si>
  <si>
    <t xml:space="preserve">1.1.11. NGM Támogatása Szentjakabi városrész (TOP-6.9.1-15.KA1-2016-00002) </t>
  </si>
  <si>
    <t>1.1.1.  Nemzetiségi önkormányzati képviselők tiszteletdíja</t>
  </si>
  <si>
    <t>1.1.2.  Munkabér közfogl. 2018.07.09-2019.02.28. (2019. évre)</t>
  </si>
  <si>
    <t xml:space="preserve">1.1.3.  Munkabér Diákmunka </t>
  </si>
  <si>
    <t>1.1.4.  Munkabér közfogl. 2019.04.15-2020.02.29.</t>
  </si>
  <si>
    <t>1.1.5.  Közlekedési költségtérítés</t>
  </si>
  <si>
    <t>1.1.6.  Munkabér (4 fő) CSER</t>
  </si>
  <si>
    <t>1.1.10.  Reprezentációs kiadások</t>
  </si>
  <si>
    <t>1.2.1. Munkaadót terhelő járulékok (tiszteletdíj, repiadó, cégtelefon)</t>
  </si>
  <si>
    <r>
      <t>1.3.4.</t>
    </r>
    <r>
      <rPr>
        <sz val="12"/>
        <color indexed="8"/>
        <rFont val="Times New Roman"/>
        <family val="1"/>
        <charset val="238"/>
      </rPr>
      <t>  Kommunikációs szolgáltatások (telefon)</t>
    </r>
  </si>
  <si>
    <r>
      <t>1.3.3.</t>
    </r>
    <r>
      <rPr>
        <sz val="12"/>
        <color indexed="8"/>
        <rFont val="Times New Roman"/>
        <family val="1"/>
        <charset val="238"/>
      </rPr>
      <t>  Informatikai szolgáltatások (internet)</t>
    </r>
  </si>
  <si>
    <r>
      <t>1.3.5.</t>
    </r>
    <r>
      <rPr>
        <sz val="12"/>
        <color indexed="8"/>
        <rFont val="Times New Roman"/>
        <family val="1"/>
        <charset val="238"/>
      </rPr>
      <t>  Bérleti díj</t>
    </r>
  </si>
  <si>
    <t>1.3.6.  Szakmai tevékenységet segítő szolgáltatás</t>
  </si>
  <si>
    <r>
      <t>1.3.7.</t>
    </r>
    <r>
      <rPr>
        <sz val="12"/>
        <color indexed="8"/>
        <rFont val="Times New Roman"/>
        <family val="1"/>
        <charset val="238"/>
      </rPr>
      <t>  Egyéb szolgáltatások (pl: bank ktg, posta)</t>
    </r>
  </si>
  <si>
    <t>1.3.8.  Egyéb szolgáltatások CSER</t>
  </si>
  <si>
    <t>1.3.9.  Egyéb szolgáltatások SZENTJAKAB</t>
  </si>
  <si>
    <t>II. Tárgyévi felhalmozási célú kiadások</t>
  </si>
  <si>
    <t>1.1.9.   Megbízási díjak (1 fő) SZENTJAKAB</t>
  </si>
  <si>
    <r>
      <t>2.1</t>
    </r>
    <r>
      <rPr>
        <sz val="12"/>
        <color indexed="8"/>
        <rFont val="Times New Roman"/>
        <family val="1"/>
        <charset val="238"/>
      </rPr>
      <t>. "Lecsó különlegességek" Nemz-kul pályázat támogatási visszafizetési kötelezettség</t>
    </r>
  </si>
  <si>
    <t>2.2. Lakócsa-Drávavölgye Fiatalok Szövetségének támogatása</t>
  </si>
  <si>
    <t>2.3. Fel nem használt támogatás (Bogdán Imre képviselő tiszteletdíja)</t>
  </si>
  <si>
    <t>Diákmunka keretében foglalkoztatottak</t>
  </si>
  <si>
    <t>2019. évi módosított új előirányzat</t>
  </si>
  <si>
    <t>2019. évi eredeti előirányzat</t>
  </si>
  <si>
    <t>1.2.2. Munkaadót terhelő járulékok (közfogl.) 2018.07.09-2019.02.28. (2019.évre)</t>
  </si>
  <si>
    <t>1.2.3. Munkaadót terhelő járulékok Diákmunka</t>
  </si>
  <si>
    <r>
      <t>1.3.1.</t>
    </r>
    <r>
      <rPr>
        <sz val="10"/>
        <color indexed="8"/>
        <rFont val="Times New Roman"/>
        <family val="1"/>
        <charset val="238"/>
      </rPr>
      <t> </t>
    </r>
    <r>
      <rPr>
        <sz val="12"/>
        <color indexed="8"/>
        <rFont val="Times New Roman"/>
        <family val="1"/>
        <charset val="238"/>
      </rPr>
      <t> Üzemeltetési anyagok besz.(pl: tisztítószer, rendezvények anyagktg-e)</t>
    </r>
  </si>
  <si>
    <r>
      <t>1.1.10.</t>
    </r>
    <r>
      <rPr>
        <sz val="10"/>
        <color indexed="8"/>
        <rFont val="Times New Roman"/>
        <family val="1"/>
        <charset val="238"/>
      </rPr>
      <t> </t>
    </r>
    <r>
      <rPr>
        <sz val="12"/>
        <color indexed="8"/>
        <rFont val="Times New Roman"/>
        <family val="1"/>
        <charset val="238"/>
      </rPr>
      <t xml:space="preserve">NGM Támogatása Cseri városrész (TOP-6.9.1-15.KA1-2016-00001) </t>
    </r>
  </si>
  <si>
    <t>1.5. Általános tartalék</t>
  </si>
  <si>
    <t>1.5.1. Technikai pénzmaradvány (zárolt)</t>
  </si>
  <si>
    <t>2. Támogatások</t>
  </si>
  <si>
    <t>1.3.10. Kiküldetések</t>
  </si>
  <si>
    <t>1.3.11. Karbantartás, kisjavítás</t>
  </si>
  <si>
    <t>1.3.12. Működési célú előzetesen felszámított áfa</t>
  </si>
  <si>
    <t>1.3.13. Működési célú előzetesen felszámított áfa közf. 2019.04.15-2020.02.29.(2019.évre)</t>
  </si>
  <si>
    <t>1.3.14. Működési célú előzetesen felszámított áfa SZENTJAKAB</t>
  </si>
  <si>
    <t>1.3.15. Egyéb dologi kiadások 2019.04.15-2020.02.29.üzemorvos</t>
  </si>
  <si>
    <t>1.3.16. Egyéb dologi kiadások</t>
  </si>
  <si>
    <t>1.4. Céltartalék</t>
  </si>
  <si>
    <t>1.3. Dologi és egyéb folyó kiadás</t>
  </si>
  <si>
    <t>1.2. Munkaadót terhelő járulékok és szociális hozzájárulási adó</t>
  </si>
  <si>
    <r>
      <t>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</si>
  <si>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1.1. Személyi juttatás összesen</t>
  </si>
  <si>
    <t>1.2.4. Munkaadót terhelő járulékok (közfogl.) 2019.04.15-2020.02.29.</t>
  </si>
  <si>
    <t>1.2.5. Munkaadót terhelő járulékok CSER</t>
  </si>
  <si>
    <t>1.2.6. Munkaadót terhelő járulékok SZENTJAKAB</t>
  </si>
  <si>
    <r>
      <rPr>
        <sz val="12"/>
        <rFont val="Times New Roman"/>
        <family val="1"/>
        <charset val="238"/>
      </rPr>
      <t>1.1.8.</t>
    </r>
    <r>
      <rPr>
        <sz val="11"/>
        <rFont val="Times New Roman"/>
        <family val="1"/>
        <charset val="238"/>
      </rPr>
      <t xml:space="preserve">  Megbízási díjak (2 fő) CSER</t>
    </r>
  </si>
  <si>
    <r>
      <rPr>
        <sz val="12"/>
        <rFont val="Times New Roman"/>
        <family val="1"/>
        <charset val="238"/>
      </rPr>
      <t>1.1.7.</t>
    </r>
    <r>
      <rPr>
        <sz val="11"/>
        <rFont val="Times New Roman"/>
        <family val="1"/>
        <charset val="238"/>
      </rPr>
      <t xml:space="preserve">  Munkabér (2 fő) SZENTJAKAB</t>
    </r>
  </si>
  <si>
    <r>
      <t xml:space="preserve">1.1. </t>
    </r>
    <r>
      <rPr>
        <sz val="12"/>
        <color indexed="8"/>
        <rFont val="Times New Roman"/>
        <family val="1"/>
        <charset val="238"/>
      </rPr>
      <t>Állami támogatás maradványa</t>
    </r>
  </si>
  <si>
    <r>
      <t>1.1.1.</t>
    </r>
    <r>
      <rPr>
        <sz val="7"/>
        <color indexed="8"/>
        <rFont val="Times New Roman"/>
        <family val="1"/>
        <charset val="238"/>
      </rPr>
      <t xml:space="preserve">  </t>
    </r>
    <r>
      <rPr>
        <sz val="12"/>
        <color indexed="8"/>
        <rFont val="Times New Roman"/>
        <family val="1"/>
        <charset val="238"/>
      </rPr>
      <t>Központi támogatás</t>
    </r>
  </si>
  <si>
    <t>1.1.1.1. Működési támogatás</t>
  </si>
  <si>
    <t>1.1.1.2. Feladatalapú támogatás</t>
  </si>
  <si>
    <t>1.2. Egyéb működési bevétel</t>
  </si>
  <si>
    <r>
      <t>1.1.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</si>
  <si>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r>
      <t>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</si>
  <si>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>1.4.1.</t>
    </r>
    <r>
      <rPr>
        <sz val="12"/>
        <color indexed="8"/>
        <rFont val="Times New Roman"/>
        <family val="1"/>
        <charset val="238"/>
      </rPr>
      <t xml:space="preserve"> NGM Támogatása Cseri városrész (TOP-6.9.1-15.KA1-2016-00001) </t>
    </r>
  </si>
  <si>
    <r>
      <t>1.3.2.</t>
    </r>
    <r>
      <rPr>
        <sz val="12"/>
        <color indexed="8"/>
        <rFont val="Times New Roman"/>
        <family val="1"/>
        <charset val="238"/>
      </rPr>
      <t>  Üzemeltetési anyagok besz.közfogl. 2019.04.15-2020.02.29.(2019.évre)</t>
    </r>
  </si>
  <si>
    <t>1. Beruházás (külső winchester, irodabútor)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</si>
</sst>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6" fillId="0" borderId="0" xfId="0" applyFont="1" applyAlignment="1"/>
    <xf numFmtId="0" fontId="6" fillId="0" borderId="0" xfId="0" applyFont="1"/>
    <xf numFmtId="3" fontId="4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3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4" fillId="0" borderId="1" xfId="0" applyFont="1" applyBorder="1"/>
    <xf numFmtId="164" fontId="6" fillId="0" borderId="0" xfId="0" applyNumberFormat="1" applyFont="1" applyAlignment="1"/>
    <xf numFmtId="164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64" fontId="4" fillId="0" borderId="1" xfId="0" applyNumberFormat="1" applyFont="1" applyBorder="1"/>
    <xf numFmtId="164" fontId="6" fillId="0" borderId="1" xfId="0" applyNumberFormat="1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6" fillId="0" borderId="2" xfId="0" applyFont="1" applyBorder="1"/>
    <xf numFmtId="0" fontId="6" fillId="0" borderId="1" xfId="0" applyFont="1" applyBorder="1"/>
    <xf numFmtId="3" fontId="4" fillId="0" borderId="1" xfId="0" applyNumberFormat="1" applyFont="1" applyFill="1" applyBorder="1"/>
    <xf numFmtId="3" fontId="4" fillId="2" borderId="1" xfId="0" applyNumberFormat="1" applyFont="1" applyFill="1" applyBorder="1"/>
    <xf numFmtId="3" fontId="11" fillId="2" borderId="1" xfId="0" applyNumberFormat="1" applyFont="1" applyFill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1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" fontId="4" fillId="0" borderId="2" xfId="0" applyNumberFormat="1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14" fillId="2" borderId="2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zoomScaleNormal="100" zoomScaleSheetLayoutView="100" zoomScalePageLayoutView="35" workbookViewId="0">
      <selection activeCell="A42" sqref="A1:A1048576"/>
    </sheetView>
  </sheetViews>
  <sheetFormatPr defaultRowHeight="15" x14ac:dyDescent="0.25"/>
  <cols>
    <col min="1" max="1" width="69.42578125" customWidth="1"/>
    <col min="2" max="2" width="13.7109375" customWidth="1"/>
    <col min="3" max="4" width="13" customWidth="1"/>
    <col min="5" max="5" width="10.85546875" style="11" customWidth="1"/>
  </cols>
  <sheetData>
    <row r="1" spans="1:5" ht="15.75" x14ac:dyDescent="0.25">
      <c r="A1" s="2" t="s">
        <v>18</v>
      </c>
      <c r="B1" s="2"/>
      <c r="C1" s="2"/>
      <c r="D1" s="2"/>
      <c r="E1" s="10"/>
    </row>
    <row r="3" spans="1:5" ht="15.75" x14ac:dyDescent="0.25">
      <c r="A3" s="3" t="s">
        <v>0</v>
      </c>
    </row>
    <row r="4" spans="1:5" ht="48" customHeight="1" x14ac:dyDescent="0.25">
      <c r="A4" s="29"/>
      <c r="B4" s="8" t="s">
        <v>19</v>
      </c>
      <c r="C4" s="8" t="s">
        <v>20</v>
      </c>
      <c r="D4" s="8" t="s">
        <v>12</v>
      </c>
      <c r="E4" s="12" t="s">
        <v>6</v>
      </c>
    </row>
    <row r="5" spans="1:5" ht="15.75" x14ac:dyDescent="0.25">
      <c r="A5" s="30" t="s">
        <v>1</v>
      </c>
      <c r="B5" s="1"/>
      <c r="C5" s="1"/>
      <c r="D5" s="1"/>
      <c r="E5" s="13"/>
    </row>
    <row r="6" spans="1:5" ht="15.75" x14ac:dyDescent="0.25">
      <c r="A6" s="31" t="s">
        <v>90</v>
      </c>
      <c r="B6" s="5">
        <f>B7+B21</f>
        <v>3661</v>
      </c>
      <c r="C6" s="5">
        <f>C7+C21</f>
        <v>19604</v>
      </c>
      <c r="D6" s="5">
        <f>D7+D21</f>
        <v>19604</v>
      </c>
      <c r="E6" s="15">
        <f>D6/C6</f>
        <v>1</v>
      </c>
    </row>
    <row r="7" spans="1:5" ht="15.75" x14ac:dyDescent="0.25">
      <c r="A7" s="31" t="s">
        <v>89</v>
      </c>
      <c r="B7" s="5">
        <f>B8+B11+B12+B13+B14+B15+B16+B17+B18++B19+B20</f>
        <v>3661</v>
      </c>
      <c r="C7" s="5">
        <f t="shared" ref="C7" si="0">C8+C11+C12+C13+C14+C15+C16+C17+C18++C19+C20</f>
        <v>19599</v>
      </c>
      <c r="D7" s="5">
        <f>D8+D11+D12+D13+D14+D15+D16+D17+D18++D19+D20</f>
        <v>19599</v>
      </c>
      <c r="E7" s="15">
        <f>D7/C7</f>
        <v>1</v>
      </c>
    </row>
    <row r="8" spans="1:5" ht="15.75" x14ac:dyDescent="0.25">
      <c r="A8" s="26" t="s">
        <v>85</v>
      </c>
      <c r="B8" s="4">
        <f>B9+B10</f>
        <v>1040</v>
      </c>
      <c r="C8" s="4">
        <f t="shared" ref="C8:D8" si="1">C9+C10</f>
        <v>2583</v>
      </c>
      <c r="D8" s="4">
        <f t="shared" si="1"/>
        <v>2583</v>
      </c>
      <c r="E8" s="14">
        <f t="shared" ref="E8:E31" si="2">D8/C8</f>
        <v>1</v>
      </c>
    </row>
    <row r="9" spans="1:5" ht="15.75" x14ac:dyDescent="0.25">
      <c r="A9" s="24" t="s">
        <v>86</v>
      </c>
      <c r="B9" s="4">
        <v>1040</v>
      </c>
      <c r="C9" s="4">
        <v>1040</v>
      </c>
      <c r="D9" s="4">
        <v>1040</v>
      </c>
      <c r="E9" s="14">
        <f t="shared" si="2"/>
        <v>1</v>
      </c>
    </row>
    <row r="10" spans="1:5" ht="15.75" x14ac:dyDescent="0.25">
      <c r="A10" s="24" t="s">
        <v>87</v>
      </c>
      <c r="B10" s="4">
        <v>0</v>
      </c>
      <c r="C10" s="4">
        <v>1543</v>
      </c>
      <c r="D10" s="4">
        <v>1543</v>
      </c>
      <c r="E10" s="14">
        <f t="shared" si="2"/>
        <v>1</v>
      </c>
    </row>
    <row r="11" spans="1:5" ht="15.75" x14ac:dyDescent="0.25">
      <c r="A11" s="24" t="s">
        <v>21</v>
      </c>
      <c r="B11" s="4">
        <v>2263</v>
      </c>
      <c r="C11" s="4">
        <v>2263</v>
      </c>
      <c r="D11" s="4">
        <v>2263</v>
      </c>
      <c r="E11" s="14">
        <f t="shared" si="2"/>
        <v>1</v>
      </c>
    </row>
    <row r="12" spans="1:5" ht="15.75" x14ac:dyDescent="0.25">
      <c r="A12" s="24" t="s">
        <v>22</v>
      </c>
      <c r="B12" s="4">
        <v>0</v>
      </c>
      <c r="C12" s="4">
        <v>100</v>
      </c>
      <c r="D12" s="4">
        <v>100</v>
      </c>
      <c r="E12" s="14">
        <f t="shared" si="2"/>
        <v>1</v>
      </c>
    </row>
    <row r="13" spans="1:5" ht="15.75" x14ac:dyDescent="0.25">
      <c r="A13" s="24" t="s">
        <v>23</v>
      </c>
      <c r="B13" s="4">
        <v>0</v>
      </c>
      <c r="C13" s="4">
        <v>378</v>
      </c>
      <c r="D13" s="4">
        <v>378</v>
      </c>
      <c r="E13" s="14">
        <f t="shared" si="2"/>
        <v>1</v>
      </c>
    </row>
    <row r="14" spans="1:5" ht="15.75" x14ac:dyDescent="0.25">
      <c r="A14" s="33" t="s">
        <v>24</v>
      </c>
      <c r="B14" s="4">
        <v>0</v>
      </c>
      <c r="C14" s="4">
        <v>700</v>
      </c>
      <c r="D14" s="4">
        <v>700</v>
      </c>
      <c r="E14" s="14">
        <f t="shared" si="2"/>
        <v>1</v>
      </c>
    </row>
    <row r="15" spans="1:5" ht="15.75" x14ac:dyDescent="0.25">
      <c r="A15" s="24" t="s">
        <v>25</v>
      </c>
      <c r="B15" s="4">
        <v>358</v>
      </c>
      <c r="C15" s="4">
        <v>358</v>
      </c>
      <c r="D15" s="4">
        <v>358</v>
      </c>
      <c r="E15" s="14">
        <f t="shared" si="2"/>
        <v>1</v>
      </c>
    </row>
    <row r="16" spans="1:5" ht="15.75" x14ac:dyDescent="0.25">
      <c r="A16" s="24" t="s">
        <v>26</v>
      </c>
      <c r="B16" s="4">
        <v>0</v>
      </c>
      <c r="C16" s="4">
        <v>1235</v>
      </c>
      <c r="D16" s="4">
        <v>1235</v>
      </c>
      <c r="E16" s="14">
        <f t="shared" si="2"/>
        <v>1</v>
      </c>
    </row>
    <row r="17" spans="1:5" ht="15.75" x14ac:dyDescent="0.25">
      <c r="A17" s="9" t="s">
        <v>13</v>
      </c>
      <c r="B17" s="4">
        <v>0</v>
      </c>
      <c r="C17" s="4">
        <v>1442</v>
      </c>
      <c r="D17" s="4">
        <v>1442</v>
      </c>
      <c r="E17" s="14">
        <f t="shared" si="2"/>
        <v>1</v>
      </c>
    </row>
    <row r="18" spans="1:5" ht="15.75" x14ac:dyDescent="0.25">
      <c r="A18" s="9" t="s">
        <v>27</v>
      </c>
      <c r="B18" s="4">
        <v>0</v>
      </c>
      <c r="C18" s="4">
        <v>500</v>
      </c>
      <c r="D18" s="4">
        <v>500</v>
      </c>
      <c r="E18" s="14">
        <f t="shared" si="2"/>
        <v>1</v>
      </c>
    </row>
    <row r="19" spans="1:5" ht="15.75" x14ac:dyDescent="0.25">
      <c r="A19" s="9" t="s">
        <v>63</v>
      </c>
      <c r="B19" s="4">
        <v>0</v>
      </c>
      <c r="C19" s="4">
        <v>4637</v>
      </c>
      <c r="D19" s="4">
        <v>4637</v>
      </c>
      <c r="E19" s="14">
        <f t="shared" si="2"/>
        <v>1</v>
      </c>
    </row>
    <row r="20" spans="1:5" ht="31.5" x14ac:dyDescent="0.25">
      <c r="A20" s="45" t="s">
        <v>36</v>
      </c>
      <c r="B20" s="4">
        <v>0</v>
      </c>
      <c r="C20" s="4">
        <v>5403</v>
      </c>
      <c r="D20" s="4">
        <v>5403</v>
      </c>
      <c r="E20" s="14">
        <f t="shared" si="2"/>
        <v>1</v>
      </c>
    </row>
    <row r="21" spans="1:5" ht="15.75" x14ac:dyDescent="0.25">
      <c r="A21" s="28" t="s">
        <v>88</v>
      </c>
      <c r="B21" s="5">
        <f>B22</f>
        <v>0</v>
      </c>
      <c r="C21" s="5">
        <f>C22</f>
        <v>5</v>
      </c>
      <c r="D21" s="5">
        <f t="shared" ref="D21" si="3">D22</f>
        <v>5</v>
      </c>
      <c r="E21" s="15">
        <f t="shared" si="2"/>
        <v>1</v>
      </c>
    </row>
    <row r="22" spans="1:5" ht="15.75" x14ac:dyDescent="0.25">
      <c r="A22" s="24" t="s">
        <v>14</v>
      </c>
      <c r="B22" s="4">
        <v>0</v>
      </c>
      <c r="C22" s="4">
        <v>5</v>
      </c>
      <c r="D22" s="4">
        <v>5</v>
      </c>
      <c r="E22" s="14">
        <f t="shared" si="2"/>
        <v>1</v>
      </c>
    </row>
    <row r="23" spans="1:5" ht="15.75" x14ac:dyDescent="0.25">
      <c r="A23" s="47" t="s">
        <v>33</v>
      </c>
      <c r="B23" s="5">
        <f>B24+B31</f>
        <v>0</v>
      </c>
      <c r="C23" s="5">
        <f t="shared" ref="C23:D23" si="4">C24+C31</f>
        <v>23584</v>
      </c>
      <c r="D23" s="5">
        <f t="shared" si="4"/>
        <v>23583</v>
      </c>
      <c r="E23" s="15">
        <f t="shared" si="2"/>
        <v>0.99995759837177745</v>
      </c>
    </row>
    <row r="24" spans="1:5" ht="15.75" x14ac:dyDescent="0.25">
      <c r="A24" s="42" t="s">
        <v>34</v>
      </c>
      <c r="B24" s="5">
        <f>SUM(B25:B30)</f>
        <v>0</v>
      </c>
      <c r="C24" s="5">
        <f t="shared" ref="C24" si="5">SUM(C25:C30)</f>
        <v>23121</v>
      </c>
      <c r="D24" s="5">
        <f>SUM(D25:D30)</f>
        <v>23120</v>
      </c>
      <c r="E24" s="15">
        <f t="shared" si="2"/>
        <v>0.99995674927555034</v>
      </c>
    </row>
    <row r="25" spans="1:5" ht="15.75" x14ac:dyDescent="0.25">
      <c r="A25" s="35" t="s">
        <v>84</v>
      </c>
      <c r="B25" s="4">
        <v>0</v>
      </c>
      <c r="C25" s="4">
        <v>0</v>
      </c>
      <c r="D25" s="4">
        <v>0</v>
      </c>
      <c r="E25" s="14">
        <v>0</v>
      </c>
    </row>
    <row r="26" spans="1:5" ht="15.75" x14ac:dyDescent="0.25">
      <c r="A26" s="36" t="s">
        <v>28</v>
      </c>
      <c r="B26" s="4">
        <v>0</v>
      </c>
      <c r="C26" s="4">
        <v>216</v>
      </c>
      <c r="D26" s="4">
        <v>216</v>
      </c>
      <c r="E26" s="14">
        <f t="shared" si="2"/>
        <v>1</v>
      </c>
    </row>
    <row r="27" spans="1:5" ht="15.75" x14ac:dyDescent="0.25">
      <c r="A27" s="36" t="s">
        <v>29</v>
      </c>
      <c r="B27" s="4">
        <v>0</v>
      </c>
      <c r="C27" s="4">
        <v>497</v>
      </c>
      <c r="D27" s="4">
        <v>497</v>
      </c>
      <c r="E27" s="14">
        <f t="shared" si="2"/>
        <v>1</v>
      </c>
    </row>
    <row r="28" spans="1:5" ht="15.75" x14ac:dyDescent="0.25">
      <c r="A28" s="36" t="s">
        <v>30</v>
      </c>
      <c r="B28" s="4">
        <v>0</v>
      </c>
      <c r="C28" s="4">
        <v>180</v>
      </c>
      <c r="D28" s="4">
        <v>179</v>
      </c>
      <c r="E28" s="14">
        <f t="shared" si="2"/>
        <v>0.99444444444444446</v>
      </c>
    </row>
    <row r="29" spans="1:5" ht="15.75" x14ac:dyDescent="0.25">
      <c r="A29" s="36" t="s">
        <v>31</v>
      </c>
      <c r="B29" s="4">
        <v>0</v>
      </c>
      <c r="C29" s="4">
        <v>10978</v>
      </c>
      <c r="D29" s="4">
        <v>10978</v>
      </c>
      <c r="E29" s="14">
        <f t="shared" si="2"/>
        <v>1</v>
      </c>
    </row>
    <row r="30" spans="1:5" ht="15.75" x14ac:dyDescent="0.25">
      <c r="A30" s="36" t="s">
        <v>32</v>
      </c>
      <c r="B30" s="4">
        <v>0</v>
      </c>
      <c r="C30" s="4">
        <v>11250</v>
      </c>
      <c r="D30" s="4">
        <v>11250</v>
      </c>
      <c r="E30" s="14">
        <f t="shared" si="2"/>
        <v>1</v>
      </c>
    </row>
    <row r="31" spans="1:5" ht="15.75" x14ac:dyDescent="0.25">
      <c r="A31" s="28" t="s">
        <v>35</v>
      </c>
      <c r="B31" s="5">
        <v>0</v>
      </c>
      <c r="C31" s="5">
        <v>463</v>
      </c>
      <c r="D31" s="5">
        <v>463</v>
      </c>
      <c r="E31" s="15">
        <f t="shared" si="2"/>
        <v>1</v>
      </c>
    </row>
    <row r="32" spans="1:5" ht="15.75" x14ac:dyDescent="0.25">
      <c r="A32" s="28" t="s">
        <v>2</v>
      </c>
      <c r="B32" s="6">
        <f>B6+B24+B31</f>
        <v>3661</v>
      </c>
      <c r="C32" s="6">
        <f>C6+C24+C31</f>
        <v>43188</v>
      </c>
      <c r="D32" s="6">
        <f>D6+D24+D31</f>
        <v>43187</v>
      </c>
      <c r="E32" s="15">
        <f>D32/C32</f>
        <v>0.99997684542002407</v>
      </c>
    </row>
    <row r="33" spans="1:5" x14ac:dyDescent="0.25">
      <c r="B33" s="7"/>
      <c r="C33" s="7"/>
      <c r="D33" s="7"/>
    </row>
    <row r="34" spans="1:5" ht="15.75" x14ac:dyDescent="0.25">
      <c r="A34" s="3" t="s">
        <v>3</v>
      </c>
      <c r="B34" s="7"/>
      <c r="C34" s="7"/>
      <c r="D34" s="7"/>
    </row>
    <row r="35" spans="1:5" ht="45" x14ac:dyDescent="0.25">
      <c r="A35" s="32"/>
      <c r="B35" s="8" t="s">
        <v>19</v>
      </c>
      <c r="C35" s="8" t="s">
        <v>20</v>
      </c>
      <c r="D35" s="8" t="s">
        <v>12</v>
      </c>
      <c r="E35" s="12" t="s">
        <v>6</v>
      </c>
    </row>
    <row r="36" spans="1:5" ht="15.75" x14ac:dyDescent="0.25">
      <c r="A36" s="24" t="s">
        <v>5</v>
      </c>
      <c r="B36" s="4"/>
      <c r="C36" s="4"/>
      <c r="D36" s="4"/>
      <c r="E36" s="14"/>
    </row>
    <row r="37" spans="1:5" ht="15.75" x14ac:dyDescent="0.25">
      <c r="A37" s="28" t="s">
        <v>77</v>
      </c>
      <c r="B37" s="5">
        <f>B38+B49+B56+B73+B76</f>
        <v>3661</v>
      </c>
      <c r="C37" s="5">
        <f>C38+C49+C56+C73+C76</f>
        <v>43038</v>
      </c>
      <c r="D37" s="5">
        <f>D38+D49+D56+D73+D76</f>
        <v>36588</v>
      </c>
      <c r="E37" s="15">
        <f>D37/C37</f>
        <v>0.85013244109856401</v>
      </c>
    </row>
    <row r="38" spans="1:5" ht="15.75" x14ac:dyDescent="0.25">
      <c r="A38" s="28" t="s">
        <v>78</v>
      </c>
      <c r="B38" s="5">
        <f>B39+B40+B41+B42+B43+B44+B45+B46+B47+B48</f>
        <v>1689</v>
      </c>
      <c r="C38" s="5">
        <f t="shared" ref="C38:D38" si="6">C39+C40+C41+C42+C43+C44+C45+C46+C47+C48</f>
        <v>16604</v>
      </c>
      <c r="D38" s="5">
        <f t="shared" si="6"/>
        <v>15948</v>
      </c>
      <c r="E38" s="15">
        <f>D38/C38</f>
        <v>0.96049144784389306</v>
      </c>
    </row>
    <row r="39" spans="1:5" ht="15.75" x14ac:dyDescent="0.25">
      <c r="A39" s="26" t="s">
        <v>37</v>
      </c>
      <c r="B39" s="4">
        <v>1198</v>
      </c>
      <c r="C39" s="4">
        <v>1085</v>
      </c>
      <c r="D39" s="21">
        <v>1082</v>
      </c>
      <c r="E39" s="14">
        <f t="shared" ref="E39:E86" si="7">D39/C39</f>
        <v>0.9972350230414746</v>
      </c>
    </row>
    <row r="40" spans="1:5" ht="15.75" x14ac:dyDescent="0.25">
      <c r="A40" s="24" t="s">
        <v>38</v>
      </c>
      <c r="B40" s="4">
        <v>326</v>
      </c>
      <c r="C40" s="4">
        <v>490</v>
      </c>
      <c r="D40" s="21">
        <v>490</v>
      </c>
      <c r="E40" s="14">
        <f t="shared" si="7"/>
        <v>1</v>
      </c>
    </row>
    <row r="41" spans="1:5" ht="15.75" x14ac:dyDescent="0.25">
      <c r="A41" s="24" t="s">
        <v>39</v>
      </c>
      <c r="B41" s="4">
        <v>0</v>
      </c>
      <c r="C41" s="4">
        <v>596</v>
      </c>
      <c r="D41" s="21">
        <v>596</v>
      </c>
      <c r="E41" s="14">
        <f t="shared" si="7"/>
        <v>1</v>
      </c>
    </row>
    <row r="42" spans="1:5" ht="15.75" x14ac:dyDescent="0.25">
      <c r="A42" s="24" t="s">
        <v>40</v>
      </c>
      <c r="B42" s="4">
        <v>0</v>
      </c>
      <c r="C42" s="4">
        <v>1325</v>
      </c>
      <c r="D42" s="21">
        <v>1056</v>
      </c>
      <c r="E42" s="14">
        <f t="shared" si="7"/>
        <v>0.79698113207547172</v>
      </c>
    </row>
    <row r="43" spans="1:5" ht="15.75" x14ac:dyDescent="0.25">
      <c r="A43" s="24" t="s">
        <v>41</v>
      </c>
      <c r="B43" s="4">
        <v>35</v>
      </c>
      <c r="C43" s="4">
        <v>37</v>
      </c>
      <c r="D43" s="21">
        <v>20</v>
      </c>
      <c r="E43" s="14">
        <f t="shared" si="7"/>
        <v>0.54054054054054057</v>
      </c>
    </row>
    <row r="44" spans="1:5" ht="15.75" x14ac:dyDescent="0.25">
      <c r="A44" s="24" t="s">
        <v>42</v>
      </c>
      <c r="B44" s="4">
        <v>0</v>
      </c>
      <c r="C44" s="4">
        <v>5400</v>
      </c>
      <c r="D44" s="4">
        <v>5251</v>
      </c>
      <c r="E44" s="14">
        <f t="shared" si="7"/>
        <v>0.97240740740740739</v>
      </c>
    </row>
    <row r="45" spans="1:5" ht="15.75" customHeight="1" x14ac:dyDescent="0.25">
      <c r="A45" s="34" t="s">
        <v>83</v>
      </c>
      <c r="B45" s="4">
        <v>0</v>
      </c>
      <c r="C45" s="4">
        <v>3421</v>
      </c>
      <c r="D45" s="4">
        <v>3333</v>
      </c>
      <c r="E45" s="14">
        <f t="shared" si="7"/>
        <v>0.97427652733118975</v>
      </c>
    </row>
    <row r="46" spans="1:5" ht="15.75" customHeight="1" x14ac:dyDescent="0.25">
      <c r="A46" s="34" t="s">
        <v>82</v>
      </c>
      <c r="B46" s="4">
        <v>0</v>
      </c>
      <c r="C46" s="4">
        <v>1720</v>
      </c>
      <c r="D46" s="4">
        <v>1720</v>
      </c>
      <c r="E46" s="14">
        <f t="shared" si="7"/>
        <v>1</v>
      </c>
    </row>
    <row r="47" spans="1:5" ht="15.75" customHeight="1" x14ac:dyDescent="0.25">
      <c r="A47" s="34" t="s">
        <v>53</v>
      </c>
      <c r="B47" s="4">
        <v>0</v>
      </c>
      <c r="C47" s="4">
        <v>1672</v>
      </c>
      <c r="D47" s="4">
        <v>1667</v>
      </c>
      <c r="E47" s="14">
        <f t="shared" si="7"/>
        <v>0.99700956937799046</v>
      </c>
    </row>
    <row r="48" spans="1:5" ht="15.75" customHeight="1" x14ac:dyDescent="0.25">
      <c r="A48" s="26" t="s">
        <v>43</v>
      </c>
      <c r="B48" s="4">
        <f>130</f>
        <v>130</v>
      </c>
      <c r="C48" s="4">
        <v>858</v>
      </c>
      <c r="D48" s="4">
        <v>733</v>
      </c>
      <c r="E48" s="14">
        <f t="shared" si="7"/>
        <v>0.85431235431235431</v>
      </c>
    </row>
    <row r="49" spans="1:5" ht="15.75" x14ac:dyDescent="0.25">
      <c r="A49" s="28" t="s">
        <v>76</v>
      </c>
      <c r="B49" s="5">
        <f t="shared" ref="B49:D49" si="8">B50+B51+B52+B53+B54+B55</f>
        <v>312</v>
      </c>
      <c r="C49" s="5">
        <f>C50+C51+C52+C53+C54+C55</f>
        <v>3076</v>
      </c>
      <c r="D49" s="5">
        <f t="shared" si="8"/>
        <v>2815</v>
      </c>
      <c r="E49" s="14">
        <f t="shared" si="7"/>
        <v>0.91514954486345901</v>
      </c>
    </row>
    <row r="50" spans="1:5" ht="16.5" customHeight="1" x14ac:dyDescent="0.25">
      <c r="A50" s="24" t="s">
        <v>44</v>
      </c>
      <c r="B50" s="4">
        <v>280</v>
      </c>
      <c r="C50" s="4">
        <f>380+9+152</f>
        <v>541</v>
      </c>
      <c r="D50" s="22">
        <v>358</v>
      </c>
      <c r="E50" s="14">
        <f t="shared" si="7"/>
        <v>0.66173752310536049</v>
      </c>
    </row>
    <row r="51" spans="1:5" ht="15.75" customHeight="1" x14ac:dyDescent="0.25">
      <c r="A51" s="25" t="s">
        <v>60</v>
      </c>
      <c r="B51" s="4">
        <v>32</v>
      </c>
      <c r="C51" s="4">
        <v>48</v>
      </c>
      <c r="D51" s="22">
        <v>48</v>
      </c>
      <c r="E51" s="14">
        <f t="shared" si="7"/>
        <v>1</v>
      </c>
    </row>
    <row r="52" spans="1:5" ht="16.5" customHeight="1" x14ac:dyDescent="0.25">
      <c r="A52" s="24" t="s">
        <v>61</v>
      </c>
      <c r="B52" s="4">
        <v>0</v>
      </c>
      <c r="C52" s="4">
        <v>104</v>
      </c>
      <c r="D52" s="23">
        <v>104</v>
      </c>
      <c r="E52" s="14">
        <f t="shared" si="7"/>
        <v>1</v>
      </c>
    </row>
    <row r="53" spans="1:5" ht="16.5" customHeight="1" x14ac:dyDescent="0.25">
      <c r="A53" s="24" t="s">
        <v>79</v>
      </c>
      <c r="B53" s="4"/>
      <c r="C53" s="4">
        <v>138</v>
      </c>
      <c r="D53" s="22">
        <v>97</v>
      </c>
      <c r="E53" s="14">
        <f t="shared" si="7"/>
        <v>0.70289855072463769</v>
      </c>
    </row>
    <row r="54" spans="1:5" ht="16.5" customHeight="1" x14ac:dyDescent="0.25">
      <c r="A54" s="27" t="s">
        <v>80</v>
      </c>
      <c r="B54" s="4"/>
      <c r="C54" s="4">
        <v>1284</v>
      </c>
      <c r="D54" s="22">
        <v>1284</v>
      </c>
      <c r="E54" s="14">
        <f t="shared" si="7"/>
        <v>1</v>
      </c>
    </row>
    <row r="55" spans="1:5" ht="16.5" customHeight="1" x14ac:dyDescent="0.25">
      <c r="A55" s="27" t="s">
        <v>81</v>
      </c>
      <c r="B55" s="4">
        <v>0</v>
      </c>
      <c r="C55" s="4">
        <v>961</v>
      </c>
      <c r="D55" s="22">
        <v>924</v>
      </c>
      <c r="E55" s="14">
        <f t="shared" si="7"/>
        <v>0.96149843912591049</v>
      </c>
    </row>
    <row r="56" spans="1:5" ht="16.5" customHeight="1" x14ac:dyDescent="0.25">
      <c r="A56" s="28" t="s">
        <v>75</v>
      </c>
      <c r="B56" s="5">
        <f>B57+B58+B59+B60+B61+B62+B63+B64+B65+B66+B67+B68+B69+B70+B71+B72</f>
        <v>1660</v>
      </c>
      <c r="C56" s="5">
        <f>C57+C58+C59+C60+C61+C62+C63+C64+C65+C66+C67+C68+C69+C70+C71+C72</f>
        <v>18373</v>
      </c>
      <c r="D56" s="5">
        <f t="shared" ref="D56" si="9">D57+D58+D59+D60+D61+D62+D63+D64+D65+D66+D67+D68+D69+D70+D71+D72</f>
        <v>17825</v>
      </c>
      <c r="E56" s="14">
        <f t="shared" si="7"/>
        <v>0.97017362434006427</v>
      </c>
    </row>
    <row r="57" spans="1:5" ht="15.75" x14ac:dyDescent="0.25">
      <c r="A57" s="26" t="s">
        <v>62</v>
      </c>
      <c r="B57" s="4">
        <v>300</v>
      </c>
      <c r="C57" s="4">
        <v>273</v>
      </c>
      <c r="D57" s="4">
        <v>239</v>
      </c>
      <c r="E57" s="14">
        <f t="shared" si="7"/>
        <v>0.87545787545787546</v>
      </c>
    </row>
    <row r="58" spans="1:5" ht="31.5" x14ac:dyDescent="0.25">
      <c r="A58" s="46" t="s">
        <v>92</v>
      </c>
      <c r="B58" s="4">
        <v>0</v>
      </c>
      <c r="C58" s="4">
        <v>115</v>
      </c>
      <c r="D58" s="4">
        <v>115</v>
      </c>
      <c r="E58" s="14">
        <f t="shared" si="7"/>
        <v>1</v>
      </c>
    </row>
    <row r="59" spans="1:5" ht="15.75" x14ac:dyDescent="0.25">
      <c r="A59" s="26" t="s">
        <v>46</v>
      </c>
      <c r="B59" s="4">
        <v>107</v>
      </c>
      <c r="C59" s="4">
        <v>109</v>
      </c>
      <c r="D59" s="4">
        <v>98</v>
      </c>
      <c r="E59" s="14">
        <f t="shared" si="7"/>
        <v>0.8990825688073395</v>
      </c>
    </row>
    <row r="60" spans="1:5" ht="15.75" x14ac:dyDescent="0.25">
      <c r="A60" s="26" t="s">
        <v>45</v>
      </c>
      <c r="B60" s="4">
        <v>133</v>
      </c>
      <c r="C60" s="4">
        <v>141</v>
      </c>
      <c r="D60" s="4">
        <v>127</v>
      </c>
      <c r="E60" s="14">
        <f t="shared" si="7"/>
        <v>0.900709219858156</v>
      </c>
    </row>
    <row r="61" spans="1:5" ht="15.75" customHeight="1" x14ac:dyDescent="0.25">
      <c r="A61" s="26" t="s">
        <v>47</v>
      </c>
      <c r="B61" s="4">
        <v>0</v>
      </c>
      <c r="C61" s="4">
        <v>86</v>
      </c>
      <c r="D61" s="4">
        <v>0</v>
      </c>
      <c r="E61" s="14">
        <f t="shared" si="7"/>
        <v>0</v>
      </c>
    </row>
    <row r="62" spans="1:5" ht="15.75" x14ac:dyDescent="0.25">
      <c r="A62" s="24" t="s">
        <v>48</v>
      </c>
      <c r="B62" s="4">
        <v>0</v>
      </c>
      <c r="C62" s="4">
        <v>0</v>
      </c>
      <c r="D62" s="4">
        <v>0</v>
      </c>
      <c r="E62" s="14">
        <v>0</v>
      </c>
    </row>
    <row r="63" spans="1:5" ht="15.75" x14ac:dyDescent="0.25">
      <c r="A63" s="26" t="s">
        <v>49</v>
      </c>
      <c r="B63" s="4">
        <v>260</v>
      </c>
      <c r="C63" s="4">
        <f>669+184+189+100+1298+1022</f>
        <v>3462</v>
      </c>
      <c r="D63" s="4">
        <f>500+184+189+100+1298+886</f>
        <v>3157</v>
      </c>
      <c r="E63" s="14">
        <f t="shared" si="7"/>
        <v>0.91190063547082612</v>
      </c>
    </row>
    <row r="64" spans="1:5" ht="15.75" x14ac:dyDescent="0.25">
      <c r="A64" s="24" t="s">
        <v>50</v>
      </c>
      <c r="B64" s="4">
        <v>0</v>
      </c>
      <c r="C64" s="4">
        <v>2883</v>
      </c>
      <c r="D64" s="4">
        <v>2883</v>
      </c>
      <c r="E64" s="14">
        <f t="shared" si="7"/>
        <v>1</v>
      </c>
    </row>
    <row r="65" spans="1:5" ht="15.75" x14ac:dyDescent="0.25">
      <c r="A65" s="24" t="s">
        <v>51</v>
      </c>
      <c r="B65" s="4">
        <v>0</v>
      </c>
      <c r="C65" s="4">
        <v>10324</v>
      </c>
      <c r="D65" s="21">
        <v>10324</v>
      </c>
      <c r="E65" s="14">
        <f t="shared" si="7"/>
        <v>1</v>
      </c>
    </row>
    <row r="66" spans="1:5" ht="15.75" x14ac:dyDescent="0.25">
      <c r="A66" s="24" t="s">
        <v>67</v>
      </c>
      <c r="B66" s="4">
        <v>333</v>
      </c>
      <c r="C66" s="4">
        <v>383</v>
      </c>
      <c r="D66" s="4">
        <v>382</v>
      </c>
      <c r="E66" s="14">
        <f t="shared" si="7"/>
        <v>0.99738903394255873</v>
      </c>
    </row>
    <row r="67" spans="1:5" ht="15.75" x14ac:dyDescent="0.25">
      <c r="A67" s="24" t="s">
        <v>68</v>
      </c>
      <c r="B67" s="4">
        <v>0</v>
      </c>
      <c r="C67" s="4">
        <v>32</v>
      </c>
      <c r="D67" s="4">
        <v>32</v>
      </c>
      <c r="E67" s="14">
        <f t="shared" si="7"/>
        <v>1</v>
      </c>
    </row>
    <row r="68" spans="1:5" ht="15.75" x14ac:dyDescent="0.25">
      <c r="A68" s="24" t="s">
        <v>69</v>
      </c>
      <c r="B68" s="4">
        <v>130</v>
      </c>
      <c r="C68" s="4">
        <v>429</v>
      </c>
      <c r="D68" s="4">
        <f>159+83+31+60</f>
        <v>333</v>
      </c>
      <c r="E68" s="14">
        <f t="shared" si="7"/>
        <v>0.77622377622377625</v>
      </c>
    </row>
    <row r="69" spans="1:5" ht="31.5" x14ac:dyDescent="0.25">
      <c r="A69" s="25" t="s">
        <v>70</v>
      </c>
      <c r="B69" s="4">
        <v>0</v>
      </c>
      <c r="C69" s="4">
        <v>31</v>
      </c>
      <c r="D69" s="4">
        <v>31</v>
      </c>
      <c r="E69" s="14">
        <f t="shared" si="7"/>
        <v>1</v>
      </c>
    </row>
    <row r="70" spans="1:5" ht="15.75" x14ac:dyDescent="0.25">
      <c r="A70" s="24" t="s">
        <v>71</v>
      </c>
      <c r="B70" s="4">
        <v>0</v>
      </c>
      <c r="C70" s="4">
        <v>81</v>
      </c>
      <c r="D70" s="4">
        <v>81</v>
      </c>
      <c r="E70" s="14">
        <f t="shared" si="7"/>
        <v>1</v>
      </c>
    </row>
    <row r="71" spans="1:5" ht="15.75" x14ac:dyDescent="0.25">
      <c r="A71" s="24" t="s">
        <v>72</v>
      </c>
      <c r="B71" s="4">
        <v>0</v>
      </c>
      <c r="C71" s="4">
        <v>4</v>
      </c>
      <c r="D71" s="4">
        <v>4</v>
      </c>
      <c r="E71" s="14">
        <f t="shared" si="7"/>
        <v>1</v>
      </c>
    </row>
    <row r="72" spans="1:5" ht="15.75" x14ac:dyDescent="0.25">
      <c r="A72" s="24" t="s">
        <v>73</v>
      </c>
      <c r="B72" s="4">
        <v>397</v>
      </c>
      <c r="C72" s="4">
        <v>20</v>
      </c>
      <c r="D72" s="4">
        <v>19</v>
      </c>
      <c r="E72" s="14">
        <f t="shared" si="7"/>
        <v>0.95</v>
      </c>
    </row>
    <row r="73" spans="1:5" ht="15.75" x14ac:dyDescent="0.25">
      <c r="A73" s="28" t="s">
        <v>74</v>
      </c>
      <c r="B73" s="5">
        <f>B74+B75</f>
        <v>0</v>
      </c>
      <c r="C73" s="5">
        <f>C74+C75</f>
        <v>4522</v>
      </c>
      <c r="D73" s="5">
        <f>D74+D75</f>
        <v>0</v>
      </c>
      <c r="E73" s="14">
        <f t="shared" si="7"/>
        <v>0</v>
      </c>
    </row>
    <row r="74" spans="1:5" ht="15.75" x14ac:dyDescent="0.25">
      <c r="A74" s="24" t="s">
        <v>91</v>
      </c>
      <c r="B74" s="4">
        <v>0</v>
      </c>
      <c r="C74" s="4">
        <v>4328</v>
      </c>
      <c r="D74" s="4">
        <v>0</v>
      </c>
      <c r="E74" s="14">
        <f t="shared" si="7"/>
        <v>0</v>
      </c>
    </row>
    <row r="75" spans="1:5" ht="31.5" x14ac:dyDescent="0.25">
      <c r="A75" s="25" t="s">
        <v>15</v>
      </c>
      <c r="B75" s="4">
        <v>0</v>
      </c>
      <c r="C75" s="4">
        <v>194</v>
      </c>
      <c r="D75" s="4">
        <v>0</v>
      </c>
      <c r="E75" s="14">
        <f t="shared" si="7"/>
        <v>0</v>
      </c>
    </row>
    <row r="76" spans="1:5" ht="15.75" x14ac:dyDescent="0.25">
      <c r="A76" s="16" t="s">
        <v>64</v>
      </c>
      <c r="B76" s="5">
        <f>B77</f>
        <v>0</v>
      </c>
      <c r="C76" s="5">
        <f>C77</f>
        <v>463</v>
      </c>
      <c r="D76" s="5">
        <f>D77</f>
        <v>0</v>
      </c>
      <c r="E76" s="14">
        <f t="shared" si="7"/>
        <v>0</v>
      </c>
    </row>
    <row r="77" spans="1:5" ht="15.75" x14ac:dyDescent="0.25">
      <c r="A77" s="18" t="s">
        <v>65</v>
      </c>
      <c r="B77" s="4">
        <v>0</v>
      </c>
      <c r="C77" s="4">
        <v>463</v>
      </c>
      <c r="D77" s="4">
        <v>0</v>
      </c>
      <c r="E77" s="14">
        <f t="shared" si="7"/>
        <v>0</v>
      </c>
    </row>
    <row r="78" spans="1:5" ht="15.75" x14ac:dyDescent="0.25">
      <c r="A78" s="17" t="s">
        <v>66</v>
      </c>
      <c r="B78" s="5">
        <f>B79+B80+B81+B82+B83</f>
        <v>0</v>
      </c>
      <c r="C78" s="5">
        <f t="shared" ref="C78" si="10">C79+C80+C81+C82+C83</f>
        <v>21</v>
      </c>
      <c r="D78" s="5">
        <f>D79+D80+D81+D82+D83</f>
        <v>21</v>
      </c>
      <c r="E78" s="14">
        <f t="shared" si="7"/>
        <v>1</v>
      </c>
    </row>
    <row r="79" spans="1:5" ht="15.75" customHeight="1" x14ac:dyDescent="0.25">
      <c r="A79" s="25" t="s">
        <v>54</v>
      </c>
      <c r="B79" s="4">
        <v>0</v>
      </c>
      <c r="C79" s="4">
        <v>11</v>
      </c>
      <c r="D79" s="4">
        <v>11</v>
      </c>
      <c r="E79" s="14">
        <v>0</v>
      </c>
    </row>
    <row r="80" spans="1:5" ht="15.75" x14ac:dyDescent="0.25">
      <c r="A80" s="24" t="s">
        <v>55</v>
      </c>
      <c r="B80" s="4">
        <v>0</v>
      </c>
      <c r="C80" s="4">
        <v>10</v>
      </c>
      <c r="D80" s="4">
        <v>10</v>
      </c>
      <c r="E80" s="14">
        <f t="shared" si="7"/>
        <v>1</v>
      </c>
    </row>
    <row r="81" spans="1:5" ht="15.75" x14ac:dyDescent="0.25">
      <c r="A81" s="24" t="s">
        <v>56</v>
      </c>
      <c r="B81" s="4">
        <v>0</v>
      </c>
      <c r="C81" s="4">
        <v>0</v>
      </c>
      <c r="D81" s="4">
        <v>0</v>
      </c>
      <c r="E81" s="14">
        <v>0</v>
      </c>
    </row>
    <row r="82" spans="1:5" ht="15.75" x14ac:dyDescent="0.25">
      <c r="A82" s="24" t="s">
        <v>16</v>
      </c>
      <c r="B82" s="4">
        <v>0</v>
      </c>
      <c r="C82" s="4">
        <v>0</v>
      </c>
      <c r="D82" s="4">
        <v>0</v>
      </c>
      <c r="E82" s="14">
        <v>0</v>
      </c>
    </row>
    <row r="83" spans="1:5" ht="15.75" x14ac:dyDescent="0.25">
      <c r="A83" s="37" t="s">
        <v>17</v>
      </c>
      <c r="B83" s="4">
        <v>0</v>
      </c>
      <c r="C83" s="4">
        <v>0</v>
      </c>
      <c r="D83" s="4">
        <v>0</v>
      </c>
      <c r="E83" s="14">
        <v>0</v>
      </c>
    </row>
    <row r="84" spans="1:5" ht="15.75" x14ac:dyDescent="0.25">
      <c r="A84" s="38" t="s">
        <v>52</v>
      </c>
      <c r="B84" s="4">
        <f>B85</f>
        <v>0</v>
      </c>
      <c r="C84" s="4">
        <f t="shared" ref="C84" si="11">C85</f>
        <v>129</v>
      </c>
      <c r="D84" s="4">
        <f>D85</f>
        <v>129</v>
      </c>
      <c r="E84" s="14">
        <f t="shared" si="7"/>
        <v>1</v>
      </c>
    </row>
    <row r="85" spans="1:5" ht="15.75" x14ac:dyDescent="0.25">
      <c r="A85" s="28" t="s">
        <v>93</v>
      </c>
      <c r="B85" s="5">
        <v>0</v>
      </c>
      <c r="C85" s="5">
        <v>129</v>
      </c>
      <c r="D85" s="5">
        <v>129</v>
      </c>
      <c r="E85" s="14">
        <f t="shared" si="7"/>
        <v>1</v>
      </c>
    </row>
    <row r="86" spans="1:5" ht="15.75" x14ac:dyDescent="0.25">
      <c r="A86" s="39" t="s">
        <v>4</v>
      </c>
      <c r="B86" s="5">
        <f>B37+B78+B84</f>
        <v>3661</v>
      </c>
      <c r="C86" s="5">
        <f>C37+C78+C84</f>
        <v>43188</v>
      </c>
      <c r="D86" s="5">
        <f>D37+D78+D84</f>
        <v>36738</v>
      </c>
      <c r="E86" s="15">
        <f t="shared" si="7"/>
        <v>0.85065295915532091</v>
      </c>
    </row>
    <row r="88" spans="1:5" ht="45" x14ac:dyDescent="0.25">
      <c r="A88" s="43" t="s">
        <v>7</v>
      </c>
      <c r="B88" s="41" t="s">
        <v>59</v>
      </c>
      <c r="C88" s="41" t="s">
        <v>58</v>
      </c>
      <c r="D88" s="8" t="s">
        <v>12</v>
      </c>
      <c r="E88" s="12" t="s">
        <v>6</v>
      </c>
    </row>
    <row r="89" spans="1:5" ht="15.75" x14ac:dyDescent="0.25">
      <c r="A89" s="44" t="s">
        <v>8</v>
      </c>
      <c r="B89" s="9">
        <v>14</v>
      </c>
      <c r="C89" s="9">
        <v>2</v>
      </c>
      <c r="D89" s="9">
        <v>2</v>
      </c>
      <c r="E89" s="14">
        <f>D89/C89</f>
        <v>1</v>
      </c>
    </row>
    <row r="90" spans="1:5" ht="15.75" x14ac:dyDescent="0.25">
      <c r="A90" s="44" t="s">
        <v>57</v>
      </c>
      <c r="B90" s="9">
        <v>0</v>
      </c>
      <c r="C90" s="9">
        <v>1</v>
      </c>
      <c r="D90" s="9">
        <v>1</v>
      </c>
      <c r="E90" s="14">
        <f>D90/C90</f>
        <v>1</v>
      </c>
    </row>
    <row r="91" spans="1:5" ht="15.75" x14ac:dyDescent="0.25">
      <c r="A91" s="40" t="s">
        <v>9</v>
      </c>
      <c r="B91" s="9">
        <v>0</v>
      </c>
      <c r="C91" s="9">
        <v>3</v>
      </c>
      <c r="D91" s="9">
        <v>3</v>
      </c>
      <c r="E91" s="14">
        <f t="shared" ref="E91:E93" si="12">D91/C91</f>
        <v>1</v>
      </c>
    </row>
    <row r="92" spans="1:5" ht="15.75" x14ac:dyDescent="0.25">
      <c r="A92" s="40" t="s">
        <v>10</v>
      </c>
      <c r="B92" s="9">
        <v>0</v>
      </c>
      <c r="C92" s="9">
        <v>1</v>
      </c>
      <c r="D92" s="9">
        <v>1</v>
      </c>
      <c r="E92" s="14">
        <f t="shared" si="12"/>
        <v>1</v>
      </c>
    </row>
    <row r="93" spans="1:5" ht="15.75" x14ac:dyDescent="0.25">
      <c r="A93" s="19" t="s">
        <v>11</v>
      </c>
      <c r="B93" s="20">
        <f>SUM(B89:B92)</f>
        <v>14</v>
      </c>
      <c r="C93" s="20">
        <f>SUM(C89:C92)</f>
        <v>7</v>
      </c>
      <c r="D93" s="20">
        <f>SUM(D89:D92)</f>
        <v>7</v>
      </c>
      <c r="E93" s="15">
        <f t="shared" si="12"/>
        <v>1</v>
      </c>
    </row>
  </sheetData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&amp;R1. számú melléklet</oddHeader>
  </headerFooter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huszaranett</cp:lastModifiedBy>
  <cp:lastPrinted>2020-04-17T10:44:21Z</cp:lastPrinted>
  <dcterms:created xsi:type="dcterms:W3CDTF">2012-05-24T07:26:02Z</dcterms:created>
  <dcterms:modified xsi:type="dcterms:W3CDTF">2020-06-18T14:16:17Z</dcterms:modified>
</cp:coreProperties>
</file>