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nczkiandrea\Documents\ANDREA\2017. évi előterjesztések\2017. 4. sz. módosítás\RNÖ\"/>
    </mc:Choice>
  </mc:AlternateContent>
  <bookViews>
    <workbookView xWindow="120" yWindow="30" windowWidth="11295" windowHeight="4560"/>
  </bookViews>
  <sheets>
    <sheet name="Munka1" sheetId="1" r:id="rId1"/>
  </sheets>
  <definedNames>
    <definedName name="_xlnm.Print_Area" localSheetId="0">Munka1!$B$1:$K$93</definedName>
  </definedNames>
  <calcPr calcId="152511"/>
</workbook>
</file>

<file path=xl/calcChain.xml><?xml version="1.0" encoding="utf-8"?>
<calcChain xmlns="http://schemas.openxmlformats.org/spreadsheetml/2006/main">
  <c r="J27" i="1" l="1"/>
  <c r="I27" i="1"/>
  <c r="H32" i="1" l="1"/>
  <c r="I6" i="1"/>
  <c r="J6" i="1"/>
  <c r="H6" i="1"/>
  <c r="J93" i="1" l="1"/>
  <c r="J53" i="1" l="1"/>
  <c r="J86" i="1" s="1"/>
  <c r="K82" i="1" l="1"/>
  <c r="K83" i="1"/>
  <c r="K68" i="1" l="1"/>
  <c r="K50" i="1"/>
  <c r="K38" i="1" l="1"/>
  <c r="K39" i="1"/>
  <c r="I93" i="1"/>
  <c r="K90" i="1"/>
  <c r="I82" i="1"/>
  <c r="J82" i="1"/>
  <c r="H82" i="1"/>
  <c r="H53" i="1"/>
  <c r="I45" i="1"/>
  <c r="H45" i="1"/>
  <c r="J33" i="1"/>
  <c r="I33" i="1"/>
  <c r="I86" i="1" s="1"/>
  <c r="H33" i="1"/>
  <c r="J7" i="1" l="1"/>
  <c r="I7" i="1"/>
  <c r="K20" i="1"/>
  <c r="K19" i="1"/>
  <c r="K18" i="1"/>
  <c r="K17" i="1" l="1"/>
  <c r="K89" i="1" l="1"/>
  <c r="K91" i="1"/>
  <c r="K92" i="1"/>
  <c r="K93" i="1"/>
  <c r="J45" i="1" l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52" i="1"/>
  <c r="K51" i="1"/>
  <c r="K49" i="1"/>
  <c r="I53" i="1" l="1"/>
  <c r="K42" i="1"/>
  <c r="K41" i="1"/>
  <c r="K40" i="1"/>
  <c r="K37" i="1"/>
  <c r="I80" i="1"/>
  <c r="J80" i="1"/>
  <c r="H80" i="1"/>
  <c r="K77" i="1"/>
  <c r="K78" i="1"/>
  <c r="K79" i="1"/>
  <c r="K81" i="1"/>
  <c r="I76" i="1"/>
  <c r="J76" i="1"/>
  <c r="H76" i="1"/>
  <c r="I74" i="1"/>
  <c r="J74" i="1"/>
  <c r="H74" i="1"/>
  <c r="K75" i="1"/>
  <c r="H86" i="1" l="1"/>
  <c r="K76" i="1"/>
  <c r="K80" i="1"/>
  <c r="I32" i="1" l="1"/>
  <c r="K16" i="1"/>
  <c r="K12" i="1"/>
  <c r="K13" i="1"/>
  <c r="K25" i="1"/>
  <c r="K26" i="1"/>
  <c r="J24" i="1"/>
  <c r="I24" i="1" l="1"/>
  <c r="K24" i="1" s="1"/>
  <c r="H8" i="1"/>
  <c r="H7" i="1" s="1"/>
  <c r="H24" i="1"/>
  <c r="J32" i="1" l="1"/>
  <c r="K32" i="1" s="1"/>
  <c r="K34" i="1"/>
  <c r="K35" i="1"/>
  <c r="K36" i="1"/>
  <c r="K44" i="1"/>
  <c r="K46" i="1"/>
  <c r="K47" i="1"/>
  <c r="K48" i="1"/>
  <c r="K54" i="1"/>
  <c r="K74" i="1" l="1"/>
  <c r="K85" i="1" l="1"/>
  <c r="K53" i="1"/>
  <c r="K45" i="1"/>
  <c r="I8" i="1"/>
  <c r="K9" i="1" l="1"/>
  <c r="K10" i="1"/>
  <c r="K11" i="1"/>
  <c r="K14" i="1"/>
  <c r="K15" i="1"/>
  <c r="K21" i="1"/>
  <c r="K86" i="1" l="1"/>
  <c r="K33" i="1"/>
  <c r="J8" i="1" l="1"/>
  <c r="K8" i="1" l="1"/>
  <c r="K7" i="1" l="1"/>
  <c r="K6" i="1" l="1"/>
  <c r="K27" i="1"/>
  <c r="H27" i="1" l="1"/>
</calcChain>
</file>

<file path=xl/sharedStrings.xml><?xml version="1.0" encoding="utf-8"?>
<sst xmlns="http://schemas.openxmlformats.org/spreadsheetml/2006/main" count="116" uniqueCount="108">
  <si>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</si>
  <si>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</si>
  <si>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</si>
  <si>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</si>
  <si>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</si>
  <si>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</si>
  <si>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</si>
  <si>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</si>
  <si>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</si>
  <si>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>1.1.1.   Nemzetiségi önkormányzati képviselők tiszteletdíja</t>
  </si>
  <si>
    <t>1.2.      Egyéb működési bevétel</t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</si>
  <si>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</si>
  <si>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</si>
  <si>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t>053121</t>
  </si>
  <si>
    <t>053221</t>
  </si>
  <si>
    <t>053331</t>
  </si>
  <si>
    <t>053371</t>
  </si>
  <si>
    <t>053411</t>
  </si>
  <si>
    <t>053511</t>
  </si>
  <si>
    <t>051231</t>
  </si>
  <si>
    <t>051211</t>
  </si>
  <si>
    <t>0521</t>
  </si>
  <si>
    <t>094111</t>
  </si>
  <si>
    <t>0981311</t>
  </si>
  <si>
    <t>09161</t>
  </si>
  <si>
    <t>053211</t>
  </si>
  <si>
    <t>05641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</si>
  <si>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</si>
  <si>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</si>
  <si>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II.      Tárgyévi felhalmozási célú kiadások</t>
  </si>
  <si>
    <t>1.     Beruházás</t>
  </si>
  <si>
    <t>Eredeti előirányzat</t>
  </si>
  <si>
    <t>Módosított  
előirányzat</t>
  </si>
  <si>
    <t>Teljesítés %</t>
  </si>
  <si>
    <t>1.1.1.1.   Működési támogatás</t>
  </si>
  <si>
    <t>1.1.1.2.   Feladatalapú támogatás</t>
  </si>
  <si>
    <t>053421</t>
  </si>
  <si>
    <t>055051</t>
  </si>
  <si>
    <r>
      <t>1.1.2.</t>
    </r>
    <r>
      <rPr>
        <sz val="7"/>
        <color indexed="8"/>
        <rFont val="Times New Roman"/>
        <family val="1"/>
        <charset val="238"/>
      </rPr>
      <t xml:space="preserve">      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</si>
  <si>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</si>
  <si>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</si>
  <si>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1.2.1.   Munkaadót terhelő járulékok (tiszteletdíj, repi adó)</t>
  </si>
  <si>
    <t>LÉTSZÁMADATOK</t>
  </si>
  <si>
    <t>Közfoglalkoztatottak</t>
  </si>
  <si>
    <t>1.1.4.   Kaposvár MJV Önkormányzatának támogatása számítógépre</t>
  </si>
  <si>
    <t>1.1.5.   Munkaügyi Kp.  tám. közfogl. 2016.04.01-2017.02.28. (2017. évre)</t>
  </si>
  <si>
    <t>1.1.6.   Munkaügyi Kp.  tám. közfogl. 2017.04.01-2017.10.31.</t>
  </si>
  <si>
    <t>1.1.7.   Munkaügyi Kp. Képzés 2016.08.29-2016.12.31.</t>
  </si>
  <si>
    <t>2.         Technikai pénzmaradvány</t>
  </si>
  <si>
    <t>1.1.3.   Kaposvár MJV Önkormányzatának támogatása programokra</t>
  </si>
  <si>
    <t>1.1.2.  Munkabér közfogl.  2016.04.01-2017.02.28. (2017. évre)</t>
  </si>
  <si>
    <t>1.1.3.  Munkabér közfogl. 2017.04.01.-2017.10.31.</t>
  </si>
  <si>
    <t>1.1.4.  Tv.sz. illetm., mbérek Képzés 2016.08.29-2016.12.31</t>
  </si>
  <si>
    <t>1.2.4.   Munkaadót terhelő járulékok Képzés 2016.08.29.-2016.12.31.</t>
  </si>
  <si>
    <t>1.4.     Működési tartalék</t>
  </si>
  <si>
    <t>1.4.1.   2016. évben az önkormányzat által nyújtott rulírozó kölcsön</t>
  </si>
  <si>
    <t>1.5.      Céltartalék</t>
  </si>
  <si>
    <r>
      <t>1.5.1.</t>
    </r>
    <r>
      <rPr>
        <sz val="10"/>
        <color indexed="8"/>
        <rFont val="Times New Roman"/>
        <family val="1"/>
        <charset val="238"/>
      </rPr>
      <t xml:space="preserve"> NGM Támogatása Cseri városrész (TOP-6.9.1-15.KA1-2016-00001) </t>
    </r>
  </si>
  <si>
    <t xml:space="preserve">1.5.2. NGM Támogatása Szentjakabi városrész (TOP-6.9.1-15.KA1-2016-00002) </t>
  </si>
  <si>
    <t>1.5.3. MK többlet támogatása 2016. évi közcélú programra</t>
  </si>
  <si>
    <t>1.6. Általános tartalék</t>
  </si>
  <si>
    <t>1.6.1. Technikai pénzmaradvány (zárolt)</t>
  </si>
  <si>
    <r>
      <t>1.3.2.</t>
    </r>
    <r>
      <rPr>
        <sz val="12"/>
        <color indexed="8"/>
        <rFont val="Times New Roman"/>
        <family val="1"/>
        <charset val="238"/>
      </rPr>
      <t>  Üzemeltetési anyagok besz.közfogl. 2017.</t>
    </r>
  </si>
  <si>
    <r>
      <t>1.3.3.</t>
    </r>
    <r>
      <rPr>
        <sz val="12"/>
        <color indexed="8"/>
        <rFont val="Times New Roman"/>
        <family val="1"/>
        <charset val="238"/>
      </rPr>
      <t>  Üzemeltetési anyagok besz. CSER</t>
    </r>
  </si>
  <si>
    <r>
      <t>1.3.4.</t>
    </r>
    <r>
      <rPr>
        <sz val="12"/>
        <color indexed="8"/>
        <rFont val="Times New Roman"/>
        <family val="1"/>
        <charset val="238"/>
      </rPr>
      <t>  Üzemeltetési anyagok besz. SZENTJAKAB</t>
    </r>
  </si>
  <si>
    <r>
      <t>1.3.1.</t>
    </r>
    <r>
      <rPr>
        <sz val="10"/>
        <color indexed="8"/>
        <rFont val="Times New Roman"/>
        <family val="1"/>
        <charset val="238"/>
      </rPr>
      <t>  Üzemeltetési anyagok besz.(pl: tisztítószer, rendezvények anyagktg-e)</t>
    </r>
  </si>
  <si>
    <r>
      <t>1.3.5.</t>
    </r>
    <r>
      <rPr>
        <sz val="12"/>
        <color indexed="8"/>
        <rFont val="Times New Roman"/>
        <family val="1"/>
        <charset val="238"/>
      </rPr>
      <t>   Informatikai szolgáltatások (internet)</t>
    </r>
  </si>
  <si>
    <r>
      <t>1.3.6.</t>
    </r>
    <r>
      <rPr>
        <sz val="12"/>
        <color indexed="8"/>
        <rFont val="Times New Roman"/>
        <family val="1"/>
        <charset val="238"/>
      </rPr>
      <t>  Kommunikációs szolgáltatások (telefon)</t>
    </r>
  </si>
  <si>
    <r>
      <t>1.3.7.</t>
    </r>
    <r>
      <rPr>
        <sz val="12"/>
        <color indexed="8"/>
        <rFont val="Times New Roman"/>
        <family val="1"/>
        <charset val="238"/>
      </rPr>
      <t>   Bérleti díj</t>
    </r>
  </si>
  <si>
    <t>1.3.8.   Szakmai tevékenységet segítő szolgáltatás</t>
  </si>
  <si>
    <t>1.3.9.   Közvetített szolgáltatás hírdetés CSER</t>
  </si>
  <si>
    <t>1.3.10.   Közvetített szolgáltatás hírdetés SZENTJAKAB</t>
  </si>
  <si>
    <r>
      <t>1.3.11.</t>
    </r>
    <r>
      <rPr>
        <sz val="12"/>
        <color indexed="8"/>
        <rFont val="Times New Roman"/>
        <family val="1"/>
        <charset val="238"/>
      </rPr>
      <t>   Egyéb szolgáltatások (pl: bank ktg, posta, rendezvények)</t>
    </r>
  </si>
  <si>
    <t>1.3.12.   Egyéb szolgáltatások CSER</t>
  </si>
  <si>
    <t>1.3.13.   Egyéb szolgáltatások SZENTJAKAB</t>
  </si>
  <si>
    <t>1.3.14.   Kiküldetések</t>
  </si>
  <si>
    <t>TOP CSER program</t>
  </si>
  <si>
    <t>TOP SZENTJAKAB  program</t>
  </si>
  <si>
    <t>Összesen</t>
  </si>
  <si>
    <t>Roma Nemzetiségi Önkormányzat 2017. évi költségvetésének I-III. negyedévi teljesítése (adatok e Ft-ban)</t>
  </si>
  <si>
    <t>Teljesítés 09.30</t>
  </si>
  <si>
    <t>1.1.8.   Munkaügyi Kp. Diákmunka 2017.07.01-08.31</t>
  </si>
  <si>
    <t>1.1.9.   Emberi Erőforrás Min. támogatása Tábor</t>
  </si>
  <si>
    <t>1.1.10.   Emberi Erőforrás Min. támogatása Gasztronómia</t>
  </si>
  <si>
    <t>1.1.11.   Emberi Erőforrás Min. támogatása Mária szoboravatás</t>
  </si>
  <si>
    <r>
      <t>1.1.12.</t>
    </r>
    <r>
      <rPr>
        <sz val="10"/>
        <color indexed="8"/>
        <rFont val="Times New Roman"/>
        <family val="1"/>
        <charset val="238"/>
      </rPr>
      <t xml:space="preserve"> NGM Támogatása Cseri városrész (TOP-6.9.1-15.KA1-2016-00001) </t>
    </r>
  </si>
  <si>
    <t xml:space="preserve">1.1.13. NGM Támogatása Szentjakabi városrész (TOP-6.9.1-15.KA1-2016-00002) </t>
  </si>
  <si>
    <t>1.1.5.  Tv.sz. illetm., mbérek Diák 2017.07.01-08.31</t>
  </si>
  <si>
    <t>1.1.6.  Közlekedési költségtérítés</t>
  </si>
  <si>
    <t>1.1.7.  Munkabér (3 fő) CSER</t>
  </si>
  <si>
    <t>1.1.8.   Munkabér (4 fő) SZENTJAKAB</t>
  </si>
  <si>
    <t>1.1.9.   Megbízási díjak (3 fő) CSER</t>
  </si>
  <si>
    <t>1.2.5.   Munkaadót terhelő járulékok Diák 2017.07.01-08.31</t>
  </si>
  <si>
    <t>1.3.15.   Reklám kiadások</t>
  </si>
  <si>
    <t>1.2.6.   Munkaadót terhelő járulékok CSER</t>
  </si>
  <si>
    <t>1.2.7.   Munkaadót terhelő járulékok SZENTJAKAB</t>
  </si>
  <si>
    <t>1.3.16.   Működési célú előzetesen felszámított áfa</t>
  </si>
  <si>
    <t>1.3.17.   Működési célú előzetesen felszámított áfa közf. 2017.</t>
  </si>
  <si>
    <t>1.3.18  Működési célú előzetesen felszámított áfa CSER</t>
  </si>
  <si>
    <t>1.3.19.  Működési célú előzetesen felszámított áfa SZENTJAKAB</t>
  </si>
  <si>
    <t>1.3.20.   Egyéb dologi kiadások</t>
  </si>
  <si>
    <t>2.        Támogatások</t>
  </si>
  <si>
    <r>
      <t>2.1</t>
    </r>
    <r>
      <rPr>
        <sz val="12"/>
        <color indexed="8"/>
        <rFont val="Times New Roman"/>
        <family val="1"/>
        <charset val="238"/>
      </rPr>
      <t>.    Szentjakabi Óvoda működési támogatás</t>
    </r>
  </si>
  <si>
    <t>Diákmunka</t>
  </si>
  <si>
    <t>1.1.11.   Reprezentációs kiadások</t>
  </si>
  <si>
    <t>1.1.10.   Megbízási díjak (3 fő) SZENTJAKAB</t>
  </si>
  <si>
    <t>1.2.2.   Munkaadót terhelő járulékok (közfogl.)2016.04.01-2017.02.28. (2017. évre)</t>
  </si>
  <si>
    <t>1.2.3.   Munkaadót terhelő járulékok (közfogl.) 2017.04.01-2017.10.31.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</si>
</sst>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0" fillId="0" borderId="0" xfId="0" applyNumberForma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0" fontId="9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6" fillId="0" borderId="0" xfId="0" applyNumberFormat="1" applyFont="1" applyAlignme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0" borderId="1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/>
    <xf numFmtId="3" fontId="13" fillId="0" borderId="1" xfId="0" applyNumberFormat="1" applyFont="1" applyBorder="1"/>
    <xf numFmtId="3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15" zoomScaleNormal="100" zoomScalePageLayoutView="35" workbookViewId="0">
      <selection activeCell="I27" sqref="I27:J27"/>
    </sheetView>
  </sheetViews>
  <sheetFormatPr defaultRowHeight="15.75" x14ac:dyDescent="0.25"/>
  <cols>
    <col min="1" max="1" width="9.140625" style="3"/>
    <col min="2" max="2" width="12.7109375" customWidth="1"/>
    <col min="7" max="7" width="14.5703125" customWidth="1"/>
    <col min="8" max="10" width="13" customWidth="1"/>
    <col min="11" max="11" width="10.85546875" style="25" customWidth="1"/>
  </cols>
  <sheetData>
    <row r="1" spans="1:12" x14ac:dyDescent="0.25">
      <c r="B1" s="2" t="s">
        <v>79</v>
      </c>
      <c r="C1" s="2"/>
      <c r="D1" s="2"/>
      <c r="E1" s="2"/>
      <c r="F1" s="2"/>
      <c r="G1" s="2"/>
      <c r="H1" s="2"/>
      <c r="I1" s="2"/>
      <c r="J1" s="2"/>
      <c r="K1" s="24"/>
      <c r="L1" s="2"/>
    </row>
    <row r="3" spans="1:12" x14ac:dyDescent="0.25">
      <c r="B3" s="5" t="s">
        <v>0</v>
      </c>
    </row>
    <row r="4" spans="1:12" ht="32.25" customHeight="1" x14ac:dyDescent="0.25">
      <c r="B4" s="80"/>
      <c r="C4" s="80"/>
      <c r="D4" s="80"/>
      <c r="E4" s="80"/>
      <c r="F4" s="80"/>
      <c r="G4" s="80"/>
      <c r="H4" s="13" t="s">
        <v>31</v>
      </c>
      <c r="I4" s="13" t="s">
        <v>32</v>
      </c>
      <c r="J4" s="13" t="s">
        <v>80</v>
      </c>
      <c r="K4" s="26" t="s">
        <v>33</v>
      </c>
    </row>
    <row r="5" spans="1:12" x14ac:dyDescent="0.25">
      <c r="B5" s="81" t="s">
        <v>1</v>
      </c>
      <c r="C5" s="81"/>
      <c r="D5" s="81"/>
      <c r="E5" s="81"/>
      <c r="F5" s="81"/>
      <c r="G5" s="81"/>
      <c r="H5" s="1"/>
      <c r="I5" s="1"/>
      <c r="J5" s="1"/>
      <c r="K5" s="27"/>
    </row>
    <row r="6" spans="1:12" x14ac:dyDescent="0.25">
      <c r="B6" s="67" t="s">
        <v>27</v>
      </c>
      <c r="C6" s="67"/>
      <c r="D6" s="67"/>
      <c r="E6" s="67"/>
      <c r="F6" s="67"/>
      <c r="G6" s="67"/>
      <c r="H6" s="6">
        <f>H7+H23</f>
        <v>7320</v>
      </c>
      <c r="I6" s="6">
        <f t="shared" ref="I6:J6" si="0">I7+I23</f>
        <v>20713</v>
      </c>
      <c r="J6" s="6">
        <f t="shared" si="0"/>
        <v>16336</v>
      </c>
      <c r="K6" s="28">
        <f>J6/I6</f>
        <v>0.78868343552358422</v>
      </c>
    </row>
    <row r="7" spans="1:12" x14ac:dyDescent="0.25">
      <c r="B7" s="67" t="s">
        <v>11</v>
      </c>
      <c r="C7" s="67"/>
      <c r="D7" s="67"/>
      <c r="E7" s="67"/>
      <c r="F7" s="67"/>
      <c r="G7" s="67"/>
      <c r="H7" s="7">
        <f>H8+H11+H12+H13+H14+H15+H21+H22+H16</f>
        <v>7320</v>
      </c>
      <c r="I7" s="7">
        <f>SUM(I9:I22)</f>
        <v>20707</v>
      </c>
      <c r="J7" s="7">
        <f>SUM(J9:J22)</f>
        <v>16328</v>
      </c>
      <c r="K7" s="28">
        <f t="shared" ref="K7:K27" si="1">J7/I7</f>
        <v>0.78852561935577337</v>
      </c>
    </row>
    <row r="8" spans="1:12" x14ac:dyDescent="0.25">
      <c r="A8" s="4" t="s">
        <v>24</v>
      </c>
      <c r="B8" s="60" t="s">
        <v>2</v>
      </c>
      <c r="C8" s="60"/>
      <c r="D8" s="60"/>
      <c r="E8" s="60"/>
      <c r="F8" s="60"/>
      <c r="G8" s="60"/>
      <c r="H8" s="6">
        <f>H9+H10</f>
        <v>782</v>
      </c>
      <c r="I8" s="6">
        <f>I9+I10</f>
        <v>2549</v>
      </c>
      <c r="J8" s="6">
        <f>J9+J10</f>
        <v>2549</v>
      </c>
      <c r="K8" s="28">
        <f t="shared" si="1"/>
        <v>1</v>
      </c>
    </row>
    <row r="9" spans="1:12" x14ac:dyDescent="0.25">
      <c r="B9" s="68" t="s">
        <v>34</v>
      </c>
      <c r="C9" s="69"/>
      <c r="D9" s="69"/>
      <c r="E9" s="69"/>
      <c r="F9" s="69"/>
      <c r="G9" s="70"/>
      <c r="H9" s="6">
        <v>782</v>
      </c>
      <c r="I9" s="6">
        <v>782</v>
      </c>
      <c r="J9" s="6">
        <v>782</v>
      </c>
      <c r="K9" s="28">
        <f t="shared" si="1"/>
        <v>1</v>
      </c>
    </row>
    <row r="10" spans="1:12" x14ac:dyDescent="0.25">
      <c r="B10" s="68" t="s">
        <v>35</v>
      </c>
      <c r="C10" s="69"/>
      <c r="D10" s="69"/>
      <c r="E10" s="69"/>
      <c r="F10" s="69"/>
      <c r="G10" s="70"/>
      <c r="H10" s="6">
        <v>0</v>
      </c>
      <c r="I10" s="6">
        <v>1767</v>
      </c>
      <c r="J10" s="6">
        <v>1767</v>
      </c>
      <c r="K10" s="28">
        <f t="shared" si="1"/>
        <v>1</v>
      </c>
    </row>
    <row r="11" spans="1:12" x14ac:dyDescent="0.25">
      <c r="A11" s="4"/>
      <c r="B11" s="68" t="s">
        <v>38</v>
      </c>
      <c r="C11" s="69"/>
      <c r="D11" s="69"/>
      <c r="E11" s="69"/>
      <c r="F11" s="69"/>
      <c r="G11" s="70"/>
      <c r="H11" s="6">
        <v>2263</v>
      </c>
      <c r="I11" s="6">
        <v>2263</v>
      </c>
      <c r="J11" s="6">
        <v>1697</v>
      </c>
      <c r="K11" s="28">
        <f t="shared" si="1"/>
        <v>0.74988952717631463</v>
      </c>
    </row>
    <row r="12" spans="1:12" x14ac:dyDescent="0.25">
      <c r="A12" s="4"/>
      <c r="B12" s="10" t="s">
        <v>49</v>
      </c>
      <c r="C12" s="11"/>
      <c r="D12" s="11"/>
      <c r="E12" s="11"/>
      <c r="F12" s="11"/>
      <c r="G12" s="12"/>
      <c r="H12" s="6">
        <v>250</v>
      </c>
      <c r="I12" s="6">
        <v>854</v>
      </c>
      <c r="J12" s="6">
        <v>816</v>
      </c>
      <c r="K12" s="28">
        <f t="shared" si="1"/>
        <v>0.95550351288056201</v>
      </c>
    </row>
    <row r="13" spans="1:12" x14ac:dyDescent="0.25">
      <c r="A13" s="4"/>
      <c r="B13" s="21" t="s">
        <v>44</v>
      </c>
      <c r="C13" s="22"/>
      <c r="D13" s="22"/>
      <c r="E13" s="22"/>
      <c r="F13" s="22"/>
      <c r="G13" s="23"/>
      <c r="H13" s="6">
        <v>100</v>
      </c>
      <c r="I13" s="6">
        <v>100</v>
      </c>
      <c r="J13" s="6">
        <v>100</v>
      </c>
      <c r="K13" s="28">
        <f t="shared" si="1"/>
        <v>1</v>
      </c>
    </row>
    <row r="14" spans="1:12" x14ac:dyDescent="0.25">
      <c r="A14" s="4"/>
      <c r="B14" s="38" t="s">
        <v>45</v>
      </c>
      <c r="C14" s="14"/>
      <c r="D14" s="14"/>
      <c r="E14" s="14"/>
      <c r="F14" s="14"/>
      <c r="G14" s="14"/>
      <c r="H14" s="6">
        <v>3925</v>
      </c>
      <c r="I14" s="6">
        <v>3658</v>
      </c>
      <c r="J14" s="6">
        <v>3658</v>
      </c>
      <c r="K14" s="28">
        <f t="shared" si="1"/>
        <v>1</v>
      </c>
    </row>
    <row r="15" spans="1:12" x14ac:dyDescent="0.25">
      <c r="A15" s="4"/>
      <c r="B15" s="85" t="s">
        <v>46</v>
      </c>
      <c r="C15" s="86"/>
      <c r="D15" s="86"/>
      <c r="E15" s="86"/>
      <c r="F15" s="86"/>
      <c r="G15" s="87"/>
      <c r="H15" s="6">
        <v>0</v>
      </c>
      <c r="I15" s="6">
        <v>7329</v>
      </c>
      <c r="J15" s="6">
        <v>5397</v>
      </c>
      <c r="K15" s="28">
        <f t="shared" si="1"/>
        <v>0.73638968481375355</v>
      </c>
    </row>
    <row r="16" spans="1:12" x14ac:dyDescent="0.25">
      <c r="A16" s="4"/>
      <c r="B16" s="14" t="s">
        <v>47</v>
      </c>
      <c r="C16" s="14"/>
      <c r="D16" s="14"/>
      <c r="E16" s="14"/>
      <c r="F16" s="14"/>
      <c r="G16" s="14"/>
      <c r="H16" s="6">
        <v>0</v>
      </c>
      <c r="I16" s="6">
        <v>187</v>
      </c>
      <c r="J16" s="6">
        <v>187</v>
      </c>
      <c r="K16" s="28">
        <f t="shared" si="1"/>
        <v>1</v>
      </c>
    </row>
    <row r="17" spans="1:11" x14ac:dyDescent="0.25">
      <c r="A17" s="4"/>
      <c r="B17" s="14" t="s">
        <v>81</v>
      </c>
      <c r="C17" s="52"/>
      <c r="D17" s="52"/>
      <c r="E17" s="52"/>
      <c r="F17" s="52"/>
      <c r="G17" s="53"/>
      <c r="H17" s="6">
        <v>0</v>
      </c>
      <c r="I17" s="6">
        <v>311</v>
      </c>
      <c r="J17" s="6">
        <v>294</v>
      </c>
      <c r="K17" s="28">
        <f t="shared" si="1"/>
        <v>0.94533762057877813</v>
      </c>
    </row>
    <row r="18" spans="1:11" x14ac:dyDescent="0.25">
      <c r="A18" s="4"/>
      <c r="B18" s="14" t="s">
        <v>82</v>
      </c>
      <c r="C18" s="52"/>
      <c r="D18" s="52"/>
      <c r="E18" s="52"/>
      <c r="F18" s="52"/>
      <c r="G18" s="53"/>
      <c r="H18" s="6">
        <v>0</v>
      </c>
      <c r="I18" s="6">
        <v>980</v>
      </c>
      <c r="J18" s="6">
        <v>980</v>
      </c>
      <c r="K18" s="28">
        <f t="shared" si="1"/>
        <v>1</v>
      </c>
    </row>
    <row r="19" spans="1:11" x14ac:dyDescent="0.25">
      <c r="A19" s="4"/>
      <c r="B19" s="14" t="s">
        <v>83</v>
      </c>
      <c r="C19" s="52"/>
      <c r="D19" s="52"/>
      <c r="E19" s="52"/>
      <c r="F19" s="52"/>
      <c r="G19" s="53"/>
      <c r="H19" s="6">
        <v>0</v>
      </c>
      <c r="I19" s="6">
        <v>350</v>
      </c>
      <c r="J19" s="6">
        <v>350</v>
      </c>
      <c r="K19" s="28">
        <f t="shared" si="1"/>
        <v>1</v>
      </c>
    </row>
    <row r="20" spans="1:11" x14ac:dyDescent="0.25">
      <c r="A20" s="4"/>
      <c r="B20" s="14" t="s">
        <v>84</v>
      </c>
      <c r="C20" s="52"/>
      <c r="D20" s="52"/>
      <c r="E20" s="52"/>
      <c r="F20" s="52"/>
      <c r="G20" s="53"/>
      <c r="H20" s="6">
        <v>0</v>
      </c>
      <c r="I20" s="6">
        <v>300</v>
      </c>
      <c r="J20" s="6">
        <v>300</v>
      </c>
      <c r="K20" s="28">
        <f t="shared" si="1"/>
        <v>1</v>
      </c>
    </row>
    <row r="21" spans="1:11" x14ac:dyDescent="0.25">
      <c r="A21" s="4"/>
      <c r="B21" s="74" t="s">
        <v>85</v>
      </c>
      <c r="C21" s="75"/>
      <c r="D21" s="75"/>
      <c r="E21" s="75"/>
      <c r="F21" s="75"/>
      <c r="G21" s="76"/>
      <c r="H21" s="6">
        <v>0</v>
      </c>
      <c r="I21" s="6">
        <v>1826</v>
      </c>
      <c r="J21" s="6">
        <v>0</v>
      </c>
      <c r="K21" s="28">
        <f t="shared" si="1"/>
        <v>0</v>
      </c>
    </row>
    <row r="22" spans="1:11" x14ac:dyDescent="0.25">
      <c r="A22" s="4"/>
      <c r="B22" s="74" t="s">
        <v>86</v>
      </c>
      <c r="C22" s="75"/>
      <c r="D22" s="75"/>
      <c r="E22" s="75"/>
      <c r="F22" s="75"/>
      <c r="G22" s="76"/>
      <c r="H22" s="6">
        <v>0</v>
      </c>
      <c r="I22" s="6">
        <v>0</v>
      </c>
      <c r="J22" s="6">
        <v>0</v>
      </c>
      <c r="K22" s="28">
        <v>0</v>
      </c>
    </row>
    <row r="23" spans="1:11" x14ac:dyDescent="0.25">
      <c r="A23" s="4" t="s">
        <v>22</v>
      </c>
      <c r="B23" s="71" t="s">
        <v>10</v>
      </c>
      <c r="C23" s="72"/>
      <c r="D23" s="72"/>
      <c r="E23" s="72"/>
      <c r="F23" s="72"/>
      <c r="G23" s="73"/>
      <c r="H23" s="7">
        <v>0</v>
      </c>
      <c r="I23" s="7">
        <v>6</v>
      </c>
      <c r="J23" s="7">
        <v>8</v>
      </c>
      <c r="K23" s="28">
        <v>0</v>
      </c>
    </row>
    <row r="24" spans="1:11" x14ac:dyDescent="0.25">
      <c r="B24" s="68" t="s">
        <v>39</v>
      </c>
      <c r="C24" s="69"/>
      <c r="D24" s="69"/>
      <c r="E24" s="69"/>
      <c r="F24" s="69"/>
      <c r="G24" s="70"/>
      <c r="H24" s="7">
        <f>SUM(H25:H26)</f>
        <v>0</v>
      </c>
      <c r="I24" s="7">
        <f t="shared" ref="I24:J24" si="2">SUM(I25:I26)</f>
        <v>67559</v>
      </c>
      <c r="J24" s="7">
        <f t="shared" si="2"/>
        <v>67559</v>
      </c>
      <c r="K24" s="28">
        <f t="shared" si="1"/>
        <v>1</v>
      </c>
    </row>
    <row r="25" spans="1:11" x14ac:dyDescent="0.25">
      <c r="A25" s="4" t="s">
        <v>23</v>
      </c>
      <c r="B25" s="68" t="s">
        <v>40</v>
      </c>
      <c r="C25" s="69"/>
      <c r="D25" s="69"/>
      <c r="E25" s="69"/>
      <c r="F25" s="69"/>
      <c r="G25" s="70"/>
      <c r="H25" s="6">
        <v>0</v>
      </c>
      <c r="I25" s="6">
        <v>67096</v>
      </c>
      <c r="J25" s="6">
        <v>67096</v>
      </c>
      <c r="K25" s="28">
        <f t="shared" si="1"/>
        <v>1</v>
      </c>
    </row>
    <row r="26" spans="1:11" x14ac:dyDescent="0.25">
      <c r="A26" s="4"/>
      <c r="B26" s="68" t="s">
        <v>48</v>
      </c>
      <c r="C26" s="69"/>
      <c r="D26" s="69"/>
      <c r="E26" s="69"/>
      <c r="F26" s="69"/>
      <c r="G26" s="70"/>
      <c r="H26" s="6">
        <v>0</v>
      </c>
      <c r="I26" s="6">
        <v>463</v>
      </c>
      <c r="J26" s="6">
        <v>463</v>
      </c>
      <c r="K26" s="28">
        <f t="shared" si="1"/>
        <v>1</v>
      </c>
    </row>
    <row r="27" spans="1:11" x14ac:dyDescent="0.25">
      <c r="B27" s="71" t="s">
        <v>3</v>
      </c>
      <c r="C27" s="72"/>
      <c r="D27" s="72"/>
      <c r="E27" s="72"/>
      <c r="F27" s="72"/>
      <c r="G27" s="73"/>
      <c r="H27" s="8">
        <f>H6+H24+H23</f>
        <v>7320</v>
      </c>
      <c r="I27" s="8">
        <f>I6+I24</f>
        <v>88272</v>
      </c>
      <c r="J27" s="8">
        <f>J6+J24</f>
        <v>83895</v>
      </c>
      <c r="K27" s="29">
        <f t="shared" si="1"/>
        <v>0.95041462751495376</v>
      </c>
    </row>
    <row r="28" spans="1:11" x14ac:dyDescent="0.25">
      <c r="H28" s="9"/>
      <c r="I28" s="9"/>
      <c r="J28" s="9"/>
    </row>
    <row r="29" spans="1:11" x14ac:dyDescent="0.25">
      <c r="B29" s="5" t="s">
        <v>4</v>
      </c>
      <c r="H29" s="9"/>
      <c r="I29" s="9"/>
      <c r="J29" s="9"/>
    </row>
    <row r="30" spans="1:11" ht="30" x14ac:dyDescent="0.25">
      <c r="B30" s="82"/>
      <c r="C30" s="83"/>
      <c r="D30" s="83"/>
      <c r="E30" s="83"/>
      <c r="F30" s="83"/>
      <c r="G30" s="84"/>
      <c r="H30" s="13" t="s">
        <v>31</v>
      </c>
      <c r="I30" s="13" t="s">
        <v>32</v>
      </c>
      <c r="J30" s="13" t="s">
        <v>80</v>
      </c>
      <c r="K30" s="26" t="s">
        <v>33</v>
      </c>
    </row>
    <row r="31" spans="1:11" x14ac:dyDescent="0.25">
      <c r="B31" s="68" t="s">
        <v>6</v>
      </c>
      <c r="C31" s="69"/>
      <c r="D31" s="69"/>
      <c r="E31" s="69"/>
      <c r="F31" s="69"/>
      <c r="G31" s="70"/>
      <c r="H31" s="6"/>
      <c r="I31" s="6"/>
      <c r="J31" s="6"/>
      <c r="K31" s="28"/>
    </row>
    <row r="32" spans="1:11" x14ac:dyDescent="0.25">
      <c r="B32" s="71" t="s">
        <v>28</v>
      </c>
      <c r="C32" s="72"/>
      <c r="D32" s="72"/>
      <c r="E32" s="72"/>
      <c r="F32" s="72"/>
      <c r="G32" s="73"/>
      <c r="H32" s="6">
        <f>H33+H45+H53+H74+H76+H80</f>
        <v>6997</v>
      </c>
      <c r="I32" s="6">
        <f>I33+I45+I53+I74+I76+I80</f>
        <v>87809</v>
      </c>
      <c r="J32" s="6">
        <f>J33+J45+J53+J74+J76+J80</f>
        <v>20997</v>
      </c>
      <c r="K32" s="28">
        <f>J32/I32</f>
        <v>0.23912127458460977</v>
      </c>
    </row>
    <row r="33" spans="1:11" x14ac:dyDescent="0.25">
      <c r="B33" s="71" t="s">
        <v>8</v>
      </c>
      <c r="C33" s="72"/>
      <c r="D33" s="72"/>
      <c r="E33" s="72"/>
      <c r="F33" s="72"/>
      <c r="G33" s="73"/>
      <c r="H33" s="7">
        <f>SUM(H34:H44)</f>
        <v>4840</v>
      </c>
      <c r="I33" s="7">
        <f>SUM(I34:I44)</f>
        <v>19455</v>
      </c>
      <c r="J33" s="7">
        <f>SUM(J34:J44)</f>
        <v>10765</v>
      </c>
      <c r="K33" s="28">
        <f>J33/I33</f>
        <v>0.5533281932665125</v>
      </c>
    </row>
    <row r="34" spans="1:11" x14ac:dyDescent="0.25">
      <c r="A34" s="4" t="s">
        <v>20</v>
      </c>
      <c r="B34" s="68" t="s">
        <v>9</v>
      </c>
      <c r="C34" s="69"/>
      <c r="D34" s="69"/>
      <c r="E34" s="69"/>
      <c r="F34" s="69"/>
      <c r="G34" s="70"/>
      <c r="H34" s="6">
        <v>1198</v>
      </c>
      <c r="I34" s="6">
        <v>1140</v>
      </c>
      <c r="J34" s="6">
        <v>860</v>
      </c>
      <c r="K34" s="28">
        <f t="shared" ref="K34:K86" si="3">J34/I34</f>
        <v>0.75438596491228072</v>
      </c>
    </row>
    <row r="35" spans="1:11" x14ac:dyDescent="0.25">
      <c r="A35" s="4"/>
      <c r="B35" s="68" t="s">
        <v>50</v>
      </c>
      <c r="C35" s="69"/>
      <c r="D35" s="69"/>
      <c r="E35" s="69"/>
      <c r="F35" s="69"/>
      <c r="G35" s="70"/>
      <c r="H35" s="6">
        <v>3458</v>
      </c>
      <c r="I35" s="6">
        <v>3267</v>
      </c>
      <c r="J35" s="6">
        <v>3267</v>
      </c>
      <c r="K35" s="28">
        <f t="shared" si="3"/>
        <v>1</v>
      </c>
    </row>
    <row r="36" spans="1:11" x14ac:dyDescent="0.25">
      <c r="B36" s="30" t="s">
        <v>51</v>
      </c>
      <c r="C36" s="33"/>
      <c r="D36" s="33"/>
      <c r="E36" s="33"/>
      <c r="F36" s="33"/>
      <c r="G36" s="34"/>
      <c r="H36" s="6">
        <v>0</v>
      </c>
      <c r="I36" s="6">
        <v>5882</v>
      </c>
      <c r="J36" s="6">
        <v>3743</v>
      </c>
      <c r="K36" s="28">
        <f t="shared" si="3"/>
        <v>0.63634818089085343</v>
      </c>
    </row>
    <row r="37" spans="1:11" x14ac:dyDescent="0.25">
      <c r="B37" s="30" t="s">
        <v>52</v>
      </c>
      <c r="C37" s="33"/>
      <c r="D37" s="33"/>
      <c r="E37" s="33"/>
      <c r="F37" s="33"/>
      <c r="G37" s="34"/>
      <c r="H37" s="6">
        <v>0</v>
      </c>
      <c r="I37" s="6">
        <v>232</v>
      </c>
      <c r="J37" s="6">
        <v>232</v>
      </c>
      <c r="K37" s="28">
        <f t="shared" si="3"/>
        <v>1</v>
      </c>
    </row>
    <row r="38" spans="1:11" x14ac:dyDescent="0.25">
      <c r="B38" s="42" t="s">
        <v>87</v>
      </c>
      <c r="C38" s="43"/>
      <c r="D38" s="43"/>
      <c r="E38" s="43"/>
      <c r="F38" s="43"/>
      <c r="G38" s="44"/>
      <c r="H38" s="6">
        <v>0</v>
      </c>
      <c r="I38" s="6">
        <v>255</v>
      </c>
      <c r="J38" s="6">
        <v>241</v>
      </c>
      <c r="K38" s="28">
        <f t="shared" si="3"/>
        <v>0.94509803921568625</v>
      </c>
    </row>
    <row r="39" spans="1:11" x14ac:dyDescent="0.25">
      <c r="B39" s="42" t="s">
        <v>88</v>
      </c>
      <c r="C39" s="43"/>
      <c r="D39" s="43"/>
      <c r="E39" s="43"/>
      <c r="F39" s="43"/>
      <c r="G39" s="44"/>
      <c r="H39" s="6">
        <v>0</v>
      </c>
      <c r="I39" s="6">
        <v>22</v>
      </c>
      <c r="J39" s="6">
        <v>5</v>
      </c>
      <c r="K39" s="28">
        <f t="shared" si="3"/>
        <v>0.22727272727272727</v>
      </c>
    </row>
    <row r="40" spans="1:11" x14ac:dyDescent="0.25">
      <c r="B40" s="30" t="s">
        <v>89</v>
      </c>
      <c r="C40" s="33"/>
      <c r="D40" s="33"/>
      <c r="E40" s="33"/>
      <c r="F40" s="33"/>
      <c r="G40" s="34"/>
      <c r="H40" s="6">
        <v>0</v>
      </c>
      <c r="I40" s="6">
        <v>2264</v>
      </c>
      <c r="J40" s="6">
        <v>1121</v>
      </c>
      <c r="K40" s="28">
        <f t="shared" si="3"/>
        <v>0.49514134275618377</v>
      </c>
    </row>
    <row r="41" spans="1:11" ht="15.75" customHeight="1" x14ac:dyDescent="0.25">
      <c r="B41" s="88" t="s">
        <v>90</v>
      </c>
      <c r="C41" s="89"/>
      <c r="D41" s="89"/>
      <c r="E41" s="89"/>
      <c r="F41" s="89"/>
      <c r="G41" s="90"/>
      <c r="H41" s="6">
        <v>0</v>
      </c>
      <c r="I41" s="6">
        <v>3831</v>
      </c>
      <c r="J41" s="6">
        <v>99</v>
      </c>
      <c r="K41" s="28">
        <f t="shared" si="3"/>
        <v>2.5841816758026624E-2</v>
      </c>
    </row>
    <row r="42" spans="1:11" ht="15.75" customHeight="1" x14ac:dyDescent="0.25">
      <c r="B42" s="88" t="s">
        <v>91</v>
      </c>
      <c r="C42" s="89"/>
      <c r="D42" s="89"/>
      <c r="E42" s="89"/>
      <c r="F42" s="89"/>
      <c r="G42" s="90"/>
      <c r="H42" s="6">
        <v>0</v>
      </c>
      <c r="I42" s="6">
        <v>1381</v>
      </c>
      <c r="J42" s="6">
        <v>321</v>
      </c>
      <c r="K42" s="28">
        <f t="shared" si="3"/>
        <v>0.23244026068066617</v>
      </c>
    </row>
    <row r="43" spans="1:11" ht="15.75" customHeight="1" x14ac:dyDescent="0.25">
      <c r="B43" s="61" t="s">
        <v>105</v>
      </c>
      <c r="C43" s="62"/>
      <c r="D43" s="62"/>
      <c r="E43" s="62"/>
      <c r="F43" s="62"/>
      <c r="G43" s="63"/>
      <c r="H43" s="6">
        <v>0</v>
      </c>
      <c r="I43" s="6">
        <v>0</v>
      </c>
      <c r="J43" s="6">
        <v>28</v>
      </c>
      <c r="K43" s="28">
        <v>0</v>
      </c>
    </row>
    <row r="44" spans="1:11" x14ac:dyDescent="0.25">
      <c r="A44" s="4" t="s">
        <v>19</v>
      </c>
      <c r="B44" s="68" t="s">
        <v>104</v>
      </c>
      <c r="C44" s="69"/>
      <c r="D44" s="69"/>
      <c r="E44" s="69"/>
      <c r="F44" s="69"/>
      <c r="G44" s="70"/>
      <c r="H44" s="6">
        <v>184</v>
      </c>
      <c r="I44" s="6">
        <v>1181</v>
      </c>
      <c r="J44" s="6">
        <v>848</v>
      </c>
      <c r="K44" s="28">
        <f t="shared" si="3"/>
        <v>0.71803556308213379</v>
      </c>
    </row>
    <row r="45" spans="1:11" x14ac:dyDescent="0.25">
      <c r="A45" s="4" t="s">
        <v>21</v>
      </c>
      <c r="B45" s="71" t="s">
        <v>12</v>
      </c>
      <c r="C45" s="72"/>
      <c r="D45" s="72"/>
      <c r="E45" s="72"/>
      <c r="F45" s="72"/>
      <c r="G45" s="73"/>
      <c r="H45" s="7">
        <f>SUM(H46:H52)</f>
        <v>789</v>
      </c>
      <c r="I45" s="7">
        <f>SUM(I46:I52)</f>
        <v>3773</v>
      </c>
      <c r="J45" s="7">
        <f>SUM(J46:J52)</f>
        <v>1533</v>
      </c>
      <c r="K45" s="28">
        <f t="shared" si="3"/>
        <v>0.40630797773654914</v>
      </c>
    </row>
    <row r="46" spans="1:11" x14ac:dyDescent="0.25">
      <c r="B46" s="68" t="s">
        <v>41</v>
      </c>
      <c r="C46" s="69"/>
      <c r="D46" s="69"/>
      <c r="E46" s="69"/>
      <c r="F46" s="69"/>
      <c r="G46" s="70"/>
      <c r="H46" s="6">
        <v>322</v>
      </c>
      <c r="I46" s="6">
        <v>382</v>
      </c>
      <c r="J46" s="6">
        <v>323</v>
      </c>
      <c r="K46" s="28">
        <f t="shared" si="3"/>
        <v>0.84554973821989532</v>
      </c>
    </row>
    <row r="47" spans="1:11" x14ac:dyDescent="0.25">
      <c r="B47" s="74" t="s">
        <v>106</v>
      </c>
      <c r="C47" s="75"/>
      <c r="D47" s="75"/>
      <c r="E47" s="75"/>
      <c r="F47" s="75"/>
      <c r="G47" s="76"/>
      <c r="H47" s="6">
        <v>467</v>
      </c>
      <c r="I47" s="6">
        <v>383</v>
      </c>
      <c r="J47" s="6">
        <v>383</v>
      </c>
      <c r="K47" s="28">
        <f t="shared" si="3"/>
        <v>1</v>
      </c>
    </row>
    <row r="48" spans="1:11" x14ac:dyDescent="0.25">
      <c r="B48" s="15" t="s">
        <v>107</v>
      </c>
      <c r="C48" s="16"/>
      <c r="D48" s="16"/>
      <c r="E48" s="16"/>
      <c r="F48" s="16"/>
      <c r="G48" s="17"/>
      <c r="H48" s="6">
        <v>0</v>
      </c>
      <c r="I48" s="6">
        <v>647</v>
      </c>
      <c r="J48" s="58">
        <v>411</v>
      </c>
      <c r="K48" s="28">
        <f t="shared" si="3"/>
        <v>0.63523956723338482</v>
      </c>
    </row>
    <row r="49" spans="1:11" x14ac:dyDescent="0.25">
      <c r="B49" s="30" t="s">
        <v>53</v>
      </c>
      <c r="C49" s="48"/>
      <c r="D49" s="48"/>
      <c r="E49" s="48"/>
      <c r="F49" s="48"/>
      <c r="G49" s="49"/>
      <c r="H49" s="6">
        <v>0</v>
      </c>
      <c r="I49" s="6">
        <v>31</v>
      </c>
      <c r="J49" s="6">
        <v>31</v>
      </c>
      <c r="K49" s="28">
        <f t="shared" si="3"/>
        <v>1</v>
      </c>
    </row>
    <row r="50" spans="1:11" x14ac:dyDescent="0.25">
      <c r="B50" s="42" t="s">
        <v>92</v>
      </c>
      <c r="C50" s="48"/>
      <c r="D50" s="48"/>
      <c r="E50" s="48"/>
      <c r="F50" s="48"/>
      <c r="G50" s="49"/>
      <c r="H50" s="6">
        <v>0</v>
      </c>
      <c r="I50" s="6">
        <v>56</v>
      </c>
      <c r="J50" s="6">
        <v>53</v>
      </c>
      <c r="K50" s="28">
        <f t="shared" si="3"/>
        <v>0.9464285714285714</v>
      </c>
    </row>
    <row r="51" spans="1:11" ht="15.75" customHeight="1" x14ac:dyDescent="0.25">
      <c r="B51" s="91" t="s">
        <v>94</v>
      </c>
      <c r="C51" s="92"/>
      <c r="D51" s="92"/>
      <c r="E51" s="92"/>
      <c r="F51" s="92"/>
      <c r="G51" s="93"/>
      <c r="H51" s="6">
        <v>0</v>
      </c>
      <c r="I51" s="6">
        <v>1240</v>
      </c>
      <c r="J51" s="6">
        <v>310</v>
      </c>
      <c r="K51" s="28">
        <f t="shared" si="3"/>
        <v>0.25</v>
      </c>
    </row>
    <row r="52" spans="1:11" ht="15.75" customHeight="1" x14ac:dyDescent="0.25">
      <c r="B52" s="91" t="s">
        <v>95</v>
      </c>
      <c r="C52" s="92"/>
      <c r="D52" s="92"/>
      <c r="E52" s="92"/>
      <c r="F52" s="92"/>
      <c r="G52" s="93"/>
      <c r="H52" s="6">
        <v>0</v>
      </c>
      <c r="I52" s="6">
        <v>1034</v>
      </c>
      <c r="J52" s="6">
        <v>22</v>
      </c>
      <c r="K52" s="28">
        <f t="shared" si="3"/>
        <v>2.1276595744680851E-2</v>
      </c>
    </row>
    <row r="53" spans="1:11" x14ac:dyDescent="0.25">
      <c r="B53" s="71" t="s">
        <v>7</v>
      </c>
      <c r="C53" s="72"/>
      <c r="D53" s="72"/>
      <c r="E53" s="72"/>
      <c r="F53" s="72"/>
      <c r="G53" s="73"/>
      <c r="H53" s="7">
        <f>SUM(H54:H73)</f>
        <v>1368</v>
      </c>
      <c r="I53" s="7">
        <f>SUM(I54:I73)</f>
        <v>15454</v>
      </c>
      <c r="J53" s="7">
        <f>SUM(J54:J73)</f>
        <v>7545</v>
      </c>
      <c r="K53" s="28">
        <f t="shared" si="3"/>
        <v>0.48822311375695615</v>
      </c>
    </row>
    <row r="54" spans="1:11" x14ac:dyDescent="0.25">
      <c r="A54" s="4" t="s">
        <v>13</v>
      </c>
      <c r="B54" s="74" t="s">
        <v>65</v>
      </c>
      <c r="C54" s="75"/>
      <c r="D54" s="75"/>
      <c r="E54" s="75"/>
      <c r="F54" s="75"/>
      <c r="G54" s="76"/>
      <c r="H54" s="6">
        <v>229</v>
      </c>
      <c r="I54" s="6">
        <v>712</v>
      </c>
      <c r="J54" s="6">
        <v>575</v>
      </c>
      <c r="K54" s="28">
        <f t="shared" si="3"/>
        <v>0.80758426966292129</v>
      </c>
    </row>
    <row r="55" spans="1:11" x14ac:dyDescent="0.25">
      <c r="A55" s="4"/>
      <c r="B55" s="68" t="s">
        <v>62</v>
      </c>
      <c r="C55" s="69"/>
      <c r="D55" s="69"/>
      <c r="E55" s="69"/>
      <c r="F55" s="69"/>
      <c r="G55" s="70"/>
      <c r="H55" s="6">
        <v>0</v>
      </c>
      <c r="I55" s="6">
        <v>630</v>
      </c>
      <c r="J55" s="6">
        <v>613</v>
      </c>
      <c r="K55" s="28">
        <f t="shared" si="3"/>
        <v>0.973015873015873</v>
      </c>
    </row>
    <row r="56" spans="1:11" x14ac:dyDescent="0.25">
      <c r="A56" s="4"/>
      <c r="B56" s="68" t="s">
        <v>63</v>
      </c>
      <c r="C56" s="69"/>
      <c r="D56" s="69"/>
      <c r="E56" s="69"/>
      <c r="F56" s="69"/>
      <c r="G56" s="70"/>
      <c r="H56" s="6">
        <v>0</v>
      </c>
      <c r="I56" s="6">
        <v>524</v>
      </c>
      <c r="J56" s="6">
        <v>0</v>
      </c>
      <c r="K56" s="28">
        <f t="shared" si="3"/>
        <v>0</v>
      </c>
    </row>
    <row r="57" spans="1:11" x14ac:dyDescent="0.25">
      <c r="A57" s="4"/>
      <c r="B57" s="68" t="s">
        <v>64</v>
      </c>
      <c r="C57" s="69"/>
      <c r="D57" s="69"/>
      <c r="E57" s="69"/>
      <c r="F57" s="69"/>
      <c r="G57" s="70"/>
      <c r="H57" s="6">
        <v>0</v>
      </c>
      <c r="I57" s="6">
        <v>501</v>
      </c>
      <c r="J57" s="6">
        <v>0</v>
      </c>
      <c r="K57" s="28">
        <f t="shared" si="3"/>
        <v>0</v>
      </c>
    </row>
    <row r="58" spans="1:11" x14ac:dyDescent="0.25">
      <c r="A58" s="4" t="s">
        <v>25</v>
      </c>
      <c r="B58" s="68" t="s">
        <v>66</v>
      </c>
      <c r="C58" s="69"/>
      <c r="D58" s="69"/>
      <c r="E58" s="69"/>
      <c r="F58" s="69"/>
      <c r="G58" s="70"/>
      <c r="H58" s="6">
        <v>166</v>
      </c>
      <c r="I58" s="6">
        <v>166</v>
      </c>
      <c r="J58" s="6">
        <v>93</v>
      </c>
      <c r="K58" s="28">
        <f t="shared" si="3"/>
        <v>0.56024096385542166</v>
      </c>
    </row>
    <row r="59" spans="1:11" x14ac:dyDescent="0.25">
      <c r="A59" s="4" t="s">
        <v>14</v>
      </c>
      <c r="B59" s="68" t="s">
        <v>67</v>
      </c>
      <c r="C59" s="69"/>
      <c r="D59" s="69"/>
      <c r="E59" s="69"/>
      <c r="F59" s="69"/>
      <c r="G59" s="70"/>
      <c r="H59" s="6">
        <v>60</v>
      </c>
      <c r="I59" s="6">
        <v>160</v>
      </c>
      <c r="J59" s="6">
        <v>93</v>
      </c>
      <c r="K59" s="28">
        <f t="shared" si="3"/>
        <v>0.58125000000000004</v>
      </c>
    </row>
    <row r="60" spans="1:11" x14ac:dyDescent="0.25">
      <c r="A60" s="4" t="s">
        <v>15</v>
      </c>
      <c r="B60" s="68" t="s">
        <v>68</v>
      </c>
      <c r="C60" s="69"/>
      <c r="D60" s="69"/>
      <c r="E60" s="69"/>
      <c r="F60" s="69"/>
      <c r="G60" s="70"/>
      <c r="H60" s="6">
        <v>41</v>
      </c>
      <c r="I60" s="6">
        <v>129</v>
      </c>
      <c r="J60" s="6">
        <v>129</v>
      </c>
      <c r="K60" s="28">
        <f t="shared" si="3"/>
        <v>1</v>
      </c>
    </row>
    <row r="61" spans="1:11" x14ac:dyDescent="0.25">
      <c r="A61" s="4"/>
      <c r="B61" s="68" t="s">
        <v>69</v>
      </c>
      <c r="C61" s="69"/>
      <c r="D61" s="69"/>
      <c r="E61" s="69"/>
      <c r="F61" s="69"/>
      <c r="G61" s="70"/>
      <c r="H61" s="6">
        <v>0</v>
      </c>
      <c r="I61" s="6">
        <v>6</v>
      </c>
      <c r="J61" s="6">
        <v>0</v>
      </c>
      <c r="K61" s="28">
        <f t="shared" si="3"/>
        <v>0</v>
      </c>
    </row>
    <row r="62" spans="1:11" x14ac:dyDescent="0.25">
      <c r="A62" s="4"/>
      <c r="B62" s="30" t="s">
        <v>70</v>
      </c>
      <c r="C62" s="33"/>
      <c r="D62" s="33"/>
      <c r="E62" s="33"/>
      <c r="F62" s="33"/>
      <c r="G62" s="34"/>
      <c r="H62" s="6">
        <v>0</v>
      </c>
      <c r="I62" s="6">
        <v>67</v>
      </c>
      <c r="J62" s="6">
        <v>0</v>
      </c>
      <c r="K62" s="28">
        <f t="shared" si="3"/>
        <v>0</v>
      </c>
    </row>
    <row r="63" spans="1:11" x14ac:dyDescent="0.25">
      <c r="A63" s="4"/>
      <c r="B63" s="30" t="s">
        <v>71</v>
      </c>
      <c r="C63" s="33"/>
      <c r="D63" s="33"/>
      <c r="E63" s="33"/>
      <c r="F63" s="33"/>
      <c r="G63" s="34"/>
      <c r="H63" s="6">
        <v>0</v>
      </c>
      <c r="I63" s="6">
        <v>67</v>
      </c>
      <c r="J63" s="6">
        <v>0</v>
      </c>
      <c r="K63" s="28">
        <f t="shared" si="3"/>
        <v>0</v>
      </c>
    </row>
    <row r="64" spans="1:11" x14ac:dyDescent="0.25">
      <c r="A64" s="4"/>
      <c r="B64" s="68" t="s">
        <v>72</v>
      </c>
      <c r="C64" s="69"/>
      <c r="D64" s="69"/>
      <c r="E64" s="69"/>
      <c r="F64" s="69"/>
      <c r="G64" s="70"/>
      <c r="H64" s="6">
        <v>0</v>
      </c>
      <c r="I64" s="6">
        <v>2211</v>
      </c>
      <c r="J64" s="59">
        <v>1608</v>
      </c>
      <c r="K64" s="28">
        <f t="shared" si="3"/>
        <v>0.72727272727272729</v>
      </c>
    </row>
    <row r="65" spans="1:11" x14ac:dyDescent="0.25">
      <c r="A65" s="4" t="s">
        <v>16</v>
      </c>
      <c r="B65" s="30" t="s">
        <v>73</v>
      </c>
      <c r="C65" s="31"/>
      <c r="D65" s="31"/>
      <c r="E65" s="31"/>
      <c r="F65" s="31"/>
      <c r="G65" s="32"/>
      <c r="H65" s="6">
        <v>280</v>
      </c>
      <c r="I65" s="6">
        <v>1829</v>
      </c>
      <c r="J65" s="6">
        <v>900</v>
      </c>
      <c r="K65" s="28">
        <f t="shared" si="3"/>
        <v>0.49207217058501912</v>
      </c>
    </row>
    <row r="66" spans="1:11" x14ac:dyDescent="0.25">
      <c r="A66" s="4"/>
      <c r="B66" s="30" t="s">
        <v>74</v>
      </c>
      <c r="C66" s="31"/>
      <c r="D66" s="31"/>
      <c r="E66" s="31"/>
      <c r="F66" s="31"/>
      <c r="G66" s="32"/>
      <c r="H66" s="6">
        <v>0</v>
      </c>
      <c r="I66" s="6">
        <v>4909</v>
      </c>
      <c r="J66" s="6">
        <v>2510</v>
      </c>
      <c r="K66" s="28">
        <f t="shared" si="3"/>
        <v>0.51130576492157265</v>
      </c>
    </row>
    <row r="67" spans="1:11" x14ac:dyDescent="0.25">
      <c r="A67" s="4"/>
      <c r="B67" s="30" t="s">
        <v>75</v>
      </c>
      <c r="C67" s="31"/>
      <c r="D67" s="31"/>
      <c r="E67" s="31"/>
      <c r="F67" s="31"/>
      <c r="G67" s="32"/>
      <c r="H67" s="6">
        <v>0</v>
      </c>
      <c r="I67" s="6">
        <v>333</v>
      </c>
      <c r="J67" s="6">
        <v>262</v>
      </c>
      <c r="K67" s="28">
        <f t="shared" si="3"/>
        <v>0.78678678678678682</v>
      </c>
    </row>
    <row r="68" spans="1:11" x14ac:dyDescent="0.25">
      <c r="A68" s="4"/>
      <c r="B68" s="42" t="s">
        <v>93</v>
      </c>
      <c r="C68" s="45"/>
      <c r="D68" s="45"/>
      <c r="E68" s="45"/>
      <c r="F68" s="45"/>
      <c r="G68" s="46"/>
      <c r="H68" s="6"/>
      <c r="I68" s="6">
        <v>17</v>
      </c>
      <c r="J68" s="6">
        <v>17</v>
      </c>
      <c r="K68" s="28">
        <f t="shared" si="3"/>
        <v>1</v>
      </c>
    </row>
    <row r="69" spans="1:11" x14ac:dyDescent="0.25">
      <c r="A69" s="4" t="s">
        <v>17</v>
      </c>
      <c r="B69" s="30" t="s">
        <v>96</v>
      </c>
      <c r="C69" s="31"/>
      <c r="D69" s="31"/>
      <c r="E69" s="31"/>
      <c r="F69" s="31"/>
      <c r="G69" s="32"/>
      <c r="H69" s="6">
        <v>355</v>
      </c>
      <c r="I69" s="6">
        <v>845</v>
      </c>
      <c r="J69" s="6">
        <v>552</v>
      </c>
      <c r="K69" s="28">
        <f t="shared" si="3"/>
        <v>0.65325443786982251</v>
      </c>
    </row>
    <row r="70" spans="1:11" x14ac:dyDescent="0.25">
      <c r="A70" s="4" t="s">
        <v>36</v>
      </c>
      <c r="B70" s="30" t="s">
        <v>97</v>
      </c>
      <c r="C70" s="31"/>
      <c r="D70" s="31"/>
      <c r="E70" s="31"/>
      <c r="F70" s="31"/>
      <c r="G70" s="32"/>
      <c r="H70" s="6">
        <v>0</v>
      </c>
      <c r="I70" s="6">
        <v>170</v>
      </c>
      <c r="J70" s="6">
        <v>165</v>
      </c>
      <c r="K70" s="28">
        <f t="shared" si="3"/>
        <v>0.97058823529411764</v>
      </c>
    </row>
    <row r="71" spans="1:11" x14ac:dyDescent="0.25">
      <c r="A71" s="4" t="s">
        <v>18</v>
      </c>
      <c r="B71" s="30" t="s">
        <v>98</v>
      </c>
      <c r="C71" s="31"/>
      <c r="D71" s="31"/>
      <c r="E71" s="31"/>
      <c r="F71" s="31"/>
      <c r="G71" s="32"/>
      <c r="H71" s="6">
        <v>197</v>
      </c>
      <c r="I71" s="6">
        <v>652</v>
      </c>
      <c r="J71" s="6">
        <v>0</v>
      </c>
      <c r="K71" s="28">
        <f t="shared" si="3"/>
        <v>0</v>
      </c>
    </row>
    <row r="72" spans="1:11" x14ac:dyDescent="0.25">
      <c r="A72" s="4"/>
      <c r="B72" s="30" t="s">
        <v>99</v>
      </c>
      <c r="C72" s="31"/>
      <c r="D72" s="31"/>
      <c r="E72" s="31"/>
      <c r="F72" s="31"/>
      <c r="G72" s="32"/>
      <c r="H72" s="6">
        <v>0</v>
      </c>
      <c r="I72" s="6">
        <v>1479</v>
      </c>
      <c r="J72" s="6">
        <v>0</v>
      </c>
      <c r="K72" s="28">
        <f t="shared" si="3"/>
        <v>0</v>
      </c>
    </row>
    <row r="73" spans="1:11" x14ac:dyDescent="0.25">
      <c r="A73" s="4"/>
      <c r="B73" s="30" t="s">
        <v>100</v>
      </c>
      <c r="C73" s="31"/>
      <c r="D73" s="31"/>
      <c r="E73" s="31"/>
      <c r="F73" s="31"/>
      <c r="G73" s="32"/>
      <c r="H73" s="6">
        <v>40</v>
      </c>
      <c r="I73" s="6">
        <v>47</v>
      </c>
      <c r="J73" s="6">
        <v>28</v>
      </c>
      <c r="K73" s="28">
        <f t="shared" si="3"/>
        <v>0.5957446808510638</v>
      </c>
    </row>
    <row r="74" spans="1:11" x14ac:dyDescent="0.25">
      <c r="A74" s="4" t="s">
        <v>37</v>
      </c>
      <c r="B74" s="35" t="s">
        <v>54</v>
      </c>
      <c r="C74" s="31"/>
      <c r="D74" s="31"/>
      <c r="E74" s="31"/>
      <c r="F74" s="31"/>
      <c r="G74" s="32"/>
      <c r="H74" s="7">
        <f>SUM(H75)</f>
        <v>0</v>
      </c>
      <c r="I74" s="7">
        <f t="shared" ref="I74:J74" si="4">SUM(I75)</f>
        <v>1154</v>
      </c>
      <c r="J74" s="7">
        <f t="shared" si="4"/>
        <v>1154</v>
      </c>
      <c r="K74" s="28">
        <f t="shared" si="3"/>
        <v>1</v>
      </c>
    </row>
    <row r="75" spans="1:11" x14ac:dyDescent="0.25">
      <c r="A75" s="4"/>
      <c r="B75" s="30" t="s">
        <v>55</v>
      </c>
      <c r="C75" s="36"/>
      <c r="D75" s="36"/>
      <c r="E75" s="36"/>
      <c r="F75" s="36"/>
      <c r="G75" s="37"/>
      <c r="H75" s="6">
        <v>0</v>
      </c>
      <c r="I75" s="6">
        <v>1154</v>
      </c>
      <c r="J75" s="6">
        <v>1154</v>
      </c>
      <c r="K75" s="28">
        <f t="shared" si="3"/>
        <v>1</v>
      </c>
    </row>
    <row r="76" spans="1:11" x14ac:dyDescent="0.25">
      <c r="A76" s="4"/>
      <c r="B76" s="35" t="s">
        <v>56</v>
      </c>
      <c r="C76" s="36"/>
      <c r="D76" s="36"/>
      <c r="E76" s="36"/>
      <c r="F76" s="36"/>
      <c r="G76" s="37"/>
      <c r="H76" s="7">
        <f>SUM(H77:H79)</f>
        <v>0</v>
      </c>
      <c r="I76" s="7">
        <f t="shared" ref="I76:J76" si="5">SUM(I77:I79)</f>
        <v>47510</v>
      </c>
      <c r="J76" s="7">
        <f t="shared" si="5"/>
        <v>0</v>
      </c>
      <c r="K76" s="28">
        <f t="shared" si="3"/>
        <v>0</v>
      </c>
    </row>
    <row r="77" spans="1:11" x14ac:dyDescent="0.25">
      <c r="A77" s="4"/>
      <c r="B77" s="74" t="s">
        <v>57</v>
      </c>
      <c r="C77" s="75"/>
      <c r="D77" s="75"/>
      <c r="E77" s="75"/>
      <c r="F77" s="75"/>
      <c r="G77" s="76"/>
      <c r="H77" s="6">
        <v>0</v>
      </c>
      <c r="I77" s="6">
        <v>23438</v>
      </c>
      <c r="J77" s="6">
        <v>0</v>
      </c>
      <c r="K77" s="28">
        <f t="shared" si="3"/>
        <v>0</v>
      </c>
    </row>
    <row r="78" spans="1:11" x14ac:dyDescent="0.25">
      <c r="A78" s="4"/>
      <c r="B78" s="74" t="s">
        <v>58</v>
      </c>
      <c r="C78" s="75"/>
      <c r="D78" s="75"/>
      <c r="E78" s="75"/>
      <c r="F78" s="75"/>
      <c r="G78" s="76"/>
      <c r="H78" s="6">
        <v>0</v>
      </c>
      <c r="I78" s="6">
        <v>24005</v>
      </c>
      <c r="J78" s="6">
        <v>0</v>
      </c>
      <c r="K78" s="28">
        <f t="shared" si="3"/>
        <v>0</v>
      </c>
    </row>
    <row r="79" spans="1:11" x14ac:dyDescent="0.25">
      <c r="A79" s="4"/>
      <c r="B79" s="39" t="s">
        <v>59</v>
      </c>
      <c r="C79" s="40"/>
      <c r="D79" s="40"/>
      <c r="E79" s="40"/>
      <c r="F79" s="40"/>
      <c r="G79" s="41"/>
      <c r="H79" s="6">
        <v>0</v>
      </c>
      <c r="I79" s="6">
        <v>67</v>
      </c>
      <c r="J79" s="6">
        <v>0</v>
      </c>
      <c r="K79" s="28">
        <f t="shared" si="3"/>
        <v>0</v>
      </c>
    </row>
    <row r="80" spans="1:11" x14ac:dyDescent="0.25">
      <c r="A80" s="4"/>
      <c r="B80" s="35" t="s">
        <v>60</v>
      </c>
      <c r="C80" s="40"/>
      <c r="D80" s="40"/>
      <c r="E80" s="40"/>
      <c r="F80" s="40"/>
      <c r="G80" s="41"/>
      <c r="H80" s="7">
        <f>SUM(H81)</f>
        <v>0</v>
      </c>
      <c r="I80" s="7">
        <f t="shared" ref="I80:J80" si="6">SUM(I81)</f>
        <v>463</v>
      </c>
      <c r="J80" s="7">
        <f t="shared" si="6"/>
        <v>0</v>
      </c>
      <c r="K80" s="28">
        <f t="shared" si="3"/>
        <v>0</v>
      </c>
    </row>
    <row r="81" spans="1:11" x14ac:dyDescent="0.25">
      <c r="A81" s="4"/>
      <c r="B81" s="50" t="s">
        <v>61</v>
      </c>
      <c r="C81" s="40"/>
      <c r="D81" s="40"/>
      <c r="E81" s="40"/>
      <c r="F81" s="40"/>
      <c r="G81" s="41"/>
      <c r="H81" s="6">
        <v>0</v>
      </c>
      <c r="I81" s="6">
        <v>463</v>
      </c>
      <c r="J81" s="6">
        <v>0</v>
      </c>
      <c r="K81" s="28">
        <f t="shared" si="3"/>
        <v>0</v>
      </c>
    </row>
    <row r="82" spans="1:11" x14ac:dyDescent="0.25">
      <c r="A82" s="4"/>
      <c r="B82" s="47" t="s">
        <v>101</v>
      </c>
      <c r="C82" s="45"/>
      <c r="D82" s="45"/>
      <c r="E82" s="45"/>
      <c r="F82" s="45"/>
      <c r="G82" s="46"/>
      <c r="H82" s="7">
        <f>SUM(H83)</f>
        <v>0</v>
      </c>
      <c r="I82" s="7">
        <f t="shared" ref="I82:J82" si="7">SUM(I83)</f>
        <v>70</v>
      </c>
      <c r="J82" s="7">
        <f t="shared" si="7"/>
        <v>0</v>
      </c>
      <c r="K82" s="28">
        <f t="shared" si="3"/>
        <v>0</v>
      </c>
    </row>
    <row r="83" spans="1:11" x14ac:dyDescent="0.25">
      <c r="A83" s="4"/>
      <c r="B83" s="60" t="s">
        <v>102</v>
      </c>
      <c r="C83" s="60"/>
      <c r="D83" s="60"/>
      <c r="E83" s="60"/>
      <c r="F83" s="60"/>
      <c r="G83" s="60"/>
      <c r="H83" s="6">
        <v>0</v>
      </c>
      <c r="I83" s="6">
        <v>70</v>
      </c>
      <c r="J83" s="6">
        <v>0</v>
      </c>
      <c r="K83" s="28">
        <f t="shared" si="3"/>
        <v>0</v>
      </c>
    </row>
    <row r="84" spans="1:11" x14ac:dyDescent="0.25">
      <c r="A84" s="4" t="s">
        <v>26</v>
      </c>
      <c r="B84" s="77" t="s">
        <v>29</v>
      </c>
      <c r="C84" s="78"/>
      <c r="D84" s="78"/>
      <c r="E84" s="78"/>
      <c r="F84" s="78"/>
      <c r="G84" s="79"/>
      <c r="H84" s="6"/>
      <c r="I84" s="6"/>
      <c r="J84" s="6"/>
      <c r="K84" s="28"/>
    </row>
    <row r="85" spans="1:11" x14ac:dyDescent="0.25">
      <c r="B85" s="68" t="s">
        <v>30</v>
      </c>
      <c r="C85" s="69"/>
      <c r="D85" s="69"/>
      <c r="E85" s="69"/>
      <c r="F85" s="69"/>
      <c r="G85" s="70"/>
      <c r="H85" s="6">
        <v>323</v>
      </c>
      <c r="I85" s="6">
        <v>393</v>
      </c>
      <c r="J85" s="6">
        <v>393</v>
      </c>
      <c r="K85" s="28">
        <f t="shared" si="3"/>
        <v>1</v>
      </c>
    </row>
    <row r="86" spans="1:11" x14ac:dyDescent="0.25">
      <c r="B86" s="64" t="s">
        <v>5</v>
      </c>
      <c r="C86" s="65"/>
      <c r="D86" s="65"/>
      <c r="E86" s="65"/>
      <c r="F86" s="65"/>
      <c r="G86" s="66"/>
      <c r="H86" s="7">
        <f>H33+H45+H53+H74+H85+H76+H80</f>
        <v>7320</v>
      </c>
      <c r="I86" s="7">
        <f>I33+I45+I53+I74+I85+I76+I80+I82</f>
        <v>88272</v>
      </c>
      <c r="J86" s="7">
        <f>J33+J45+J53+J74+J85+J76+J80+J82</f>
        <v>21390</v>
      </c>
      <c r="K86" s="29">
        <f t="shared" si="3"/>
        <v>0.24231919521479064</v>
      </c>
    </row>
    <row r="88" spans="1:11" ht="37.5" customHeight="1" x14ac:dyDescent="0.25">
      <c r="B88" s="18" t="s">
        <v>42</v>
      </c>
      <c r="C88" s="19"/>
      <c r="D88" s="19"/>
      <c r="E88" s="19"/>
      <c r="F88" s="19"/>
      <c r="G88" s="20"/>
      <c r="H88" s="13" t="s">
        <v>31</v>
      </c>
      <c r="I88" s="13" t="s">
        <v>32</v>
      </c>
      <c r="J88" s="13" t="s">
        <v>80</v>
      </c>
      <c r="K88" s="26" t="s">
        <v>33</v>
      </c>
    </row>
    <row r="89" spans="1:11" x14ac:dyDescent="0.25">
      <c r="B89" s="51" t="s">
        <v>43</v>
      </c>
      <c r="C89" s="52"/>
      <c r="D89" s="52"/>
      <c r="E89" s="52"/>
      <c r="F89" s="52"/>
      <c r="G89" s="53"/>
      <c r="H89" s="14">
        <v>14</v>
      </c>
      <c r="I89" s="14">
        <v>24</v>
      </c>
      <c r="J89" s="14">
        <v>9</v>
      </c>
      <c r="K89" s="28">
        <f>J89/I89</f>
        <v>0.375</v>
      </c>
    </row>
    <row r="90" spans="1:11" x14ac:dyDescent="0.25">
      <c r="B90" s="51" t="s">
        <v>103</v>
      </c>
      <c r="C90" s="52"/>
      <c r="D90" s="52"/>
      <c r="E90" s="52"/>
      <c r="F90" s="52"/>
      <c r="G90" s="53"/>
      <c r="H90" s="14">
        <v>0</v>
      </c>
      <c r="I90" s="14">
        <v>2</v>
      </c>
      <c r="J90" s="14">
        <v>2</v>
      </c>
      <c r="K90" s="28">
        <f>J90/I90</f>
        <v>1</v>
      </c>
    </row>
    <row r="91" spans="1:11" x14ac:dyDescent="0.25">
      <c r="B91" s="51" t="s">
        <v>76</v>
      </c>
      <c r="C91" s="52"/>
      <c r="D91" s="52"/>
      <c r="E91" s="52"/>
      <c r="F91" s="52"/>
      <c r="G91" s="53"/>
      <c r="H91" s="14">
        <v>0</v>
      </c>
      <c r="I91" s="14">
        <v>4</v>
      </c>
      <c r="J91" s="14">
        <v>2</v>
      </c>
      <c r="K91" s="28">
        <f t="shared" ref="K91:K93" si="8">J91/I91</f>
        <v>0.5</v>
      </c>
    </row>
    <row r="92" spans="1:11" x14ac:dyDescent="0.25">
      <c r="B92" s="51" t="s">
        <v>77</v>
      </c>
      <c r="C92" s="52"/>
      <c r="D92" s="52"/>
      <c r="E92" s="52"/>
      <c r="F92" s="52"/>
      <c r="G92" s="53"/>
      <c r="H92" s="14">
        <v>0</v>
      </c>
      <c r="I92" s="14">
        <v>3</v>
      </c>
      <c r="J92" s="14">
        <v>1</v>
      </c>
      <c r="K92" s="28">
        <f t="shared" si="8"/>
        <v>0.33333333333333331</v>
      </c>
    </row>
    <row r="93" spans="1:11" x14ac:dyDescent="0.25">
      <c r="B93" s="54" t="s">
        <v>78</v>
      </c>
      <c r="C93" s="55"/>
      <c r="D93" s="55"/>
      <c r="E93" s="55"/>
      <c r="F93" s="55"/>
      <c r="G93" s="56"/>
      <c r="H93" s="57">
        <v>14</v>
      </c>
      <c r="I93" s="57">
        <f>SUM(I89:I92)</f>
        <v>33</v>
      </c>
      <c r="J93" s="57">
        <f>SUM(J89:J92)</f>
        <v>14</v>
      </c>
      <c r="K93" s="29">
        <f t="shared" si="8"/>
        <v>0.42424242424242425</v>
      </c>
    </row>
  </sheetData>
  <mergeCells count="47">
    <mergeCell ref="B52:G52"/>
    <mergeCell ref="B77:G77"/>
    <mergeCell ref="B78:G78"/>
    <mergeCell ref="B55:G55"/>
    <mergeCell ref="B56:G56"/>
    <mergeCell ref="B57:G57"/>
    <mergeCell ref="B61:G61"/>
    <mergeCell ref="B64:G64"/>
    <mergeCell ref="B59:G59"/>
    <mergeCell ref="B60:G60"/>
    <mergeCell ref="B25:G25"/>
    <mergeCell ref="B24:G24"/>
    <mergeCell ref="B22:G22"/>
    <mergeCell ref="B21:G21"/>
    <mergeCell ref="B51:G51"/>
    <mergeCell ref="B84:G84"/>
    <mergeCell ref="B85:G85"/>
    <mergeCell ref="B4:G4"/>
    <mergeCell ref="B5:G5"/>
    <mergeCell ref="B7:G7"/>
    <mergeCell ref="B9:G9"/>
    <mergeCell ref="B10:G10"/>
    <mergeCell ref="B8:G8"/>
    <mergeCell ref="B30:G30"/>
    <mergeCell ref="B15:G15"/>
    <mergeCell ref="B26:G26"/>
    <mergeCell ref="B41:G41"/>
    <mergeCell ref="B42:G42"/>
    <mergeCell ref="B32:G32"/>
    <mergeCell ref="B31:G31"/>
    <mergeCell ref="B27:G27"/>
    <mergeCell ref="B83:G83"/>
    <mergeCell ref="B43:G43"/>
    <mergeCell ref="B86:G86"/>
    <mergeCell ref="B6:G6"/>
    <mergeCell ref="B34:G34"/>
    <mergeCell ref="B33:G33"/>
    <mergeCell ref="B47:G47"/>
    <mergeCell ref="B44:G44"/>
    <mergeCell ref="B46:G46"/>
    <mergeCell ref="B45:G45"/>
    <mergeCell ref="B53:G53"/>
    <mergeCell ref="B54:G54"/>
    <mergeCell ref="B35:G35"/>
    <mergeCell ref="B58:G58"/>
    <mergeCell ref="B11:G11"/>
    <mergeCell ref="B23:G2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&amp;R1. számú melléklet</oddHeader>
  </headerFooter>
  <colBreaks count="1" manualBreakCount="1">
    <brk id="11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blinczkiandrea</cp:lastModifiedBy>
  <cp:lastPrinted>2017-11-09T13:20:27Z</cp:lastPrinted>
  <dcterms:created xsi:type="dcterms:W3CDTF">2012-05-24T07:26:02Z</dcterms:created>
  <dcterms:modified xsi:type="dcterms:W3CDTF">2017-11-09T13:20:28Z</dcterms:modified>
</cp:coreProperties>
</file>