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tabRatio="724" activeTab="0"/>
  </bookViews>
  <sheets>
    <sheet name="mérleg" sheetId="1" r:id="rId1"/>
  </sheets>
  <definedNames>
    <definedName name="_xlnm.Print_Area" localSheetId="0">'mérleg'!$A$1:$E$176</definedName>
  </definedNames>
  <calcPr fullCalcOnLoad="1"/>
</workbook>
</file>

<file path=xl/sharedStrings.xml><?xml version="1.0" encoding="utf-8"?>
<sst xmlns="http://schemas.openxmlformats.org/spreadsheetml/2006/main" count="304" uniqueCount="235">
  <si>
    <t xml:space="preserve"> </t>
  </si>
  <si>
    <t>Sor-</t>
  </si>
  <si>
    <t>szám</t>
  </si>
  <si>
    <t>Bevételek</t>
  </si>
  <si>
    <t>előirányzat</t>
  </si>
  <si>
    <t>Ktgvetési szervek működési bevétele</t>
  </si>
  <si>
    <t>1,1,1</t>
  </si>
  <si>
    <t>Ebből: *élelmezési bevételek áfá-val</t>
  </si>
  <si>
    <t>1,1,2</t>
  </si>
  <si>
    <t xml:space="preserve">           *egyéb intézményi működési bevételek</t>
  </si>
  <si>
    <t>Egyéb működési bevételek összesen</t>
  </si>
  <si>
    <t>1,2,1</t>
  </si>
  <si>
    <t>Támogatásérétkű működési bevételek összesen</t>
  </si>
  <si>
    <t>1,2,1,1</t>
  </si>
  <si>
    <t xml:space="preserve">           *OEP alapból támogatásértékű működési bevétel</t>
  </si>
  <si>
    <t>1,2,1,2</t>
  </si>
  <si>
    <t xml:space="preserve">           *egyéb támogatásértékű működési bevétel</t>
  </si>
  <si>
    <t>1,2,2</t>
  </si>
  <si>
    <t>Működési c. pénzeszköz átvétel államháztartáson kívülről</t>
  </si>
  <si>
    <t>1,2,3</t>
  </si>
  <si>
    <t>Előző évi működési c. pénzmaradvány átvétele</t>
  </si>
  <si>
    <t>Közhatalmi bevételek</t>
  </si>
  <si>
    <t>2.</t>
  </si>
  <si>
    <t>Önkormányzat működési célú bevételei összesen</t>
  </si>
  <si>
    <t>Működési bevételek összesen</t>
  </si>
  <si>
    <t>2,1,1</t>
  </si>
  <si>
    <t>2,1,2</t>
  </si>
  <si>
    <t>Működési célú Áfa megtérülés</t>
  </si>
  <si>
    <t>2,1,3</t>
  </si>
  <si>
    <t>2,1,3,1</t>
  </si>
  <si>
    <t>2,1,3,2</t>
  </si>
  <si>
    <t>Vizi közmű bérleti díj Áfa-ja</t>
  </si>
  <si>
    <t>2,1,4</t>
  </si>
  <si>
    <t>Felhalmozási kiadással kapcsolatos fordított áfa (technikai)</t>
  </si>
  <si>
    <t>2,1,5</t>
  </si>
  <si>
    <t>Kamatbevételek</t>
  </si>
  <si>
    <t>Sajátos működési bevételek összesen</t>
  </si>
  <si>
    <t>2,2,1</t>
  </si>
  <si>
    <t>Helyi   adók és kapcsolódó pótlékok, bírságok</t>
  </si>
  <si>
    <t>2,2,1,1</t>
  </si>
  <si>
    <t>Ebből: *építményadó</t>
  </si>
  <si>
    <t>2,2,1,2</t>
  </si>
  <si>
    <t xml:space="preserve">           *telekadó</t>
  </si>
  <si>
    <t>2,2,1,3</t>
  </si>
  <si>
    <t xml:space="preserve">           *kommunális adó</t>
  </si>
  <si>
    <t>2,2,1,4</t>
  </si>
  <si>
    <t xml:space="preserve">           *iparűzési adó</t>
  </si>
  <si>
    <t>2,2,1,5</t>
  </si>
  <si>
    <t xml:space="preserve">           *idegenforgalmi  adó</t>
  </si>
  <si>
    <t>2,2,2</t>
  </si>
  <si>
    <t>Átengedett központi adók</t>
  </si>
  <si>
    <t>2,2,2,1</t>
  </si>
  <si>
    <t>Ebből: wszemélyi jövedelemadó helyben maradó része</t>
  </si>
  <si>
    <t>2,2,2,2</t>
  </si>
  <si>
    <t xml:space="preserve">           wszemélyi jövedelemadó kiegészítés</t>
  </si>
  <si>
    <t>Ebből:*gépjárműadó</t>
  </si>
  <si>
    <t>2,2,3</t>
  </si>
  <si>
    <t>Bírságok, pótlékok és egyéb sajátos bevételek</t>
  </si>
  <si>
    <t>Ebből  *bírság - és pótlék</t>
  </si>
  <si>
    <t xml:space="preserve">            *talajterhelési díj</t>
  </si>
  <si>
    <t>Működési támogatások összesen</t>
  </si>
  <si>
    <t>2,3,1</t>
  </si>
  <si>
    <t>Helyi Önk. Általános működésének és ágazati feladatainak finanszírozása</t>
  </si>
  <si>
    <t>2,3,2</t>
  </si>
  <si>
    <t>2,4,1</t>
  </si>
  <si>
    <t>2,4,2</t>
  </si>
  <si>
    <t>3.</t>
  </si>
  <si>
    <t>I.</t>
  </si>
  <si>
    <t>II. Tárgy évi felhalmozási  célú bevételek</t>
  </si>
  <si>
    <t>1.</t>
  </si>
  <si>
    <t>Felhalmozási és tőkejellegű bevételek</t>
  </si>
  <si>
    <t>Egyéb felhalmozási bevételek összesen</t>
  </si>
  <si>
    <t>Támogatásértékű felhalmozási bevételek összesen</t>
  </si>
  <si>
    <t xml:space="preserve">           *OEP alapból támogatásértékű felhalmozási bevétel</t>
  </si>
  <si>
    <t xml:space="preserve">           *egyéb támogatásértékű felhalmozási bevétel</t>
  </si>
  <si>
    <t>Felhalmozási c. pénzeszköz átvétel államháztartáson kívülről</t>
  </si>
  <si>
    <t>Önkormányzat  felhalmozási célú bevételei összesen</t>
  </si>
  <si>
    <t>Felhalmozási és tőkejellegű bevételek összesen</t>
  </si>
  <si>
    <t>Tárgyi eszközök, immateriális javak értékesítése</t>
  </si>
  <si>
    <t>2,1,1,1</t>
  </si>
  <si>
    <t>2,1,1,2</t>
  </si>
  <si>
    <t>2,1,1,3</t>
  </si>
  <si>
    <t xml:space="preserve">Felhalmozási célú Áfa megtérülés                                                  </t>
  </si>
  <si>
    <t>Sajátos felhalmozási és tőke bevételek</t>
  </si>
  <si>
    <t>2,1,2,1</t>
  </si>
  <si>
    <t>Lakásforgalmazás</t>
  </si>
  <si>
    <t>2,1,2,2</t>
  </si>
  <si>
    <t>2,1,2,3</t>
  </si>
  <si>
    <t>Vizi közmű bérleti díj (ÁFA nélkül)áthúzódó</t>
  </si>
  <si>
    <t>2,3,3</t>
  </si>
  <si>
    <t>Előző évi felhalmozási célú előirányzat-maradvány, pénzmaradvány átvétel</t>
  </si>
  <si>
    <t>II.</t>
  </si>
  <si>
    <t>Költségvetési szervek és önkormányzat felh. célú bevételei (1+2)</t>
  </si>
  <si>
    <t>III.</t>
  </si>
  <si>
    <t>Támogatási kölcsönök visszatérülése</t>
  </si>
  <si>
    <t>Működési célú támogatási kölcsönök visszatérülése</t>
  </si>
  <si>
    <t>Felhalmozási célú támogatási kölcsönök visszatérülése</t>
  </si>
  <si>
    <t>IV.</t>
  </si>
  <si>
    <t>Alap és vállalkozási tevékenységek közötti elszámolások</t>
  </si>
  <si>
    <t>Bevételek összesen (I+II+III+IV+V+VI)</t>
  </si>
  <si>
    <t>Kiadások</t>
  </si>
  <si>
    <t>I.Tárgyévi működési célú kiadások</t>
  </si>
  <si>
    <t>Ebből:*személyi juttatás</t>
  </si>
  <si>
    <t xml:space="preserve">           *munkaadót terhelő járulékok</t>
  </si>
  <si>
    <t xml:space="preserve">           *dologi és egyéb folyó kiadás</t>
  </si>
  <si>
    <t xml:space="preserve">           *egyéb működési kiadások összesen</t>
  </si>
  <si>
    <t>1,4,1</t>
  </si>
  <si>
    <t>1,4,2</t>
  </si>
  <si>
    <t>1,4,3</t>
  </si>
  <si>
    <t>1,4,4</t>
  </si>
  <si>
    <t>Önkormányzat működési c. kiadásai  összesen(2,1+2,2...+2,5)</t>
  </si>
  <si>
    <t>Önkormányzati működési kiadások</t>
  </si>
  <si>
    <t>2,1,4,1</t>
  </si>
  <si>
    <t>ebből:        *működési támogatásértékű kiadás</t>
  </si>
  <si>
    <t>2,1,4,3</t>
  </si>
  <si>
    <t>Likvidhitel  kamata</t>
  </si>
  <si>
    <t>I</t>
  </si>
  <si>
    <t>II. Tárgy évi felhalmozási c. kiadások</t>
  </si>
  <si>
    <t xml:space="preserve">               *egyéb felhalmozási kiadások összesen</t>
  </si>
  <si>
    <t>1,3,1</t>
  </si>
  <si>
    <t>Ebből:          * támogatásértékű felhalmozási kiadások</t>
  </si>
  <si>
    <t>1,3,2</t>
  </si>
  <si>
    <t xml:space="preserve">                     *felhalmozási c. pénzeszköz átadása államháztart-on kívülre</t>
  </si>
  <si>
    <t>1,3,3</t>
  </si>
  <si>
    <t>Önkormányzati felhalmozási c.kiadások összesen</t>
  </si>
  <si>
    <t>Beruházási kiadások áfá-val összesen</t>
  </si>
  <si>
    <t>2,2,4</t>
  </si>
  <si>
    <t>2,2,5</t>
  </si>
  <si>
    <t>Egyéb felhalmozási kiadások összesen</t>
  </si>
  <si>
    <t>Tárgy évi kiadások  mindösszesen (I+II)</t>
  </si>
  <si>
    <t>III. Áthúzódó kötelezettségek</t>
  </si>
  <si>
    <t>IV. Költségvetési többlet</t>
  </si>
  <si>
    <t>Költségvetési többlet összesen</t>
  </si>
  <si>
    <t>Kiadások összesen (I+II+III+IV+V)</t>
  </si>
  <si>
    <t xml:space="preserve">              *működési c. átadás államháztart-on kívülre</t>
  </si>
  <si>
    <t xml:space="preserve">              *társadalom- és szociálpolitikai juttatások</t>
  </si>
  <si>
    <t>ebből:   *működési támogatásértékű kiadás</t>
  </si>
  <si>
    <t xml:space="preserve">              *egyéb működési kiadás</t>
  </si>
  <si>
    <t>I.Tárgyévi működési célú bevételek</t>
  </si>
  <si>
    <t>Kiszámlázott termékek és szolgáltatások Áfa-ja</t>
  </si>
  <si>
    <t>nem lakáscélú bérleti díj  Áfa-ja</t>
  </si>
  <si>
    <t>Működési célú Áfa (Nem lakáscélú bérleti díj)</t>
  </si>
  <si>
    <t>Értékesített tárgyi eszközök és immateriális javak Áfa-ja</t>
  </si>
  <si>
    <t>Sajátos felhalmozási bevételek és értékesített immat. javak, tárgyi eszközök Áfa-ja</t>
  </si>
  <si>
    <t>Felhalmozási célú továbbszámlázott szolgáltatások Áfa-ja</t>
  </si>
  <si>
    <t xml:space="preserve">            *nem lakás célú bérlemények bérleti díja (Áfa nélkül)</t>
  </si>
  <si>
    <t>Vizi közmű bérleti díj (Áfa nélkül)</t>
  </si>
  <si>
    <t>Tárgyévi költségvetési szervek és önkormányzat működési kiadásai (1+2)</t>
  </si>
  <si>
    <t>Költségvetési szervek és önkormányzat műk. célú bevételei (1+2)</t>
  </si>
  <si>
    <t>Tárgyévi bevétel mindösszesen (I+II+III+IV)</t>
  </si>
  <si>
    <t xml:space="preserve"> Ebből:  *beruházási kiadások Áfá-val</t>
  </si>
  <si>
    <t xml:space="preserve">               *felújítási kiadások Áfá-val</t>
  </si>
  <si>
    <t>Felújítási kiadások Áfá-val összesen</t>
  </si>
  <si>
    <t xml:space="preserve">Módosított </t>
  </si>
  <si>
    <t>Finanszírozási kiadások összesen</t>
  </si>
  <si>
    <t>Tárgy évi költségvetési szervek és önkormányzat felhalmozási célú kiadásai(1+2+3)</t>
  </si>
  <si>
    <t>Költségvetési szervek működési maradványa</t>
  </si>
  <si>
    <t>Működési önkormányzati maradvány</t>
  </si>
  <si>
    <t>Költségvetési szervek felhalmozási maradványa</t>
  </si>
  <si>
    <t>Felhalmozási önkormányzati maradvány</t>
  </si>
  <si>
    <t>Előző évi maradvány összesen</t>
  </si>
  <si>
    <t>Költségvetési szervek működési maradvány tartaléka, áthúzódó kiadások</t>
  </si>
  <si>
    <t>Működési önkormányzati maradvány tartalék, áthúzódó kiadások</t>
  </si>
  <si>
    <t>Költségvetési szervek felhalm.c.maradványából tartalék</t>
  </si>
  <si>
    <t>Felhalmozási c. önkormányzati maradványból felújítási és felhalmozási áthúzódó kiadások</t>
  </si>
  <si>
    <t>Maradvány tartalék, áthúzódó kötelezettség összesen</t>
  </si>
  <si>
    <t xml:space="preserve">                     *előző évi felhalmozási c.maradvány átadása</t>
  </si>
  <si>
    <t>Előző évi felhalmozási c. maradvány átvétele</t>
  </si>
  <si>
    <t>Teljesítés</t>
  </si>
  <si>
    <t>%-a</t>
  </si>
  <si>
    <t>Ebből:         * támogatásértékű felhalmozási kiadások</t>
  </si>
  <si>
    <t>Előző évi maradvány</t>
  </si>
  <si>
    <t>Finanszírozási bevételek összesen</t>
  </si>
  <si>
    <t>IV. Finanszírozási kiadások</t>
  </si>
  <si>
    <t>2,1,3,4</t>
  </si>
  <si>
    <t>2,2,1,6</t>
  </si>
  <si>
    <t>V. Előző évi maradvány</t>
  </si>
  <si>
    <t>VI. Finanszírozási bevételek</t>
  </si>
  <si>
    <t>Felhalmozási célú hitel</t>
  </si>
  <si>
    <t>Államháztartáson belüli megelőlegezések (2016. évi állami támogatás előleg)</t>
  </si>
  <si>
    <t>Belföldi értékpapírok beváltása</t>
  </si>
  <si>
    <t>Belföldi értékpapírok vásárlása</t>
  </si>
  <si>
    <t>Lekötött bankbetétek megszüntetése</t>
  </si>
  <si>
    <t xml:space="preserve">            *termőföld bérbeadásából származó jövedelem</t>
  </si>
  <si>
    <t>2,1,3,3</t>
  </si>
  <si>
    <t>2,1,4,2</t>
  </si>
  <si>
    <t>2,2,3,1</t>
  </si>
  <si>
    <t>2,2,3,2</t>
  </si>
  <si>
    <t>2,2,3,3</t>
  </si>
  <si>
    <t>2,2,3,4</t>
  </si>
  <si>
    <t>2,2,3,5</t>
  </si>
  <si>
    <t>2,1,4,2,</t>
  </si>
  <si>
    <t xml:space="preserve">              *ellátottak pénzbeni juttatása</t>
  </si>
  <si>
    <t>Előző évi  központi .tám.visszafizetése</t>
  </si>
  <si>
    <t>Működési c.önkormányzati egyéb bevételek (1/ d. táblázat Áfa nélkül)</t>
  </si>
  <si>
    <t>működési célú bevételek Áfa-ja (1/ d .táblázat )</t>
  </si>
  <si>
    <t>Építési telek-és ingatlaneladás Áfa-ja(1/e.táblázat )</t>
  </si>
  <si>
    <t xml:space="preserve">            *egyéb sajátos bevétel (1/ d . táblázat Áfa nélkül)</t>
  </si>
  <si>
    <t>Működési célú egyéb központi támogatások (1/b. táblázat)</t>
  </si>
  <si>
    <t>Működési célú tám. értékű bevételek (1/c. táblázat)</t>
  </si>
  <si>
    <t>Működési célú pénzeszköz átvétel áh-on kívülről (1/c. táblázat)</t>
  </si>
  <si>
    <t>Költségvetési szervek felhalmozási célú bevétele ( 2. táblázat)</t>
  </si>
  <si>
    <t>Építési telek-és ingatlaneladás (1/e.táblázat Áfa nélkül)</t>
  </si>
  <si>
    <t>Tárgyi eszközök, immateriális javak értékesítése (1/d .táblázat Áfa nélkül)</t>
  </si>
  <si>
    <t>Önkormányzat felhalmozási célú egyéb bevételek (1/d .táblázat Áfa nélkül)</t>
  </si>
  <si>
    <t>Fejlesztési célú központosított előirányzat(1/b. táblázat)</t>
  </si>
  <si>
    <t>Támogatásértékű felhalmozási bevételek(1/c .táblázat )</t>
  </si>
  <si>
    <t>Felhalmozási célú pénzeszköz átvétel áh-on kívülről(1/c .táblázat )</t>
  </si>
  <si>
    <t>Költségvetési szervek működési célú kiadása( 3. táblázat)</t>
  </si>
  <si>
    <t>ebből: *személyi juttatás(4.táblázat )</t>
  </si>
  <si>
    <t xml:space="preserve">           *munkaadót terhelő járulékok(4.táblázat )</t>
  </si>
  <si>
    <t xml:space="preserve">           *dologi és egyéb folyó kiadás(4.táblázat )</t>
  </si>
  <si>
    <t xml:space="preserve">           *egyéb működési kiadások összesen(4.táblázat )</t>
  </si>
  <si>
    <t xml:space="preserve">                   *működési célú átadás államháztart-on kívülre (4. táblázat)</t>
  </si>
  <si>
    <t xml:space="preserve">                  *társadalom- és szociálpolitikai juttatások (4.b táblázat )</t>
  </si>
  <si>
    <t xml:space="preserve">Működési célú céltartalékok </t>
  </si>
  <si>
    <t>Költségvetési szervek felhalmozási c.kiadása (3. táblázat)</t>
  </si>
  <si>
    <t>Önkormányzati felh. és felh.jellegű kiadások, átadások (9. táblázat )</t>
  </si>
  <si>
    <t>Beruházási kiadások (4. táblázat )</t>
  </si>
  <si>
    <t>Felújítási kiadások (4.táblázat )</t>
  </si>
  <si>
    <t>Önkormányzatnál:intézményi felújítás (5. táblázat )</t>
  </si>
  <si>
    <t>Lakás- és nem lakás célu ingatlanok felújítása (6. táblázat )</t>
  </si>
  <si>
    <t>Út-járda-híd felújítás(7. táblázat)</t>
  </si>
  <si>
    <t>Vizi közművek koncessziós értéknövelő felújítása (8. táblázat)</t>
  </si>
  <si>
    <t xml:space="preserve">Felhalmozási célú céltartalékok </t>
  </si>
  <si>
    <t xml:space="preserve">Intézmények által jelzett pótigények és kiemelt előirányzatok közötti átcsoportosítási igények </t>
  </si>
  <si>
    <t>Költségvetési szervek működési célú bevétele (2. táblázat)</t>
  </si>
  <si>
    <t>Fejlesztési célú központi támogatások (1/b. táblázat)</t>
  </si>
  <si>
    <t>Pénzeszközök lekötött bankbetétként történő elhelyezése</t>
  </si>
  <si>
    <t>2,4</t>
  </si>
  <si>
    <t>Államháztartáson belűli megelőlegezések</t>
  </si>
  <si>
    <t>02.28.</t>
  </si>
  <si>
    <t>Államháztartáson belüli megelőlegezések visszafizetése (2016. évben utalt, 2017. évi  állami támogatás előleg)</t>
  </si>
  <si>
    <r>
      <t xml:space="preserve">           *</t>
    </r>
    <r>
      <rPr>
        <i/>
        <sz val="10"/>
        <color indexed="8"/>
        <rFont val="Times New Roman CE"/>
        <family val="1"/>
      </rPr>
      <t>adóhátralékok beszedése(adóhátralékból az egyes adónemeknél kimutatott összeg: 174.047 e Ft)</t>
    </r>
  </si>
  <si>
    <r>
      <t xml:space="preserve">            * magánfőzőtt párlat jövedéki adója</t>
    </r>
    <r>
      <rPr>
        <i/>
        <sz val="10"/>
        <color indexed="8"/>
        <rFont val="Wingdings"/>
        <family val="0"/>
      </rPr>
      <t xml:space="preserve">  </t>
    </r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</si>
</sst>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"/>
    <numFmt numFmtId="173" formatCode="#,##0\ _F_t"/>
    <numFmt numFmtId="174" formatCode="mmm\ d/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"/>
    <numFmt numFmtId="180" formatCode="0.0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name val="Times New Roman"/>
      <family val="1"/>
    </font>
    <font>
      <sz val="10"/>
      <color indexed="8"/>
      <name val="Times New Roman CE"/>
      <family val="1"/>
    </font>
    <font>
      <sz val="10"/>
      <color indexed="10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MS Sans Serif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Wingdings"/>
      <family val="0"/>
    </font>
    <font>
      <i/>
      <sz val="9"/>
      <color indexed="8"/>
      <name val="Times New Roman"/>
      <family val="1"/>
    </font>
    <font>
      <sz val="10"/>
      <color indexed="8"/>
      <name val="MS Sans Serif"/>
      <family val="2"/>
    </font>
    <font>
      <b/>
      <i/>
      <sz val="10"/>
      <color indexed="8"/>
      <name val="Times New Roman CE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1"/>
    </font>
    <font>
      <sz val="10"/>
      <color theme="1"/>
      <name val="Times New Roman"/>
      <family val="1"/>
    </font>
    <font>
      <i/>
      <sz val="10"/>
      <color theme="1"/>
      <name val="Times New Roman CE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MS Sans Serif"/>
      <family val="2"/>
    </font>
    <font>
      <b/>
      <i/>
      <sz val="10"/>
      <color theme="1"/>
      <name val="Times New Roman CE"/>
      <family val="1"/>
    </font>
  </fonts>
  <fills count="5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0" fillId="5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3" borderId="0" applyNumberFormat="0" applyBorder="0" applyAlignment="0" applyProtection="0"/>
    <xf numFmtId="0" fontId="43" fillId="18" borderId="0" applyNumberFormat="0" applyBorder="0" applyAlignment="0" applyProtection="0"/>
    <xf numFmtId="0" fontId="0" fillId="7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0" fillId="13" borderId="0" applyNumberFormat="0" applyBorder="0" applyAlignment="0" applyProtection="0"/>
    <xf numFmtId="0" fontId="43" fillId="24" borderId="0" applyNumberFormat="0" applyBorder="0" applyAlignment="0" applyProtection="0"/>
    <xf numFmtId="0" fontId="0" fillId="9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2" fillId="13" borderId="0" applyNumberFormat="0" applyBorder="0" applyAlignment="0" applyProtection="0"/>
    <xf numFmtId="0" fontId="42" fillId="28" borderId="0" applyNumberFormat="0" applyBorder="0" applyAlignment="0" applyProtection="0"/>
    <xf numFmtId="0" fontId="2" fillId="29" borderId="0" applyNumberFormat="0" applyBorder="0" applyAlignment="0" applyProtection="0"/>
    <xf numFmtId="0" fontId="42" fillId="30" borderId="0" applyNumberFormat="0" applyBorder="0" applyAlignment="0" applyProtection="0"/>
    <xf numFmtId="0" fontId="2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22" borderId="0" applyNumberFormat="0" applyBorder="0" applyAlignment="0" applyProtection="0"/>
    <xf numFmtId="0" fontId="42" fillId="33" borderId="0" applyNumberFormat="0" applyBorder="0" applyAlignment="0" applyProtection="0"/>
    <xf numFmtId="0" fontId="2" fillId="13" borderId="0" applyNumberFormat="0" applyBorder="0" applyAlignment="0" applyProtection="0"/>
    <xf numFmtId="0" fontId="42" fillId="34" borderId="0" applyNumberFormat="0" applyBorder="0" applyAlignment="0" applyProtection="0"/>
    <xf numFmtId="0" fontId="2" fillId="7" borderId="0" applyNumberFormat="0" applyBorder="0" applyAlignment="0" applyProtection="0"/>
    <xf numFmtId="0" fontId="44" fillId="35" borderId="1" applyNumberFormat="0" applyAlignment="0" applyProtection="0"/>
    <xf numFmtId="0" fontId="3" fillId="20" borderId="2" applyNumberFormat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5" fillId="0" borderId="4" applyNumberFormat="0" applyFill="0" applyAlignment="0" applyProtection="0"/>
    <xf numFmtId="0" fontId="47" fillId="0" borderId="5" applyNumberFormat="0" applyFill="0" applyAlignment="0" applyProtection="0"/>
    <xf numFmtId="0" fontId="6" fillId="0" borderId="6" applyNumberFormat="0" applyFill="0" applyAlignment="0" applyProtection="0"/>
    <xf numFmtId="0" fontId="48" fillId="0" borderId="7" applyNumberFormat="0" applyFill="0" applyAlignment="0" applyProtection="0"/>
    <xf numFmtId="0" fontId="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6" borderId="9" applyNumberFormat="0" applyAlignment="0" applyProtection="0"/>
    <xf numFmtId="0" fontId="8" fillId="37" borderId="10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9" fillId="0" borderId="12" applyNumberFormat="0" applyFill="0" applyAlignment="0" applyProtection="0"/>
    <xf numFmtId="0" fontId="0" fillId="38" borderId="13" applyNumberFormat="0" applyFont="0" applyAlignment="0" applyProtection="0"/>
    <xf numFmtId="0" fontId="10" fillId="9" borderId="14" applyNumberFormat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2" fillId="43" borderId="0" applyNumberFormat="0" applyBorder="0" applyAlignment="0" applyProtection="0"/>
    <xf numFmtId="0" fontId="11" fillId="13" borderId="0" applyNumberFormat="0" applyBorder="0" applyAlignment="0" applyProtection="0"/>
    <xf numFmtId="0" fontId="53" fillId="44" borderId="15" applyNumberFormat="0" applyAlignment="0" applyProtection="0"/>
    <xf numFmtId="0" fontId="12" fillId="45" borderId="16" applyNumberFormat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6" fillId="46" borderId="0" applyNumberFormat="0" applyBorder="0" applyAlignment="0" applyProtection="0"/>
    <xf numFmtId="0" fontId="15" fillId="47" borderId="0" applyNumberFormat="0" applyBorder="0" applyAlignment="0" applyProtection="0"/>
    <xf numFmtId="0" fontId="57" fillId="48" borderId="0" applyNumberFormat="0" applyBorder="0" applyAlignment="0" applyProtection="0"/>
    <xf numFmtId="0" fontId="16" fillId="20" borderId="0" applyNumberFormat="0" applyBorder="0" applyAlignment="0" applyProtection="0"/>
    <xf numFmtId="0" fontId="58" fillId="44" borderId="1" applyNumberFormat="0" applyAlignment="0" applyProtection="0"/>
    <xf numFmtId="0" fontId="17" fillId="45" borderId="2" applyNumberFormat="0" applyAlignment="0" applyProtection="0"/>
    <xf numFmtId="9" fontId="1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3" fillId="11" borderId="0" xfId="0" applyFont="1" applyFill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24" fillId="0" borderId="0" xfId="0" applyFont="1" applyAlignment="1">
      <alignment horizontal="left" indent="4"/>
    </xf>
    <xf numFmtId="0" fontId="25" fillId="0" borderId="0" xfId="0" applyFont="1" applyAlignment="1">
      <alignment horizontal="left" indent="4"/>
    </xf>
    <xf numFmtId="0" fontId="26" fillId="0" borderId="0" xfId="0" applyFont="1" applyAlignment="1">
      <alignment/>
    </xf>
    <xf numFmtId="0" fontId="24" fillId="0" borderId="0" xfId="0" applyFont="1" applyAlignment="1">
      <alignment horizontal="justify"/>
    </xf>
    <xf numFmtId="0" fontId="24" fillId="0" borderId="0" xfId="0" applyFont="1" applyAlignment="1">
      <alignment/>
    </xf>
    <xf numFmtId="0" fontId="25" fillId="0" borderId="0" xfId="0" applyFont="1" applyAlignment="1">
      <alignment horizontal="left" indent="6"/>
    </xf>
    <xf numFmtId="0" fontId="25" fillId="0" borderId="0" xfId="0" applyFont="1" applyAlignment="1">
      <alignment horizontal="left" indent="8"/>
    </xf>
    <xf numFmtId="0" fontId="24" fillId="0" borderId="0" xfId="0" applyFont="1" applyAlignment="1">
      <alignment horizontal="left" indent="8"/>
    </xf>
    <xf numFmtId="0" fontId="21" fillId="14" borderId="0" xfId="0" applyFont="1" applyFill="1" applyAlignment="1">
      <alignment/>
    </xf>
    <xf numFmtId="3" fontId="20" fillId="49" borderId="0" xfId="0" applyNumberFormat="1" applyFont="1" applyFill="1" applyBorder="1" applyAlignment="1">
      <alignment/>
    </xf>
    <xf numFmtId="0" fontId="21" fillId="49" borderId="0" xfId="0" applyFont="1" applyFill="1" applyBorder="1" applyAlignment="1" applyProtection="1">
      <alignment/>
      <protection locked="0"/>
    </xf>
    <xf numFmtId="0" fontId="21" fillId="49" borderId="0" xfId="0" applyFont="1" applyFill="1" applyBorder="1" applyAlignment="1">
      <alignment/>
    </xf>
    <xf numFmtId="0" fontId="19" fillId="49" borderId="0" xfId="0" applyFont="1" applyFill="1" applyBorder="1" applyAlignment="1">
      <alignment/>
    </xf>
    <xf numFmtId="0" fontId="22" fillId="49" borderId="0" xfId="0" applyFont="1" applyFill="1" applyBorder="1" applyAlignment="1">
      <alignment/>
    </xf>
    <xf numFmtId="180" fontId="59" fillId="49" borderId="0" xfId="0" applyNumberFormat="1" applyFont="1" applyFill="1" applyBorder="1" applyAlignment="1">
      <alignment/>
    </xf>
    <xf numFmtId="0" fontId="59" fillId="50" borderId="19" xfId="0" applyFont="1" applyFill="1" applyBorder="1" applyAlignment="1" applyProtection="1">
      <alignment horizontal="center"/>
      <protection locked="0"/>
    </xf>
    <xf numFmtId="172" fontId="59" fillId="51" borderId="20" xfId="0" applyNumberFormat="1" applyFont="1" applyFill="1" applyBorder="1" applyAlignment="1" applyProtection="1">
      <alignment/>
      <protection locked="0"/>
    </xf>
    <xf numFmtId="3" fontId="59" fillId="52" borderId="21" xfId="0" applyNumberFormat="1" applyFont="1" applyFill="1" applyBorder="1" applyAlignment="1" applyProtection="1">
      <alignment/>
      <protection locked="0"/>
    </xf>
    <xf numFmtId="172" fontId="60" fillId="51" borderId="20" xfId="0" applyNumberFormat="1" applyFont="1" applyFill="1" applyBorder="1" applyAlignment="1" applyProtection="1">
      <alignment/>
      <protection locked="0"/>
    </xf>
    <xf numFmtId="180" fontId="60" fillId="50" borderId="0" xfId="0" applyNumberFormat="1" applyFont="1" applyFill="1" applyAlignment="1">
      <alignment/>
    </xf>
    <xf numFmtId="180" fontId="60" fillId="50" borderId="0" xfId="0" applyNumberFormat="1" applyFont="1" applyFill="1" applyAlignment="1">
      <alignment vertical="top"/>
    </xf>
    <xf numFmtId="3" fontId="59" fillId="52" borderId="21" xfId="0" applyNumberFormat="1" applyFont="1" applyFill="1" applyBorder="1" applyAlignment="1" applyProtection="1">
      <alignment horizontal="right"/>
      <protection locked="0"/>
    </xf>
    <xf numFmtId="3" fontId="59" fillId="52" borderId="21" xfId="0" applyNumberFormat="1" applyFont="1" applyFill="1" applyBorder="1" applyAlignment="1">
      <alignment horizontal="right"/>
    </xf>
    <xf numFmtId="3" fontId="61" fillId="52" borderId="21" xfId="0" applyNumberFormat="1" applyFont="1" applyFill="1" applyBorder="1" applyAlignment="1" applyProtection="1">
      <alignment/>
      <protection locked="0"/>
    </xf>
    <xf numFmtId="3" fontId="59" fillId="52" borderId="22" xfId="0" applyNumberFormat="1" applyFont="1" applyFill="1" applyBorder="1" applyAlignment="1">
      <alignment horizontal="right"/>
    </xf>
    <xf numFmtId="3" fontId="61" fillId="52" borderId="22" xfId="0" applyNumberFormat="1" applyFont="1" applyFill="1" applyBorder="1" applyAlignment="1">
      <alignment horizontal="right"/>
    </xf>
    <xf numFmtId="180" fontId="60" fillId="50" borderId="20" xfId="0" applyNumberFormat="1" applyFont="1" applyFill="1" applyBorder="1" applyAlignment="1">
      <alignment/>
    </xf>
    <xf numFmtId="180" fontId="60" fillId="50" borderId="21" xfId="0" applyNumberFormat="1" applyFont="1" applyFill="1" applyBorder="1" applyAlignment="1">
      <alignment/>
    </xf>
    <xf numFmtId="3" fontId="59" fillId="52" borderId="21" xfId="0" applyNumberFormat="1" applyFont="1" applyFill="1" applyBorder="1" applyAlignment="1" applyProtection="1">
      <alignment/>
      <protection/>
    </xf>
    <xf numFmtId="180" fontId="60" fillId="50" borderId="23" xfId="0" applyNumberFormat="1" applyFont="1" applyFill="1" applyBorder="1" applyAlignment="1">
      <alignment/>
    </xf>
    <xf numFmtId="3" fontId="59" fillId="52" borderId="22" xfId="0" applyNumberFormat="1" applyFont="1" applyFill="1" applyBorder="1" applyAlignment="1" applyProtection="1">
      <alignment/>
      <protection locked="0"/>
    </xf>
    <xf numFmtId="3" fontId="59" fillId="52" borderId="24" xfId="0" applyNumberFormat="1" applyFont="1" applyFill="1" applyBorder="1" applyAlignment="1" applyProtection="1">
      <alignment/>
      <protection locked="0"/>
    </xf>
    <xf numFmtId="180" fontId="60" fillId="50" borderId="24" xfId="0" applyNumberFormat="1" applyFont="1" applyFill="1" applyBorder="1" applyAlignment="1">
      <alignment/>
    </xf>
    <xf numFmtId="0" fontId="59" fillId="53" borderId="23" xfId="0" applyFont="1" applyFill="1" applyBorder="1" applyAlignment="1">
      <alignment horizontal="center"/>
    </xf>
    <xf numFmtId="0" fontId="60" fillId="53" borderId="23" xfId="0" applyFont="1" applyFill="1" applyBorder="1" applyAlignment="1">
      <alignment/>
    </xf>
    <xf numFmtId="0" fontId="59" fillId="53" borderId="21" xfId="0" applyFont="1" applyFill="1" applyBorder="1" applyAlignment="1">
      <alignment horizontal="center"/>
    </xf>
    <xf numFmtId="0" fontId="59" fillId="53" borderId="24" xfId="0" applyFont="1" applyFill="1" applyBorder="1" applyAlignment="1">
      <alignment horizontal="center"/>
    </xf>
    <xf numFmtId="0" fontId="60" fillId="53" borderId="24" xfId="0" applyFont="1" applyFill="1" applyBorder="1" applyAlignment="1">
      <alignment horizontal="center"/>
    </xf>
    <xf numFmtId="49" fontId="59" fillId="53" borderId="24" xfId="0" applyNumberFormat="1" applyFont="1" applyFill="1" applyBorder="1" applyAlignment="1">
      <alignment horizontal="center"/>
    </xf>
    <xf numFmtId="0" fontId="62" fillId="52" borderId="25" xfId="0" applyFont="1" applyFill="1" applyBorder="1" applyAlignment="1" applyProtection="1">
      <alignment horizontal="center"/>
      <protection locked="0"/>
    </xf>
    <xf numFmtId="0" fontId="62" fillId="52" borderId="26" xfId="0" applyFont="1" applyFill="1" applyBorder="1" applyAlignment="1" applyProtection="1">
      <alignment horizontal="center"/>
      <protection locked="0"/>
    </xf>
    <xf numFmtId="0" fontId="43" fillId="50" borderId="0" xfId="0" applyFont="1" applyFill="1" applyAlignment="1">
      <alignment/>
    </xf>
    <xf numFmtId="0" fontId="59" fillId="51" borderId="25" xfId="0" applyFont="1" applyFill="1" applyBorder="1" applyAlignment="1" applyProtection="1">
      <alignment horizontal="center"/>
      <protection locked="0"/>
    </xf>
    <xf numFmtId="0" fontId="60" fillId="51" borderId="26" xfId="0" applyFont="1" applyFill="1" applyBorder="1" applyAlignment="1" applyProtection="1">
      <alignment horizontal="left"/>
      <protection locked="0"/>
    </xf>
    <xf numFmtId="3" fontId="59" fillId="51" borderId="20" xfId="0" applyNumberFormat="1" applyFont="1" applyFill="1" applyBorder="1" applyAlignment="1">
      <alignment horizontal="right"/>
    </xf>
    <xf numFmtId="0" fontId="59" fillId="52" borderId="23" xfId="0" applyFont="1" applyFill="1" applyBorder="1" applyAlignment="1" applyProtection="1">
      <alignment horizontal="center"/>
      <protection locked="0"/>
    </xf>
    <xf numFmtId="0" fontId="60" fillId="52" borderId="23" xfId="0" applyFont="1" applyFill="1" applyBorder="1" applyAlignment="1" applyProtection="1">
      <alignment/>
      <protection locked="0"/>
    </xf>
    <xf numFmtId="3" fontId="59" fillId="52" borderId="23" xfId="0" applyNumberFormat="1" applyFont="1" applyFill="1" applyBorder="1" applyAlignment="1" applyProtection="1">
      <alignment/>
      <protection locked="0"/>
    </xf>
    <xf numFmtId="0" fontId="59" fillId="52" borderId="21" xfId="0" applyFont="1" applyFill="1" applyBorder="1" applyAlignment="1" applyProtection="1">
      <alignment horizontal="center"/>
      <protection locked="0"/>
    </xf>
    <xf numFmtId="0" fontId="60" fillId="52" borderId="21" xfId="0" applyFont="1" applyFill="1" applyBorder="1" applyAlignment="1" applyProtection="1">
      <alignment/>
      <protection locked="0"/>
    </xf>
    <xf numFmtId="3" fontId="59" fillId="52" borderId="21" xfId="0" applyNumberFormat="1" applyFont="1" applyFill="1" applyBorder="1" applyAlignment="1">
      <alignment/>
    </xf>
    <xf numFmtId="0" fontId="59" fillId="51" borderId="20" xfId="0" applyFont="1" applyFill="1" applyBorder="1" applyAlignment="1">
      <alignment horizontal="center"/>
    </xf>
    <xf numFmtId="0" fontId="60" fillId="51" borderId="20" xfId="0" applyFont="1" applyFill="1" applyBorder="1" applyAlignment="1">
      <alignment horizontal="left"/>
    </xf>
    <xf numFmtId="3" fontId="59" fillId="51" borderId="20" xfId="0" applyNumberFormat="1" applyFont="1" applyFill="1" applyBorder="1" applyAlignment="1" applyProtection="1">
      <alignment/>
      <protection locked="0"/>
    </xf>
    <xf numFmtId="0" fontId="59" fillId="50" borderId="27" xfId="0" applyFont="1" applyFill="1" applyBorder="1" applyAlignment="1">
      <alignment horizontal="centerContinuous"/>
    </xf>
    <xf numFmtId="0" fontId="60" fillId="52" borderId="21" xfId="0" applyFont="1" applyFill="1" applyBorder="1" applyAlignment="1">
      <alignment horizontal="left"/>
    </xf>
    <xf numFmtId="0" fontId="59" fillId="50" borderId="19" xfId="0" applyFont="1" applyFill="1" applyBorder="1" applyAlignment="1">
      <alignment horizontal="centerContinuous"/>
    </xf>
    <xf numFmtId="0" fontId="60" fillId="52" borderId="21" xfId="0" applyFont="1" applyFill="1" applyBorder="1" applyAlignment="1" applyProtection="1">
      <alignment/>
      <protection locked="0"/>
    </xf>
    <xf numFmtId="0" fontId="61" fillId="50" borderId="19" xfId="0" applyFont="1" applyFill="1" applyBorder="1" applyAlignment="1">
      <alignment horizontal="centerContinuous"/>
    </xf>
    <xf numFmtId="0" fontId="63" fillId="52" borderId="21" xfId="0" applyFont="1" applyFill="1" applyBorder="1" applyAlignment="1">
      <alignment horizontal="left"/>
    </xf>
    <xf numFmtId="0" fontId="63" fillId="52" borderId="21" xfId="0" applyFont="1" applyFill="1" applyBorder="1" applyAlignment="1" applyProtection="1">
      <alignment/>
      <protection locked="0"/>
    </xf>
    <xf numFmtId="0" fontId="61" fillId="50" borderId="19" xfId="0" applyFont="1" applyFill="1" applyBorder="1" applyAlignment="1">
      <alignment horizontal="center"/>
    </xf>
    <xf numFmtId="0" fontId="59" fillId="50" borderId="28" xfId="0" applyFont="1" applyFill="1" applyBorder="1" applyAlignment="1">
      <alignment horizontal="centerContinuous"/>
    </xf>
    <xf numFmtId="0" fontId="59" fillId="50" borderId="19" xfId="0" applyFont="1" applyFill="1" applyBorder="1" applyAlignment="1" applyProtection="1">
      <alignment horizontal="centerContinuous"/>
      <protection locked="0"/>
    </xf>
    <xf numFmtId="0" fontId="60" fillId="52" borderId="21" xfId="0" applyFont="1" applyFill="1" applyBorder="1" applyAlignment="1" applyProtection="1">
      <alignment horizontal="left"/>
      <protection locked="0"/>
    </xf>
    <xf numFmtId="0" fontId="61" fillId="50" borderId="19" xfId="0" applyFont="1" applyFill="1" applyBorder="1" applyAlignment="1" applyProtection="1">
      <alignment horizontal="center"/>
      <protection locked="0"/>
    </xf>
    <xf numFmtId="3" fontId="61" fillId="52" borderId="21" xfId="0" applyNumberFormat="1" applyFont="1" applyFill="1" applyBorder="1" applyAlignment="1">
      <alignment/>
    </xf>
    <xf numFmtId="0" fontId="63" fillId="52" borderId="21" xfId="0" applyFont="1" applyFill="1" applyBorder="1" applyAlignment="1" applyProtection="1">
      <alignment vertical="top" wrapText="1"/>
      <protection locked="0"/>
    </xf>
    <xf numFmtId="3" fontId="61" fillId="52" borderId="21" xfId="0" applyNumberFormat="1" applyFont="1" applyFill="1" applyBorder="1" applyAlignment="1">
      <alignment vertical="top"/>
    </xf>
    <xf numFmtId="3" fontId="61" fillId="52" borderId="22" xfId="0" applyNumberFormat="1" applyFont="1" applyFill="1" applyBorder="1" applyAlignment="1" applyProtection="1">
      <alignment vertical="top"/>
      <protection locked="0"/>
    </xf>
    <xf numFmtId="0" fontId="60" fillId="52" borderId="0" xfId="0" applyFont="1" applyFill="1" applyBorder="1" applyAlignment="1" applyProtection="1">
      <alignment horizontal="left"/>
      <protection locked="0"/>
    </xf>
    <xf numFmtId="0" fontId="61" fillId="50" borderId="19" xfId="0" applyFont="1" applyFill="1" applyBorder="1" applyAlignment="1" applyProtection="1">
      <alignment horizontal="center"/>
      <protection locked="0"/>
    </xf>
    <xf numFmtId="0" fontId="59" fillId="50" borderId="19" xfId="0" applyFont="1" applyFill="1" applyBorder="1" applyAlignment="1" applyProtection="1">
      <alignment horizontal="center"/>
      <protection locked="0"/>
    </xf>
    <xf numFmtId="3" fontId="61" fillId="52" borderId="22" xfId="0" applyNumberFormat="1" applyFont="1" applyFill="1" applyBorder="1" applyAlignment="1">
      <alignment/>
    </xf>
    <xf numFmtId="3" fontId="61" fillId="52" borderId="22" xfId="0" applyNumberFormat="1" applyFont="1" applyFill="1" applyBorder="1" applyAlignment="1" applyProtection="1">
      <alignment/>
      <protection locked="0"/>
    </xf>
    <xf numFmtId="3" fontId="59" fillId="52" borderId="22" xfId="0" applyNumberFormat="1" applyFont="1" applyFill="1" applyBorder="1" applyAlignment="1" applyProtection="1">
      <alignment horizontal="right"/>
      <protection locked="0"/>
    </xf>
    <xf numFmtId="0" fontId="63" fillId="50" borderId="19" xfId="0" applyFont="1" applyFill="1" applyBorder="1" applyAlignment="1" applyProtection="1">
      <alignment/>
      <protection locked="0"/>
    </xf>
    <xf numFmtId="49" fontId="59" fillId="52" borderId="21" xfId="0" applyNumberFormat="1" applyFont="1" applyFill="1" applyBorder="1" applyAlignment="1" applyProtection="1">
      <alignment horizontal="center"/>
      <protection locked="0"/>
    </xf>
    <xf numFmtId="0" fontId="60" fillId="51" borderId="20" xfId="0" applyFont="1" applyFill="1" applyBorder="1" applyAlignment="1">
      <alignment horizontal="center"/>
    </xf>
    <xf numFmtId="3" fontId="60" fillId="51" borderId="20" xfId="0" applyNumberFormat="1" applyFont="1" applyFill="1" applyBorder="1" applyAlignment="1">
      <alignment/>
    </xf>
    <xf numFmtId="0" fontId="62" fillId="52" borderId="29" xfId="0" applyFont="1" applyFill="1" applyBorder="1" applyAlignment="1">
      <alignment horizontal="center"/>
    </xf>
    <xf numFmtId="9" fontId="60" fillId="51" borderId="26" xfId="112" applyFont="1" applyFill="1" applyBorder="1" applyAlignment="1">
      <alignment/>
    </xf>
    <xf numFmtId="0" fontId="60" fillId="52" borderId="21" xfId="0" applyFont="1" applyFill="1" applyBorder="1" applyAlignment="1" applyProtection="1">
      <alignment horizontal="center"/>
      <protection locked="0"/>
    </xf>
    <xf numFmtId="172" fontId="60" fillId="51" borderId="23" xfId="0" applyNumberFormat="1" applyFont="1" applyFill="1" applyBorder="1" applyAlignment="1" applyProtection="1">
      <alignment/>
      <protection locked="0"/>
    </xf>
    <xf numFmtId="172" fontId="60" fillId="51" borderId="21" xfId="0" applyNumberFormat="1" applyFont="1" applyFill="1" applyBorder="1" applyAlignment="1" applyProtection="1">
      <alignment/>
      <protection locked="0"/>
    </xf>
    <xf numFmtId="0" fontId="60" fillId="51" borderId="25" xfId="0" applyFont="1" applyFill="1" applyBorder="1" applyAlignment="1">
      <alignment horizontal="center"/>
    </xf>
    <xf numFmtId="0" fontId="60" fillId="51" borderId="20" xfId="0" applyFont="1" applyFill="1" applyBorder="1" applyAlignment="1">
      <alignment/>
    </xf>
    <xf numFmtId="3" fontId="59" fillId="51" borderId="30" xfId="0" applyNumberFormat="1" applyFont="1" applyFill="1" applyBorder="1" applyAlignment="1">
      <alignment horizontal="right"/>
    </xf>
    <xf numFmtId="0" fontId="60" fillId="52" borderId="31" xfId="0" applyFont="1" applyFill="1" applyBorder="1" applyAlignment="1">
      <alignment horizontal="center"/>
    </xf>
    <xf numFmtId="0" fontId="60" fillId="52" borderId="21" xfId="0" applyFont="1" applyFill="1" applyBorder="1" applyAlignment="1">
      <alignment/>
    </xf>
    <xf numFmtId="0" fontId="63" fillId="52" borderId="31" xfId="0" applyFont="1" applyFill="1" applyBorder="1" applyAlignment="1">
      <alignment horizontal="center"/>
    </xf>
    <xf numFmtId="3" fontId="61" fillId="52" borderId="21" xfId="0" applyNumberFormat="1" applyFont="1" applyFill="1" applyBorder="1" applyAlignment="1">
      <alignment horizontal="right"/>
    </xf>
    <xf numFmtId="0" fontId="63" fillId="52" borderId="21" xfId="0" applyFont="1" applyFill="1" applyBorder="1" applyAlignment="1">
      <alignment/>
    </xf>
    <xf numFmtId="0" fontId="64" fillId="52" borderId="21" xfId="0" applyFont="1" applyFill="1" applyBorder="1" applyAlignment="1" applyProtection="1">
      <alignment/>
      <protection locked="0"/>
    </xf>
    <xf numFmtId="0" fontId="63" fillId="52" borderId="21" xfId="0" applyFont="1" applyFill="1" applyBorder="1" applyAlignment="1" applyProtection="1">
      <alignment/>
      <protection locked="0"/>
    </xf>
    <xf numFmtId="0" fontId="65" fillId="50" borderId="0" xfId="0" applyFont="1" applyFill="1" applyBorder="1" applyAlignment="1">
      <alignment/>
    </xf>
    <xf numFmtId="0" fontId="60" fillId="53" borderId="20" xfId="0" applyFont="1" applyFill="1" applyBorder="1" applyAlignment="1">
      <alignment horizontal="center"/>
    </xf>
    <xf numFmtId="0" fontId="60" fillId="53" borderId="20" xfId="0" applyFont="1" applyFill="1" applyBorder="1" applyAlignment="1">
      <alignment/>
    </xf>
    <xf numFmtId="3" fontId="59" fillId="53" borderId="20" xfId="0" applyNumberFormat="1" applyFont="1" applyFill="1" applyBorder="1" applyAlignment="1">
      <alignment horizontal="right"/>
    </xf>
    <xf numFmtId="0" fontId="60" fillId="52" borderId="23" xfId="0" applyFont="1" applyFill="1" applyBorder="1" applyAlignment="1">
      <alignment horizontal="center"/>
    </xf>
    <xf numFmtId="0" fontId="60" fillId="52" borderId="23" xfId="0" applyFont="1" applyFill="1" applyBorder="1" applyAlignment="1">
      <alignment/>
    </xf>
    <xf numFmtId="3" fontId="59" fillId="52" borderId="23" xfId="0" applyNumberFormat="1" applyFont="1" applyFill="1" applyBorder="1" applyAlignment="1">
      <alignment horizontal="right"/>
    </xf>
    <xf numFmtId="0" fontId="60" fillId="52" borderId="21" xfId="0" applyFont="1" applyFill="1" applyBorder="1" applyAlignment="1">
      <alignment horizontal="center"/>
    </xf>
    <xf numFmtId="0" fontId="60" fillId="52" borderId="24" xfId="0" applyFont="1" applyFill="1" applyBorder="1" applyAlignment="1">
      <alignment horizontal="center"/>
    </xf>
    <xf numFmtId="0" fontId="60" fillId="52" borderId="24" xfId="0" applyFont="1" applyFill="1" applyBorder="1" applyAlignment="1">
      <alignment/>
    </xf>
    <xf numFmtId="3" fontId="59" fillId="52" borderId="24" xfId="0" applyNumberFormat="1" applyFont="1" applyFill="1" applyBorder="1" applyAlignment="1">
      <alignment/>
    </xf>
    <xf numFmtId="3" fontId="59" fillId="52" borderId="24" xfId="0" applyNumberFormat="1" applyFont="1" applyFill="1" applyBorder="1" applyAlignment="1">
      <alignment horizontal="right"/>
    </xf>
    <xf numFmtId="3" fontId="59" fillId="53" borderId="20" xfId="0" applyNumberFormat="1" applyFont="1" applyFill="1" applyBorder="1" applyAlignment="1">
      <alignment/>
    </xf>
    <xf numFmtId="0" fontId="59" fillId="52" borderId="0" xfId="0" applyFont="1" applyFill="1" applyBorder="1" applyAlignment="1">
      <alignment horizontal="center"/>
    </xf>
    <xf numFmtId="3" fontId="59" fillId="52" borderId="0" xfId="0" applyNumberFormat="1" applyFont="1" applyFill="1" applyAlignment="1">
      <alignment horizontal="right"/>
    </xf>
    <xf numFmtId="0" fontId="66" fillId="52" borderId="0" xfId="0" applyFont="1" applyFill="1" applyBorder="1" applyAlignment="1">
      <alignment horizontal="center"/>
    </xf>
    <xf numFmtId="0" fontId="66" fillId="52" borderId="32" xfId="0" applyFont="1" applyFill="1" applyBorder="1" applyAlignment="1">
      <alignment horizontal="center"/>
    </xf>
    <xf numFmtId="0" fontId="59" fillId="52" borderId="33" xfId="0" applyFont="1" applyFill="1" applyBorder="1" applyAlignment="1">
      <alignment horizontal="left"/>
    </xf>
    <xf numFmtId="0" fontId="66" fillId="52" borderId="33" xfId="0" applyFont="1" applyFill="1" applyBorder="1" applyAlignment="1">
      <alignment horizontal="center"/>
    </xf>
    <xf numFmtId="0" fontId="43" fillId="50" borderId="34" xfId="0" applyFont="1" applyFill="1" applyBorder="1" applyAlignment="1">
      <alignment/>
    </xf>
    <xf numFmtId="0" fontId="59" fillId="52" borderId="21" xfId="0" applyFont="1" applyFill="1" applyBorder="1" applyAlignment="1">
      <alignment horizontal="center"/>
    </xf>
    <xf numFmtId="0" fontId="60" fillId="53" borderId="20" xfId="0" applyFont="1" applyFill="1" applyBorder="1" applyAlignment="1">
      <alignment horizontal="center"/>
    </xf>
    <xf numFmtId="0" fontId="59" fillId="52" borderId="23" xfId="0" applyFont="1" applyFill="1" applyBorder="1" applyAlignment="1">
      <alignment horizontal="left"/>
    </xf>
    <xf numFmtId="0" fontId="59" fillId="52" borderId="23" xfId="0" applyFont="1" applyFill="1" applyBorder="1" applyAlignment="1">
      <alignment horizontal="right"/>
    </xf>
    <xf numFmtId="0" fontId="59" fillId="52" borderId="22" xfId="0" applyFont="1" applyFill="1" applyBorder="1" applyAlignment="1">
      <alignment horizontal="center"/>
    </xf>
    <xf numFmtId="0" fontId="59" fillId="52" borderId="21" xfId="0" applyFont="1" applyFill="1" applyBorder="1" applyAlignment="1">
      <alignment horizontal="left"/>
    </xf>
    <xf numFmtId="0" fontId="59" fillId="52" borderId="21" xfId="0" applyFont="1" applyFill="1" applyBorder="1" applyAlignment="1">
      <alignment horizontal="right"/>
    </xf>
    <xf numFmtId="0" fontId="59" fillId="52" borderId="23" xfId="0" applyFont="1" applyFill="1" applyBorder="1" applyAlignment="1">
      <alignment horizontal="center"/>
    </xf>
    <xf numFmtId="3" fontId="59" fillId="52" borderId="23" xfId="0" applyNumberFormat="1" applyFont="1" applyFill="1" applyBorder="1" applyAlignment="1">
      <alignment horizontal="right"/>
    </xf>
    <xf numFmtId="0" fontId="59" fillId="52" borderId="21" xfId="0" applyFont="1" applyFill="1" applyBorder="1" applyAlignment="1">
      <alignment horizontal="center"/>
    </xf>
    <xf numFmtId="3" fontId="59" fillId="52" borderId="21" xfId="0" applyNumberFormat="1" applyFont="1" applyFill="1" applyBorder="1" applyAlignment="1">
      <alignment horizontal="right"/>
    </xf>
    <xf numFmtId="0" fontId="59" fillId="52" borderId="24" xfId="0" applyFont="1" applyFill="1" applyBorder="1" applyAlignment="1">
      <alignment horizontal="center"/>
    </xf>
    <xf numFmtId="3" fontId="59" fillId="52" borderId="24" xfId="0" applyNumberFormat="1" applyFont="1" applyFill="1" applyBorder="1" applyAlignment="1">
      <alignment horizontal="right"/>
    </xf>
    <xf numFmtId="3" fontId="59" fillId="53" borderId="23" xfId="0" applyNumberFormat="1" applyFont="1" applyFill="1" applyBorder="1" applyAlignment="1">
      <alignment horizontal="right"/>
    </xf>
    <xf numFmtId="0" fontId="60" fillId="53" borderId="23" xfId="0" applyFont="1" applyFill="1" applyBorder="1" applyAlignment="1">
      <alignment horizontal="center"/>
    </xf>
    <xf numFmtId="0" fontId="62" fillId="52" borderId="25" xfId="0" applyFont="1" applyFill="1" applyBorder="1" applyAlignment="1">
      <alignment horizontal="center"/>
    </xf>
    <xf numFmtId="0" fontId="60" fillId="51" borderId="29" xfId="0" applyFont="1" applyFill="1" applyBorder="1" applyAlignment="1">
      <alignment horizontal="left"/>
    </xf>
    <xf numFmtId="172" fontId="60" fillId="52" borderId="21" xfId="0" applyNumberFormat="1" applyFont="1" applyFill="1" applyBorder="1" applyAlignment="1">
      <alignment horizontal="center"/>
    </xf>
    <xf numFmtId="3" fontId="60" fillId="52" borderId="22" xfId="0" applyNumberFormat="1" applyFont="1" applyFill="1" applyBorder="1" applyAlignment="1">
      <alignment/>
    </xf>
    <xf numFmtId="172" fontId="60" fillId="52" borderId="24" xfId="0" applyNumberFormat="1" applyFont="1" applyFill="1" applyBorder="1" applyAlignment="1">
      <alignment horizontal="center"/>
    </xf>
    <xf numFmtId="3" fontId="60" fillId="52" borderId="35" xfId="0" applyNumberFormat="1" applyFont="1" applyFill="1" applyBorder="1" applyAlignment="1">
      <alignment/>
    </xf>
    <xf numFmtId="3" fontId="59" fillId="51" borderId="36" xfId="0" applyNumberFormat="1" applyFont="1" applyFill="1" applyBorder="1" applyAlignment="1" applyProtection="1">
      <alignment/>
      <protection locked="0"/>
    </xf>
    <xf numFmtId="0" fontId="60" fillId="52" borderId="37" xfId="0" applyFont="1" applyFill="1" applyBorder="1" applyAlignment="1">
      <alignment horizontal="left"/>
    </xf>
    <xf numFmtId="3" fontId="59" fillId="52" borderId="23" xfId="0" applyNumberFormat="1" applyFont="1" applyFill="1" applyBorder="1" applyAlignment="1">
      <alignment/>
    </xf>
    <xf numFmtId="0" fontId="63" fillId="52" borderId="21" xfId="0" applyFont="1" applyFill="1" applyBorder="1" applyAlignment="1" applyProtection="1">
      <alignment horizontal="center"/>
      <protection locked="0"/>
    </xf>
    <xf numFmtId="0" fontId="60" fillId="52" borderId="25" xfId="0" applyFont="1" applyFill="1" applyBorder="1" applyAlignment="1">
      <alignment/>
    </xf>
    <xf numFmtId="0" fontId="60" fillId="52" borderId="26" xfId="0" applyFont="1" applyFill="1" applyBorder="1" applyAlignment="1">
      <alignment/>
    </xf>
    <xf numFmtId="0" fontId="43" fillId="50" borderId="26" xfId="0" applyFont="1" applyFill="1" applyBorder="1" applyAlignment="1">
      <alignment/>
    </xf>
    <xf numFmtId="0" fontId="43" fillId="50" borderId="30" xfId="0" applyFont="1" applyFill="1" applyBorder="1" applyAlignment="1">
      <alignment/>
    </xf>
    <xf numFmtId="0" fontId="59" fillId="52" borderId="24" xfId="0" applyFont="1" applyFill="1" applyBorder="1" applyAlignment="1" applyProtection="1">
      <alignment horizontal="center"/>
      <protection locked="0"/>
    </xf>
    <xf numFmtId="0" fontId="60" fillId="52" borderId="24" xfId="0" applyFont="1" applyFill="1" applyBorder="1" applyAlignment="1" applyProtection="1">
      <alignment wrapText="1"/>
      <protection locked="0"/>
    </xf>
    <xf numFmtId="3" fontId="60" fillId="52" borderId="24" xfId="0" applyNumberFormat="1" applyFont="1" applyFill="1" applyBorder="1" applyAlignment="1" applyProtection="1">
      <alignment/>
      <protection locked="0"/>
    </xf>
    <xf numFmtId="0" fontId="60" fillId="53" borderId="20" xfId="0" applyFont="1" applyFill="1" applyBorder="1" applyAlignment="1">
      <alignment horizontal="left"/>
    </xf>
    <xf numFmtId="3" fontId="60" fillId="53" borderId="20" xfId="0" applyNumberFormat="1" applyFont="1" applyFill="1" applyBorder="1" applyAlignment="1">
      <alignment/>
    </xf>
    <xf numFmtId="0" fontId="60" fillId="52" borderId="0" xfId="0" applyFont="1" applyFill="1" applyBorder="1" applyAlignment="1">
      <alignment horizontal="center"/>
    </xf>
    <xf numFmtId="0" fontId="60" fillId="52" borderId="0" xfId="0" applyFont="1" applyFill="1" applyBorder="1" applyAlignment="1">
      <alignment/>
    </xf>
    <xf numFmtId="0" fontId="62" fillId="52" borderId="20" xfId="0" applyFont="1" applyFill="1" applyBorder="1" applyAlignment="1">
      <alignment horizontal="center"/>
    </xf>
    <xf numFmtId="3" fontId="59" fillId="51" borderId="20" xfId="0" applyNumberFormat="1" applyFont="1" applyFill="1" applyBorder="1" applyAlignment="1">
      <alignment/>
    </xf>
    <xf numFmtId="3" fontId="60" fillId="52" borderId="21" xfId="0" applyNumberFormat="1" applyFont="1" applyFill="1" applyBorder="1" applyAlignment="1">
      <alignment/>
    </xf>
    <xf numFmtId="0" fontId="60" fillId="52" borderId="24" xfId="0" applyFont="1" applyFill="1" applyBorder="1" applyAlignment="1" applyProtection="1">
      <alignment/>
      <protection locked="0"/>
    </xf>
    <xf numFmtId="0" fontId="60" fillId="51" borderId="24" xfId="0" applyFont="1" applyFill="1" applyBorder="1" applyAlignment="1">
      <alignment horizontal="center"/>
    </xf>
    <xf numFmtId="0" fontId="60" fillId="51" borderId="24" xfId="0" applyFont="1" applyFill="1" applyBorder="1" applyAlignment="1">
      <alignment/>
    </xf>
    <xf numFmtId="0" fontId="63" fillId="52" borderId="21" xfId="0" applyFont="1" applyFill="1" applyBorder="1" applyAlignment="1">
      <alignment horizontal="center"/>
    </xf>
    <xf numFmtId="3" fontId="61" fillId="52" borderId="21" xfId="0" applyNumberFormat="1" applyFont="1" applyFill="1" applyBorder="1" applyAlignment="1" applyProtection="1">
      <alignment/>
      <protection/>
    </xf>
    <xf numFmtId="49" fontId="60" fillId="52" borderId="21" xfId="0" applyNumberFormat="1" applyFont="1" applyFill="1" applyBorder="1" applyAlignment="1" applyProtection="1">
      <alignment horizontal="center"/>
      <protection locked="0"/>
    </xf>
    <xf numFmtId="0" fontId="59" fillId="52" borderId="20" xfId="0" applyFont="1" applyFill="1" applyBorder="1" applyAlignment="1" applyProtection="1">
      <alignment horizontal="center"/>
      <protection locked="0"/>
    </xf>
    <xf numFmtId="0" fontId="60" fillId="52" borderId="20" xfId="0" applyFont="1" applyFill="1" applyBorder="1" applyAlignment="1" applyProtection="1">
      <alignment wrapText="1"/>
      <protection locked="0"/>
    </xf>
    <xf numFmtId="3" fontId="59" fillId="52" borderId="20" xfId="0" applyNumberFormat="1" applyFont="1" applyFill="1" applyBorder="1" applyAlignment="1">
      <alignment/>
    </xf>
    <xf numFmtId="3" fontId="59" fillId="52" borderId="20" xfId="0" applyNumberFormat="1" applyFont="1" applyFill="1" applyBorder="1" applyAlignment="1" applyProtection="1">
      <alignment/>
      <protection locked="0"/>
    </xf>
    <xf numFmtId="0" fontId="66" fillId="52" borderId="26" xfId="0" applyFont="1" applyFill="1" applyBorder="1" applyAlignment="1">
      <alignment horizontal="center"/>
    </xf>
    <xf numFmtId="0" fontId="60" fillId="52" borderId="20" xfId="0" applyFont="1" applyFill="1" applyBorder="1" applyAlignment="1">
      <alignment horizontal="center"/>
    </xf>
    <xf numFmtId="3" fontId="59" fillId="52" borderId="20" xfId="0" applyNumberFormat="1" applyFont="1" applyFill="1" applyBorder="1" applyAlignment="1">
      <alignment horizontal="right"/>
    </xf>
    <xf numFmtId="0" fontId="59" fillId="52" borderId="23" xfId="0" applyFont="1" applyFill="1" applyBorder="1" applyAlignment="1" applyProtection="1">
      <alignment horizontal="center" vertical="top"/>
      <protection locked="0"/>
    </xf>
    <xf numFmtId="0" fontId="60" fillId="52" borderId="21" xfId="0" applyFont="1" applyFill="1" applyBorder="1" applyAlignment="1" applyProtection="1">
      <alignment vertical="top" wrapText="1"/>
      <protection locked="0"/>
    </xf>
    <xf numFmtId="0" fontId="59" fillId="52" borderId="21" xfId="0" applyFont="1" applyFill="1" applyBorder="1" applyAlignment="1" applyProtection="1">
      <alignment horizontal="center" vertical="top"/>
      <protection locked="0"/>
    </xf>
  </cellXfs>
  <cellStyles count="99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Figyelmeztetés" xfId="73"/>
    <cellStyle name="Figyelmeztetés 2" xfId="74"/>
    <cellStyle name="Hivatkozott cella" xfId="75"/>
    <cellStyle name="Hivatkozott cella 2" xfId="76"/>
    <cellStyle name="Jegyzet" xfId="77"/>
    <cellStyle name="Jegyzet 2" xfId="78"/>
    <cellStyle name="Jelölőszín (1) 2" xfId="79"/>
    <cellStyle name="Jelölőszín (2) 2" xfId="80"/>
    <cellStyle name="Jelölőszín (3) 2" xfId="81"/>
    <cellStyle name="Jelölőszín (4) 2" xfId="82"/>
    <cellStyle name="Jelölőszín (5) 2" xfId="83"/>
    <cellStyle name="Jelölőszín (6) 2" xfId="84"/>
    <cellStyle name="Jó" xfId="85"/>
    <cellStyle name="Jó 2" xfId="86"/>
    <cellStyle name="Kimenet" xfId="87"/>
    <cellStyle name="Kimenet 2" xfId="88"/>
    <cellStyle name="Magyarázó szöveg" xfId="89"/>
    <cellStyle name="Magyarázó szöveg 2" xfId="90"/>
    <cellStyle name="Normál 2" xfId="91"/>
    <cellStyle name="Normál 2 2" xfId="92"/>
    <cellStyle name="Normál 3" xfId="93"/>
    <cellStyle name="Normál 4" xfId="94"/>
    <cellStyle name="Normál 4 2" xfId="95"/>
    <cellStyle name="Normál 4 3" xfId="96"/>
    <cellStyle name="Normál 4 4" xfId="97"/>
    <cellStyle name="Normál 5" xfId="98"/>
    <cellStyle name="Normál 6" xfId="99"/>
    <cellStyle name="Normál 7" xfId="100"/>
    <cellStyle name="Normál 8" xfId="101"/>
    <cellStyle name="Összesen" xfId="102"/>
    <cellStyle name="Összesen 2" xfId="103"/>
    <cellStyle name="Currency" xfId="104"/>
    <cellStyle name="Currency [0]" xfId="105"/>
    <cellStyle name="Rossz" xfId="106"/>
    <cellStyle name="Rossz 2" xfId="107"/>
    <cellStyle name="Semleges" xfId="108"/>
    <cellStyle name="Semleges 2" xfId="109"/>
    <cellStyle name="Számítás" xfId="110"/>
    <cellStyle name="Számítás 2" xfId="111"/>
    <cellStyle name="Percen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6600FF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88"/>
  <sheetViews>
    <sheetView tabSelected="1" view="pageBreakPreview" zoomScaleNormal="75" zoomScaleSheetLayoutView="100" zoomScalePageLayoutView="0" workbookViewId="0" topLeftCell="A1">
      <selection activeCell="A1" sqref="A1:E176"/>
    </sheetView>
  </sheetViews>
  <sheetFormatPr defaultColWidth="9.00390625" defaultRowHeight="15"/>
  <cols>
    <col min="1" max="1" width="7.7109375" style="0" customWidth="1"/>
    <col min="2" max="2" width="70.7109375" style="0" customWidth="1"/>
    <col min="3" max="3" width="11.00390625" style="0" customWidth="1"/>
    <col min="4" max="4" width="10.7109375" style="0" customWidth="1"/>
    <col min="5" max="5" width="7.7109375" style="0" customWidth="1"/>
  </cols>
  <sheetData>
    <row r="1" spans="1:5" ht="15">
      <c r="A1" s="45" t="s">
        <v>1</v>
      </c>
      <c r="B1" s="46" t="s">
        <v>0</v>
      </c>
      <c r="C1" s="45" t="s">
        <v>153</v>
      </c>
      <c r="D1" s="45" t="s">
        <v>168</v>
      </c>
      <c r="E1" s="47" t="s">
        <v>168</v>
      </c>
    </row>
    <row r="2" spans="1:5" ht="15">
      <c r="A2" s="48" t="s">
        <v>2</v>
      </c>
      <c r="B2" s="49" t="s">
        <v>3</v>
      </c>
      <c r="C2" s="48" t="s">
        <v>4</v>
      </c>
      <c r="D2" s="50" t="s">
        <v>231</v>
      </c>
      <c r="E2" s="50" t="s">
        <v>169</v>
      </c>
    </row>
    <row r="3" spans="1:5" ht="15">
      <c r="A3" s="51" t="s">
        <v>138</v>
      </c>
      <c r="B3" s="51"/>
      <c r="C3" s="52"/>
      <c r="D3" s="52"/>
      <c r="E3" s="53"/>
    </row>
    <row r="4" spans="1:5" ht="15">
      <c r="A4" s="54">
        <v>1</v>
      </c>
      <c r="B4" s="55" t="s">
        <v>226</v>
      </c>
      <c r="C4" s="56">
        <f>SUM(C5,C8,C14)</f>
        <v>1223849</v>
      </c>
      <c r="D4" s="56">
        <f>SUM(D5,D8,D14)</f>
        <v>327699</v>
      </c>
      <c r="E4" s="28">
        <f aca="true" t="shared" si="0" ref="E4:E54">D4/C4*100</f>
        <v>26.776097378026208</v>
      </c>
    </row>
    <row r="5" spans="1:5" ht="15">
      <c r="A5" s="57">
        <v>1.1</v>
      </c>
      <c r="B5" s="58" t="s">
        <v>5</v>
      </c>
      <c r="C5" s="59">
        <f>SUM(C6:C7)</f>
        <v>842636</v>
      </c>
      <c r="D5" s="59">
        <f>SUM(D6:D7)</f>
        <v>146715</v>
      </c>
      <c r="E5" s="31">
        <f>D5/C5*100</f>
        <v>17.411432694544263</v>
      </c>
    </row>
    <row r="6" spans="1:5" ht="15">
      <c r="A6" s="60" t="s">
        <v>6</v>
      </c>
      <c r="B6" s="61" t="s">
        <v>7</v>
      </c>
      <c r="C6" s="62">
        <v>351284</v>
      </c>
      <c r="D6" s="29">
        <v>52381</v>
      </c>
      <c r="E6" s="31">
        <f t="shared" si="0"/>
        <v>14.911296842440874</v>
      </c>
    </row>
    <row r="7" spans="1:5" ht="15">
      <c r="A7" s="60" t="s">
        <v>8</v>
      </c>
      <c r="B7" s="61" t="s">
        <v>9</v>
      </c>
      <c r="C7" s="62">
        <v>491352</v>
      </c>
      <c r="D7" s="29">
        <v>94334</v>
      </c>
      <c r="E7" s="31">
        <f t="shared" si="0"/>
        <v>19.198863543854507</v>
      </c>
    </row>
    <row r="8" spans="1:5" ht="15">
      <c r="A8" s="60">
        <v>1.2</v>
      </c>
      <c r="B8" s="61" t="s">
        <v>10</v>
      </c>
      <c r="C8" s="29">
        <f>C9+C12</f>
        <v>376713</v>
      </c>
      <c r="D8" s="29">
        <f>D9+D12</f>
        <v>180051</v>
      </c>
      <c r="E8" s="31">
        <f t="shared" si="0"/>
        <v>47.795271201153135</v>
      </c>
    </row>
    <row r="9" spans="1:5" ht="15">
      <c r="A9" s="60" t="s">
        <v>11</v>
      </c>
      <c r="B9" s="61" t="s">
        <v>12</v>
      </c>
      <c r="C9" s="29">
        <f>SUM(C10:C11)</f>
        <v>376713</v>
      </c>
      <c r="D9" s="29">
        <f>SUM(D10:D11)</f>
        <v>117334</v>
      </c>
      <c r="E9" s="31">
        <f t="shared" si="0"/>
        <v>31.146788138450226</v>
      </c>
    </row>
    <row r="10" spans="1:5" ht="15">
      <c r="A10" s="60" t="s">
        <v>13</v>
      </c>
      <c r="B10" s="61" t="s">
        <v>14</v>
      </c>
      <c r="C10" s="62">
        <v>225672</v>
      </c>
      <c r="D10" s="29">
        <v>39284</v>
      </c>
      <c r="E10" s="31">
        <f t="shared" si="0"/>
        <v>17.407564961537098</v>
      </c>
    </row>
    <row r="11" spans="1:5" ht="15">
      <c r="A11" s="60" t="s">
        <v>15</v>
      </c>
      <c r="B11" s="61" t="s">
        <v>16</v>
      </c>
      <c r="C11" s="62">
        <v>151041</v>
      </c>
      <c r="D11" s="29">
        <v>78050</v>
      </c>
      <c r="E11" s="31">
        <f t="shared" si="0"/>
        <v>51.674710840103025</v>
      </c>
    </row>
    <row r="12" spans="1:5" ht="15">
      <c r="A12" s="60" t="s">
        <v>17</v>
      </c>
      <c r="B12" s="61" t="s">
        <v>18</v>
      </c>
      <c r="C12" s="62">
        <v>0</v>
      </c>
      <c r="D12" s="29">
        <v>62717</v>
      </c>
      <c r="E12" s="31">
        <v>0</v>
      </c>
    </row>
    <row r="13" spans="1:5" ht="15" hidden="1">
      <c r="A13" s="60" t="s">
        <v>19</v>
      </c>
      <c r="B13" s="61" t="s">
        <v>20</v>
      </c>
      <c r="C13" s="62" t="e">
        <f>#REF!+D13</f>
        <v>#REF!</v>
      </c>
      <c r="D13" s="29"/>
      <c r="E13" s="31" t="e">
        <f t="shared" si="0"/>
        <v>#REF!</v>
      </c>
    </row>
    <row r="14" spans="1:5" ht="15">
      <c r="A14" s="60">
        <v>1.3</v>
      </c>
      <c r="B14" s="61" t="s">
        <v>21</v>
      </c>
      <c r="C14" s="62">
        <v>4500</v>
      </c>
      <c r="D14" s="29">
        <v>933</v>
      </c>
      <c r="E14" s="31">
        <f t="shared" si="0"/>
        <v>20.733333333333334</v>
      </c>
    </row>
    <row r="15" spans="1:5" ht="15">
      <c r="A15" s="63" t="s">
        <v>22</v>
      </c>
      <c r="B15" s="64" t="s">
        <v>23</v>
      </c>
      <c r="C15" s="65">
        <f>SUM(C16,C30,C49,C52)</f>
        <v>9169019</v>
      </c>
      <c r="D15" s="65">
        <f>SUM(D16,D30,D49,D52)</f>
        <v>1134067</v>
      </c>
      <c r="E15" s="30">
        <f t="shared" si="0"/>
        <v>12.368466026736339</v>
      </c>
    </row>
    <row r="16" spans="1:5" s="1" customFormat="1" ht="15">
      <c r="A16" s="66">
        <v>2.1</v>
      </c>
      <c r="B16" s="67" t="s">
        <v>24</v>
      </c>
      <c r="C16" s="29">
        <f>SUM(C17:C19,C24:C25,C29,)</f>
        <v>451014</v>
      </c>
      <c r="D16" s="29">
        <f>SUM(D17:D19,D24:D25,D29,)</f>
        <v>50589</v>
      </c>
      <c r="E16" s="31">
        <f t="shared" si="0"/>
        <v>11.216724979712382</v>
      </c>
    </row>
    <row r="17" spans="1:5" s="2" customFormat="1" ht="12.75">
      <c r="A17" s="68" t="s">
        <v>25</v>
      </c>
      <c r="B17" s="69" t="s">
        <v>194</v>
      </c>
      <c r="C17" s="62">
        <v>21738</v>
      </c>
      <c r="D17" s="29">
        <v>9300</v>
      </c>
      <c r="E17" s="31">
        <f t="shared" si="0"/>
        <v>42.78222467568313</v>
      </c>
    </row>
    <row r="18" spans="1:5" s="2" customFormat="1" ht="12.75">
      <c r="A18" s="68" t="s">
        <v>26</v>
      </c>
      <c r="B18" s="69" t="s">
        <v>27</v>
      </c>
      <c r="C18" s="62">
        <v>97748</v>
      </c>
      <c r="D18" s="29">
        <v>0</v>
      </c>
      <c r="E18" s="31">
        <f t="shared" si="0"/>
        <v>0</v>
      </c>
    </row>
    <row r="19" spans="1:5" s="2" customFormat="1" ht="12.75">
      <c r="A19" s="68" t="s">
        <v>28</v>
      </c>
      <c r="B19" s="67" t="s">
        <v>139</v>
      </c>
      <c r="C19" s="29">
        <v>228106</v>
      </c>
      <c r="D19" s="29">
        <f>SUM(D20:D23)</f>
        <v>24064</v>
      </c>
      <c r="E19" s="31">
        <f t="shared" si="0"/>
        <v>10.549481381463004</v>
      </c>
    </row>
    <row r="20" spans="1:5" s="2" customFormat="1" ht="12.75">
      <c r="A20" s="70" t="s">
        <v>29</v>
      </c>
      <c r="B20" s="71" t="s">
        <v>195</v>
      </c>
      <c r="C20" s="62">
        <v>86761</v>
      </c>
      <c r="D20" s="29">
        <v>13013</v>
      </c>
      <c r="E20" s="31">
        <f t="shared" si="0"/>
        <v>14.99867451965745</v>
      </c>
    </row>
    <row r="21" spans="1:5" s="2" customFormat="1" ht="12.75">
      <c r="A21" s="70" t="s">
        <v>30</v>
      </c>
      <c r="B21" s="71" t="s">
        <v>140</v>
      </c>
      <c r="C21" s="62">
        <v>49545</v>
      </c>
      <c r="D21" s="29">
        <v>11051</v>
      </c>
      <c r="E21" s="31">
        <f t="shared" si="0"/>
        <v>22.304975275002523</v>
      </c>
    </row>
    <row r="22" spans="1:5" s="2" customFormat="1" ht="15" customHeight="1">
      <c r="A22" s="70" t="s">
        <v>184</v>
      </c>
      <c r="B22" s="72" t="s">
        <v>31</v>
      </c>
      <c r="C22" s="62">
        <v>91800</v>
      </c>
      <c r="D22" s="29">
        <v>0</v>
      </c>
      <c r="E22" s="31">
        <f t="shared" si="0"/>
        <v>0</v>
      </c>
    </row>
    <row r="23" spans="1:5" s="2" customFormat="1" ht="12.75" hidden="1">
      <c r="A23" s="70" t="s">
        <v>174</v>
      </c>
      <c r="B23" s="72" t="s">
        <v>33</v>
      </c>
      <c r="C23" s="62">
        <v>0</v>
      </c>
      <c r="D23" s="29">
        <v>0</v>
      </c>
      <c r="E23" s="31" t="e">
        <f t="shared" si="0"/>
        <v>#DIV/0!</v>
      </c>
    </row>
    <row r="24" spans="1:5" s="2" customFormat="1" ht="12.75" hidden="1">
      <c r="A24" s="68" t="s">
        <v>32</v>
      </c>
      <c r="B24" s="61" t="s">
        <v>141</v>
      </c>
      <c r="C24" s="62">
        <v>0</v>
      </c>
      <c r="D24" s="29">
        <v>0</v>
      </c>
      <c r="E24" s="31" t="e">
        <f t="shared" si="0"/>
        <v>#DIV/0!</v>
      </c>
    </row>
    <row r="25" spans="1:5" s="2" customFormat="1" ht="14.25" customHeight="1">
      <c r="A25" s="68" t="s">
        <v>32</v>
      </c>
      <c r="B25" s="67" t="s">
        <v>142</v>
      </c>
      <c r="C25" s="29">
        <v>3422</v>
      </c>
      <c r="D25" s="29">
        <f>SUM(D26:D28)</f>
        <v>71</v>
      </c>
      <c r="E25" s="31">
        <f t="shared" si="0"/>
        <v>2.074810052600818</v>
      </c>
    </row>
    <row r="26" spans="1:5" s="2" customFormat="1" ht="12.75">
      <c r="A26" s="73" t="s">
        <v>112</v>
      </c>
      <c r="B26" s="71" t="s">
        <v>143</v>
      </c>
      <c r="C26" s="62">
        <v>722</v>
      </c>
      <c r="D26" s="29">
        <v>71</v>
      </c>
      <c r="E26" s="31">
        <f t="shared" si="0"/>
        <v>9.833795013850416</v>
      </c>
    </row>
    <row r="27" spans="1:5" s="2" customFormat="1" ht="12.75">
      <c r="A27" s="73" t="s">
        <v>185</v>
      </c>
      <c r="B27" s="72" t="s">
        <v>196</v>
      </c>
      <c r="C27" s="62">
        <v>2700</v>
      </c>
      <c r="D27" s="29">
        <v>0</v>
      </c>
      <c r="E27" s="31">
        <f t="shared" si="0"/>
        <v>0</v>
      </c>
    </row>
    <row r="28" spans="1:5" s="2" customFormat="1" ht="12.75" hidden="1">
      <c r="A28" s="74" t="s">
        <v>34</v>
      </c>
      <c r="B28" s="71" t="s">
        <v>144</v>
      </c>
      <c r="C28" s="62">
        <v>0</v>
      </c>
      <c r="D28" s="29">
        <v>0</v>
      </c>
      <c r="E28" s="31" t="e">
        <f t="shared" si="0"/>
        <v>#DIV/0!</v>
      </c>
    </row>
    <row r="29" spans="1:5" s="2" customFormat="1" ht="12.75">
      <c r="A29" s="74" t="s">
        <v>34</v>
      </c>
      <c r="B29" s="67" t="s">
        <v>35</v>
      </c>
      <c r="C29" s="62">
        <v>100000</v>
      </c>
      <c r="D29" s="29">
        <v>17154</v>
      </c>
      <c r="E29" s="31">
        <f t="shared" si="0"/>
        <v>17.154</v>
      </c>
    </row>
    <row r="30" spans="1:5" s="3" customFormat="1" ht="12.75">
      <c r="A30" s="74">
        <v>2.2</v>
      </c>
      <c r="B30" s="67" t="s">
        <v>36</v>
      </c>
      <c r="C30" s="29">
        <f>SUM(C31:C31,C38,C43)</f>
        <v>5106320</v>
      </c>
      <c r="D30" s="29">
        <f>SUM(D31:D31,D38,D43)</f>
        <v>188779</v>
      </c>
      <c r="E30" s="31">
        <f t="shared" si="0"/>
        <v>3.6969676792680444</v>
      </c>
    </row>
    <row r="31" spans="1:5" s="4" customFormat="1" ht="12.75">
      <c r="A31" s="75" t="s">
        <v>37</v>
      </c>
      <c r="B31" s="76" t="s">
        <v>38</v>
      </c>
      <c r="C31" s="62">
        <f>SUM(C32:C37)</f>
        <v>4417000</v>
      </c>
      <c r="D31" s="62">
        <f>SUM(D32:D37)</f>
        <v>93032</v>
      </c>
      <c r="E31" s="31">
        <f t="shared" si="0"/>
        <v>2.1062259452116825</v>
      </c>
    </row>
    <row r="32" spans="1:5" s="4" customFormat="1" ht="12.75">
      <c r="A32" s="77" t="s">
        <v>39</v>
      </c>
      <c r="B32" s="72" t="s">
        <v>40</v>
      </c>
      <c r="C32" s="78">
        <v>812000</v>
      </c>
      <c r="D32" s="35">
        <v>21787</v>
      </c>
      <c r="E32" s="31">
        <f t="shared" si="0"/>
        <v>2.6831280788177336</v>
      </c>
    </row>
    <row r="33" spans="1:5" s="4" customFormat="1" ht="12.75">
      <c r="A33" s="77" t="s">
        <v>41</v>
      </c>
      <c r="B33" s="72" t="s">
        <v>42</v>
      </c>
      <c r="C33" s="78">
        <v>400000</v>
      </c>
      <c r="D33" s="35">
        <v>10422</v>
      </c>
      <c r="E33" s="31">
        <f t="shared" si="0"/>
        <v>2.6054999999999997</v>
      </c>
    </row>
    <row r="34" spans="1:5" s="4" customFormat="1" ht="12.75">
      <c r="A34" s="77" t="s">
        <v>43</v>
      </c>
      <c r="B34" s="72" t="s">
        <v>44</v>
      </c>
      <c r="C34" s="78">
        <v>250000</v>
      </c>
      <c r="D34" s="35">
        <v>11173</v>
      </c>
      <c r="E34" s="31">
        <f t="shared" si="0"/>
        <v>4.4692</v>
      </c>
    </row>
    <row r="35" spans="1:5" s="4" customFormat="1" ht="12.75">
      <c r="A35" s="77" t="s">
        <v>45</v>
      </c>
      <c r="B35" s="72" t="s">
        <v>46</v>
      </c>
      <c r="C35" s="78">
        <v>2795000</v>
      </c>
      <c r="D35" s="35">
        <v>48800</v>
      </c>
      <c r="E35" s="31">
        <f t="shared" si="0"/>
        <v>1.745974955277281</v>
      </c>
    </row>
    <row r="36" spans="1:5" s="4" customFormat="1" ht="12.75">
      <c r="A36" s="77" t="s">
        <v>47</v>
      </c>
      <c r="B36" s="72" t="s">
        <v>48</v>
      </c>
      <c r="C36" s="78">
        <v>10000</v>
      </c>
      <c r="D36" s="35">
        <v>850</v>
      </c>
      <c r="E36" s="31">
        <f t="shared" si="0"/>
        <v>8.5</v>
      </c>
    </row>
    <row r="37" spans="1:5" s="5" customFormat="1" ht="33" customHeight="1">
      <c r="A37" s="77" t="s">
        <v>175</v>
      </c>
      <c r="B37" s="79" t="s">
        <v>233</v>
      </c>
      <c r="C37" s="80">
        <v>150000</v>
      </c>
      <c r="D37" s="81">
        <v>0</v>
      </c>
      <c r="E37" s="32">
        <f t="shared" si="0"/>
        <v>0</v>
      </c>
    </row>
    <row r="38" spans="1:5" s="4" customFormat="1" ht="12.75">
      <c r="A38" s="75" t="s">
        <v>49</v>
      </c>
      <c r="B38" s="82" t="s">
        <v>50</v>
      </c>
      <c r="C38" s="62">
        <f>SUM(C41:C42)</f>
        <v>165000</v>
      </c>
      <c r="D38" s="62">
        <f>SUM(D39:D42)</f>
        <v>10501</v>
      </c>
      <c r="E38" s="31">
        <f t="shared" si="0"/>
        <v>6.364242424242423</v>
      </c>
    </row>
    <row r="39" spans="1:5" s="4" customFormat="1" ht="12.75" hidden="1">
      <c r="A39" s="83" t="s">
        <v>51</v>
      </c>
      <c r="B39" s="72" t="s">
        <v>52</v>
      </c>
      <c r="C39" s="78" t="e">
        <f>#REF!+D39</f>
        <v>#REF!</v>
      </c>
      <c r="D39" s="35">
        <v>0</v>
      </c>
      <c r="E39" s="31" t="e">
        <f t="shared" si="0"/>
        <v>#REF!</v>
      </c>
    </row>
    <row r="40" spans="1:5" s="4" customFormat="1" ht="12.75" hidden="1">
      <c r="A40" s="83" t="s">
        <v>53</v>
      </c>
      <c r="B40" s="72" t="s">
        <v>54</v>
      </c>
      <c r="C40" s="78" t="e">
        <f>#REF!+D40</f>
        <v>#REF!</v>
      </c>
      <c r="D40" s="35">
        <v>0</v>
      </c>
      <c r="E40" s="31" t="e">
        <f t="shared" si="0"/>
        <v>#REF!</v>
      </c>
    </row>
    <row r="41" spans="1:5" s="4" customFormat="1" ht="12.75">
      <c r="A41" s="84" t="s">
        <v>51</v>
      </c>
      <c r="B41" s="72" t="s">
        <v>55</v>
      </c>
      <c r="C41" s="78">
        <v>165000</v>
      </c>
      <c r="D41" s="35">
        <v>10501</v>
      </c>
      <c r="E41" s="31">
        <f t="shared" si="0"/>
        <v>6.364242424242423</v>
      </c>
    </row>
    <row r="42" spans="1:5" s="4" customFormat="1" ht="12.75">
      <c r="A42" s="84" t="s">
        <v>53</v>
      </c>
      <c r="B42" s="72" t="s">
        <v>183</v>
      </c>
      <c r="C42" s="85">
        <v>0</v>
      </c>
      <c r="D42" s="86">
        <v>0</v>
      </c>
      <c r="E42" s="31">
        <v>0</v>
      </c>
    </row>
    <row r="43" spans="1:5" s="4" customFormat="1" ht="12.75">
      <c r="A43" s="83" t="s">
        <v>56</v>
      </c>
      <c r="B43" s="61" t="s">
        <v>57</v>
      </c>
      <c r="C43" s="87">
        <f>SUM(C44:C48)</f>
        <v>524320</v>
      </c>
      <c r="D43" s="87">
        <f>SUM(D44:D48)</f>
        <v>85246</v>
      </c>
      <c r="E43" s="31">
        <f t="shared" si="0"/>
        <v>16.25839182178822</v>
      </c>
    </row>
    <row r="44" spans="1:5" s="4" customFormat="1" ht="12.75">
      <c r="A44" s="83" t="s">
        <v>186</v>
      </c>
      <c r="B44" s="72" t="s">
        <v>58</v>
      </c>
      <c r="C44" s="78">
        <v>20000</v>
      </c>
      <c r="D44" s="35">
        <v>2101</v>
      </c>
      <c r="E44" s="31">
        <f t="shared" si="0"/>
        <v>10.505</v>
      </c>
    </row>
    <row r="45" spans="1:5" s="4" customFormat="1" ht="12.75">
      <c r="A45" s="83" t="s">
        <v>187</v>
      </c>
      <c r="B45" s="72" t="s">
        <v>197</v>
      </c>
      <c r="C45" s="78">
        <v>312820</v>
      </c>
      <c r="D45" s="35">
        <v>45705</v>
      </c>
      <c r="E45" s="31">
        <f t="shared" si="0"/>
        <v>14.610638705965092</v>
      </c>
    </row>
    <row r="46" spans="1:5" s="4" customFormat="1" ht="12.75">
      <c r="A46" s="83" t="s">
        <v>188</v>
      </c>
      <c r="B46" s="72" t="s">
        <v>59</v>
      </c>
      <c r="C46" s="78">
        <v>8000</v>
      </c>
      <c r="D46" s="35">
        <v>321</v>
      </c>
      <c r="E46" s="31">
        <f t="shared" si="0"/>
        <v>4.0125</v>
      </c>
    </row>
    <row r="47" spans="1:5" s="4" customFormat="1" ht="12.75">
      <c r="A47" s="83" t="s">
        <v>189</v>
      </c>
      <c r="B47" s="88" t="s">
        <v>234</v>
      </c>
      <c r="C47" s="78">
        <v>0</v>
      </c>
      <c r="D47" s="35">
        <v>2</v>
      </c>
      <c r="E47" s="31">
        <v>0</v>
      </c>
    </row>
    <row r="48" spans="1:5" s="6" customFormat="1" ht="12.75">
      <c r="A48" s="83" t="s">
        <v>190</v>
      </c>
      <c r="B48" s="72" t="s">
        <v>145</v>
      </c>
      <c r="C48" s="33">
        <v>183500</v>
      </c>
      <c r="D48" s="33">
        <v>37117</v>
      </c>
      <c r="E48" s="31">
        <f t="shared" si="0"/>
        <v>20.227247956403268</v>
      </c>
    </row>
    <row r="49" spans="1:5" s="4" customFormat="1" ht="12.75">
      <c r="A49" s="27">
        <v>2.3</v>
      </c>
      <c r="B49" s="61" t="s">
        <v>60</v>
      </c>
      <c r="C49" s="33">
        <f>SUM(C50,C51)</f>
        <v>3513185</v>
      </c>
      <c r="D49" s="33">
        <f>SUM(D50,D51)</f>
        <v>823509</v>
      </c>
      <c r="E49" s="31">
        <f t="shared" si="0"/>
        <v>23.440524765988695</v>
      </c>
    </row>
    <row r="50" spans="1:5" s="4" customFormat="1" ht="12.75">
      <c r="A50" s="27" t="s">
        <v>61</v>
      </c>
      <c r="B50" s="69" t="s">
        <v>62</v>
      </c>
      <c r="C50" s="62">
        <v>3476554</v>
      </c>
      <c r="D50" s="29">
        <v>813901</v>
      </c>
      <c r="E50" s="31">
        <f t="shared" si="0"/>
        <v>23.41114218274763</v>
      </c>
    </row>
    <row r="51" spans="1:5" s="6" customFormat="1" ht="12.75">
      <c r="A51" s="27" t="s">
        <v>63</v>
      </c>
      <c r="B51" s="69" t="s">
        <v>198</v>
      </c>
      <c r="C51" s="34">
        <v>36631</v>
      </c>
      <c r="D51" s="34">
        <v>9608</v>
      </c>
      <c r="E51" s="31">
        <f t="shared" si="0"/>
        <v>26.22915017335044</v>
      </c>
    </row>
    <row r="52" spans="1:5" s="4" customFormat="1" ht="12.75">
      <c r="A52" s="27">
        <v>2.4</v>
      </c>
      <c r="B52" s="69" t="s">
        <v>10</v>
      </c>
      <c r="C52" s="34">
        <f>SUM(C53:C54)</f>
        <v>98500</v>
      </c>
      <c r="D52" s="34">
        <f>SUM(D53:D54)</f>
        <v>71190</v>
      </c>
      <c r="E52" s="31">
        <f t="shared" si="0"/>
        <v>72.2741116751269</v>
      </c>
    </row>
    <row r="53" spans="1:5" s="4" customFormat="1" ht="12.75">
      <c r="A53" s="89" t="s">
        <v>64</v>
      </c>
      <c r="B53" s="69" t="s">
        <v>199</v>
      </c>
      <c r="C53" s="62">
        <v>98421</v>
      </c>
      <c r="D53" s="29">
        <v>71111</v>
      </c>
      <c r="E53" s="31">
        <f t="shared" si="0"/>
        <v>72.25185681917476</v>
      </c>
    </row>
    <row r="54" spans="1:5" s="4" customFormat="1" ht="12.75">
      <c r="A54" s="89" t="s">
        <v>65</v>
      </c>
      <c r="B54" s="69" t="s">
        <v>200</v>
      </c>
      <c r="C54" s="62">
        <v>79</v>
      </c>
      <c r="D54" s="29">
        <v>79</v>
      </c>
      <c r="E54" s="31">
        <f t="shared" si="0"/>
        <v>100</v>
      </c>
    </row>
    <row r="55" spans="1:5" ht="15">
      <c r="A55" s="90" t="s">
        <v>67</v>
      </c>
      <c r="B55" s="64" t="s">
        <v>148</v>
      </c>
      <c r="C55" s="91">
        <f>SUM(C4,C15)</f>
        <v>10392868</v>
      </c>
      <c r="D55" s="91">
        <f>SUM(D4,D15)</f>
        <v>1461766</v>
      </c>
      <c r="E55" s="30">
        <f>D55/C55*100</f>
        <v>14.065087712073318</v>
      </c>
    </row>
    <row r="56" spans="1:5" ht="15">
      <c r="A56" s="45" t="s">
        <v>1</v>
      </c>
      <c r="B56" s="46" t="s">
        <v>0</v>
      </c>
      <c r="C56" s="45" t="s">
        <v>153</v>
      </c>
      <c r="D56" s="45" t="s">
        <v>168</v>
      </c>
      <c r="E56" s="47" t="s">
        <v>168</v>
      </c>
    </row>
    <row r="57" spans="1:5" ht="15">
      <c r="A57" s="48" t="s">
        <v>2</v>
      </c>
      <c r="B57" s="49" t="s">
        <v>3</v>
      </c>
      <c r="C57" s="48" t="s">
        <v>4</v>
      </c>
      <c r="D57" s="50" t="s">
        <v>231</v>
      </c>
      <c r="E57" s="50" t="s">
        <v>169</v>
      </c>
    </row>
    <row r="58" spans="1:5" ht="15">
      <c r="A58" s="92" t="s">
        <v>68</v>
      </c>
      <c r="B58" s="92"/>
      <c r="C58" s="92"/>
      <c r="D58" s="92"/>
      <c r="E58" s="53"/>
    </row>
    <row r="59" spans="1:5" ht="15">
      <c r="A59" s="90" t="s">
        <v>69</v>
      </c>
      <c r="B59" s="93" t="s">
        <v>201</v>
      </c>
      <c r="C59" s="91">
        <f>SUM(C60:C61)</f>
        <v>5231</v>
      </c>
      <c r="D59" s="91">
        <f>SUM(D60:D61)</f>
        <v>165627</v>
      </c>
      <c r="E59" s="30">
        <f>D59/C59*100</f>
        <v>3166.258841521698</v>
      </c>
    </row>
    <row r="60" spans="1:5" ht="15">
      <c r="A60" s="94">
        <v>1.1</v>
      </c>
      <c r="B60" s="61" t="s">
        <v>70</v>
      </c>
      <c r="C60" s="62">
        <v>0</v>
      </c>
      <c r="D60" s="29">
        <v>0</v>
      </c>
      <c r="E60" s="95">
        <v>0</v>
      </c>
    </row>
    <row r="61" spans="1:5" ht="15">
      <c r="A61" s="60">
        <v>1.2</v>
      </c>
      <c r="B61" s="61" t="s">
        <v>71</v>
      </c>
      <c r="C61" s="29">
        <f>C62+C65</f>
        <v>5231</v>
      </c>
      <c r="D61" s="29">
        <f>SUM(D62,D65:D66)</f>
        <v>165627</v>
      </c>
      <c r="E61" s="96">
        <f>D61/C61*100</f>
        <v>3166.258841521698</v>
      </c>
    </row>
    <row r="62" spans="1:5" ht="15">
      <c r="A62" s="60" t="s">
        <v>11</v>
      </c>
      <c r="B62" s="61" t="s">
        <v>72</v>
      </c>
      <c r="C62" s="29">
        <f>SUM(C63:C64)</f>
        <v>5231</v>
      </c>
      <c r="D62" s="29">
        <f>SUM(D63:D64)</f>
        <v>165627</v>
      </c>
      <c r="E62" s="31">
        <f>D62/C62*100</f>
        <v>3166.258841521698</v>
      </c>
    </row>
    <row r="63" spans="1:5" ht="15">
      <c r="A63" s="60" t="s">
        <v>13</v>
      </c>
      <c r="B63" s="61" t="s">
        <v>73</v>
      </c>
      <c r="C63" s="62">
        <v>0</v>
      </c>
      <c r="D63" s="29">
        <v>0</v>
      </c>
      <c r="E63" s="31">
        <v>0</v>
      </c>
    </row>
    <row r="64" spans="1:5" ht="15">
      <c r="A64" s="60" t="s">
        <v>15</v>
      </c>
      <c r="B64" s="61" t="s">
        <v>74</v>
      </c>
      <c r="C64" s="62">
        <v>5231</v>
      </c>
      <c r="D64" s="29">
        <v>165627</v>
      </c>
      <c r="E64" s="31">
        <f>D64/C64*100</f>
        <v>3166.258841521698</v>
      </c>
    </row>
    <row r="65" spans="1:5" ht="15">
      <c r="A65" s="60" t="s">
        <v>17</v>
      </c>
      <c r="B65" s="61" t="s">
        <v>75</v>
      </c>
      <c r="C65" s="62">
        <v>0</v>
      </c>
      <c r="D65" s="29">
        <v>0</v>
      </c>
      <c r="E65" s="31">
        <v>0</v>
      </c>
    </row>
    <row r="66" spans="1:5" ht="15" hidden="1">
      <c r="A66" s="60" t="s">
        <v>19</v>
      </c>
      <c r="B66" s="61" t="s">
        <v>167</v>
      </c>
      <c r="C66" s="62" t="e">
        <f>#REF!+D66</f>
        <v>#REF!</v>
      </c>
      <c r="D66" s="29">
        <v>0</v>
      </c>
      <c r="E66" s="31">
        <v>0</v>
      </c>
    </row>
    <row r="67" spans="1:5" ht="15">
      <c r="A67" s="97" t="s">
        <v>22</v>
      </c>
      <c r="B67" s="98" t="s">
        <v>76</v>
      </c>
      <c r="C67" s="99">
        <f>SUM(C68,C80)</f>
        <v>18076717</v>
      </c>
      <c r="D67" s="99">
        <f>SUM(D68,D80)</f>
        <v>13350973</v>
      </c>
      <c r="E67" s="30">
        <f aca="true" t="shared" si="1" ref="E67:E95">D67/C67*100</f>
        <v>73.857288356066</v>
      </c>
    </row>
    <row r="68" spans="1:5" s="7" customFormat="1" ht="12.75">
      <c r="A68" s="100">
        <v>2.1</v>
      </c>
      <c r="B68" s="101" t="s">
        <v>77</v>
      </c>
      <c r="C68" s="36">
        <f>SUM(C69,C73,C78,C79)</f>
        <v>13321088</v>
      </c>
      <c r="D68" s="36">
        <f>SUM(D69,D73,D78,D79)</f>
        <v>8631303</v>
      </c>
      <c r="E68" s="31">
        <f t="shared" si="1"/>
        <v>64.79427956635374</v>
      </c>
    </row>
    <row r="69" spans="1:5" s="8" customFormat="1" ht="12.75">
      <c r="A69" s="100" t="s">
        <v>25</v>
      </c>
      <c r="B69" s="101" t="s">
        <v>78</v>
      </c>
      <c r="C69" s="36">
        <f>SUM(C70:C72)</f>
        <v>1406499</v>
      </c>
      <c r="D69" s="36">
        <f>SUM(D70:D72)</f>
        <v>4972</v>
      </c>
      <c r="E69" s="31">
        <f t="shared" si="1"/>
        <v>0.3535018510500185</v>
      </c>
    </row>
    <row r="70" spans="1:5" s="8" customFormat="1" ht="12.75">
      <c r="A70" s="102" t="s">
        <v>79</v>
      </c>
      <c r="B70" s="72" t="s">
        <v>202</v>
      </c>
      <c r="C70" s="78">
        <v>12300</v>
      </c>
      <c r="D70" s="103">
        <v>4110</v>
      </c>
      <c r="E70" s="31">
        <f t="shared" si="1"/>
        <v>33.41463414634146</v>
      </c>
    </row>
    <row r="71" spans="1:5" s="8" customFormat="1" ht="12.75">
      <c r="A71" s="102" t="s">
        <v>80</v>
      </c>
      <c r="B71" s="104" t="s">
        <v>203</v>
      </c>
      <c r="C71" s="78">
        <v>5488</v>
      </c>
      <c r="D71" s="37">
        <v>862</v>
      </c>
      <c r="E71" s="31">
        <f t="shared" si="1"/>
        <v>15.706997084548105</v>
      </c>
    </row>
    <row r="72" spans="1:5" s="8" customFormat="1" ht="12.75">
      <c r="A72" s="102" t="s">
        <v>81</v>
      </c>
      <c r="B72" s="72" t="s">
        <v>82</v>
      </c>
      <c r="C72" s="78">
        <v>1388711</v>
      </c>
      <c r="D72" s="35">
        <v>0</v>
      </c>
      <c r="E72" s="31">
        <f t="shared" si="1"/>
        <v>0</v>
      </c>
    </row>
    <row r="73" spans="1:5" s="7" customFormat="1" ht="12.75">
      <c r="A73" s="100" t="s">
        <v>26</v>
      </c>
      <c r="B73" s="101" t="s">
        <v>83</v>
      </c>
      <c r="C73" s="36">
        <f>SUM(C74:C77)</f>
        <v>472542</v>
      </c>
      <c r="D73" s="36">
        <f>SUM(D74:D77)</f>
        <v>50670</v>
      </c>
      <c r="E73" s="31">
        <f t="shared" si="1"/>
        <v>10.722856381020101</v>
      </c>
    </row>
    <row r="74" spans="1:5" s="8" customFormat="1" ht="12.75">
      <c r="A74" s="102" t="s">
        <v>84</v>
      </c>
      <c r="B74" s="72" t="s">
        <v>85</v>
      </c>
      <c r="C74" s="78">
        <v>13000</v>
      </c>
      <c r="D74" s="35">
        <v>2653</v>
      </c>
      <c r="E74" s="31">
        <f t="shared" si="1"/>
        <v>20.407692307692308</v>
      </c>
    </row>
    <row r="75" spans="1:5" s="8" customFormat="1" ht="12.75">
      <c r="A75" s="102" t="s">
        <v>86</v>
      </c>
      <c r="B75" s="72" t="s">
        <v>146</v>
      </c>
      <c r="C75" s="78">
        <v>340000</v>
      </c>
      <c r="D75" s="35">
        <v>0</v>
      </c>
      <c r="E75" s="31">
        <f t="shared" si="1"/>
        <v>0</v>
      </c>
    </row>
    <row r="76" spans="1:5" s="8" customFormat="1" ht="12.75" hidden="1">
      <c r="A76" s="102" t="s">
        <v>87</v>
      </c>
      <c r="B76" s="72" t="s">
        <v>88</v>
      </c>
      <c r="C76" s="78">
        <v>0</v>
      </c>
      <c r="D76" s="86">
        <v>0</v>
      </c>
      <c r="E76" s="31">
        <v>0</v>
      </c>
    </row>
    <row r="77" spans="1:5" s="8" customFormat="1" ht="12.75">
      <c r="A77" s="102" t="s">
        <v>87</v>
      </c>
      <c r="B77" s="105" t="s">
        <v>204</v>
      </c>
      <c r="C77" s="78">
        <v>119542</v>
      </c>
      <c r="D77" s="37">
        <v>48017</v>
      </c>
      <c r="E77" s="31">
        <f t="shared" si="1"/>
        <v>40.16747252011845</v>
      </c>
    </row>
    <row r="78" spans="1:5" s="8" customFormat="1" ht="12.75">
      <c r="A78" s="100" t="s">
        <v>37</v>
      </c>
      <c r="B78" s="101" t="s">
        <v>205</v>
      </c>
      <c r="C78" s="62">
        <v>11442047</v>
      </c>
      <c r="D78" s="36">
        <v>8575661</v>
      </c>
      <c r="E78" s="31">
        <f t="shared" si="1"/>
        <v>74.94866084713688</v>
      </c>
    </row>
    <row r="79" spans="1:5" s="8" customFormat="1" ht="12.75">
      <c r="A79" s="100" t="s">
        <v>49</v>
      </c>
      <c r="B79" s="101" t="s">
        <v>227</v>
      </c>
      <c r="C79" s="62">
        <v>0</v>
      </c>
      <c r="D79" s="36">
        <v>0</v>
      </c>
      <c r="E79" s="31">
        <v>0</v>
      </c>
    </row>
    <row r="80" spans="1:5" s="7" customFormat="1" ht="12.75">
      <c r="A80" s="100">
        <v>2.3</v>
      </c>
      <c r="B80" s="101" t="s">
        <v>71</v>
      </c>
      <c r="C80" s="36">
        <f>C81+C82</f>
        <v>4755629</v>
      </c>
      <c r="D80" s="36">
        <f>SUM(D81:D83)</f>
        <v>4719670</v>
      </c>
      <c r="E80" s="31">
        <f t="shared" si="1"/>
        <v>99.24386448143873</v>
      </c>
    </row>
    <row r="81" spans="1:5" s="8" customFormat="1" ht="12.75">
      <c r="A81" s="102" t="s">
        <v>61</v>
      </c>
      <c r="B81" s="104" t="s">
        <v>206</v>
      </c>
      <c r="C81" s="78">
        <v>4755129</v>
      </c>
      <c r="D81" s="37">
        <v>4719670</v>
      </c>
      <c r="E81" s="31">
        <f t="shared" si="1"/>
        <v>99.25429993592182</v>
      </c>
    </row>
    <row r="82" spans="1:5" s="8" customFormat="1" ht="12.75">
      <c r="A82" s="102" t="s">
        <v>63</v>
      </c>
      <c r="B82" s="104" t="s">
        <v>207</v>
      </c>
      <c r="C82" s="78">
        <v>500</v>
      </c>
      <c r="D82" s="37">
        <v>0</v>
      </c>
      <c r="E82" s="31">
        <f t="shared" si="1"/>
        <v>0</v>
      </c>
    </row>
    <row r="83" spans="1:5" s="8" customFormat="1" ht="12.75" hidden="1">
      <c r="A83" s="102" t="s">
        <v>89</v>
      </c>
      <c r="B83" s="106" t="s">
        <v>90</v>
      </c>
      <c r="C83" s="78" t="e">
        <f>#REF!+D83</f>
        <v>#REF!</v>
      </c>
      <c r="D83" s="37">
        <v>0</v>
      </c>
      <c r="E83" s="107"/>
    </row>
    <row r="84" spans="1:5" ht="15">
      <c r="A84" s="108" t="s">
        <v>91</v>
      </c>
      <c r="B84" s="109" t="s">
        <v>92</v>
      </c>
      <c r="C84" s="110">
        <f>SUM(C59,C67)</f>
        <v>18081948</v>
      </c>
      <c r="D84" s="110">
        <f>SUM(D59,D67)</f>
        <v>13516600</v>
      </c>
      <c r="E84" s="38">
        <f t="shared" si="1"/>
        <v>74.75190173094181</v>
      </c>
    </row>
    <row r="85" spans="1:5" ht="15">
      <c r="A85" s="111" t="s">
        <v>93</v>
      </c>
      <c r="B85" s="112" t="s">
        <v>94</v>
      </c>
      <c r="C85" s="113">
        <f>SUM(C86:C87)</f>
        <v>29415</v>
      </c>
      <c r="D85" s="113">
        <f>SUM(D86:D87)</f>
        <v>11705</v>
      </c>
      <c r="E85" s="31">
        <f t="shared" si="1"/>
        <v>39.79262281149074</v>
      </c>
    </row>
    <row r="86" spans="1:5" ht="15">
      <c r="A86" s="114" t="s">
        <v>69</v>
      </c>
      <c r="B86" s="101" t="s">
        <v>95</v>
      </c>
      <c r="C86" s="62">
        <v>20404</v>
      </c>
      <c r="D86" s="34">
        <v>10000</v>
      </c>
      <c r="E86" s="31">
        <f t="shared" si="1"/>
        <v>49.00999803960008</v>
      </c>
    </row>
    <row r="87" spans="1:5" s="1" customFormat="1" ht="15">
      <c r="A87" s="115" t="s">
        <v>22</v>
      </c>
      <c r="B87" s="116" t="s">
        <v>96</v>
      </c>
      <c r="C87" s="117">
        <v>9011</v>
      </c>
      <c r="D87" s="118">
        <v>1705</v>
      </c>
      <c r="E87" s="31">
        <f t="shared" si="1"/>
        <v>18.92131838863611</v>
      </c>
    </row>
    <row r="88" spans="1:5" s="1" customFormat="1" ht="15">
      <c r="A88" s="108" t="s">
        <v>97</v>
      </c>
      <c r="B88" s="109" t="s">
        <v>98</v>
      </c>
      <c r="C88" s="119">
        <v>0</v>
      </c>
      <c r="D88" s="110">
        <v>0</v>
      </c>
      <c r="E88" s="38">
        <v>0</v>
      </c>
    </row>
    <row r="89" spans="1:5" ht="15">
      <c r="A89" s="120" t="s">
        <v>149</v>
      </c>
      <c r="B89" s="120"/>
      <c r="C89" s="121">
        <f>C55+C84+C85+C88</f>
        <v>28504231</v>
      </c>
      <c r="D89" s="121">
        <f>D55+D84+D85+D88</f>
        <v>14990071</v>
      </c>
      <c r="E89" s="31">
        <f t="shared" si="1"/>
        <v>52.588933200829025</v>
      </c>
    </row>
    <row r="90" spans="1:5" ht="15">
      <c r="A90" s="122" t="s">
        <v>176</v>
      </c>
      <c r="B90" s="122"/>
      <c r="C90" s="122"/>
      <c r="D90" s="122"/>
      <c r="E90" s="53"/>
    </row>
    <row r="91" spans="1:5" ht="15">
      <c r="A91" s="123"/>
      <c r="B91" s="124" t="s">
        <v>171</v>
      </c>
      <c r="C91" s="125"/>
      <c r="D91" s="125"/>
      <c r="E91" s="126"/>
    </row>
    <row r="92" spans="1:5" ht="15">
      <c r="A92" s="60">
        <v>1.1</v>
      </c>
      <c r="B92" s="101" t="s">
        <v>156</v>
      </c>
      <c r="C92" s="62">
        <v>156301</v>
      </c>
      <c r="D92" s="34">
        <v>0</v>
      </c>
      <c r="E92" s="39">
        <f t="shared" si="1"/>
        <v>0</v>
      </c>
    </row>
    <row r="93" spans="1:5" ht="15">
      <c r="A93" s="60">
        <v>1.2</v>
      </c>
      <c r="B93" s="101" t="s">
        <v>157</v>
      </c>
      <c r="C93" s="62">
        <v>1478283</v>
      </c>
      <c r="D93" s="29">
        <v>0</v>
      </c>
      <c r="E93" s="39">
        <f t="shared" si="1"/>
        <v>0</v>
      </c>
    </row>
    <row r="94" spans="1:5" ht="15">
      <c r="A94" s="127">
        <v>2.1</v>
      </c>
      <c r="B94" s="101" t="s">
        <v>158</v>
      </c>
      <c r="C94" s="62">
        <v>39252</v>
      </c>
      <c r="D94" s="40">
        <v>0</v>
      </c>
      <c r="E94" s="39">
        <f t="shared" si="1"/>
        <v>0</v>
      </c>
    </row>
    <row r="95" spans="1:5" ht="15">
      <c r="A95" s="60">
        <v>2.2</v>
      </c>
      <c r="B95" s="101" t="s">
        <v>159</v>
      </c>
      <c r="C95" s="62">
        <v>13261578</v>
      </c>
      <c r="D95" s="29">
        <v>0</v>
      </c>
      <c r="E95" s="39">
        <f t="shared" si="1"/>
        <v>0</v>
      </c>
    </row>
    <row r="96" spans="1:5" ht="15">
      <c r="A96" s="128" t="s">
        <v>160</v>
      </c>
      <c r="B96" s="128"/>
      <c r="C96" s="110">
        <f>SUM(C92:C95)</f>
        <v>14935414</v>
      </c>
      <c r="D96" s="110">
        <f>SUM(D92:D95)</f>
        <v>0</v>
      </c>
      <c r="E96" s="38">
        <f>D96/C96*100</f>
        <v>0</v>
      </c>
    </row>
    <row r="97" spans="1:5" ht="15">
      <c r="A97" s="122" t="s">
        <v>177</v>
      </c>
      <c r="B97" s="122"/>
      <c r="C97" s="122"/>
      <c r="D97" s="122"/>
      <c r="E97" s="53"/>
    </row>
    <row r="98" spans="1:5" ht="15" hidden="1">
      <c r="A98" s="111">
        <v>1.1</v>
      </c>
      <c r="B98" s="129" t="s">
        <v>178</v>
      </c>
      <c r="C98" s="130">
        <v>0</v>
      </c>
      <c r="D98" s="130">
        <v>0</v>
      </c>
      <c r="E98" s="41">
        <v>0</v>
      </c>
    </row>
    <row r="99" spans="1:5" ht="15" hidden="1">
      <c r="A99" s="131">
        <v>1.2</v>
      </c>
      <c r="B99" s="132" t="s">
        <v>179</v>
      </c>
      <c r="C99" s="133">
        <v>0</v>
      </c>
      <c r="D99" s="133">
        <v>0</v>
      </c>
      <c r="E99" s="39">
        <v>0</v>
      </c>
    </row>
    <row r="100" spans="1:5" ht="15">
      <c r="A100" s="134">
        <v>1.1</v>
      </c>
      <c r="B100" s="129" t="s">
        <v>180</v>
      </c>
      <c r="C100" s="135">
        <v>19300000</v>
      </c>
      <c r="D100" s="135">
        <v>1700000</v>
      </c>
      <c r="E100" s="41">
        <f>D100/C100*100</f>
        <v>8.808290155440414</v>
      </c>
    </row>
    <row r="101" spans="1:5" ht="15">
      <c r="A101" s="136">
        <v>1.2</v>
      </c>
      <c r="B101" s="101" t="s">
        <v>182</v>
      </c>
      <c r="C101" s="62">
        <v>0</v>
      </c>
      <c r="D101" s="137">
        <v>0</v>
      </c>
      <c r="E101" s="39">
        <v>0</v>
      </c>
    </row>
    <row r="102" spans="1:5" ht="15">
      <c r="A102" s="138">
        <v>1.3</v>
      </c>
      <c r="B102" s="116" t="s">
        <v>230</v>
      </c>
      <c r="C102" s="117">
        <v>0</v>
      </c>
      <c r="D102" s="139">
        <v>0</v>
      </c>
      <c r="E102" s="39">
        <v>0</v>
      </c>
    </row>
    <row r="103" spans="1:5" ht="15">
      <c r="A103" s="128" t="s">
        <v>172</v>
      </c>
      <c r="B103" s="128"/>
      <c r="C103" s="140">
        <f>SUM(C100:C102)</f>
        <v>19300000</v>
      </c>
      <c r="D103" s="140">
        <f>SUM(D98:D102)</f>
        <v>1700000</v>
      </c>
      <c r="E103" s="38">
        <f>D103/C103*100</f>
        <v>8.808290155440414</v>
      </c>
    </row>
    <row r="104" spans="1:5" ht="15">
      <c r="A104" s="128" t="s">
        <v>99</v>
      </c>
      <c r="B104" s="128"/>
      <c r="C104" s="110">
        <f>SUM(C55+C84+C85+C88+C96+C103)</f>
        <v>62739645</v>
      </c>
      <c r="D104" s="110">
        <f>SUM(D55+D84+D85+D88+D96+D103)</f>
        <v>16690071</v>
      </c>
      <c r="E104" s="38">
        <f>D104/C104*100</f>
        <v>26.602112587662873</v>
      </c>
    </row>
    <row r="105" spans="1:5" ht="15">
      <c r="A105" s="141" t="s">
        <v>1</v>
      </c>
      <c r="B105" s="46" t="s">
        <v>0</v>
      </c>
      <c r="C105" s="45" t="s">
        <v>153</v>
      </c>
      <c r="D105" s="45" t="s">
        <v>168</v>
      </c>
      <c r="E105" s="47" t="s">
        <v>168</v>
      </c>
    </row>
    <row r="106" spans="1:5" ht="15">
      <c r="A106" s="49" t="s">
        <v>2</v>
      </c>
      <c r="B106" s="49" t="s">
        <v>100</v>
      </c>
      <c r="C106" s="48" t="s">
        <v>4</v>
      </c>
      <c r="D106" s="50" t="s">
        <v>231</v>
      </c>
      <c r="E106" s="50" t="s">
        <v>169</v>
      </c>
    </row>
    <row r="107" spans="1:5" ht="15">
      <c r="A107" s="142" t="s">
        <v>101</v>
      </c>
      <c r="B107" s="142"/>
      <c r="C107" s="142"/>
      <c r="D107" s="142"/>
      <c r="E107" s="53"/>
    </row>
    <row r="108" spans="1:5" ht="15">
      <c r="A108" s="90" t="s">
        <v>69</v>
      </c>
      <c r="B108" s="143" t="s">
        <v>208</v>
      </c>
      <c r="C108" s="56">
        <f>SUM(C109:C112,C117)</f>
        <v>6850663</v>
      </c>
      <c r="D108" s="56">
        <f>SUM(D109:D112,D117)</f>
        <v>1133087</v>
      </c>
      <c r="E108" s="30">
        <f aca="true" t="shared" si="2" ref="E108:E132">D108/C108*100</f>
        <v>16.539815197448775</v>
      </c>
    </row>
    <row r="109" spans="1:5" ht="15">
      <c r="A109" s="144">
        <v>1.1</v>
      </c>
      <c r="B109" s="145" t="s">
        <v>102</v>
      </c>
      <c r="C109" s="62">
        <v>2894600</v>
      </c>
      <c r="D109" s="42">
        <v>568508</v>
      </c>
      <c r="E109" s="39">
        <f t="shared" si="2"/>
        <v>19.640295723070544</v>
      </c>
    </row>
    <row r="110" spans="1:5" ht="15">
      <c r="A110" s="144">
        <v>1.2</v>
      </c>
      <c r="B110" s="145" t="s">
        <v>103</v>
      </c>
      <c r="C110" s="62">
        <v>712036</v>
      </c>
      <c r="D110" s="42">
        <v>145527</v>
      </c>
      <c r="E110" s="39">
        <f t="shared" si="2"/>
        <v>20.438152003550382</v>
      </c>
    </row>
    <row r="111" spans="1:5" ht="15">
      <c r="A111" s="144">
        <v>1.3</v>
      </c>
      <c r="B111" s="101" t="s">
        <v>104</v>
      </c>
      <c r="C111" s="62">
        <v>3206791</v>
      </c>
      <c r="D111" s="42">
        <v>418824</v>
      </c>
      <c r="E111" s="39">
        <f t="shared" si="2"/>
        <v>13.06053309991203</v>
      </c>
    </row>
    <row r="112" spans="1:5" ht="15">
      <c r="A112" s="144">
        <v>1.4</v>
      </c>
      <c r="B112" s="101" t="s">
        <v>105</v>
      </c>
      <c r="C112" s="62">
        <f>SUM(C113:C116)</f>
        <v>37236</v>
      </c>
      <c r="D112" s="62">
        <f>SUM(D113:D116)</f>
        <v>10</v>
      </c>
      <c r="E112" s="39">
        <f t="shared" si="2"/>
        <v>0.026855731012998176</v>
      </c>
    </row>
    <row r="113" spans="1:5" ht="15">
      <c r="A113" s="144" t="s">
        <v>106</v>
      </c>
      <c r="B113" s="61" t="s">
        <v>136</v>
      </c>
      <c r="C113" s="62">
        <v>10979</v>
      </c>
      <c r="D113" s="42">
        <v>0</v>
      </c>
      <c r="E113" s="39">
        <f t="shared" si="2"/>
        <v>0</v>
      </c>
    </row>
    <row r="114" spans="1:5" ht="15">
      <c r="A114" s="144" t="s">
        <v>107</v>
      </c>
      <c r="B114" s="61" t="s">
        <v>134</v>
      </c>
      <c r="C114" s="62">
        <v>0</v>
      </c>
      <c r="D114" s="42">
        <v>0</v>
      </c>
      <c r="E114" s="39">
        <v>0</v>
      </c>
    </row>
    <row r="115" spans="1:5" ht="15">
      <c r="A115" s="114" t="s">
        <v>108</v>
      </c>
      <c r="B115" s="61" t="s">
        <v>135</v>
      </c>
      <c r="C115" s="62">
        <v>26193</v>
      </c>
      <c r="D115" s="42">
        <v>0</v>
      </c>
      <c r="E115" s="39">
        <f t="shared" si="2"/>
        <v>0</v>
      </c>
    </row>
    <row r="116" spans="1:5" ht="15">
      <c r="A116" s="114" t="s">
        <v>109</v>
      </c>
      <c r="B116" s="61" t="s">
        <v>137</v>
      </c>
      <c r="C116" s="62">
        <v>64</v>
      </c>
      <c r="D116" s="42">
        <v>10</v>
      </c>
      <c r="E116" s="39">
        <f t="shared" si="2"/>
        <v>15.625</v>
      </c>
    </row>
    <row r="117" spans="1:5" ht="15">
      <c r="A117" s="146">
        <v>1.5</v>
      </c>
      <c r="B117" s="147" t="s">
        <v>192</v>
      </c>
      <c r="C117" s="117">
        <v>0</v>
      </c>
      <c r="D117" s="43">
        <v>218</v>
      </c>
      <c r="E117" s="39">
        <v>0</v>
      </c>
    </row>
    <row r="118" spans="1:5" ht="15">
      <c r="A118" s="90">
        <v>2</v>
      </c>
      <c r="B118" s="64" t="s">
        <v>110</v>
      </c>
      <c r="C118" s="148">
        <f>SUM(C119,C127:C129)</f>
        <v>5283768</v>
      </c>
      <c r="D118" s="65">
        <f>SUM(D119,D127:D129)</f>
        <v>530503</v>
      </c>
      <c r="E118" s="30">
        <f t="shared" si="2"/>
        <v>10.040240222507876</v>
      </c>
    </row>
    <row r="119" spans="1:5" s="1" customFormat="1" ht="15">
      <c r="A119" s="111">
        <v>2.1</v>
      </c>
      <c r="B119" s="149" t="s">
        <v>111</v>
      </c>
      <c r="C119" s="150">
        <f>SUM(C120:C123)</f>
        <v>3330664</v>
      </c>
      <c r="D119" s="150">
        <f>SUM(D120:D123)</f>
        <v>530503</v>
      </c>
      <c r="E119" s="39">
        <f t="shared" si="2"/>
        <v>15.927845018290649</v>
      </c>
    </row>
    <row r="120" spans="1:5" ht="15">
      <c r="A120" s="151" t="s">
        <v>25</v>
      </c>
      <c r="B120" s="72" t="s">
        <v>209</v>
      </c>
      <c r="C120" s="78">
        <v>116655</v>
      </c>
      <c r="D120" s="78">
        <v>28629</v>
      </c>
      <c r="E120" s="39">
        <f t="shared" si="2"/>
        <v>24.54159701684454</v>
      </c>
    </row>
    <row r="121" spans="1:5" ht="15">
      <c r="A121" s="151" t="s">
        <v>26</v>
      </c>
      <c r="B121" s="72" t="s">
        <v>210</v>
      </c>
      <c r="C121" s="78">
        <v>30836</v>
      </c>
      <c r="D121" s="78">
        <v>8072</v>
      </c>
      <c r="E121" s="39">
        <f t="shared" si="2"/>
        <v>26.177195485795824</v>
      </c>
    </row>
    <row r="122" spans="1:5" ht="15">
      <c r="A122" s="151" t="s">
        <v>29</v>
      </c>
      <c r="B122" s="104" t="s">
        <v>211</v>
      </c>
      <c r="C122" s="78">
        <v>1400342</v>
      </c>
      <c r="D122" s="78">
        <f>190891+2151</f>
        <v>193042</v>
      </c>
      <c r="E122" s="39">
        <f t="shared" si="2"/>
        <v>13.785346722443517</v>
      </c>
    </row>
    <row r="123" spans="1:5" ht="15">
      <c r="A123" s="151" t="s">
        <v>32</v>
      </c>
      <c r="B123" s="104" t="s">
        <v>212</v>
      </c>
      <c r="C123" s="78">
        <f>SUM(C124:C126)</f>
        <v>1782831</v>
      </c>
      <c r="D123" s="78">
        <f>SUM(D124:D126)</f>
        <v>300760</v>
      </c>
      <c r="E123" s="39">
        <f t="shared" si="2"/>
        <v>16.86979865169497</v>
      </c>
    </row>
    <row r="124" spans="1:5" ht="15">
      <c r="A124" s="151" t="s">
        <v>112</v>
      </c>
      <c r="B124" s="72" t="s">
        <v>113</v>
      </c>
      <c r="C124" s="78">
        <v>544009</v>
      </c>
      <c r="D124" s="78">
        <v>101291</v>
      </c>
      <c r="E124" s="39">
        <f t="shared" si="2"/>
        <v>18.619361076746895</v>
      </c>
    </row>
    <row r="125" spans="1:5" ht="15">
      <c r="A125" s="151" t="s">
        <v>191</v>
      </c>
      <c r="B125" s="72" t="s">
        <v>213</v>
      </c>
      <c r="C125" s="78">
        <v>1051002</v>
      </c>
      <c r="D125" s="78">
        <v>184300</v>
      </c>
      <c r="E125" s="39">
        <f t="shared" si="2"/>
        <v>17.535646935020104</v>
      </c>
    </row>
    <row r="126" spans="1:5" ht="15" customHeight="1">
      <c r="A126" s="151" t="s">
        <v>114</v>
      </c>
      <c r="B126" s="72" t="s">
        <v>214</v>
      </c>
      <c r="C126" s="78">
        <v>187820</v>
      </c>
      <c r="D126" s="78">
        <v>15169</v>
      </c>
      <c r="E126" s="39">
        <f t="shared" si="2"/>
        <v>8.076349696517942</v>
      </c>
    </row>
    <row r="127" spans="1:5" ht="15">
      <c r="A127" s="94">
        <v>2.2</v>
      </c>
      <c r="B127" s="61" t="s">
        <v>115</v>
      </c>
      <c r="C127" s="62">
        <v>0</v>
      </c>
      <c r="D127" s="29">
        <v>0</v>
      </c>
      <c r="E127" s="39">
        <v>0</v>
      </c>
    </row>
    <row r="128" spans="1:5" ht="15">
      <c r="A128" s="94">
        <v>2.3</v>
      </c>
      <c r="B128" s="61" t="s">
        <v>215</v>
      </c>
      <c r="C128" s="62">
        <v>1902840</v>
      </c>
      <c r="D128" s="29">
        <v>0</v>
      </c>
      <c r="E128" s="39">
        <f t="shared" si="2"/>
        <v>0</v>
      </c>
    </row>
    <row r="129" spans="1:5" ht="15">
      <c r="A129" s="94">
        <v>2.4</v>
      </c>
      <c r="B129" s="61" t="s">
        <v>193</v>
      </c>
      <c r="C129" s="62">
        <v>50264</v>
      </c>
      <c r="D129" s="29">
        <v>0</v>
      </c>
      <c r="E129" s="39">
        <f t="shared" si="2"/>
        <v>0</v>
      </c>
    </row>
    <row r="130" spans="1:5" ht="15" customHeight="1">
      <c r="A130" s="152"/>
      <c r="B130" s="153"/>
      <c r="C130" s="154"/>
      <c r="D130" s="154"/>
      <c r="E130" s="155"/>
    </row>
    <row r="131" spans="1:5" s="6" customFormat="1" ht="20.25" customHeight="1">
      <c r="A131" s="156">
        <v>3</v>
      </c>
      <c r="B131" s="157" t="s">
        <v>225</v>
      </c>
      <c r="C131" s="62">
        <v>11418</v>
      </c>
      <c r="D131" s="158">
        <v>0</v>
      </c>
      <c r="E131" s="30">
        <v>0</v>
      </c>
    </row>
    <row r="132" spans="1:5" ht="15">
      <c r="A132" s="108" t="s">
        <v>116</v>
      </c>
      <c r="B132" s="159" t="s">
        <v>147</v>
      </c>
      <c r="C132" s="160">
        <f>SUM(C108,C118,C131)</f>
        <v>12145849</v>
      </c>
      <c r="D132" s="160">
        <f>SUM(D108,D118,D131)</f>
        <v>1663590</v>
      </c>
      <c r="E132" s="38">
        <f t="shared" si="2"/>
        <v>13.696778216162574</v>
      </c>
    </row>
    <row r="133" spans="1:5" ht="15">
      <c r="A133" s="161"/>
      <c r="B133" s="161"/>
      <c r="C133" s="162"/>
      <c r="D133" s="162"/>
      <c r="E133" s="53"/>
    </row>
    <row r="134" spans="1:5" ht="15">
      <c r="A134" s="141" t="s">
        <v>1</v>
      </c>
      <c r="B134" s="46" t="s">
        <v>0</v>
      </c>
      <c r="C134" s="45" t="s">
        <v>153</v>
      </c>
      <c r="D134" s="45" t="s">
        <v>168</v>
      </c>
      <c r="E134" s="47" t="s">
        <v>168</v>
      </c>
    </row>
    <row r="135" spans="1:5" ht="15">
      <c r="A135" s="49" t="s">
        <v>2</v>
      </c>
      <c r="B135" s="49" t="s">
        <v>100</v>
      </c>
      <c r="C135" s="48" t="s">
        <v>4</v>
      </c>
      <c r="D135" s="50" t="s">
        <v>231</v>
      </c>
      <c r="E135" s="50" t="s">
        <v>169</v>
      </c>
    </row>
    <row r="136" spans="1:5" ht="15">
      <c r="A136" s="163" t="s">
        <v>117</v>
      </c>
      <c r="B136" s="163"/>
      <c r="C136" s="163"/>
      <c r="D136" s="163"/>
      <c r="E136" s="53"/>
    </row>
    <row r="137" spans="1:5" ht="15">
      <c r="A137" s="90">
        <v>1</v>
      </c>
      <c r="B137" s="98" t="s">
        <v>216</v>
      </c>
      <c r="C137" s="164">
        <f>SUM(C138:C140)</f>
        <v>212070</v>
      </c>
      <c r="D137" s="164">
        <f>SUM(D138:D140)</f>
        <v>13855</v>
      </c>
      <c r="E137" s="30">
        <f>D137/C137*100</f>
        <v>6.533220163153676</v>
      </c>
    </row>
    <row r="138" spans="1:5" ht="15">
      <c r="A138" s="144">
        <v>1.1</v>
      </c>
      <c r="B138" s="165" t="s">
        <v>150</v>
      </c>
      <c r="C138" s="62">
        <v>110784</v>
      </c>
      <c r="D138" s="29">
        <v>12574</v>
      </c>
      <c r="E138" s="39">
        <f>D138/C138*100</f>
        <v>11.350014442518775</v>
      </c>
    </row>
    <row r="139" spans="1:5" ht="15">
      <c r="A139" s="144">
        <v>1.2</v>
      </c>
      <c r="B139" s="165" t="s">
        <v>151</v>
      </c>
      <c r="C139" s="62">
        <v>101286</v>
      </c>
      <c r="D139" s="29">
        <v>1281</v>
      </c>
      <c r="E139" s="39">
        <f>D139/C139*100</f>
        <v>1.2647355014513357</v>
      </c>
    </row>
    <row r="140" spans="1:5" ht="15">
      <c r="A140" s="144">
        <v>1.3</v>
      </c>
      <c r="B140" s="101" t="s">
        <v>118</v>
      </c>
      <c r="C140" s="29">
        <f>SUM(C141:C143)</f>
        <v>0</v>
      </c>
      <c r="D140" s="29">
        <f>SUM(D141:D143)</f>
        <v>0</v>
      </c>
      <c r="E140" s="39">
        <v>0</v>
      </c>
    </row>
    <row r="141" spans="1:5" ht="15">
      <c r="A141" s="144" t="s">
        <v>119</v>
      </c>
      <c r="B141" s="61" t="s">
        <v>120</v>
      </c>
      <c r="C141" s="62">
        <v>0</v>
      </c>
      <c r="D141" s="29">
        <v>0</v>
      </c>
      <c r="E141" s="39">
        <v>0</v>
      </c>
    </row>
    <row r="142" spans="1:5" ht="15">
      <c r="A142" s="144" t="s">
        <v>121</v>
      </c>
      <c r="B142" s="61" t="s">
        <v>122</v>
      </c>
      <c r="C142" s="62">
        <v>0</v>
      </c>
      <c r="D142" s="29">
        <v>0</v>
      </c>
      <c r="E142" s="39">
        <v>0</v>
      </c>
    </row>
    <row r="143" spans="1:5" ht="15">
      <c r="A143" s="146" t="s">
        <v>123</v>
      </c>
      <c r="B143" s="166" t="s">
        <v>166</v>
      </c>
      <c r="C143" s="62">
        <v>0</v>
      </c>
      <c r="D143" s="29">
        <v>0</v>
      </c>
      <c r="E143" s="39">
        <v>0</v>
      </c>
    </row>
    <row r="144" spans="1:5" ht="15">
      <c r="A144" s="167" t="s">
        <v>22</v>
      </c>
      <c r="B144" s="168" t="s">
        <v>124</v>
      </c>
      <c r="C144" s="56">
        <f>SUM(C145,C148,C154,C157:C157)</f>
        <v>36251523</v>
      </c>
      <c r="D144" s="56">
        <f>SUM(D145,D148,D154,D157:D157)</f>
        <v>314675</v>
      </c>
      <c r="E144" s="30">
        <f>D144/C144*100</f>
        <v>0.8680324961795398</v>
      </c>
    </row>
    <row r="145" spans="1:5" s="1" customFormat="1" ht="15">
      <c r="A145" s="114">
        <v>2.1</v>
      </c>
      <c r="B145" s="165" t="s">
        <v>125</v>
      </c>
      <c r="C145" s="34">
        <f>SUM(C146:C147)</f>
        <v>21977142</v>
      </c>
      <c r="D145" s="34">
        <f>SUM(D146:D147)</f>
        <v>298431</v>
      </c>
      <c r="E145" s="95">
        <f>D145/C145*100</f>
        <v>1.3579154195754843</v>
      </c>
    </row>
    <row r="146" spans="1:5" s="1" customFormat="1" ht="15">
      <c r="A146" s="169" t="s">
        <v>25</v>
      </c>
      <c r="B146" s="72" t="s">
        <v>217</v>
      </c>
      <c r="C146" s="78">
        <v>21977062</v>
      </c>
      <c r="D146" s="35">
        <v>298431</v>
      </c>
      <c r="E146" s="39">
        <f>D146/C146*100</f>
        <v>1.3579203626035181</v>
      </c>
    </row>
    <row r="147" spans="1:5" ht="15">
      <c r="A147" s="151" t="s">
        <v>26</v>
      </c>
      <c r="B147" s="72" t="s">
        <v>218</v>
      </c>
      <c r="C147" s="78">
        <v>80</v>
      </c>
      <c r="D147" s="78">
        <v>0</v>
      </c>
      <c r="E147" s="39">
        <f>D147/C147*100</f>
        <v>0</v>
      </c>
    </row>
    <row r="148" spans="1:5" s="1" customFormat="1" ht="15">
      <c r="A148" s="114">
        <v>2.2</v>
      </c>
      <c r="B148" s="165" t="s">
        <v>152</v>
      </c>
      <c r="C148" s="34">
        <f>SUM(C149:C153)</f>
        <v>3227522</v>
      </c>
      <c r="D148" s="34">
        <f>SUM(D149:D153)</f>
        <v>11777</v>
      </c>
      <c r="E148" s="96">
        <f>D148/C148*100</f>
        <v>0.36489294263524774</v>
      </c>
    </row>
    <row r="149" spans="1:5" s="1" customFormat="1" ht="15">
      <c r="A149" s="151" t="s">
        <v>37</v>
      </c>
      <c r="B149" s="72" t="s">
        <v>219</v>
      </c>
      <c r="C149" s="78">
        <v>0</v>
      </c>
      <c r="D149" s="78">
        <v>0</v>
      </c>
      <c r="E149" s="39">
        <v>0</v>
      </c>
    </row>
    <row r="150" spans="1:5" ht="15">
      <c r="A150" s="151" t="s">
        <v>49</v>
      </c>
      <c r="B150" s="72" t="s">
        <v>220</v>
      </c>
      <c r="C150" s="78">
        <v>1481296</v>
      </c>
      <c r="D150" s="35">
        <v>8264</v>
      </c>
      <c r="E150" s="39">
        <f aca="true" t="shared" si="3" ref="E150:E156">D150/C150*100</f>
        <v>0.5578898478089457</v>
      </c>
    </row>
    <row r="151" spans="1:5" ht="15">
      <c r="A151" s="151" t="s">
        <v>56</v>
      </c>
      <c r="B151" s="72" t="s">
        <v>221</v>
      </c>
      <c r="C151" s="78">
        <v>209480</v>
      </c>
      <c r="D151" s="35">
        <v>3018</v>
      </c>
      <c r="E151" s="39">
        <f t="shared" si="3"/>
        <v>1.4407103303417987</v>
      </c>
    </row>
    <row r="152" spans="1:5" ht="15">
      <c r="A152" s="151" t="s">
        <v>126</v>
      </c>
      <c r="B152" s="72" t="s">
        <v>222</v>
      </c>
      <c r="C152" s="78">
        <v>1027426</v>
      </c>
      <c r="D152" s="35">
        <v>495</v>
      </c>
      <c r="E152" s="39">
        <f t="shared" si="3"/>
        <v>0.04817865228250015</v>
      </c>
    </row>
    <row r="153" spans="1:5" ht="15">
      <c r="A153" s="151" t="s">
        <v>127</v>
      </c>
      <c r="B153" s="72" t="s">
        <v>223</v>
      </c>
      <c r="C153" s="78">
        <v>509320</v>
      </c>
      <c r="D153" s="35">
        <v>0</v>
      </c>
      <c r="E153" s="39">
        <f t="shared" si="3"/>
        <v>0</v>
      </c>
    </row>
    <row r="154" spans="1:5" ht="15">
      <c r="A154" s="94">
        <v>2.3</v>
      </c>
      <c r="B154" s="101" t="s">
        <v>128</v>
      </c>
      <c r="C154" s="40">
        <f>C155+C156</f>
        <v>52704</v>
      </c>
      <c r="D154" s="40">
        <f>SUM(D155:D156)</f>
        <v>4467</v>
      </c>
      <c r="E154" s="96">
        <f t="shared" si="3"/>
        <v>8.47563752276867</v>
      </c>
    </row>
    <row r="155" spans="1:5" ht="15">
      <c r="A155" s="151" t="s">
        <v>61</v>
      </c>
      <c r="B155" s="72" t="s">
        <v>170</v>
      </c>
      <c r="C155" s="170">
        <v>12724</v>
      </c>
      <c r="D155" s="170">
        <v>0</v>
      </c>
      <c r="E155" s="39">
        <f t="shared" si="3"/>
        <v>0</v>
      </c>
    </row>
    <row r="156" spans="1:5" ht="15">
      <c r="A156" s="151" t="s">
        <v>63</v>
      </c>
      <c r="B156" s="72" t="s">
        <v>122</v>
      </c>
      <c r="C156" s="170">
        <v>39980</v>
      </c>
      <c r="D156" s="170">
        <v>4467</v>
      </c>
      <c r="E156" s="39">
        <f t="shared" si="3"/>
        <v>11.173086543271635</v>
      </c>
    </row>
    <row r="157" spans="1:5" ht="15">
      <c r="A157" s="171" t="s">
        <v>229</v>
      </c>
      <c r="B157" s="61" t="s">
        <v>224</v>
      </c>
      <c r="C157" s="62">
        <v>10994155</v>
      </c>
      <c r="D157" s="117">
        <v>0</v>
      </c>
      <c r="E157" s="39">
        <f>D157/C157*100</f>
        <v>0</v>
      </c>
    </row>
    <row r="158" spans="1:5" s="9" customFormat="1" ht="25.5" customHeight="1">
      <c r="A158" s="172" t="s">
        <v>66</v>
      </c>
      <c r="B158" s="173" t="s">
        <v>225</v>
      </c>
      <c r="C158" s="174">
        <v>16543</v>
      </c>
      <c r="D158" s="175">
        <v>0</v>
      </c>
      <c r="E158" s="38">
        <v>0</v>
      </c>
    </row>
    <row r="159" spans="1:5" ht="15">
      <c r="A159" s="108" t="s">
        <v>91</v>
      </c>
      <c r="B159" s="109" t="s">
        <v>155</v>
      </c>
      <c r="C159" s="119">
        <f>SUM(C137,C144,C158)</f>
        <v>36480136</v>
      </c>
      <c r="D159" s="119">
        <f>SUM(D137,D144,D158)</f>
        <v>328530</v>
      </c>
      <c r="E159" s="38">
        <f>D159/C159*100</f>
        <v>0.9005723004980025</v>
      </c>
    </row>
    <row r="160" spans="1:5" ht="15">
      <c r="A160" s="108" t="s">
        <v>0</v>
      </c>
      <c r="B160" s="108" t="s">
        <v>129</v>
      </c>
      <c r="C160" s="119">
        <f>SUM(C132,C159)</f>
        <v>48625985</v>
      </c>
      <c r="D160" s="119">
        <f>SUM(D132,D159)</f>
        <v>1992120</v>
      </c>
      <c r="E160" s="38">
        <f>D160/C160*100</f>
        <v>4.0968218947132895</v>
      </c>
    </row>
    <row r="161" spans="1:5" ht="15">
      <c r="A161" s="176" t="s">
        <v>130</v>
      </c>
      <c r="B161" s="176"/>
      <c r="C161" s="176"/>
      <c r="D161" s="176"/>
      <c r="E161" s="53"/>
    </row>
    <row r="162" spans="1:5" ht="15">
      <c r="A162" s="57">
        <v>1.1</v>
      </c>
      <c r="B162" s="101" t="s">
        <v>161</v>
      </c>
      <c r="C162" s="62">
        <v>0</v>
      </c>
      <c r="D162" s="113">
        <v>0</v>
      </c>
      <c r="E162" s="41">
        <v>0</v>
      </c>
    </row>
    <row r="163" spans="1:5" ht="15">
      <c r="A163" s="60">
        <v>1.2</v>
      </c>
      <c r="B163" s="101" t="s">
        <v>162</v>
      </c>
      <c r="C163" s="62">
        <v>0</v>
      </c>
      <c r="D163" s="29">
        <v>0</v>
      </c>
      <c r="E163" s="39">
        <v>0</v>
      </c>
    </row>
    <row r="164" spans="1:5" ht="15">
      <c r="A164" s="127">
        <v>2.1</v>
      </c>
      <c r="B164" s="101" t="s">
        <v>163</v>
      </c>
      <c r="C164" s="62">
        <v>0</v>
      </c>
      <c r="D164" s="40">
        <v>0</v>
      </c>
      <c r="E164" s="39">
        <v>0</v>
      </c>
    </row>
    <row r="165" spans="1:5" ht="15">
      <c r="A165" s="60">
        <v>2.2</v>
      </c>
      <c r="B165" s="101" t="s">
        <v>164</v>
      </c>
      <c r="C165" s="62">
        <v>0</v>
      </c>
      <c r="D165" s="43">
        <v>0</v>
      </c>
      <c r="E165" s="44">
        <v>0</v>
      </c>
    </row>
    <row r="166" spans="1:5" ht="15">
      <c r="A166" s="128" t="s">
        <v>165</v>
      </c>
      <c r="B166" s="128"/>
      <c r="C166" s="110">
        <f>SUM(C162:C165)</f>
        <v>0</v>
      </c>
      <c r="D166" s="110">
        <f>SUM(D162:D165)</f>
        <v>0</v>
      </c>
      <c r="E166" s="38">
        <v>0</v>
      </c>
    </row>
    <row r="167" spans="1:5" ht="15" hidden="1">
      <c r="A167" s="176" t="s">
        <v>131</v>
      </c>
      <c r="B167" s="176"/>
      <c r="C167" s="176"/>
      <c r="D167" s="176"/>
      <c r="E167" s="53"/>
    </row>
    <row r="168" spans="1:5" ht="15" hidden="1">
      <c r="A168" s="57"/>
      <c r="B168" s="112"/>
      <c r="C168" s="62" t="e">
        <f>#REF!+D168</f>
        <v>#REF!</v>
      </c>
      <c r="D168" s="113">
        <v>0</v>
      </c>
      <c r="E168" s="41">
        <v>0</v>
      </c>
    </row>
    <row r="169" spans="1:5" ht="15" hidden="1">
      <c r="A169" s="60"/>
      <c r="B169" s="101"/>
      <c r="C169" s="62" t="e">
        <f>#REF!+D169</f>
        <v>#REF!</v>
      </c>
      <c r="D169" s="43">
        <v>0</v>
      </c>
      <c r="E169" s="44">
        <v>0</v>
      </c>
    </row>
    <row r="170" spans="1:5" ht="15" hidden="1">
      <c r="A170" s="177" t="s">
        <v>132</v>
      </c>
      <c r="B170" s="177"/>
      <c r="C170" s="178" t="e">
        <f>SUM(C168:C169)</f>
        <v>#REF!</v>
      </c>
      <c r="D170" s="178">
        <f>SUM(D168:D169)</f>
        <v>0</v>
      </c>
      <c r="E170" s="44">
        <v>0</v>
      </c>
    </row>
    <row r="171" spans="1:5" ht="15">
      <c r="A171" s="176" t="s">
        <v>173</v>
      </c>
      <c r="B171" s="176"/>
      <c r="C171" s="176"/>
      <c r="D171" s="176"/>
      <c r="E171" s="53"/>
    </row>
    <row r="172" spans="1:5" ht="30.75" customHeight="1">
      <c r="A172" s="179">
        <v>1.1</v>
      </c>
      <c r="B172" s="180" t="s">
        <v>232</v>
      </c>
      <c r="C172" s="62">
        <v>113660</v>
      </c>
      <c r="D172" s="113">
        <v>113660</v>
      </c>
      <c r="E172" s="41">
        <f>D172/C172*100</f>
        <v>100</v>
      </c>
    </row>
    <row r="173" spans="1:5" ht="19.5" customHeight="1">
      <c r="A173" s="181">
        <v>1.2</v>
      </c>
      <c r="B173" s="180" t="s">
        <v>181</v>
      </c>
      <c r="C173" s="62">
        <v>14000000</v>
      </c>
      <c r="D173" s="34">
        <v>6000000</v>
      </c>
      <c r="E173" s="39">
        <f>D173/C173*100</f>
        <v>42.857142857142854</v>
      </c>
    </row>
    <row r="174" spans="1:5" ht="19.5" customHeight="1">
      <c r="A174" s="181">
        <v>1.2</v>
      </c>
      <c r="B174" s="180" t="s">
        <v>228</v>
      </c>
      <c r="C174" s="62">
        <v>0</v>
      </c>
      <c r="D174" s="118">
        <v>0</v>
      </c>
      <c r="E174" s="39">
        <v>0</v>
      </c>
    </row>
    <row r="175" spans="1:5" ht="15">
      <c r="A175" s="128" t="s">
        <v>154</v>
      </c>
      <c r="B175" s="128"/>
      <c r="C175" s="110">
        <f>SUM(C172:C174)</f>
        <v>14113660</v>
      </c>
      <c r="D175" s="110">
        <f>SUM(D172:D174)</f>
        <v>6113660</v>
      </c>
      <c r="E175" s="38">
        <f>D175/C175*100</f>
        <v>43.317325201258924</v>
      </c>
    </row>
    <row r="176" spans="1:5" ht="15">
      <c r="A176" s="128" t="s">
        <v>133</v>
      </c>
      <c r="B176" s="128"/>
      <c r="C176" s="119">
        <f>C160+C166+C175</f>
        <v>62739645</v>
      </c>
      <c r="D176" s="119">
        <f>SUM(D132,D159,D166,D170,D175)</f>
        <v>8105780</v>
      </c>
      <c r="E176" s="38">
        <f>D176/C176*100</f>
        <v>12.919709698708049</v>
      </c>
    </row>
    <row r="177" spans="1:4" ht="15">
      <c r="A177" s="10"/>
      <c r="B177" s="10"/>
      <c r="C177" s="11"/>
      <c r="D177" s="11"/>
    </row>
    <row r="178" spans="1:5" ht="15">
      <c r="A178" s="22"/>
      <c r="B178" s="22"/>
      <c r="C178" s="21"/>
      <c r="D178" s="21"/>
      <c r="E178" s="21"/>
    </row>
    <row r="179" spans="1:5" ht="15">
      <c r="A179" s="23"/>
      <c r="B179" s="23"/>
      <c r="C179" s="21"/>
      <c r="D179" s="25"/>
      <c r="E179" s="26"/>
    </row>
    <row r="180" spans="1:5" ht="15">
      <c r="A180" s="20"/>
      <c r="B180" s="20"/>
      <c r="C180" s="21"/>
      <c r="D180" s="20"/>
      <c r="E180" s="26"/>
    </row>
    <row r="181" spans="1:5" ht="15">
      <c r="A181" s="23"/>
      <c r="B181" s="23"/>
      <c r="C181" s="21"/>
      <c r="D181" s="24"/>
      <c r="E181" s="26"/>
    </row>
    <row r="182" spans="1:4" ht="15">
      <c r="A182" s="10"/>
      <c r="B182" s="10"/>
      <c r="C182" s="10"/>
      <c r="D182" s="10"/>
    </row>
    <row r="183" spans="1:4" ht="15">
      <c r="A183" s="10"/>
      <c r="B183" s="10"/>
      <c r="C183" s="10"/>
      <c r="D183" s="10"/>
    </row>
    <row r="184" spans="1:4" ht="15.75">
      <c r="A184" s="4"/>
      <c r="B184" s="12"/>
      <c r="C184" s="4"/>
      <c r="D184" s="4"/>
    </row>
    <row r="185" spans="1:4" ht="15.75">
      <c r="A185" s="4"/>
      <c r="B185" s="13"/>
      <c r="C185" s="4"/>
      <c r="D185" s="4"/>
    </row>
    <row r="186" spans="1:4" ht="15.75">
      <c r="A186" s="4"/>
      <c r="B186" s="12"/>
      <c r="C186" s="4"/>
      <c r="D186" s="4"/>
    </row>
    <row r="187" spans="1:4" ht="15.75">
      <c r="A187" s="4"/>
      <c r="B187" s="12"/>
      <c r="C187" s="4"/>
      <c r="D187" s="4"/>
    </row>
    <row r="188" spans="1:2" ht="15.75">
      <c r="A188" s="14"/>
      <c r="B188" s="12"/>
    </row>
    <row r="189" spans="1:2" ht="15.75">
      <c r="A189" s="14"/>
      <c r="B189" s="12"/>
    </row>
    <row r="190" spans="1:2" ht="15.75">
      <c r="A190" s="14"/>
      <c r="B190" s="12"/>
    </row>
    <row r="191" spans="1:2" ht="15.75">
      <c r="A191" s="14"/>
      <c r="B191" s="12"/>
    </row>
    <row r="192" spans="1:2" ht="15.75">
      <c r="A192" s="14"/>
      <c r="B192" s="12"/>
    </row>
    <row r="193" spans="1:2" ht="15.75">
      <c r="A193" s="14"/>
      <c r="B193" s="15"/>
    </row>
    <row r="194" spans="1:2" ht="15.75">
      <c r="A194" s="14"/>
      <c r="B194" s="15"/>
    </row>
    <row r="195" spans="1:2" ht="15.75">
      <c r="A195" s="14"/>
      <c r="B195" s="15"/>
    </row>
    <row r="196" spans="1:2" ht="15.75">
      <c r="A196" s="14"/>
      <c r="B196" s="16"/>
    </row>
    <row r="197" spans="1:2" ht="15.75">
      <c r="A197" s="14"/>
      <c r="B197" s="13"/>
    </row>
    <row r="198" spans="1:2" ht="15.75">
      <c r="A198" s="14"/>
      <c r="B198" s="13"/>
    </row>
    <row r="199" spans="1:2" ht="15.75">
      <c r="A199" s="14"/>
      <c r="B199" s="13"/>
    </row>
    <row r="200" spans="1:2" ht="15.75">
      <c r="A200" s="14"/>
      <c r="B200" s="13"/>
    </row>
    <row r="201" spans="1:2" ht="15.75">
      <c r="A201" s="14"/>
      <c r="B201" s="17"/>
    </row>
    <row r="202" spans="1:2" ht="15.75">
      <c r="A202" s="14"/>
      <c r="B202" s="17"/>
    </row>
    <row r="203" spans="1:2" ht="15.75">
      <c r="A203" s="14"/>
      <c r="B203" s="17"/>
    </row>
    <row r="204" spans="1:2" ht="15.75">
      <c r="A204" s="14"/>
      <c r="B204" s="17"/>
    </row>
    <row r="205" spans="1:2" ht="15.75">
      <c r="A205" s="14"/>
      <c r="B205" s="17"/>
    </row>
    <row r="206" spans="1:2" ht="15.75">
      <c r="A206" s="14"/>
      <c r="B206" s="17"/>
    </row>
    <row r="207" spans="1:2" ht="15.75">
      <c r="A207" s="14"/>
      <c r="B207" s="17"/>
    </row>
    <row r="208" spans="1:2" ht="15.75">
      <c r="A208" s="14"/>
      <c r="B208" s="17"/>
    </row>
    <row r="209" spans="1:2" ht="15.75">
      <c r="A209" s="14"/>
      <c r="B209" s="12"/>
    </row>
    <row r="210" spans="1:2" ht="15.75">
      <c r="A210" s="14"/>
      <c r="B210" s="12"/>
    </row>
    <row r="211" spans="1:2" ht="15.75">
      <c r="A211" s="14"/>
      <c r="B211" s="16"/>
    </row>
    <row r="212" spans="1:2" ht="15.75">
      <c r="A212" s="14"/>
      <c r="B212" s="16"/>
    </row>
    <row r="213" spans="1:2" ht="15.75">
      <c r="A213" s="14"/>
      <c r="B213" s="16"/>
    </row>
    <row r="214" spans="1:2" ht="15.75">
      <c r="A214" s="14"/>
      <c r="B214" s="12"/>
    </row>
    <row r="215" spans="1:2" ht="15.75">
      <c r="A215" s="14"/>
      <c r="B215" s="12"/>
    </row>
    <row r="216" spans="1:2" ht="15.75">
      <c r="A216" s="14"/>
      <c r="B216" s="18"/>
    </row>
    <row r="217" spans="1:2" ht="15.75">
      <c r="A217" s="14"/>
      <c r="B217" s="18"/>
    </row>
    <row r="218" spans="1:2" ht="15.75">
      <c r="A218" s="14"/>
      <c r="B218" s="18"/>
    </row>
    <row r="219" spans="1:2" ht="15.75">
      <c r="A219" s="14"/>
      <c r="B219" s="19"/>
    </row>
    <row r="220" spans="1:2" ht="15.75">
      <c r="A220" s="14"/>
      <c r="B220" s="19"/>
    </row>
    <row r="221" spans="1:2" ht="15.75">
      <c r="A221" s="14"/>
      <c r="B221" s="19"/>
    </row>
    <row r="222" spans="1:2" ht="15.75">
      <c r="A222" s="14"/>
      <c r="B222" s="19"/>
    </row>
    <row r="223" spans="1:2" ht="15.75">
      <c r="A223" s="14"/>
      <c r="B223" s="16"/>
    </row>
    <row r="224" spans="1:2" ht="15.75">
      <c r="A224" s="14"/>
      <c r="B224" s="16"/>
    </row>
    <row r="225" spans="1:2" ht="15.75">
      <c r="A225" s="14"/>
      <c r="B225" s="16"/>
    </row>
    <row r="226" spans="1:2" ht="15.75">
      <c r="A226" s="14"/>
      <c r="B226" s="16"/>
    </row>
    <row r="227" ht="15">
      <c r="A227" s="14"/>
    </row>
    <row r="228" ht="15">
      <c r="A228" s="14"/>
    </row>
    <row r="229" ht="15">
      <c r="A229" s="14"/>
    </row>
    <row r="230" ht="15">
      <c r="A230" s="14"/>
    </row>
    <row r="231" ht="15">
      <c r="A231" s="14"/>
    </row>
    <row r="232" ht="15">
      <c r="A232" s="14"/>
    </row>
    <row r="233" ht="15">
      <c r="A233" s="14"/>
    </row>
    <row r="234" ht="15">
      <c r="A234" s="14"/>
    </row>
    <row r="235" ht="15">
      <c r="A235" s="14"/>
    </row>
    <row r="236" ht="15">
      <c r="A236" s="14"/>
    </row>
    <row r="237" ht="15">
      <c r="A237" s="14"/>
    </row>
    <row r="238" ht="15">
      <c r="A238" s="14"/>
    </row>
    <row r="239" ht="15">
      <c r="A239" s="14"/>
    </row>
    <row r="240" ht="15">
      <c r="A240" s="14"/>
    </row>
    <row r="241" ht="15">
      <c r="A241" s="14"/>
    </row>
    <row r="242" ht="15">
      <c r="A242" s="14"/>
    </row>
    <row r="243" ht="15">
      <c r="A243" s="14"/>
    </row>
    <row r="244" ht="15">
      <c r="A244" s="14"/>
    </row>
    <row r="245" ht="15">
      <c r="A245" s="14"/>
    </row>
    <row r="246" ht="15">
      <c r="A246" s="14"/>
    </row>
    <row r="247" ht="15">
      <c r="A247" s="14"/>
    </row>
    <row r="248" ht="15">
      <c r="A248" s="14"/>
    </row>
    <row r="249" ht="15">
      <c r="A249" s="14"/>
    </row>
    <row r="250" ht="15">
      <c r="A250" s="14"/>
    </row>
    <row r="251" ht="15">
      <c r="A251" s="14"/>
    </row>
    <row r="252" ht="15">
      <c r="A252" s="14"/>
    </row>
    <row r="253" ht="15">
      <c r="A253" s="14"/>
    </row>
    <row r="254" ht="15">
      <c r="A254" s="14"/>
    </row>
    <row r="255" ht="15">
      <c r="A255" s="14"/>
    </row>
    <row r="256" ht="15">
      <c r="A256" s="14"/>
    </row>
    <row r="257" ht="15">
      <c r="A257" s="14"/>
    </row>
    <row r="258" ht="15">
      <c r="A258" s="14"/>
    </row>
    <row r="259" ht="15">
      <c r="A259" s="14"/>
    </row>
    <row r="260" ht="15">
      <c r="A260" s="14"/>
    </row>
    <row r="261" ht="15">
      <c r="A261" s="14"/>
    </row>
    <row r="262" ht="15">
      <c r="A262" s="14"/>
    </row>
    <row r="263" ht="15">
      <c r="A263" s="14"/>
    </row>
    <row r="264" ht="15">
      <c r="A264" s="14"/>
    </row>
    <row r="265" ht="15">
      <c r="A265" s="14"/>
    </row>
    <row r="266" ht="15">
      <c r="A266" s="14"/>
    </row>
    <row r="267" ht="15">
      <c r="A267" s="14"/>
    </row>
    <row r="268" ht="15">
      <c r="A268" s="14"/>
    </row>
    <row r="269" ht="15">
      <c r="A269" s="14"/>
    </row>
    <row r="270" ht="15">
      <c r="A270" s="14"/>
    </row>
    <row r="271" ht="15">
      <c r="A271" s="14"/>
    </row>
    <row r="272" ht="15">
      <c r="A272" s="14"/>
    </row>
    <row r="273" ht="15">
      <c r="A273" s="14"/>
    </row>
    <row r="274" ht="15">
      <c r="A274" s="14"/>
    </row>
    <row r="275" ht="15">
      <c r="A275" s="14"/>
    </row>
    <row r="276" ht="15">
      <c r="A276" s="14"/>
    </row>
    <row r="277" ht="15">
      <c r="A277" s="14"/>
    </row>
    <row r="278" ht="15">
      <c r="A278" s="14"/>
    </row>
    <row r="279" ht="15">
      <c r="A279" s="14"/>
    </row>
    <row r="280" ht="15">
      <c r="A280" s="14"/>
    </row>
    <row r="281" ht="15">
      <c r="A281" s="14"/>
    </row>
    <row r="282" ht="15">
      <c r="A282" s="14"/>
    </row>
    <row r="283" ht="15">
      <c r="A283" s="14"/>
    </row>
    <row r="284" ht="15">
      <c r="A284" s="14"/>
    </row>
    <row r="285" ht="15">
      <c r="A285" s="14"/>
    </row>
    <row r="286" ht="15">
      <c r="A286" s="14"/>
    </row>
    <row r="287" ht="15">
      <c r="A287" s="14"/>
    </row>
    <row r="288" ht="15">
      <c r="A288" s="14"/>
    </row>
  </sheetData>
  <sheetProtection selectLockedCells="1" selectUnlockedCells="1"/>
  <mergeCells count="18">
    <mergeCell ref="A166:B166"/>
    <mergeCell ref="B130:E130"/>
    <mergeCell ref="A3:B3"/>
    <mergeCell ref="A58:D58"/>
    <mergeCell ref="A89:B89"/>
    <mergeCell ref="A90:D90"/>
    <mergeCell ref="A96:B96"/>
    <mergeCell ref="A97:D97"/>
    <mergeCell ref="A167:D167"/>
    <mergeCell ref="A170:B170"/>
    <mergeCell ref="A171:D171"/>
    <mergeCell ref="A175:B175"/>
    <mergeCell ref="A176:B176"/>
    <mergeCell ref="A103:B103"/>
    <mergeCell ref="A104:B104"/>
    <mergeCell ref="A107:D107"/>
    <mergeCell ref="A136:D136"/>
    <mergeCell ref="A161:D161"/>
  </mergeCells>
  <printOptions heading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  <headerFooter alignWithMargins="0">
    <oddHeader>&amp;C&amp;"Times New Roman CE,Normál"&amp;10
&amp;"Times New Roman CE,Félkövér"Bevételek és kiadások
pénzforgalmi mérlege&amp;R&amp;"Times New Roman CE,Normál"&amp;10 1. melléklet
(ezer ft-ban)</oddHeader>
    <oddFooter>&amp;L&amp;"Times New Roman CE,Normál"&amp;8&amp;D/&amp;T
&amp;C&amp;"Times New Roman,Normál"&amp;10&amp;F&amp;"Times New Roman CE,Normál"/&amp;A&amp;R&amp;"Times New Roman,Normál"&amp;8Bodó Jánosné</oddFooter>
  </headerFooter>
  <rowBreaks count="3" manualBreakCount="3">
    <brk id="55" max="4" man="1"/>
    <brk id="104" max="4" man="1"/>
    <brk id="1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Lilla</dc:creator>
  <cp:keywords/>
  <dc:description/>
  <cp:lastModifiedBy>garamvolgyiattilane</cp:lastModifiedBy>
  <cp:lastPrinted>2017-04-12T10:06:29Z</cp:lastPrinted>
  <dcterms:created xsi:type="dcterms:W3CDTF">2016-10-24T07:11:34Z</dcterms:created>
  <dcterms:modified xsi:type="dcterms:W3CDTF">2017-04-13T10:22:12Z</dcterms:modified>
  <cp:category/>
  <cp:version/>
  <cp:contentType/>
  <cp:contentStatus/>
</cp:coreProperties>
</file>