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885" activeTab="0"/>
  </bookViews>
  <sheets>
    <sheet name="10.-c mell" sheetId="1" r:id="rId1"/>
    <sheet name="kötvál. (kötött,energiák)" sheetId="2" state="hidden" r:id="rId2"/>
    <sheet name="2012.10-e-kötelezettségek  (3)" sheetId="3" state="hidden" r:id="rId3"/>
    <sheet name="2012.10-e-kötelezettségek  (2)" sheetId="4" state="hidden" r:id="rId4"/>
    <sheet name="2012.10-f-kötelezettségek " sheetId="5" state="hidden" r:id="rId5"/>
    <sheet name="10.g. pótigények" sheetId="6" state="hidden" r:id="rId6"/>
    <sheet name="1.sz.melléklet Kiértesítés " sheetId="7" state="hidden" r:id="rId7"/>
    <sheet name="1.sz.melléklet" sheetId="8" state="hidden" r:id="rId8"/>
    <sheet name="1.2.sz.melléklet" sheetId="9" state="hidden" r:id="rId9"/>
    <sheet name="ÁTAD_ÁTV" sheetId="10" state="hidden" r:id="rId10"/>
    <sheet name="int.lista" sheetId="11" state="hidden" r:id="rId11"/>
  </sheets>
  <definedNames>
    <definedName name="_xlnm.Print_Titles" localSheetId="0">'10.-c mell'!$A:$B,'10.-c mell'!$1:$6</definedName>
    <definedName name="_xlnm.Print_Titles" localSheetId="5">'10.g. pótigények'!$1:$3</definedName>
    <definedName name="_xlnm.Print_Titles" localSheetId="3">'2012.10-e-kötelezettségek  (2)'!$A:$C</definedName>
    <definedName name="_xlnm.Print_Titles" localSheetId="2">'2012.10-e-kötelezettségek  (3)'!$A:$C</definedName>
    <definedName name="_xlnm.Print_Titles" localSheetId="4">'2012.10-f-kötelezettségek '!$A:$C</definedName>
    <definedName name="_xlnm.Print_Titles" localSheetId="9">'ÁTAD_ÁTV'!$A:$D,'ÁTAD_ÁTV'!$1:$6</definedName>
    <definedName name="_xlnm.Print_Titles" localSheetId="1">'kötvál. (kötött,energiák)'!$A:$C</definedName>
    <definedName name="_xlnm.Print_Area" localSheetId="8">'1.2.sz.melléklet'!$A$1:$D$518</definedName>
    <definedName name="_xlnm.Print_Area" localSheetId="7">'1.sz.melléklet'!$A$1:$T$1232</definedName>
    <definedName name="_xlnm.Print_Area" localSheetId="6">'1.sz.melléklet Kiértesítés '!$A$1:$T$675</definedName>
    <definedName name="_xlnm.Print_Area" localSheetId="0">'10.-c mell'!$A$1:$X$23</definedName>
    <definedName name="_xlnm.Print_Area" localSheetId="5">'10.g. pótigények'!$A$1:$L$67</definedName>
    <definedName name="_xlnm.Print_Area" localSheetId="3">'2012.10-e-kötelezettségek  (2)'!$A$1:$CU$33</definedName>
    <definedName name="_xlnm.Print_Area" localSheetId="2">'2012.10-e-kötelezettségek  (3)'!$A$1:$DK$35</definedName>
    <definedName name="_xlnm.Print_Area" localSheetId="4">'2012.10-f-kötelezettségek '!$A$1:$I$33</definedName>
    <definedName name="_xlnm.Print_Area" localSheetId="9">'ÁTAD_ÁTV'!$A$1:$F$20</definedName>
    <definedName name="_xlnm.Print_Area" localSheetId="10">'int.lista'!$A$1:$D$57</definedName>
    <definedName name="_xlnm.Print_Area" localSheetId="1">'kötvál. (kötött,energiák)'!$A$1:$L$33</definedName>
  </definedNames>
  <calcPr fullCalcOnLoad="1"/>
</workbook>
</file>

<file path=xl/sharedStrings.xml><?xml version="1.0" encoding="utf-8"?>
<sst xmlns="http://schemas.openxmlformats.org/spreadsheetml/2006/main" count="7062" uniqueCount="527">
  <si>
    <t>Klebelsberg Középiskolai Kollégium</t>
  </si>
  <si>
    <t>Csíky G.Színház</t>
  </si>
  <si>
    <t>Al-</t>
  </si>
  <si>
    <t>cím</t>
  </si>
  <si>
    <t>Szentjakabi Óvoda</t>
  </si>
  <si>
    <t>1.</t>
  </si>
  <si>
    <t>sz.</t>
  </si>
  <si>
    <t xml:space="preserve"> </t>
  </si>
  <si>
    <t>Cím</t>
  </si>
  <si>
    <t>Városgondnokság</t>
  </si>
  <si>
    <t>Bölcsődei Központ</t>
  </si>
  <si>
    <t>Szociális Gondozási Központ</t>
  </si>
  <si>
    <t>10.</t>
  </si>
  <si>
    <t>Berzsenyi D.Általános Iskola</t>
  </si>
  <si>
    <t>11.</t>
  </si>
  <si>
    <t>Gárdonyi G.Általános Iskola</t>
  </si>
  <si>
    <t>12.</t>
  </si>
  <si>
    <t>13.</t>
  </si>
  <si>
    <t>Kisfaludy u.Általános Iskola</t>
  </si>
  <si>
    <t>14.</t>
  </si>
  <si>
    <t>15.</t>
  </si>
  <si>
    <t>16.</t>
  </si>
  <si>
    <t>17.</t>
  </si>
  <si>
    <t>18.</t>
  </si>
  <si>
    <t>19.</t>
  </si>
  <si>
    <t>20.</t>
  </si>
  <si>
    <t>21.</t>
  </si>
  <si>
    <t>Pécsi u.Általános Iskola</t>
  </si>
  <si>
    <t>22.</t>
  </si>
  <si>
    <t>23.</t>
  </si>
  <si>
    <t>Bajcsy Zs.u.Központi Óvoda</t>
  </si>
  <si>
    <t>Temesvár u.Központi Óvoda</t>
  </si>
  <si>
    <t>Madár u.Központi Óvoda</t>
  </si>
  <si>
    <t>Honvéd u.Központi Óvoda</t>
  </si>
  <si>
    <t>24.</t>
  </si>
  <si>
    <t>25.</t>
  </si>
  <si>
    <t>Táncsics M.Gimnázium</t>
  </si>
  <si>
    <t>Sportiskola</t>
  </si>
  <si>
    <t>Hivatásos Tűzoltóság</t>
  </si>
  <si>
    <t>Összesen</t>
  </si>
  <si>
    <t>Mindösszesen</t>
  </si>
  <si>
    <t>II.Rákóczi F. Általános Iskola</t>
  </si>
  <si>
    <t>Toponári Általános Iskola</t>
  </si>
  <si>
    <t>01.</t>
  </si>
  <si>
    <t>02.</t>
  </si>
  <si>
    <t>05.</t>
  </si>
  <si>
    <t>03.</t>
  </si>
  <si>
    <t>04.</t>
  </si>
  <si>
    <t>07.</t>
  </si>
  <si>
    <t>08.</t>
  </si>
  <si>
    <t>09.</t>
  </si>
  <si>
    <t>Önállóan és részben önállóan</t>
  </si>
  <si>
    <t>Rét u. Központi Óvoda</t>
  </si>
  <si>
    <t>Tar Cs.Központi Óvoda</t>
  </si>
  <si>
    <t>06.</t>
  </si>
  <si>
    <t>Kinizsi ltp-i Általános  Iskola</t>
  </si>
  <si>
    <t>Honvéd  u. Általános Iskola</t>
  </si>
  <si>
    <t>Művészetek Kincsesháza</t>
  </si>
  <si>
    <t>gazdálkodó intézmények</t>
  </si>
  <si>
    <t>Cím és alcím megnevezése</t>
  </si>
  <si>
    <t>2.</t>
  </si>
  <si>
    <t>3.</t>
  </si>
  <si>
    <t>6.</t>
  </si>
  <si>
    <t>8.</t>
  </si>
  <si>
    <t>4.</t>
  </si>
  <si>
    <t>5.</t>
  </si>
  <si>
    <t>7.</t>
  </si>
  <si>
    <t>26.</t>
  </si>
  <si>
    <t>Általános Iskolai,Óvodai és Eü.Gondnokság</t>
  </si>
  <si>
    <t>Liget Időskoruak Otthona</t>
  </si>
  <si>
    <t>Petőfi S.Óvoda</t>
  </si>
  <si>
    <t>Arany J.Óvoda</t>
  </si>
  <si>
    <t>Búzavirág Óvoda</t>
  </si>
  <si>
    <t>Nemzetőr sori Óvoda</t>
  </si>
  <si>
    <t>Toldi ltp-i Általános Iskola és Gimnázium</t>
  </si>
  <si>
    <t>Kodály Z.Ének-Zenei Általános Iskola</t>
  </si>
  <si>
    <t>Ált. Iskolai,Óvodai és Eü.Gondnokság: egyéb feladatok</t>
  </si>
  <si>
    <t>Városgondnokság: egyéb feladatok</t>
  </si>
  <si>
    <t>Zichy M.Iparművészeti SZKI</t>
  </si>
  <si>
    <t>Kinizsi P.Élelmiszeripari SZKI és Gimnázium</t>
  </si>
  <si>
    <t>Épitőipari, Faipari SZKI és Kollégium</t>
  </si>
  <si>
    <t>Munkácsy M.Gimnázium és Szakközépiskola</t>
  </si>
  <si>
    <t>Noszlopy G.Közgazdasági SZKI</t>
  </si>
  <si>
    <t>Városi Sportcsarnok és Létesítményei</t>
  </si>
  <si>
    <t>Szigeti Gy.- J.Egészségügyi Szakképző Iskola</t>
  </si>
  <si>
    <t>Széchenyi Kereskedelmi és Vendéglátóipari SZKI</t>
  </si>
  <si>
    <t>Eötvös L.Műszaki SZKI,Szakiskola  és Kollégium</t>
  </si>
  <si>
    <t>Uszoda és Gyógyfürdő</t>
  </si>
  <si>
    <t>Liszt F.Zeneiskola-Alapfoku MOI</t>
  </si>
  <si>
    <t>SZocioNet DD.Regionális Módszertani Humán SZK</t>
  </si>
  <si>
    <t>SZocioNet DD.Regionális M. HSZK-egyéb feladat</t>
  </si>
  <si>
    <t>Zrínyi I.Magyar-Angol Két Tanítási Nyelvű Ált. Iskola</t>
  </si>
  <si>
    <t>Bárczi G.Óvoda,Ált.I .SSZI,Diákotthon ,MK.és NT</t>
  </si>
  <si>
    <t>Együd Á.Ált. Művészeti K.és Alapfoku M.Okt.Intézmény</t>
  </si>
  <si>
    <t>Együd Á.Ált. Művészeti K.és Alapfoku MOI:egyéb feladatok</t>
  </si>
  <si>
    <t>Városi Sportcsarnok és Létesítményei: egyéb feladatok</t>
  </si>
  <si>
    <t>Festetics K.Művészeti Bázisóvoda</t>
  </si>
  <si>
    <t>Működési c.</t>
  </si>
  <si>
    <t>átadás</t>
  </si>
  <si>
    <t>43.</t>
  </si>
  <si>
    <t>56.</t>
  </si>
  <si>
    <t>57.</t>
  </si>
  <si>
    <t>27.</t>
  </si>
  <si>
    <t>32.</t>
  </si>
  <si>
    <t>36.</t>
  </si>
  <si>
    <t>44.</t>
  </si>
  <si>
    <t>55.</t>
  </si>
  <si>
    <t>34.</t>
  </si>
  <si>
    <t>31.</t>
  </si>
  <si>
    <t>40.</t>
  </si>
  <si>
    <t>48.</t>
  </si>
  <si>
    <t>45.</t>
  </si>
  <si>
    <t>összesen</t>
  </si>
  <si>
    <t>9.</t>
  </si>
  <si>
    <t>Személyi</t>
  </si>
  <si>
    <t>Munk.</t>
  </si>
  <si>
    <t>Dologi</t>
  </si>
  <si>
    <t>Támogatásértékű</t>
  </si>
  <si>
    <t>Szoc.pol.</t>
  </si>
  <si>
    <t>Felújítás</t>
  </si>
  <si>
    <t>Felhalm.</t>
  </si>
  <si>
    <t>juttatás</t>
  </si>
  <si>
    <t>terhelő</t>
  </si>
  <si>
    <t>kiadás</t>
  </si>
  <si>
    <t>működés</t>
  </si>
  <si>
    <t>felhalm.</t>
  </si>
  <si>
    <t>és</t>
  </si>
  <si>
    <t>járulékok</t>
  </si>
  <si>
    <t>áfá-val</t>
  </si>
  <si>
    <t>28.</t>
  </si>
  <si>
    <t>29.</t>
  </si>
  <si>
    <t>30.</t>
  </si>
  <si>
    <t>33.</t>
  </si>
  <si>
    <t>35.</t>
  </si>
  <si>
    <t>Tárgyévi</t>
  </si>
  <si>
    <t>maradvány</t>
  </si>
  <si>
    <t>Működési</t>
  </si>
  <si>
    <t>Szabad</t>
  </si>
  <si>
    <t>Ebből</t>
  </si>
  <si>
    <t>Munk.terh.</t>
  </si>
  <si>
    <t>Dologi és</t>
  </si>
  <si>
    <t>Áll.on kívüli</t>
  </si>
  <si>
    <t>egy.műk.c.</t>
  </si>
  <si>
    <t>42.</t>
  </si>
  <si>
    <t>39.</t>
  </si>
  <si>
    <t>54.</t>
  </si>
  <si>
    <t>Ált. Iskolai,Óvodai és Eü.Gond. egyéb feladatok</t>
  </si>
  <si>
    <t>Bárczi G.Óvoda,Ált.I .SSZI,D.MK.és NT</t>
  </si>
  <si>
    <t>Széchenyi Kereskedelmi és V. SZKI</t>
  </si>
  <si>
    <t>Együd Á.Ált. MK.és Alapfoku M.Okt.Intézmény</t>
  </si>
  <si>
    <t xml:space="preserve">Festetics K.Központi Óvoda </t>
  </si>
  <si>
    <t>KOLLÉGIUM</t>
  </si>
  <si>
    <t>kötelezettség</t>
  </si>
  <si>
    <t>49.</t>
  </si>
  <si>
    <t>52.</t>
  </si>
  <si>
    <t>53.</t>
  </si>
  <si>
    <t>Költségvetési szervek</t>
  </si>
  <si>
    <t>1254. Önkormányzati gazdálkodás- szektor</t>
  </si>
  <si>
    <t xml:space="preserve">1251. Intézmény  gazdálkodás - szektor </t>
  </si>
  <si>
    <t>Munkécsy M. Gimmnázium és Szakközépiskola</t>
  </si>
  <si>
    <t>Sporközpont és Sportiskola</t>
  </si>
  <si>
    <t>Műszaki SZKI feladatai</t>
  </si>
  <si>
    <t>átad. áll-n kív</t>
  </si>
  <si>
    <t>műk.kiad</t>
  </si>
  <si>
    <t>Támogatás é</t>
  </si>
  <si>
    <t>működ. Kiad</t>
  </si>
  <si>
    <t>ellát. Jut</t>
  </si>
  <si>
    <t>Szoc. p. és</t>
  </si>
  <si>
    <t>Támogatás ért.</t>
  </si>
  <si>
    <t>Támogatás é.</t>
  </si>
  <si>
    <t>Tám.ért.</t>
  </si>
  <si>
    <t>Áh-on</t>
  </si>
  <si>
    <t>és egyéb</t>
  </si>
  <si>
    <t>kív. műk.</t>
  </si>
  <si>
    <t>ezer ft-ban</t>
  </si>
  <si>
    <t>ellátott jutt.</t>
  </si>
  <si>
    <t>Korrigált</t>
  </si>
  <si>
    <t>pénzmaradvány</t>
  </si>
  <si>
    <t>Ebből:</t>
  </si>
  <si>
    <t>Kiemelt előirányzatra javasolt felhasználás</t>
  </si>
  <si>
    <t>korrekciók</t>
  </si>
  <si>
    <t>Szoc.p.és</t>
  </si>
  <si>
    <t>Felhalmozás</t>
  </si>
  <si>
    <t>ell.jutt.</t>
  </si>
  <si>
    <t>37.</t>
  </si>
  <si>
    <t>38.</t>
  </si>
  <si>
    <t>41.</t>
  </si>
  <si>
    <t>1251.Intézményi gazdálkodás összesen</t>
  </si>
  <si>
    <t>Intézményeknek</t>
  </si>
  <si>
    <t>PÉNZM.</t>
  </si>
  <si>
    <t>ÁTADÁS</t>
  </si>
  <si>
    <t>ÁTVÉTEL</t>
  </si>
  <si>
    <t>Polgármesteri Hivatal</t>
  </si>
  <si>
    <t>Szocio-Net Egyesített Szociális Intézmények</t>
  </si>
  <si>
    <t>Közgyűlés</t>
  </si>
  <si>
    <t>Sor-</t>
  </si>
  <si>
    <t>01.Városgondnokság</t>
  </si>
  <si>
    <t>29ű/4.o  =  2012.évi</t>
  </si>
  <si>
    <t>által jóv.</t>
  </si>
  <si>
    <t>jóváhagyott</t>
  </si>
  <si>
    <t>átad.áll-n kív</t>
  </si>
  <si>
    <t>szám</t>
  </si>
  <si>
    <t>beszámoló 29ű /3.o</t>
  </si>
  <si>
    <t>Hosszú lejáratú kv-i betétszámlák egyenlege</t>
  </si>
  <si>
    <t>Rövid lajáratú kv-i pénzfogalmi és betétszámlák záróegyenlege</t>
  </si>
  <si>
    <t>Pénztárak és betétkönyvek záróegyenlegei</t>
  </si>
  <si>
    <t>Záró pénzkészlet (1+2+3)</t>
  </si>
  <si>
    <t>Forgatási c.finanszírozási műveletek egyenlege</t>
  </si>
  <si>
    <t>Költségvetési aktív függő  elszámolások záróegyenlege</t>
  </si>
  <si>
    <t>Költségvetési aktív átfutó elszámolások</t>
  </si>
  <si>
    <t>Költségvetési aktív kiegyenlítő elszámolások</t>
  </si>
  <si>
    <t>Költségvetési aktív elszámolások (+)</t>
  </si>
  <si>
    <t>Költségvetési passzív függő  elszámolások záróegyenlege</t>
  </si>
  <si>
    <t>Költségvetési passzív  átfutó elszámolások</t>
  </si>
  <si>
    <t>Költségvetési passzív  kiegyenlítő elszámolások</t>
  </si>
  <si>
    <t>Költségvetési passzív elszámolások (-)</t>
  </si>
  <si>
    <t xml:space="preserve">Egyéb aktív és passzív  pü.elszámolások </t>
  </si>
  <si>
    <t>Előző években képzett kv-i tartalékok maradványa</t>
  </si>
  <si>
    <t>Vállalkozási tevékenység eredménye</t>
  </si>
  <si>
    <t>Előző években képzett tartalékok maradvádványa</t>
  </si>
  <si>
    <t>Vállalkozási tevékenység pénzforgalmi vállalkozási maradványa</t>
  </si>
  <si>
    <t>Tárgyévi helyesbített pénzmaradvány</t>
  </si>
  <si>
    <t>Intézményi kv-i befizetés többlettámogatás miatt</t>
  </si>
  <si>
    <t>Kv-i befizetés többlettámogatás miatt</t>
  </si>
  <si>
    <t>Költségvetési kiutalás kiutalatlan intézm.támogatás miatt</t>
  </si>
  <si>
    <t>Kv-i kiutalás kiutalatlan támogatás miatt</t>
  </si>
  <si>
    <t>Finanszírozásból származó korrekciók</t>
  </si>
  <si>
    <t>Pénzmaradványt terhelő elvonások, kiegészítések</t>
  </si>
  <si>
    <t xml:space="preserve">Módosított pénzmaradvány </t>
  </si>
  <si>
    <t>Vállalkozási tev. eredményéből alapt.ell.ra felh.összeg</t>
  </si>
  <si>
    <t xml:space="preserve">Kv-i pénzm.külön jogszabály alapján mód. tétel </t>
  </si>
  <si>
    <t>Módosított pénzm. és korrigált pénzmaradvány</t>
  </si>
  <si>
    <t>Kötelezettséggel terhelt  Egészségügyi Alapból maradvány</t>
  </si>
  <si>
    <t>Egyéb kötelezettséggel terhelt pénzmradvány</t>
  </si>
  <si>
    <t>Korrigált kötlezezettség</t>
  </si>
  <si>
    <t>Ebből: működési c.kötelezettséggel terhelt pénzmaradvány</t>
  </si>
  <si>
    <t xml:space="preserve">           felhalmozási  c. kötelezettséggel terhelt pénzmradvány</t>
  </si>
  <si>
    <t>Szabad pénzmaradvány</t>
  </si>
  <si>
    <t>Ebből: működési c. szabad pénzmradvány</t>
  </si>
  <si>
    <t xml:space="preserve">          felhalmozási  c. szabad  pénzmradvány</t>
  </si>
  <si>
    <t>Kiskincsári rendszer miatt nettó módon számolt korrekció</t>
  </si>
  <si>
    <t>Ebből: előző évi pénzmaradvány átvétele</t>
  </si>
  <si>
    <t xml:space="preserve">          előző évi pénzmaradvány átadása</t>
  </si>
  <si>
    <t>29ű/4.o  =  2012évi</t>
  </si>
  <si>
    <t xml:space="preserve">1251. Szektor összesen </t>
  </si>
  <si>
    <t>INTÉZMÉNYI ÖSSZESEN</t>
  </si>
  <si>
    <t>Ténylegesen</t>
  </si>
  <si>
    <t>Saját ht-ben</t>
  </si>
  <si>
    <t>költségvetésben</t>
  </si>
  <si>
    <t>előirányzat</t>
  </si>
  <si>
    <t>tervezett várható</t>
  </si>
  <si>
    <t>felhasználható</t>
  </si>
  <si>
    <t>módosítás</t>
  </si>
  <si>
    <t>korrigált pénzm.</t>
  </si>
  <si>
    <t>Személyi juttatás</t>
  </si>
  <si>
    <t>Munkaadót terhelő járulékok</t>
  </si>
  <si>
    <t>Dologi kiadás</t>
  </si>
  <si>
    <t>Szoc.pol. és ellátottak pénzb.juttatása</t>
  </si>
  <si>
    <t>Beruházás áfá-val</t>
  </si>
  <si>
    <t>Felújítás áfá-val</t>
  </si>
  <si>
    <t>Működési c. pénzm.tartaléka</t>
  </si>
  <si>
    <t>Kiadás összesen</t>
  </si>
  <si>
    <t>Működési célú pénzmaradvány</t>
  </si>
  <si>
    <t>Felhalmozási célú pénzmaradvány</t>
  </si>
  <si>
    <t>Pénzmaradvány összesen</t>
  </si>
  <si>
    <t>GODNOKSÁG ÖSSZESEN</t>
  </si>
  <si>
    <t>SZAKKÖZÉPISKOLA</t>
  </si>
  <si>
    <t>ÉS GIMNÁZIUM</t>
  </si>
  <si>
    <t xml:space="preserve">INTÉZNÉNY </t>
  </si>
  <si>
    <t xml:space="preserve">1251. SZEKTOR ÖSSZESEN </t>
  </si>
  <si>
    <t>2012.é.beszámoló</t>
  </si>
  <si>
    <t>02.Általános Iskolai, Óvodai és EÜ. Gondnokság</t>
  </si>
  <si>
    <t>02.01. Petőfi Sándor Központi Óvoda</t>
  </si>
  <si>
    <t>02.02. Rét utcai Központi Óvoda</t>
  </si>
  <si>
    <t>02.03. Bajcsy-Zs. Utcai Központi Óvoda</t>
  </si>
  <si>
    <t>02.04. Festetics Karolina Központi Óvoda</t>
  </si>
  <si>
    <t>02.05. Tar Csatár Központi Óvoda</t>
  </si>
  <si>
    <t>02.06.Nemzetőr sori Központi Óvoda</t>
  </si>
  <si>
    <t>02.07. Kodály Z. Ének-Zenei Általános Iskola</t>
  </si>
  <si>
    <t>02.08. Liszt F. Zeneiskola-Alapfoku MOI</t>
  </si>
  <si>
    <t>02.09.Ált.Iskolai,Óvodai és Eü Gond egyéb feladatok</t>
  </si>
  <si>
    <t>02.11. Táncsics M. Gimnázium</t>
  </si>
  <si>
    <t>02.12. Klebelsberg Középiskola Kollégium</t>
  </si>
  <si>
    <t>02.13. Sportközpont és Sportiskola</t>
  </si>
  <si>
    <t>02.14. Szocio-Net Egyesített Szociális Intézmények</t>
  </si>
  <si>
    <t>03. Bárczi G. Óvoda Ált. I. SSZI. D.MK, és NT</t>
  </si>
  <si>
    <t>04.. Eötvös L. Műszaki SZKI Szakiskola és Kollégium</t>
  </si>
  <si>
    <t>04.01. Zichy M Iparművészeti SZKI</t>
  </si>
  <si>
    <t>04.02. Széchenyi Kereskedelmi és V. SZKI</t>
  </si>
  <si>
    <t>04.03. Kinizsi P. Élelmiszeripari SZKI és Gimnázium</t>
  </si>
  <si>
    <t>04.04. Építőipari, Faipari SZKI és Kollégium</t>
  </si>
  <si>
    <t>04.05. Szigeti Gy.-J. Egészségügyi Szakképző Iskola</t>
  </si>
  <si>
    <t>04.06. Noszlopy G. Közgazdasági SZKI</t>
  </si>
  <si>
    <t>04.07. Műszaki SZKI feladatai</t>
  </si>
  <si>
    <t>05. Együd Á. Ált. MK. És Alapfoku M.Okt. Intézmény</t>
  </si>
  <si>
    <t>06. Polgármesteri Hivatal</t>
  </si>
  <si>
    <t>2013.évi</t>
  </si>
  <si>
    <t>01. VÁROSGONDNOKSÁG FELADATAI</t>
  </si>
  <si>
    <t>02. ÁLTALÁNOS ISKOLAI ÓVODAI ÉS EÜ.</t>
  </si>
  <si>
    <t>02.01. PETŐFI KÖZPONTI ÓVODA</t>
  </si>
  <si>
    <t>02.02. RÉT U. KÖZPONTI ÓVODA</t>
  </si>
  <si>
    <t>02.03. BAJCSY ZS. KÖZPONTI ÓVODA</t>
  </si>
  <si>
    <t>02.04. FESTETICS K. KÖZPONTI ÓVODA</t>
  </si>
  <si>
    <t>02.05.TART CS. KÖZPONTI ÓVODA</t>
  </si>
  <si>
    <t>02.06. NEMZETŐR S. KÖZPONTI ÓVODA</t>
  </si>
  <si>
    <t>03. BÁRCZI G. ÓVODA ÁLT.I. SSZI. D.MK, ÉS NT</t>
  </si>
  <si>
    <t>04. EÖTVÖS L. MŰSZAKI SZKI SZAKISKOLA ÉS</t>
  </si>
  <si>
    <t>04.01. ZICHY M IPARMŰVÉSZETI SZKI</t>
  </si>
  <si>
    <t>04.02. SZÉCHENYI KERESKEDELMI ÉS V. SZKI</t>
  </si>
  <si>
    <t>04.03. KINIZSI P. ÉLELMISZERIPAIR SZKI</t>
  </si>
  <si>
    <t>04.04. ÉPÍTŐIPARI, FAIPARI SZKI ÉS KOLLÉGIUM</t>
  </si>
  <si>
    <t>04.05. SZIGETI GY.-J. EGÉSZSÉGÜGYI SZAKKÉPZŐ ISKOLA</t>
  </si>
  <si>
    <t>04.06. NOSZLOPY G. KÖZGAZDASÁGI SZKI</t>
  </si>
  <si>
    <t>04.07. MŰSZAKI SZKI FELADATI</t>
  </si>
  <si>
    <t>02.07.KODÁLY Z. KÖZPONTI ÁLTALÁNOS ISKOLA</t>
  </si>
  <si>
    <t>02.08. LISZT F. ZENEISKOLA</t>
  </si>
  <si>
    <t>02.09. GONDNOKSÁG FELADATAI</t>
  </si>
  <si>
    <t xml:space="preserve">02.10. MUNKÁCSY  M. GIMNÁZIUM ÉS </t>
  </si>
  <si>
    <t>02.11. TÁNCSICS M. GIMNÁZIUM</t>
  </si>
  <si>
    <t xml:space="preserve">02.12. KLEBELSBERG KÖZÉPISKOLA </t>
  </si>
  <si>
    <t>02.13. SPORTKÖZPONT ÉS SPORTISKOLA</t>
  </si>
  <si>
    <t>02.14. SZOCIO-NET EGYESÍTETT SZOCIÁLIS INTÉZMÉNYEK</t>
  </si>
  <si>
    <t xml:space="preserve">05. EGYÜD Á. ÁLT MK ÉS ALAPFOKU M. OKT. </t>
  </si>
  <si>
    <t>06.POLGÁRMESTERI HIVATAL</t>
  </si>
  <si>
    <t>kötelezettségek</t>
  </si>
  <si>
    <t xml:space="preserve"> által kimutatott</t>
  </si>
  <si>
    <t xml:space="preserve">Ellenőrzés </t>
  </si>
  <si>
    <t xml:space="preserve">2012.évi pénzmaradvány ellenörzése során kimutatott kötelezettségvállalás </t>
  </si>
  <si>
    <t>kötelezetts.</t>
  </si>
  <si>
    <t>Kötelezettségekből</t>
  </si>
  <si>
    <t xml:space="preserve">GESZ-hez </t>
  </si>
  <si>
    <t>kerülő</t>
  </si>
  <si>
    <t xml:space="preserve">2012.évi pénzmaradvány ellenörzése során kimutatott kötelezettségvállalásokből GESZ-hez kerülő </t>
  </si>
  <si>
    <t>46.</t>
  </si>
  <si>
    <t>47.</t>
  </si>
  <si>
    <t xml:space="preserve">KLIK-hez </t>
  </si>
  <si>
    <t xml:space="preserve">2012.évi pénzmaradvány ellenörzése során kimutatott kötelezettségvállalásokből KLIK-hez kerülő </t>
  </si>
  <si>
    <t>50.</t>
  </si>
  <si>
    <t>51.</t>
  </si>
  <si>
    <t>58.</t>
  </si>
  <si>
    <t>59.</t>
  </si>
  <si>
    <t>60.</t>
  </si>
  <si>
    <t>61.</t>
  </si>
  <si>
    <t>62.</t>
  </si>
  <si>
    <t>63.</t>
  </si>
  <si>
    <t>64.</t>
  </si>
  <si>
    <t>kerülők</t>
  </si>
  <si>
    <t>Intézménynél</t>
  </si>
  <si>
    <t>maradó</t>
  </si>
  <si>
    <t>tisztázandó</t>
  </si>
  <si>
    <t>2013-ban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</si>
  <si>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</si>
  <si>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</si>
  <si>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</si>
  <si>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</si>
  <si>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</si>
  <si>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</si>
  <si>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</si>
  <si>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</si>
  <si>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</si>
  <si>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</si>
  <si>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</si>
  <si>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</si>
  <si>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</si>
  <si>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</si>
  <si>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</si>
  <si>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</si>
  <si>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 xml:space="preserve">Önkormányzatnál </t>
  </si>
  <si>
    <t>2012.évi pénzmaradvány ellenörzése során kimutatott kötelezettségvállalásokből Önkormányzatnál maradó</t>
  </si>
  <si>
    <t>2013. -ban</t>
  </si>
  <si>
    <t>2012.évi pénzmaradvány ellenörzése során kimutatott kötelezettségvállalásokből 2013.-ban tisztázandó</t>
  </si>
  <si>
    <t xml:space="preserve">Intézménynél </t>
  </si>
  <si>
    <t>marad</t>
  </si>
  <si>
    <t>2012.évi pénzmaradvány ellenörzése során kimutatott kötelezettségvállalásokből 2013.-ban Intézménynél marad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</si>
  <si>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</si>
  <si>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</si>
  <si>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</si>
  <si>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</si>
  <si>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</si>
  <si>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</si>
  <si>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</si>
  <si>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</si>
  <si>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</si>
  <si>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</si>
  <si>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</si>
  <si>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</si>
  <si>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</si>
  <si>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</si>
  <si>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</si>
  <si>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</si>
  <si>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Pótelőirányzat</t>
  </si>
  <si>
    <t>Javasolt pótelőirányzatból:</t>
  </si>
  <si>
    <t>igényelt</t>
  </si>
  <si>
    <t>javasolt</t>
  </si>
  <si>
    <t xml:space="preserve">személyi </t>
  </si>
  <si>
    <t>munk.terh.</t>
  </si>
  <si>
    <t>dologi</t>
  </si>
  <si>
    <t>felh.c.</t>
  </si>
  <si>
    <t>műk.c.</t>
  </si>
  <si>
    <t>Ellátottak</t>
  </si>
  <si>
    <t>felújítás</t>
  </si>
  <si>
    <t>Kiadás</t>
  </si>
  <si>
    <t>összeg</t>
  </si>
  <si>
    <t>jellegű</t>
  </si>
  <si>
    <t>juttatása</t>
  </si>
  <si>
    <t>Intézmény</t>
  </si>
  <si>
    <t>01 Városgondnokság</t>
  </si>
  <si>
    <t>Új parkolási program beszerzése</t>
  </si>
  <si>
    <t>Városgondnokság pótigények összesen:</t>
  </si>
  <si>
    <t>2.01.Petőfi Sándor Központi Óvoda</t>
  </si>
  <si>
    <t>Kötelező pedagógus továbbképzés</t>
  </si>
  <si>
    <t>02.02. Rét Utcai Központi Óvoda</t>
  </si>
  <si>
    <t>Petőfi Sándor Központi Óvoda pótigények összesen:</t>
  </si>
  <si>
    <t>Rét Utcai Központi Óvoda pótigények összesen:</t>
  </si>
  <si>
    <t>02.03. Bajcsy Zs. U. Központi Óvoda</t>
  </si>
  <si>
    <t>Bajcsy Zs. U.  Központi Óvoda pótigények összesen:</t>
  </si>
  <si>
    <t>02.04. Festetics K arolina Központi Óvoda</t>
  </si>
  <si>
    <t>Főbejárat kapujának felújítása</t>
  </si>
  <si>
    <t>02.05.Tar Cs. Központi Óvoda</t>
  </si>
  <si>
    <t>Tar cs.  Központi Óvoda pótigények összesen:</t>
  </si>
  <si>
    <t>02.06.Nemzetőr Sori  Központi Óvoda</t>
  </si>
  <si>
    <t>02.07. Ált. Iskolai, Óvodai és Eü Gondnokság : egyéb feladatok</t>
  </si>
  <si>
    <t>Ált Iskola, Óvodai és Eü. Gond.  pótigények össz:</t>
  </si>
  <si>
    <t>Nemzetőrsori  Központi Óvoda pótigények össz:</t>
  </si>
  <si>
    <t>02.08.Kaposvári Sportközpont és Sportiskola</t>
  </si>
  <si>
    <t>04. Polgármesteri Hivatal</t>
  </si>
  <si>
    <t>Polgármesteri Hivatal pótigények összesen:</t>
  </si>
  <si>
    <t>Intézményi Pótigények</t>
  </si>
  <si>
    <t>Intézményil pótigények összesen:</t>
  </si>
  <si>
    <t>Festetics Karolina  Központi Óvoda pótigények össz:</t>
  </si>
  <si>
    <t>Kaposvári Sportközpont és S. pótigények össz:</t>
  </si>
  <si>
    <t xml:space="preserve">Kodály Z. Központi Iskola munkaruha </t>
  </si>
  <si>
    <t>Klebelsberg Középiskolai Kollégium munkaruha beszerzése</t>
  </si>
  <si>
    <t>Liszt F. Zeneiskola munkaruha beszerzése</t>
  </si>
  <si>
    <t>Táncsics M. Gimnázium munkaruha beszerzése</t>
  </si>
  <si>
    <t>Munkácsy M. Gimnázium munkaruha beszerzése</t>
  </si>
  <si>
    <t>Bárczi G. Ált  I.  munkaruha beszerzése</t>
  </si>
  <si>
    <t>TAO pályázathoz  30%-os önerejének biztosítása: (körcsarnok öltözőinek, orvosi és gyúró szobáinak felújítása, mobil eredményjelző, illetve a kosárlabda szakág eredményes felkészítéséhez szükséges technikai eszközök beszerzése )</t>
  </si>
  <si>
    <t>Nagyterem parketta felújítás, asztalok és székek cseréje, egyéb felújítási és karbantartási munkák</t>
  </si>
  <si>
    <t>Klebelsberg Középiskolai Kollégium épület állapotát javító karbantartási munkák: ( tornaterem beázás megszüntetése, csapadékvíz lefolyó csatorna javítása, zuhanyzókban víztakarékos csaptelepek cseréje, zuhanyzókban szellőző rendszer korszerüsítése, épület külső faszerkezeteinek állagmegóvása)</t>
  </si>
  <si>
    <t>Korrigált pénzmaradvány és eredmény összesen átadás utáni</t>
  </si>
  <si>
    <t>1254. Önkormányzati gazdálkodás</t>
  </si>
  <si>
    <t>Korrigált pénzm</t>
  </si>
  <si>
    <t>és erdmény össz</t>
  </si>
  <si>
    <t>átadás utáni</t>
  </si>
  <si>
    <t>Önállóan működő és gazdálkodó és</t>
  </si>
  <si>
    <t>önállóan működő költségvetési szervek</t>
  </si>
  <si>
    <t>ÖSSZESEN</t>
  </si>
  <si>
    <t>02.10. Munkácsy M. Gimnázium és Szakközépiskola</t>
  </si>
  <si>
    <t>GESZ-hez működtetésre kerülő Intézmények</t>
  </si>
  <si>
    <t>2012.évi pénzmaradvány elszámolásnál kötötö dolgoi (energiák) kötelezetségvállalása</t>
  </si>
  <si>
    <t xml:space="preserve">Villamos energia </t>
  </si>
  <si>
    <t xml:space="preserve">Gáz </t>
  </si>
  <si>
    <t>Gáz</t>
  </si>
  <si>
    <t>Áfa</t>
  </si>
  <si>
    <t>ÁFÁ</t>
  </si>
  <si>
    <t>07.1</t>
  </si>
  <si>
    <t>07.2</t>
  </si>
  <si>
    <t>07.3</t>
  </si>
  <si>
    <t>07.4</t>
  </si>
  <si>
    <t>07.5</t>
  </si>
  <si>
    <t>07.6</t>
  </si>
  <si>
    <t>07.1.1</t>
  </si>
  <si>
    <t>07.1.2</t>
  </si>
  <si>
    <t>07.1.3</t>
  </si>
  <si>
    <t>Benedek E. Ált. isk</t>
  </si>
  <si>
    <t>Zrínyi Ált isk</t>
  </si>
  <si>
    <t>Toponári Ált. isk</t>
  </si>
  <si>
    <t>09.1</t>
  </si>
  <si>
    <t>09.2</t>
  </si>
  <si>
    <t>09.3</t>
  </si>
  <si>
    <t>09.4</t>
  </si>
  <si>
    <t>Liget Idősek Otthona</t>
  </si>
  <si>
    <t>Bölcsödei Központ</t>
  </si>
  <si>
    <t>Távhő</t>
  </si>
  <si>
    <t xml:space="preserve">Távhő 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</si>
  <si>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</si>
  <si>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</si>
  <si>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</si>
  <si>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</si>
  <si>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</si>
  <si>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Sportközpont és Sportiskola</t>
  </si>
  <si>
    <t>Együd Á.Kulturális Központ</t>
  </si>
  <si>
    <t xml:space="preserve">Rippl-Rónai Megyei Hatókörű Városi Múzeum </t>
  </si>
  <si>
    <t>02.09. Szocio-Net Egyesített Szociális Intézmények</t>
  </si>
  <si>
    <t>2013.é.beszámoló</t>
  </si>
  <si>
    <t>29ű/4.o  =  2013.évi</t>
  </si>
  <si>
    <t>Előző évi tartalék miatti elvonás kiegészítés</t>
  </si>
  <si>
    <t>Korrekciók összesen előző évi tartalék</t>
  </si>
  <si>
    <t>beszámoló</t>
  </si>
  <si>
    <t>2015.évi</t>
  </si>
  <si>
    <t>02. Petőfi Sándor Központi Óvoda</t>
  </si>
  <si>
    <t>03. Rét utcai Központi Óvoda</t>
  </si>
  <si>
    <t>04. Bajcsy-Zs. Utcai Központi Óvoda</t>
  </si>
  <si>
    <t>05. Festetics Karolina Központi Óvoda</t>
  </si>
  <si>
    <t>06. Tar Csatár Központi Óvoda</t>
  </si>
  <si>
    <t>07.Nemzetőr sori Központi Óvoda</t>
  </si>
  <si>
    <t>08.Ált.Iskolai,Óvodai és Eü Gond egyéb feladatok</t>
  </si>
  <si>
    <t>09. Sportközpont és Sportiskola</t>
  </si>
  <si>
    <t>11. Polgármesteri Hivatal</t>
  </si>
  <si>
    <t>12. Rippl-Rónai Megyei Hatókörű Városi Múzeum</t>
  </si>
  <si>
    <t>működ. Kiadás</t>
  </si>
  <si>
    <t>átvétel</t>
  </si>
  <si>
    <t>egy.működési</t>
  </si>
  <si>
    <t>támogatásért.bev</t>
  </si>
  <si>
    <t>vállalás</t>
  </si>
  <si>
    <t>2.=3+..14</t>
  </si>
  <si>
    <t xml:space="preserve">Ellenőri </t>
  </si>
  <si>
    <t xml:space="preserve">Vizsgálat </t>
  </si>
  <si>
    <t xml:space="preserve">szerinti </t>
  </si>
  <si>
    <t>elvonás</t>
  </si>
  <si>
    <t>19.=17-18</t>
  </si>
  <si>
    <t>alulfinanszírozás</t>
  </si>
  <si>
    <t>15.=1-2&gt;0</t>
  </si>
  <si>
    <t>16.=1-2&lt;0</t>
  </si>
  <si>
    <t>20=19-16+15</t>
  </si>
  <si>
    <t>Takáts Gyula Megyei és Városi Könyvtár</t>
  </si>
  <si>
    <t>10. Együd Árpád Kulturális Központ</t>
  </si>
  <si>
    <t>13. Takáts Gyula Megyei és Városi Könyvtár</t>
  </si>
  <si>
    <t>Alul</t>
  </si>
  <si>
    <t>finanszírozás</t>
  </si>
  <si>
    <t>intézményi</t>
  </si>
  <si>
    <t>ÁHT.-n belül</t>
  </si>
  <si>
    <t>ÁHT.-n kívül</t>
  </si>
  <si>
    <t>Műk.c tám</t>
  </si>
  <si>
    <t xml:space="preserve">maradvány </t>
  </si>
  <si>
    <t>Kaposvári Humánszolgáltatási Gondnokság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</si>
</sst>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94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"/>
      <name val="MS Sans Serif"/>
      <family val="2"/>
    </font>
    <font>
      <sz val="9"/>
      <name val="Times New Roman CE"/>
      <family val="1"/>
    </font>
    <font>
      <sz val="8"/>
      <name val="Times New Roman CE"/>
      <family val="0"/>
    </font>
    <font>
      <b/>
      <sz val="9"/>
      <name val="Times New Roman CE"/>
      <family val="0"/>
    </font>
    <font>
      <sz val="9"/>
      <color indexed="10"/>
      <name val="Times New Roman CE"/>
      <family val="1"/>
    </font>
    <font>
      <b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sz val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9"/>
      <color indexed="10"/>
      <name val="Times New Roman CE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 CE"/>
      <family val="1"/>
    </font>
    <font>
      <b/>
      <sz val="9"/>
      <color rgb="FFFF0000"/>
      <name val="Times New Roman CE"/>
      <family val="0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1" fillId="13" borderId="0" applyNumberFormat="0" applyBorder="0" applyAlignment="0" applyProtection="0"/>
    <xf numFmtId="0" fontId="64" fillId="18" borderId="0" applyNumberFormat="0" applyBorder="0" applyAlignment="0" applyProtection="0"/>
    <xf numFmtId="0" fontId="1" fillId="7" borderId="0" applyNumberFormat="0" applyBorder="0" applyAlignment="0" applyProtection="0"/>
    <xf numFmtId="0" fontId="64" fillId="19" borderId="0" applyNumberFormat="0" applyBorder="0" applyAlignment="0" applyProtection="0"/>
    <xf numFmtId="0" fontId="1" fillId="20" borderId="0" applyNumberFormat="0" applyBorder="0" applyAlignment="0" applyProtection="0"/>
    <xf numFmtId="0" fontId="64" fillId="21" borderId="0" applyNumberFormat="0" applyBorder="0" applyAlignment="0" applyProtection="0"/>
    <xf numFmtId="0" fontId="1" fillId="22" borderId="0" applyNumberFormat="0" applyBorder="0" applyAlignment="0" applyProtection="0"/>
    <xf numFmtId="0" fontId="64" fillId="23" borderId="0" applyNumberFormat="0" applyBorder="0" applyAlignment="0" applyProtection="0"/>
    <xf numFmtId="0" fontId="1" fillId="13" borderId="0" applyNumberFormat="0" applyBorder="0" applyAlignment="0" applyProtection="0"/>
    <xf numFmtId="0" fontId="64" fillId="24" borderId="0" applyNumberFormat="0" applyBorder="0" applyAlignment="0" applyProtection="0"/>
    <xf numFmtId="0" fontId="1" fillId="9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0" fillId="13" borderId="0" applyNumberFormat="0" applyBorder="0" applyAlignment="0" applyProtection="0"/>
    <xf numFmtId="0" fontId="63" fillId="28" borderId="0" applyNumberFormat="0" applyBorder="0" applyAlignment="0" applyProtection="0"/>
    <xf numFmtId="0" fontId="20" fillId="29" borderId="0" applyNumberFormat="0" applyBorder="0" applyAlignment="0" applyProtection="0"/>
    <xf numFmtId="0" fontId="63" fillId="30" borderId="0" applyNumberFormat="0" applyBorder="0" applyAlignment="0" applyProtection="0"/>
    <xf numFmtId="0" fontId="20" fillId="31" borderId="0" applyNumberFormat="0" applyBorder="0" applyAlignment="0" applyProtection="0"/>
    <xf numFmtId="0" fontId="63" fillId="32" borderId="0" applyNumberFormat="0" applyBorder="0" applyAlignment="0" applyProtection="0"/>
    <xf numFmtId="0" fontId="20" fillId="22" borderId="0" applyNumberFormat="0" applyBorder="0" applyAlignment="0" applyProtection="0"/>
    <xf numFmtId="0" fontId="63" fillId="33" borderId="0" applyNumberFormat="0" applyBorder="0" applyAlignment="0" applyProtection="0"/>
    <xf numFmtId="0" fontId="20" fillId="13" borderId="0" applyNumberFormat="0" applyBorder="0" applyAlignment="0" applyProtection="0"/>
    <xf numFmtId="0" fontId="63" fillId="34" borderId="0" applyNumberFormat="0" applyBorder="0" applyAlignment="0" applyProtection="0"/>
    <xf numFmtId="0" fontId="20" fillId="7" borderId="0" applyNumberFormat="0" applyBorder="0" applyAlignment="0" applyProtection="0"/>
    <xf numFmtId="0" fontId="65" fillId="35" borderId="1" applyNumberFormat="0" applyAlignment="0" applyProtection="0"/>
    <xf numFmtId="0" fontId="21" fillId="20" borderId="2" applyNumberFormat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35" fillId="0" borderId="4" applyNumberFormat="0" applyFill="0" applyAlignment="0" applyProtection="0"/>
    <xf numFmtId="0" fontId="68" fillId="0" borderId="5" applyNumberFormat="0" applyFill="0" applyAlignment="0" applyProtection="0"/>
    <xf numFmtId="0" fontId="36" fillId="0" borderId="6" applyNumberFormat="0" applyFill="0" applyAlignment="0" applyProtection="0"/>
    <xf numFmtId="0" fontId="69" fillId="0" borderId="7" applyNumberFormat="0" applyFill="0" applyAlignment="0" applyProtection="0"/>
    <xf numFmtId="0" fontId="37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36" borderId="9" applyNumberFormat="0" applyAlignment="0" applyProtection="0"/>
    <xf numFmtId="0" fontId="22" fillId="37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23" fillId="0" borderId="12" applyNumberFormat="0" applyFill="0" applyAlignment="0" applyProtection="0"/>
    <xf numFmtId="0" fontId="0" fillId="38" borderId="13" applyNumberFormat="0" applyFont="0" applyAlignment="0" applyProtection="0"/>
    <xf numFmtId="0" fontId="7" fillId="9" borderId="14" applyNumberFormat="0" applyFont="0" applyAlignment="0" applyProtection="0"/>
    <xf numFmtId="0" fontId="20" fillId="3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73" fillId="43" borderId="0" applyNumberFormat="0" applyBorder="0" applyAlignment="0" applyProtection="0"/>
    <xf numFmtId="0" fontId="24" fillId="13" borderId="0" applyNumberFormat="0" applyBorder="0" applyAlignment="0" applyProtection="0"/>
    <xf numFmtId="0" fontId="74" fillId="44" borderId="15" applyNumberFormat="0" applyAlignment="0" applyProtection="0"/>
    <xf numFmtId="0" fontId="25" fillId="45" borderId="16" applyNumberFormat="0" applyAlignment="0" applyProtection="0"/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7" fillId="0" borderId="17" applyNumberFormat="0" applyFill="0" applyAlignment="0" applyProtection="0"/>
    <xf numFmtId="0" fontId="27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46" borderId="0" applyNumberFormat="0" applyBorder="0" applyAlignment="0" applyProtection="0"/>
    <xf numFmtId="0" fontId="28" fillId="47" borderId="0" applyNumberFormat="0" applyBorder="0" applyAlignment="0" applyProtection="0"/>
    <xf numFmtId="0" fontId="79" fillId="48" borderId="0" applyNumberFormat="0" applyBorder="0" applyAlignment="0" applyProtection="0"/>
    <xf numFmtId="0" fontId="38" fillId="20" borderId="0" applyNumberFormat="0" applyBorder="0" applyAlignment="0" applyProtection="0"/>
    <xf numFmtId="0" fontId="80" fillId="44" borderId="1" applyNumberFormat="0" applyAlignment="0" applyProtection="0"/>
    <xf numFmtId="0" fontId="39" fillId="45" borderId="2" applyNumberFormat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1" fillId="0" borderId="20" xfId="0" applyFont="1" applyFill="1" applyBorder="1" applyAlignment="1">
      <alignment/>
    </xf>
    <xf numFmtId="3" fontId="82" fillId="0" borderId="19" xfId="0" applyNumberFormat="1" applyFont="1" applyFill="1" applyBorder="1" applyAlignment="1">
      <alignment/>
    </xf>
    <xf numFmtId="3" fontId="81" fillId="0" borderId="19" xfId="0" applyNumberFormat="1" applyFont="1" applyFill="1" applyBorder="1" applyAlignment="1">
      <alignment/>
    </xf>
    <xf numFmtId="0" fontId="81" fillId="0" borderId="19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1" fillId="0" borderId="19" xfId="0" applyFont="1" applyFill="1" applyBorder="1" applyAlignment="1">
      <alignment horizontal="center"/>
    </xf>
    <xf numFmtId="0" fontId="81" fillId="0" borderId="21" xfId="0" applyFont="1" applyFill="1" applyBorder="1" applyAlignment="1">
      <alignment/>
    </xf>
    <xf numFmtId="3" fontId="81" fillId="0" borderId="19" xfId="0" applyNumberFormat="1" applyFont="1" applyFill="1" applyBorder="1" applyAlignment="1">
      <alignment horizontal="left" vertical="top"/>
    </xf>
    <xf numFmtId="3" fontId="83" fillId="0" borderId="19" xfId="0" applyNumberFormat="1" applyFont="1" applyFill="1" applyBorder="1" applyAlignment="1">
      <alignment/>
    </xf>
    <xf numFmtId="3" fontId="83" fillId="0" borderId="19" xfId="0" applyNumberFormat="1" applyFont="1" applyFill="1" applyBorder="1" applyAlignment="1">
      <alignment horizontal="left"/>
    </xf>
    <xf numFmtId="3" fontId="82" fillId="0" borderId="19" xfId="0" applyNumberFormat="1" applyFont="1" applyFill="1" applyBorder="1" applyAlignment="1">
      <alignment horizontal="left"/>
    </xf>
    <xf numFmtId="3" fontId="81" fillId="0" borderId="19" xfId="0" applyNumberFormat="1" applyFont="1" applyFill="1" applyBorder="1" applyAlignment="1">
      <alignment horizontal="left" vertical="center"/>
    </xf>
    <xf numFmtId="3" fontId="82" fillId="0" borderId="1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/>
    </xf>
    <xf numFmtId="3" fontId="84" fillId="0" borderId="24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5" fillId="0" borderId="21" xfId="0" applyNumberFormat="1" applyFont="1" applyFill="1" applyBorder="1" applyAlignment="1">
      <alignment/>
    </xf>
    <xf numFmtId="3" fontId="84" fillId="0" borderId="19" xfId="0" applyNumberFormat="1" applyFont="1" applyFill="1" applyBorder="1" applyAlignment="1">
      <alignment horizontal="right"/>
    </xf>
    <xf numFmtId="3" fontId="84" fillId="0" borderId="19" xfId="0" applyNumberFormat="1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 horizontal="right" vertical="top"/>
    </xf>
    <xf numFmtId="3" fontId="85" fillId="0" borderId="19" xfId="0" applyNumberFormat="1" applyFont="1" applyFill="1" applyBorder="1" applyAlignment="1">
      <alignment horizontal="right" vertical="top"/>
    </xf>
    <xf numFmtId="0" fontId="9" fillId="0" borderId="20" xfId="92" applyFont="1" applyFill="1" applyBorder="1" applyAlignment="1">
      <alignment horizontal="center"/>
      <protection/>
    </xf>
    <xf numFmtId="0" fontId="7" fillId="0" borderId="0" xfId="92" applyFont="1">
      <alignment/>
      <protection/>
    </xf>
    <xf numFmtId="0" fontId="9" fillId="0" borderId="19" xfId="92" applyFont="1" applyFill="1" applyBorder="1" applyAlignment="1">
      <alignment horizontal="center"/>
      <protection/>
    </xf>
    <xf numFmtId="0" fontId="3" fillId="0" borderId="19" xfId="92" applyFont="1" applyFill="1" applyBorder="1" applyAlignment="1">
      <alignment horizontal="center"/>
      <protection/>
    </xf>
    <xf numFmtId="0" fontId="3" fillId="0" borderId="21" xfId="92" applyFont="1" applyFill="1" applyBorder="1" applyAlignment="1">
      <alignment horizontal="center"/>
      <protection/>
    </xf>
    <xf numFmtId="0" fontId="3" fillId="0" borderId="28" xfId="92" applyFont="1" applyFill="1" applyBorder="1" applyAlignment="1">
      <alignment horizontal="center"/>
      <protection/>
    </xf>
    <xf numFmtId="0" fontId="9" fillId="0" borderId="24" xfId="92" applyFont="1" applyFill="1" applyBorder="1" applyAlignment="1">
      <alignment horizontal="center"/>
      <protection/>
    </xf>
    <xf numFmtId="3" fontId="5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 applyAlignment="1">
      <alignment horizontal="left"/>
      <protection/>
    </xf>
    <xf numFmtId="3" fontId="2" fillId="0" borderId="19" xfId="92" applyNumberFormat="1" applyFont="1" applyFill="1" applyBorder="1">
      <alignment/>
      <protection/>
    </xf>
    <xf numFmtId="3" fontId="2" fillId="0" borderId="19" xfId="92" applyNumberFormat="1" applyFont="1" applyFill="1" applyBorder="1" applyAlignment="1">
      <alignment horizontal="left"/>
      <protection/>
    </xf>
    <xf numFmtId="3" fontId="4" fillId="0" borderId="19" xfId="92" applyNumberFormat="1" applyFont="1" applyFill="1" applyBorder="1" applyAlignment="1">
      <alignment horizontal="left"/>
      <protection/>
    </xf>
    <xf numFmtId="3" fontId="5" fillId="0" borderId="24" xfId="92" applyNumberFormat="1" applyFont="1" applyFill="1" applyBorder="1">
      <alignment/>
      <protection/>
    </xf>
    <xf numFmtId="3" fontId="5" fillId="0" borderId="24" xfId="92" applyNumberFormat="1" applyFont="1" applyFill="1" applyBorder="1" applyAlignment="1">
      <alignment horizontal="left"/>
      <protection/>
    </xf>
    <xf numFmtId="3" fontId="13" fillId="0" borderId="19" xfId="0" applyNumberFormat="1" applyFont="1" applyFill="1" applyBorder="1" applyAlignment="1">
      <alignment/>
    </xf>
    <xf numFmtId="3" fontId="84" fillId="0" borderId="19" xfId="92" applyNumberFormat="1" applyFont="1" applyFill="1" applyBorder="1">
      <alignment/>
      <protection/>
    </xf>
    <xf numFmtId="3" fontId="84" fillId="0" borderId="24" xfId="92" applyNumberFormat="1" applyFont="1" applyFill="1" applyBorder="1">
      <alignment/>
      <protection/>
    </xf>
    <xf numFmtId="0" fontId="7" fillId="0" borderId="0" xfId="92" applyFont="1" applyFill="1">
      <alignment/>
      <protection/>
    </xf>
    <xf numFmtId="3" fontId="7" fillId="0" borderId="0" xfId="92" applyNumberFormat="1" applyFont="1" applyFill="1">
      <alignment/>
      <protection/>
    </xf>
    <xf numFmtId="0" fontId="14" fillId="0" borderId="0" xfId="92" applyFont="1" applyFill="1">
      <alignment/>
      <protection/>
    </xf>
    <xf numFmtId="3" fontId="84" fillId="0" borderId="19" xfId="0" applyNumberFormat="1" applyFont="1" applyFill="1" applyBorder="1" applyAlignment="1">
      <alignment/>
    </xf>
    <xf numFmtId="3" fontId="8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left"/>
    </xf>
    <xf numFmtId="3" fontId="5" fillId="0" borderId="19" xfId="92" applyNumberFormat="1" applyFont="1" applyFill="1" applyBorder="1" applyAlignment="1">
      <alignment horizontal="left"/>
      <protection/>
    </xf>
    <xf numFmtId="0" fontId="15" fillId="0" borderId="20" xfId="102" applyFont="1" applyBorder="1">
      <alignment/>
      <protection/>
    </xf>
    <xf numFmtId="0" fontId="16" fillId="0" borderId="20" xfId="102" applyFont="1" applyBorder="1" applyAlignment="1">
      <alignment horizontal="center"/>
      <protection/>
    </xf>
    <xf numFmtId="3" fontId="2" fillId="0" borderId="20" xfId="102" applyNumberFormat="1" applyFont="1" applyBorder="1" applyAlignment="1">
      <alignment horizontal="center"/>
      <protection/>
    </xf>
    <xf numFmtId="3" fontId="2" fillId="0" borderId="20" xfId="102" applyNumberFormat="1" applyFont="1" applyFill="1" applyBorder="1" applyAlignment="1" applyProtection="1">
      <alignment horizontal="center"/>
      <protection/>
    </xf>
    <xf numFmtId="0" fontId="7" fillId="0" borderId="0" xfId="102" applyFont="1">
      <alignment/>
      <protection/>
    </xf>
    <xf numFmtId="0" fontId="15" fillId="0" borderId="19" xfId="102" applyFont="1" applyBorder="1" applyAlignment="1">
      <alignment horizontal="center"/>
      <protection/>
    </xf>
    <xf numFmtId="0" fontId="17" fillId="0" borderId="19" xfId="102" applyFont="1" applyBorder="1" applyAlignment="1">
      <alignment horizontal="center"/>
      <protection/>
    </xf>
    <xf numFmtId="0" fontId="16" fillId="0" borderId="19" xfId="102" applyFont="1" applyBorder="1" applyAlignment="1">
      <alignment horizontal="center"/>
      <protection/>
    </xf>
    <xf numFmtId="3" fontId="2" fillId="0" borderId="19" xfId="102" applyNumberFormat="1" applyFont="1" applyBorder="1" applyAlignment="1">
      <alignment horizontal="center"/>
      <protection/>
    </xf>
    <xf numFmtId="3" fontId="2" fillId="0" borderId="19" xfId="102" applyNumberFormat="1" applyFont="1" applyFill="1" applyBorder="1" applyAlignment="1" applyProtection="1">
      <alignment horizontal="center"/>
      <protection/>
    </xf>
    <xf numFmtId="0" fontId="15" fillId="0" borderId="21" xfId="102" applyFont="1" applyBorder="1" applyAlignment="1">
      <alignment horizontal="center"/>
      <protection/>
    </xf>
    <xf numFmtId="0" fontId="17" fillId="0" borderId="21" xfId="102" applyFont="1" applyBorder="1" applyAlignment="1">
      <alignment horizontal="center"/>
      <protection/>
    </xf>
    <xf numFmtId="0" fontId="16" fillId="0" borderId="21" xfId="102" applyFont="1" applyBorder="1" applyAlignment="1">
      <alignment horizontal="center"/>
      <protection/>
    </xf>
    <xf numFmtId="3" fontId="2" fillId="0" borderId="21" xfId="102" applyNumberFormat="1" applyFont="1" applyBorder="1" applyAlignment="1">
      <alignment horizontal="center"/>
      <protection/>
    </xf>
    <xf numFmtId="3" fontId="2" fillId="0" borderId="21" xfId="102" applyNumberFormat="1" applyFont="1" applyFill="1" applyBorder="1" applyProtection="1">
      <alignment/>
      <protection/>
    </xf>
    <xf numFmtId="3" fontId="2" fillId="0" borderId="21" xfId="102" applyNumberFormat="1" applyFont="1" applyFill="1" applyBorder="1" applyAlignment="1" applyProtection="1">
      <alignment horizontal="center"/>
      <protection/>
    </xf>
    <xf numFmtId="3" fontId="15" fillId="0" borderId="20" xfId="102" applyNumberFormat="1" applyFont="1" applyBorder="1">
      <alignment/>
      <protection/>
    </xf>
    <xf numFmtId="3" fontId="15" fillId="49" borderId="23" xfId="102" applyNumberFormat="1" applyFont="1" applyFill="1" applyBorder="1">
      <alignment/>
      <protection/>
    </xf>
    <xf numFmtId="0" fontId="16" fillId="0" borderId="25" xfId="102" applyFont="1" applyBorder="1" applyAlignment="1">
      <alignment horizontal="center"/>
      <protection/>
    </xf>
    <xf numFmtId="3" fontId="2" fillId="49" borderId="20" xfId="102" applyNumberFormat="1" applyFont="1" applyFill="1" applyBorder="1">
      <alignment/>
      <protection/>
    </xf>
    <xf numFmtId="3" fontId="2" fillId="49" borderId="27" xfId="102" applyNumberFormat="1" applyFont="1" applyFill="1" applyBorder="1">
      <alignment/>
      <protection/>
    </xf>
    <xf numFmtId="0" fontId="15" fillId="0" borderId="19" xfId="102" applyFont="1" applyBorder="1">
      <alignment/>
      <protection/>
    </xf>
    <xf numFmtId="3" fontId="15" fillId="0" borderId="19" xfId="102" applyNumberFormat="1" applyFont="1" applyBorder="1">
      <alignment/>
      <protection/>
    </xf>
    <xf numFmtId="3" fontId="15" fillId="0" borderId="25" xfId="102" applyNumberFormat="1" applyFont="1" applyBorder="1">
      <alignment/>
      <protection/>
    </xf>
    <xf numFmtId="3" fontId="2" fillId="49" borderId="19" xfId="102" applyNumberFormat="1" applyFont="1" applyFill="1" applyBorder="1">
      <alignment/>
      <protection/>
    </xf>
    <xf numFmtId="3" fontId="2" fillId="49" borderId="26" xfId="102" applyNumberFormat="1" applyFont="1" applyFill="1" applyBorder="1">
      <alignment/>
      <protection/>
    </xf>
    <xf numFmtId="0" fontId="15" fillId="0" borderId="24" xfId="102" applyFont="1" applyBorder="1">
      <alignment/>
      <protection/>
    </xf>
    <xf numFmtId="3" fontId="15" fillId="0" borderId="24" xfId="102" applyNumberFormat="1" applyFont="1" applyBorder="1" applyAlignment="1">
      <alignment horizontal="center"/>
      <protection/>
    </xf>
    <xf numFmtId="3" fontId="86" fillId="0" borderId="29" xfId="102" applyNumberFormat="1" applyFont="1" applyBorder="1">
      <alignment/>
      <protection/>
    </xf>
    <xf numFmtId="3" fontId="15" fillId="0" borderId="29" xfId="102" applyNumberFormat="1" applyFont="1" applyBorder="1">
      <alignment/>
      <protection/>
    </xf>
    <xf numFmtId="3" fontId="15" fillId="0" borderId="24" xfId="102" applyNumberFormat="1" applyFont="1" applyBorder="1">
      <alignment/>
      <protection/>
    </xf>
    <xf numFmtId="3" fontId="18" fillId="0" borderId="24" xfId="102" applyNumberFormat="1" applyFont="1" applyBorder="1">
      <alignment/>
      <protection/>
    </xf>
    <xf numFmtId="3" fontId="86" fillId="0" borderId="30" xfId="102" applyNumberFormat="1" applyFont="1" applyBorder="1">
      <alignment/>
      <protection/>
    </xf>
    <xf numFmtId="3" fontId="15" fillId="0" borderId="25" xfId="102" applyNumberFormat="1" applyFont="1" applyBorder="1">
      <alignment/>
      <protection/>
    </xf>
    <xf numFmtId="0" fontId="17" fillId="0" borderId="24" xfId="102" applyFont="1" applyBorder="1">
      <alignment/>
      <protection/>
    </xf>
    <xf numFmtId="3" fontId="17" fillId="0" borderId="24" xfId="102" applyNumberFormat="1" applyFont="1" applyBorder="1" applyAlignment="1">
      <alignment horizontal="center"/>
      <protection/>
    </xf>
    <xf numFmtId="3" fontId="87" fillId="0" borderId="29" xfId="102" applyNumberFormat="1" applyFont="1" applyBorder="1">
      <alignment/>
      <protection/>
    </xf>
    <xf numFmtId="3" fontId="2" fillId="49" borderId="24" xfId="102" applyNumberFormat="1" applyFont="1" applyFill="1" applyBorder="1">
      <alignment/>
      <protection/>
    </xf>
    <xf numFmtId="3" fontId="84" fillId="0" borderId="24" xfId="102" applyNumberFormat="1" applyFont="1" applyBorder="1">
      <alignment/>
      <protection/>
    </xf>
    <xf numFmtId="3" fontId="5" fillId="0" borderId="19" xfId="102" applyNumberFormat="1" applyFont="1" applyBorder="1" applyAlignment="1">
      <alignment horizontal="center"/>
      <protection/>
    </xf>
    <xf numFmtId="3" fontId="5" fillId="0" borderId="24" xfId="102" applyNumberFormat="1" applyFont="1" applyBorder="1">
      <alignment/>
      <protection/>
    </xf>
    <xf numFmtId="3" fontId="15" fillId="49" borderId="19" xfId="102" applyNumberFormat="1" applyFont="1" applyFill="1" applyBorder="1">
      <alignment/>
      <protection/>
    </xf>
    <xf numFmtId="3" fontId="15" fillId="49" borderId="0" xfId="102" applyNumberFormat="1" applyFont="1" applyFill="1" applyBorder="1">
      <alignment/>
      <protection/>
    </xf>
    <xf numFmtId="3" fontId="2" fillId="0" borderId="26" xfId="102" applyNumberFormat="1" applyFont="1" applyBorder="1" applyAlignment="1">
      <alignment horizontal="center"/>
      <protection/>
    </xf>
    <xf numFmtId="3" fontId="2" fillId="0" borderId="21" xfId="102" applyNumberFormat="1" applyFont="1" applyBorder="1">
      <alignment/>
      <protection/>
    </xf>
    <xf numFmtId="3" fontId="88" fillId="0" borderId="0" xfId="102" applyNumberFormat="1" applyFont="1" applyBorder="1">
      <alignment/>
      <protection/>
    </xf>
    <xf numFmtId="3" fontId="2" fillId="0" borderId="19" xfId="102" applyNumberFormat="1" applyFont="1" applyBorder="1">
      <alignment/>
      <protection/>
    </xf>
    <xf numFmtId="3" fontId="88" fillId="0" borderId="19" xfId="102" applyNumberFormat="1" applyFont="1" applyBorder="1">
      <alignment/>
      <protection/>
    </xf>
    <xf numFmtId="0" fontId="19" fillId="0" borderId="19" xfId="102" applyFont="1" applyBorder="1" applyAlignment="1">
      <alignment horizontal="center"/>
      <protection/>
    </xf>
    <xf numFmtId="3" fontId="15" fillId="0" borderId="0" xfId="102" applyNumberFormat="1" applyFont="1">
      <alignment/>
      <protection/>
    </xf>
    <xf numFmtId="3" fontId="2" fillId="0" borderId="0" xfId="102" applyNumberFormat="1" applyFont="1">
      <alignment/>
      <protection/>
    </xf>
    <xf numFmtId="0" fontId="15" fillId="0" borderId="21" xfId="102" applyFont="1" applyBorder="1">
      <alignment/>
      <protection/>
    </xf>
    <xf numFmtId="3" fontId="15" fillId="0" borderId="21" xfId="102" applyNumberFormat="1" applyFont="1" applyBorder="1">
      <alignment/>
      <protection/>
    </xf>
    <xf numFmtId="3" fontId="17" fillId="0" borderId="24" xfId="102" applyNumberFormat="1" applyFont="1" applyBorder="1">
      <alignment/>
      <protection/>
    </xf>
    <xf numFmtId="3" fontId="87" fillId="0" borderId="24" xfId="102" applyNumberFormat="1" applyFont="1" applyBorder="1">
      <alignment/>
      <protection/>
    </xf>
    <xf numFmtId="3" fontId="88" fillId="0" borderId="24" xfId="102" applyNumberFormat="1" applyFont="1" applyBorder="1">
      <alignment/>
      <protection/>
    </xf>
    <xf numFmtId="3" fontId="2" fillId="0" borderId="24" xfId="102" applyNumberFormat="1" applyFont="1" applyBorder="1">
      <alignment/>
      <protection/>
    </xf>
    <xf numFmtId="3" fontId="88" fillId="0" borderId="29" xfId="102" applyNumberFormat="1" applyFont="1" applyBorder="1">
      <alignment/>
      <protection/>
    </xf>
    <xf numFmtId="0" fontId="16" fillId="0" borderId="0" xfId="102" applyFont="1">
      <alignment/>
      <protection/>
    </xf>
    <xf numFmtId="3" fontId="19" fillId="0" borderId="0" xfId="102" applyNumberFormat="1" applyFont="1" applyBorder="1" applyAlignment="1">
      <alignment horizontal="left"/>
      <protection/>
    </xf>
    <xf numFmtId="3" fontId="3" fillId="0" borderId="0" xfId="102" applyNumberFormat="1" applyFont="1" applyBorder="1">
      <alignment/>
      <protection/>
    </xf>
    <xf numFmtId="3" fontId="2" fillId="0" borderId="0" xfId="102" applyNumberFormat="1" applyFont="1" applyBorder="1">
      <alignment/>
      <protection/>
    </xf>
    <xf numFmtId="0" fontId="17" fillId="0" borderId="24" xfId="102" applyFont="1" applyBorder="1">
      <alignment/>
      <protection/>
    </xf>
    <xf numFmtId="0" fontId="5" fillId="0" borderId="24" xfId="102" applyFont="1" applyBorder="1" applyAlignment="1">
      <alignment horizontal="left"/>
      <protection/>
    </xf>
    <xf numFmtId="3" fontId="84" fillId="0" borderId="24" xfId="102" applyNumberFormat="1" applyFont="1" applyBorder="1" applyAlignment="1">
      <alignment horizontal="right"/>
      <protection/>
    </xf>
    <xf numFmtId="3" fontId="2" fillId="0" borderId="20" xfId="102" applyNumberFormat="1" applyFont="1" applyBorder="1" applyAlignment="1">
      <alignment horizontal="right"/>
      <protection/>
    </xf>
    <xf numFmtId="0" fontId="17" fillId="0" borderId="0" xfId="102" applyFont="1" applyBorder="1">
      <alignment/>
      <protection/>
    </xf>
    <xf numFmtId="3" fontId="5" fillId="0" borderId="0" xfId="102" applyNumberFormat="1" applyFont="1" applyBorder="1" applyAlignment="1">
      <alignment horizontal="left"/>
      <protection/>
    </xf>
    <xf numFmtId="3" fontId="84" fillId="0" borderId="0" xfId="102" applyNumberFormat="1" applyFont="1" applyBorder="1" applyAlignment="1">
      <alignment horizontal="right"/>
      <protection/>
    </xf>
    <xf numFmtId="0" fontId="16" fillId="0" borderId="0" xfId="102" applyFont="1" applyBorder="1" applyAlignment="1">
      <alignment horizontal="center"/>
      <protection/>
    </xf>
    <xf numFmtId="3" fontId="88" fillId="0" borderId="0" xfId="102" applyNumberFormat="1" applyFont="1" applyBorder="1" applyAlignment="1">
      <alignment horizontal="right"/>
      <protection/>
    </xf>
    <xf numFmtId="3" fontId="2" fillId="0" borderId="0" xfId="102" applyNumberFormat="1" applyFont="1" applyBorder="1" applyAlignment="1">
      <alignment horizontal="center"/>
      <protection/>
    </xf>
    <xf numFmtId="3" fontId="2" fillId="0" borderId="0" xfId="102" applyNumberFormat="1" applyFont="1" applyBorder="1" applyAlignment="1">
      <alignment horizontal="right"/>
      <protection/>
    </xf>
    <xf numFmtId="3" fontId="5" fillId="0" borderId="24" xfId="102" applyNumberFormat="1" applyFont="1" applyBorder="1" applyAlignment="1">
      <alignment horizontal="left"/>
      <protection/>
    </xf>
    <xf numFmtId="3" fontId="2" fillId="0" borderId="24" xfId="102" applyNumberFormat="1" applyFont="1" applyBorder="1" applyAlignment="1">
      <alignment horizontal="right"/>
      <protection/>
    </xf>
    <xf numFmtId="3" fontId="86" fillId="0" borderId="25" xfId="102" applyNumberFormat="1" applyFont="1" applyBorder="1">
      <alignment/>
      <protection/>
    </xf>
    <xf numFmtId="3" fontId="86" fillId="0" borderId="24" xfId="102" applyNumberFormat="1" applyFont="1" applyBorder="1">
      <alignment/>
      <protection/>
    </xf>
    <xf numFmtId="3" fontId="88" fillId="49" borderId="24" xfId="102" applyNumberFormat="1" applyFont="1" applyFill="1" applyBorder="1">
      <alignment/>
      <protection/>
    </xf>
    <xf numFmtId="3" fontId="84" fillId="0" borderId="19" xfId="102" applyNumberFormat="1" applyFont="1" applyBorder="1" applyAlignment="1">
      <alignment horizontal="center"/>
      <protection/>
    </xf>
    <xf numFmtId="3" fontId="86" fillId="49" borderId="19" xfId="102" applyNumberFormat="1" applyFont="1" applyFill="1" applyBorder="1">
      <alignment/>
      <protection/>
    </xf>
    <xf numFmtId="3" fontId="86" fillId="49" borderId="0" xfId="102" applyNumberFormat="1" applyFont="1" applyFill="1" applyBorder="1">
      <alignment/>
      <protection/>
    </xf>
    <xf numFmtId="3" fontId="88" fillId="0" borderId="26" xfId="102" applyNumberFormat="1" applyFont="1" applyBorder="1" applyAlignment="1">
      <alignment horizontal="center"/>
      <protection/>
    </xf>
    <xf numFmtId="3" fontId="86" fillId="49" borderId="23" xfId="102" applyNumberFormat="1" applyFont="1" applyFill="1" applyBorder="1">
      <alignment/>
      <protection/>
    </xf>
    <xf numFmtId="3" fontId="88" fillId="0" borderId="19" xfId="102" applyNumberFormat="1" applyFont="1" applyBorder="1" applyAlignment="1">
      <alignment horizontal="center"/>
      <protection/>
    </xf>
    <xf numFmtId="3" fontId="89" fillId="0" borderId="0" xfId="102" applyNumberFormat="1" applyFont="1" applyBorder="1">
      <alignment/>
      <protection/>
    </xf>
    <xf numFmtId="3" fontId="88" fillId="0" borderId="0" xfId="102" applyNumberFormat="1" applyFont="1">
      <alignment/>
      <protection/>
    </xf>
    <xf numFmtId="3" fontId="88" fillId="0" borderId="0" xfId="102" applyNumberFormat="1" applyFont="1" applyBorder="1" applyAlignment="1">
      <alignment horizontal="center"/>
      <protection/>
    </xf>
    <xf numFmtId="3" fontId="88" fillId="49" borderId="19" xfId="102" applyNumberFormat="1" applyFont="1" applyFill="1" applyBorder="1">
      <alignment/>
      <protection/>
    </xf>
    <xf numFmtId="0" fontId="90" fillId="0" borderId="25" xfId="102" applyFont="1" applyBorder="1" applyAlignment="1">
      <alignment horizontal="center"/>
      <protection/>
    </xf>
    <xf numFmtId="3" fontId="88" fillId="49" borderId="26" xfId="102" applyNumberFormat="1" applyFont="1" applyFill="1" applyBorder="1">
      <alignment/>
      <protection/>
    </xf>
    <xf numFmtId="3" fontId="86" fillId="0" borderId="21" xfId="102" applyNumberFormat="1" applyFont="1" applyBorder="1">
      <alignment/>
      <protection/>
    </xf>
    <xf numFmtId="0" fontId="91" fillId="0" borderId="19" xfId="102" applyFont="1" applyBorder="1" applyAlignment="1">
      <alignment horizontal="center"/>
      <protection/>
    </xf>
    <xf numFmtId="0" fontId="90" fillId="0" borderId="19" xfId="102" applyFont="1" applyBorder="1" applyAlignment="1">
      <alignment horizontal="center"/>
      <protection/>
    </xf>
    <xf numFmtId="0" fontId="90" fillId="0" borderId="0" xfId="102" applyFont="1" applyBorder="1" applyAlignment="1">
      <alignment horizontal="center"/>
      <protection/>
    </xf>
    <xf numFmtId="3" fontId="88" fillId="49" borderId="20" xfId="102" applyNumberFormat="1" applyFont="1" applyFill="1" applyBorder="1">
      <alignment/>
      <protection/>
    </xf>
    <xf numFmtId="3" fontId="88" fillId="49" borderId="27" xfId="102" applyNumberFormat="1" applyFont="1" applyFill="1" applyBorder="1">
      <alignment/>
      <protection/>
    </xf>
    <xf numFmtId="3" fontId="86" fillId="0" borderId="20" xfId="102" applyNumberFormat="1" applyFont="1" applyBorder="1">
      <alignment/>
      <protection/>
    </xf>
    <xf numFmtId="3" fontId="88" fillId="0" borderId="24" xfId="102" applyNumberFormat="1" applyFont="1" applyBorder="1" applyAlignment="1">
      <alignment horizontal="right"/>
      <protection/>
    </xf>
    <xf numFmtId="3" fontId="11" fillId="0" borderId="20" xfId="102" applyNumberFormat="1" applyFont="1" applyBorder="1">
      <alignment/>
      <protection/>
    </xf>
    <xf numFmtId="3" fontId="11" fillId="0" borderId="20" xfId="102" applyNumberFormat="1" applyFont="1" applyBorder="1" applyAlignment="1">
      <alignment horizontal="center"/>
      <protection/>
    </xf>
    <xf numFmtId="0" fontId="7" fillId="0" borderId="0" xfId="102">
      <alignment/>
      <protection/>
    </xf>
    <xf numFmtId="3" fontId="11" fillId="0" borderId="19" xfId="102" applyNumberFormat="1" applyFont="1" applyBorder="1">
      <alignment/>
      <protection/>
    </xf>
    <xf numFmtId="3" fontId="11" fillId="0" borderId="19" xfId="102" applyNumberFormat="1" applyFont="1" applyBorder="1" applyAlignment="1">
      <alignment horizontal="center"/>
      <protection/>
    </xf>
    <xf numFmtId="3" fontId="11" fillId="0" borderId="21" xfId="102" applyNumberFormat="1" applyFont="1" applyBorder="1">
      <alignment/>
      <protection/>
    </xf>
    <xf numFmtId="3" fontId="11" fillId="0" borderId="21" xfId="102" applyNumberFormat="1" applyFont="1" applyBorder="1" applyAlignment="1">
      <alignment horizontal="center"/>
      <protection/>
    </xf>
    <xf numFmtId="3" fontId="11" fillId="0" borderId="0" xfId="102" applyNumberFormat="1" applyFont="1">
      <alignment/>
      <protection/>
    </xf>
    <xf numFmtId="3" fontId="82" fillId="0" borderId="0" xfId="102" applyNumberFormat="1" applyFont="1">
      <alignment/>
      <protection/>
    </xf>
    <xf numFmtId="3" fontId="11" fillId="0" borderId="0" xfId="102" applyNumberFormat="1" applyFont="1" applyFill="1" applyBorder="1">
      <alignment/>
      <protection/>
    </xf>
    <xf numFmtId="3" fontId="11" fillId="0" borderId="24" xfId="102" applyNumberFormat="1" applyFont="1" applyBorder="1">
      <alignment/>
      <protection/>
    </xf>
    <xf numFmtId="3" fontId="82" fillId="0" borderId="24" xfId="102" applyNumberFormat="1" applyFont="1" applyBorder="1">
      <alignment/>
      <protection/>
    </xf>
    <xf numFmtId="3" fontId="12" fillId="0" borderId="19" xfId="102" applyNumberFormat="1" applyFont="1" applyBorder="1">
      <alignment/>
      <protection/>
    </xf>
    <xf numFmtId="3" fontId="4" fillId="0" borderId="19" xfId="102" applyNumberFormat="1" applyFont="1" applyBorder="1">
      <alignment/>
      <protection/>
    </xf>
    <xf numFmtId="3" fontId="11" fillId="0" borderId="19" xfId="102" applyNumberFormat="1" applyFont="1" applyBorder="1" applyAlignment="1">
      <alignment wrapText="1"/>
      <protection/>
    </xf>
    <xf numFmtId="3" fontId="88" fillId="0" borderId="19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3" fontId="5" fillId="0" borderId="20" xfId="0" applyNumberFormat="1" applyFont="1" applyFill="1" applyBorder="1" applyAlignment="1">
      <alignment/>
    </xf>
    <xf numFmtId="0" fontId="30" fillId="50" borderId="20" xfId="95" applyFont="1" applyFill="1" applyBorder="1" applyAlignment="1">
      <alignment horizontal="center"/>
      <protection/>
    </xf>
    <xf numFmtId="0" fontId="30" fillId="50" borderId="20" xfId="95" applyFont="1" applyFill="1" applyBorder="1">
      <alignment/>
      <protection/>
    </xf>
    <xf numFmtId="0" fontId="8" fillId="50" borderId="0" xfId="95" applyFont="1" applyFill="1">
      <alignment/>
      <protection/>
    </xf>
    <xf numFmtId="0" fontId="7" fillId="50" borderId="0" xfId="102" applyFont="1" applyFill="1">
      <alignment/>
      <protection/>
    </xf>
    <xf numFmtId="0" fontId="30" fillId="50" borderId="19" xfId="95" applyFont="1" applyFill="1" applyBorder="1" applyAlignment="1">
      <alignment horizontal="center"/>
      <protection/>
    </xf>
    <xf numFmtId="0" fontId="30" fillId="50" borderId="27" xfId="95" applyFont="1" applyFill="1" applyBorder="1">
      <alignment/>
      <protection/>
    </xf>
    <xf numFmtId="0" fontId="30" fillId="50" borderId="21" xfId="95" applyFont="1" applyFill="1" applyBorder="1">
      <alignment/>
      <protection/>
    </xf>
    <xf numFmtId="0" fontId="30" fillId="50" borderId="28" xfId="95" applyFont="1" applyFill="1" applyBorder="1">
      <alignment/>
      <protection/>
    </xf>
    <xf numFmtId="0" fontId="30" fillId="50" borderId="0" xfId="95" applyFont="1" applyFill="1">
      <alignment/>
      <protection/>
    </xf>
    <xf numFmtId="0" fontId="31" fillId="50" borderId="0" xfId="95" applyFont="1" applyFill="1">
      <alignment/>
      <protection/>
    </xf>
    <xf numFmtId="0" fontId="32" fillId="50" borderId="0" xfId="103" applyFont="1" applyFill="1">
      <alignment/>
      <protection/>
    </xf>
    <xf numFmtId="3" fontId="31" fillId="50" borderId="0" xfId="103" applyNumberFormat="1" applyFont="1" applyFill="1">
      <alignment/>
      <protection/>
    </xf>
    <xf numFmtId="3" fontId="31" fillId="50" borderId="0" xfId="103" applyNumberFormat="1" applyFont="1" applyFill="1" applyBorder="1">
      <alignment/>
      <protection/>
    </xf>
    <xf numFmtId="3" fontId="33" fillId="50" borderId="0" xfId="95" applyNumberFormat="1" applyFont="1" applyFill="1">
      <alignment/>
      <protection/>
    </xf>
    <xf numFmtId="0" fontId="31" fillId="50" borderId="24" xfId="103" applyFont="1" applyFill="1" applyBorder="1" applyAlignment="1">
      <alignment wrapText="1"/>
      <protection/>
    </xf>
    <xf numFmtId="3" fontId="31" fillId="50" borderId="24" xfId="103" applyNumberFormat="1" applyFont="1" applyFill="1" applyBorder="1">
      <alignment/>
      <protection/>
    </xf>
    <xf numFmtId="0" fontId="31" fillId="50" borderId="24" xfId="95" applyFont="1" applyFill="1" applyBorder="1" applyAlignment="1">
      <alignment vertical="center" wrapText="1"/>
      <protection/>
    </xf>
    <xf numFmtId="3" fontId="31" fillId="50" borderId="21" xfId="95" applyNumberFormat="1" applyFont="1" applyFill="1" applyBorder="1" applyAlignment="1">
      <alignment vertical="center"/>
      <protection/>
    </xf>
    <xf numFmtId="3" fontId="31" fillId="50" borderId="24" xfId="103" applyNumberFormat="1" applyFont="1" applyFill="1" applyBorder="1" applyAlignment="1">
      <alignment vertical="center"/>
      <protection/>
    </xf>
    <xf numFmtId="0" fontId="31" fillId="50" borderId="0" xfId="103" applyFont="1" applyFill="1" applyBorder="1" applyAlignment="1">
      <alignment horizontal="center"/>
      <protection/>
    </xf>
    <xf numFmtId="3" fontId="31" fillId="50" borderId="22" xfId="103" applyNumberFormat="1" applyFont="1" applyFill="1" applyBorder="1">
      <alignment/>
      <protection/>
    </xf>
    <xf numFmtId="0" fontId="31" fillId="50" borderId="24" xfId="95" applyFont="1" applyFill="1" applyBorder="1" applyAlignment="1">
      <alignment wrapText="1"/>
      <protection/>
    </xf>
    <xf numFmtId="3" fontId="31" fillId="50" borderId="24" xfId="95" applyNumberFormat="1" applyFont="1" applyFill="1" applyBorder="1">
      <alignment/>
      <protection/>
    </xf>
    <xf numFmtId="3" fontId="31" fillId="50" borderId="24" xfId="95" applyNumberFormat="1" applyFont="1" applyFill="1" applyBorder="1" applyAlignment="1">
      <alignment vertical="center"/>
      <protection/>
    </xf>
    <xf numFmtId="3" fontId="92" fillId="50" borderId="24" xfId="103" applyNumberFormat="1" applyFont="1" applyFill="1" applyBorder="1">
      <alignment/>
      <protection/>
    </xf>
    <xf numFmtId="0" fontId="30" fillId="50" borderId="24" xfId="103" applyFont="1" applyFill="1" applyBorder="1" applyAlignment="1">
      <alignment horizontal="center"/>
      <protection/>
    </xf>
    <xf numFmtId="3" fontId="93" fillId="50" borderId="24" xfId="103" applyNumberFormat="1" applyFont="1" applyFill="1" applyBorder="1">
      <alignment/>
      <protection/>
    </xf>
    <xf numFmtId="3" fontId="40" fillId="50" borderId="0" xfId="95" applyNumberFormat="1" applyFont="1" applyFill="1">
      <alignment/>
      <protection/>
    </xf>
    <xf numFmtId="0" fontId="14" fillId="50" borderId="0" xfId="102" applyFont="1" applyFill="1">
      <alignment/>
      <protection/>
    </xf>
    <xf numFmtId="0" fontId="32" fillId="50" borderId="0" xfId="103" applyFont="1" applyFill="1" applyAlignment="1">
      <alignment wrapText="1"/>
      <protection/>
    </xf>
    <xf numFmtId="0" fontId="12" fillId="0" borderId="23" xfId="0" applyFont="1" applyFill="1" applyBorder="1" applyAlignment="1">
      <alignment horizontal="left"/>
    </xf>
    <xf numFmtId="0" fontId="12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25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41" fillId="0" borderId="19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81" fillId="0" borderId="25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 applyProtection="1">
      <alignment/>
      <protection locked="0"/>
    </xf>
    <xf numFmtId="3" fontId="12" fillId="0" borderId="24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 horizontal="left"/>
    </xf>
    <xf numFmtId="3" fontId="81" fillId="0" borderId="24" xfId="0" applyNumberFormat="1" applyFont="1" applyFill="1" applyBorder="1" applyAlignment="1">
      <alignment/>
    </xf>
    <xf numFmtId="3" fontId="12" fillId="0" borderId="25" xfId="0" applyNumberFormat="1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/>
    </xf>
    <xf numFmtId="49" fontId="6" fillId="0" borderId="19" xfId="0" applyNumberFormat="1" applyFont="1" applyFill="1" applyBorder="1" applyAlignment="1">
      <alignment/>
    </xf>
    <xf numFmtId="3" fontId="83" fillId="0" borderId="25" xfId="0" applyNumberFormat="1" applyFont="1" applyFill="1" applyBorder="1" applyAlignment="1" applyProtection="1">
      <alignment/>
      <protection locked="0"/>
    </xf>
    <xf numFmtId="3" fontId="83" fillId="0" borderId="19" xfId="0" applyNumberFormat="1" applyFont="1" applyFill="1" applyBorder="1" applyAlignment="1" applyProtection="1">
      <alignment/>
      <protection locked="0"/>
    </xf>
    <xf numFmtId="0" fontId="14" fillId="0" borderId="0" xfId="92" applyFont="1">
      <alignment/>
      <protection/>
    </xf>
    <xf numFmtId="3" fontId="30" fillId="0" borderId="19" xfId="0" applyNumberFormat="1" applyFont="1" applyFill="1" applyBorder="1" applyAlignment="1">
      <alignment/>
    </xf>
    <xf numFmtId="0" fontId="17" fillId="0" borderId="21" xfId="102" applyFont="1" applyBorder="1">
      <alignment/>
      <protection/>
    </xf>
    <xf numFmtId="3" fontId="5" fillId="0" borderId="21" xfId="102" applyNumberFormat="1" applyFont="1" applyBorder="1" applyAlignment="1">
      <alignment horizontal="left"/>
      <protection/>
    </xf>
    <xf numFmtId="3" fontId="2" fillId="0" borderId="21" xfId="102" applyNumberFormat="1" applyFont="1" applyBorder="1" applyAlignment="1">
      <alignment horizontal="right"/>
      <protection/>
    </xf>
    <xf numFmtId="3" fontId="84" fillId="0" borderId="21" xfId="102" applyNumberFormat="1" applyFont="1" applyBorder="1" applyAlignment="1">
      <alignment horizontal="right"/>
      <protection/>
    </xf>
    <xf numFmtId="3" fontId="2" fillId="49" borderId="21" xfId="102" applyNumberFormat="1" applyFont="1" applyFill="1" applyBorder="1">
      <alignment/>
      <protection/>
    </xf>
    <xf numFmtId="0" fontId="16" fillId="0" borderId="24" xfId="102" applyFont="1" applyBorder="1" applyAlignment="1">
      <alignment horizontal="center"/>
      <protection/>
    </xf>
    <xf numFmtId="3" fontId="2" fillId="0" borderId="24" xfId="102" applyNumberFormat="1" applyFont="1" applyBorder="1" applyAlignment="1">
      <alignment horizontal="center"/>
      <protection/>
    </xf>
    <xf numFmtId="3" fontId="30" fillId="0" borderId="19" xfId="0" applyNumberFormat="1" applyFont="1" applyFill="1" applyBorder="1" applyAlignment="1">
      <alignment horizontal="left"/>
    </xf>
    <xf numFmtId="3" fontId="30" fillId="0" borderId="25" xfId="0" applyNumberFormat="1" applyFont="1" applyFill="1" applyBorder="1" applyAlignment="1">
      <alignment/>
    </xf>
    <xf numFmtId="3" fontId="30" fillId="0" borderId="25" xfId="0" applyNumberFormat="1" applyFont="1" applyFill="1" applyBorder="1" applyAlignment="1">
      <alignment horizontal="left"/>
    </xf>
    <xf numFmtId="3" fontId="30" fillId="0" borderId="19" xfId="0" applyNumberFormat="1" applyFont="1" applyFill="1" applyBorder="1" applyAlignment="1">
      <alignment/>
    </xf>
    <xf numFmtId="0" fontId="30" fillId="0" borderId="20" xfId="92" applyFont="1" applyFill="1" applyBorder="1" applyAlignment="1">
      <alignment horizontal="center"/>
      <protection/>
    </xf>
    <xf numFmtId="0" fontId="31" fillId="0" borderId="20" xfId="92" applyFont="1" applyFill="1" applyBorder="1" applyAlignment="1">
      <alignment horizontal="center"/>
      <protection/>
    </xf>
    <xf numFmtId="0" fontId="31" fillId="0" borderId="23" xfId="92" applyFont="1" applyFill="1" applyBorder="1" applyAlignment="1">
      <alignment horizontal="center"/>
      <protection/>
    </xf>
    <xf numFmtId="0" fontId="31" fillId="0" borderId="22" xfId="92" applyFont="1" applyFill="1" applyBorder="1" applyAlignment="1">
      <alignment horizontal="center"/>
      <protection/>
    </xf>
    <xf numFmtId="0" fontId="31" fillId="0" borderId="27" xfId="92" applyFont="1" applyFill="1" applyBorder="1" applyAlignment="1">
      <alignment horizontal="center"/>
      <protection/>
    </xf>
    <xf numFmtId="0" fontId="31" fillId="0" borderId="0" xfId="92" applyFont="1" applyFill="1" applyBorder="1" applyAlignment="1">
      <alignment horizontal="center"/>
      <protection/>
    </xf>
    <xf numFmtId="0" fontId="30" fillId="0" borderId="19" xfId="92" applyFont="1" applyFill="1" applyBorder="1" applyAlignment="1">
      <alignment horizontal="center"/>
      <protection/>
    </xf>
    <xf numFmtId="0" fontId="31" fillId="0" borderId="31" xfId="92" applyFont="1" applyFill="1" applyBorder="1" applyAlignment="1">
      <alignment horizontal="center"/>
      <protection/>
    </xf>
    <xf numFmtId="0" fontId="31" fillId="0" borderId="28" xfId="92" applyFont="1" applyFill="1" applyBorder="1" applyAlignment="1">
      <alignment horizontal="center"/>
      <protection/>
    </xf>
    <xf numFmtId="0" fontId="31" fillId="0" borderId="19" xfId="92" applyFont="1" applyFill="1" applyBorder="1" applyAlignment="1">
      <alignment horizontal="center"/>
      <protection/>
    </xf>
    <xf numFmtId="0" fontId="31" fillId="0" borderId="25" xfId="92" applyFont="1" applyFill="1" applyBorder="1" applyAlignment="1">
      <alignment horizontal="center"/>
      <protection/>
    </xf>
    <xf numFmtId="0" fontId="31" fillId="0" borderId="26" xfId="92" applyFont="1" applyFill="1" applyBorder="1" applyAlignment="1">
      <alignment horizontal="center"/>
      <protection/>
    </xf>
    <xf numFmtId="0" fontId="31" fillId="0" borderId="29" xfId="92" applyFont="1" applyFill="1" applyBorder="1" applyAlignment="1">
      <alignment horizontal="center"/>
      <protection/>
    </xf>
    <xf numFmtId="0" fontId="31" fillId="0" borderId="32" xfId="92" applyFont="1" applyFill="1" applyBorder="1" applyAlignment="1">
      <alignment horizontal="center"/>
      <protection/>
    </xf>
    <xf numFmtId="0" fontId="31" fillId="0" borderId="21" xfId="92" applyFont="1" applyFill="1" applyBorder="1" applyAlignment="1">
      <alignment horizontal="center"/>
      <protection/>
    </xf>
    <xf numFmtId="49" fontId="31" fillId="0" borderId="21" xfId="92" applyNumberFormat="1" applyFont="1" applyFill="1" applyBorder="1" applyAlignment="1">
      <alignment horizontal="center"/>
      <protection/>
    </xf>
    <xf numFmtId="49" fontId="31" fillId="0" borderId="0" xfId="92" applyNumberFormat="1" applyFont="1" applyFill="1" applyBorder="1" applyAlignment="1">
      <alignment horizontal="center"/>
      <protection/>
    </xf>
    <xf numFmtId="0" fontId="31" fillId="0" borderId="24" xfId="92" applyFont="1" applyFill="1" applyBorder="1" applyAlignment="1">
      <alignment horizontal="center"/>
      <protection/>
    </xf>
    <xf numFmtId="3" fontId="30" fillId="0" borderId="19" xfId="92" applyNumberFormat="1" applyFont="1" applyFill="1" applyBorder="1">
      <alignment/>
      <protection/>
    </xf>
    <xf numFmtId="3" fontId="30" fillId="0" borderId="24" xfId="92" applyNumberFormat="1" applyFont="1" applyFill="1" applyBorder="1">
      <alignment/>
      <protection/>
    </xf>
    <xf numFmtId="3" fontId="30" fillId="0" borderId="24" xfId="92" applyNumberFormat="1" applyFont="1" applyFill="1" applyBorder="1" applyAlignment="1">
      <alignment horizontal="left"/>
      <protection/>
    </xf>
    <xf numFmtId="0" fontId="42" fillId="0" borderId="0" xfId="92" applyFont="1">
      <alignment/>
      <protection/>
    </xf>
    <xf numFmtId="3" fontId="30" fillId="0" borderId="26" xfId="92" applyNumberFormat="1" applyFont="1" applyFill="1" applyBorder="1">
      <alignment/>
      <protection/>
    </xf>
    <xf numFmtId="3" fontId="30" fillId="0" borderId="0" xfId="92" applyNumberFormat="1" applyFont="1" applyFill="1" applyBorder="1">
      <alignment/>
      <protection/>
    </xf>
    <xf numFmtId="3" fontId="30" fillId="0" borderId="25" xfId="92" applyNumberFormat="1" applyFont="1" applyFill="1" applyBorder="1">
      <alignment/>
      <protection/>
    </xf>
    <xf numFmtId="3" fontId="30" fillId="0" borderId="29" xfId="92" applyNumberFormat="1" applyFont="1" applyFill="1" applyBorder="1">
      <alignment/>
      <protection/>
    </xf>
    <xf numFmtId="3" fontId="30" fillId="0" borderId="32" xfId="92" applyNumberFormat="1" applyFont="1" applyFill="1" applyBorder="1">
      <alignment/>
      <protection/>
    </xf>
    <xf numFmtId="3" fontId="31" fillId="0" borderId="0" xfId="92" applyNumberFormat="1" applyFont="1" applyFill="1" applyBorder="1">
      <alignment/>
      <protection/>
    </xf>
    <xf numFmtId="0" fontId="31" fillId="0" borderId="31" xfId="92" applyFont="1" applyFill="1" applyBorder="1" applyAlignment="1">
      <alignment horizontal="center"/>
      <protection/>
    </xf>
    <xf numFmtId="0" fontId="31" fillId="0" borderId="33" xfId="92" applyFont="1" applyFill="1" applyBorder="1" applyAlignment="1">
      <alignment horizontal="center"/>
      <protection/>
    </xf>
    <xf numFmtId="0" fontId="31" fillId="0" borderId="28" xfId="92" applyFont="1" applyFill="1" applyBorder="1" applyAlignment="1">
      <alignment horizontal="center"/>
      <protection/>
    </xf>
    <xf numFmtId="0" fontId="30" fillId="0" borderId="29" xfId="92" applyFont="1" applyFill="1" applyBorder="1" applyAlignment="1">
      <alignment horizontal="center"/>
      <protection/>
    </xf>
    <xf numFmtId="0" fontId="30" fillId="0" borderId="30" xfId="92" applyFont="1" applyFill="1" applyBorder="1" applyAlignment="1">
      <alignment horizontal="center"/>
      <protection/>
    </xf>
    <xf numFmtId="0" fontId="30" fillId="0" borderId="32" xfId="92" applyFont="1" applyFill="1" applyBorder="1" applyAlignment="1">
      <alignment horizontal="center"/>
      <protection/>
    </xf>
    <xf numFmtId="0" fontId="31" fillId="0" borderId="29" xfId="92" applyFont="1" applyFill="1" applyBorder="1" applyAlignment="1">
      <alignment horizontal="center"/>
      <protection/>
    </xf>
    <xf numFmtId="0" fontId="31" fillId="0" borderId="32" xfId="92" applyFont="1" applyFill="1" applyBorder="1" applyAlignment="1">
      <alignment horizontal="center"/>
      <protection/>
    </xf>
    <xf numFmtId="0" fontId="12" fillId="0" borderId="2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0" fillId="50" borderId="30" xfId="95" applyFont="1" applyFill="1" applyBorder="1" applyAlignment="1">
      <alignment horizontal="center"/>
      <protection/>
    </xf>
    <xf numFmtId="0" fontId="30" fillId="50" borderId="32" xfId="95" applyFont="1" applyFill="1" applyBorder="1" applyAlignment="1">
      <alignment horizontal="center"/>
      <protection/>
    </xf>
    <xf numFmtId="0" fontId="30" fillId="50" borderId="29" xfId="95" applyFont="1" applyFill="1" applyBorder="1" applyAlignment="1">
      <alignment horizontal="center"/>
      <protection/>
    </xf>
    <xf numFmtId="0" fontId="9" fillId="0" borderId="29" xfId="92" applyFont="1" applyFill="1" applyBorder="1" applyAlignment="1">
      <alignment horizontal="center"/>
      <protection/>
    </xf>
    <xf numFmtId="0" fontId="9" fillId="0" borderId="32" xfId="92" applyFont="1" applyFill="1" applyBorder="1" applyAlignment="1">
      <alignment horizontal="center"/>
      <protection/>
    </xf>
  </cellXfs>
  <cellStyles count="10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Figyelmeztetés" xfId="74"/>
    <cellStyle name="Figyelmeztetés 2" xfId="75"/>
    <cellStyle name="Hivatkozott cella" xfId="76"/>
    <cellStyle name="Hivatkozott cella 2" xfId="77"/>
    <cellStyle name="Jegyzet" xfId="78"/>
    <cellStyle name="Jegyzet 2" xfId="79"/>
    <cellStyle name="Jelölőszín (1) 2" xfId="80"/>
    <cellStyle name="Jelölőszín (2) 2" xfId="81"/>
    <cellStyle name="Jelölőszín (3) 2" xfId="82"/>
    <cellStyle name="Jelölőszín (4) 2" xfId="83"/>
    <cellStyle name="Jelölőszín (5) 2" xfId="84"/>
    <cellStyle name="Jelölőszín (6) 2" xfId="85"/>
    <cellStyle name="Jó" xfId="86"/>
    <cellStyle name="Jó 2" xfId="87"/>
    <cellStyle name="Kimenet" xfId="88"/>
    <cellStyle name="Kimenet 2" xfId="89"/>
    <cellStyle name="Magyarázó szöveg" xfId="90"/>
    <cellStyle name="Magyarázó szöveg 2" xfId="91"/>
    <cellStyle name="Normál 2" xfId="92"/>
    <cellStyle name="Normál 3" xfId="93"/>
    <cellStyle name="Normál 4" xfId="94"/>
    <cellStyle name="Normál 4 2" xfId="95"/>
    <cellStyle name="Normál 4 3" xfId="96"/>
    <cellStyle name="Normál 4 4" xfId="97"/>
    <cellStyle name="Normál 5" xfId="98"/>
    <cellStyle name="Normál 5 2" xfId="99"/>
    <cellStyle name="Normál 6" xfId="100"/>
    <cellStyle name="Normál 6 2" xfId="101"/>
    <cellStyle name="Normál 7" xfId="102"/>
    <cellStyle name="Normál 7 2" xfId="103"/>
    <cellStyle name="Normál 7 3" xfId="104"/>
    <cellStyle name="Összesen" xfId="105"/>
    <cellStyle name="Összesen 2" xfId="106"/>
    <cellStyle name="Currency" xfId="107"/>
    <cellStyle name="Currency [0]" xfId="108"/>
    <cellStyle name="Rossz" xfId="109"/>
    <cellStyle name="Rossz 2" xfId="110"/>
    <cellStyle name="Semleges" xfId="111"/>
    <cellStyle name="Semleges 2" xfId="112"/>
    <cellStyle name="Számítás" xfId="113"/>
    <cellStyle name="Számítás 2" xfId="114"/>
    <cellStyle name="Percen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4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Y31" sqref="Y31"/>
    </sheetView>
  </sheetViews>
  <sheetFormatPr defaultColWidth="9.00390625" defaultRowHeight="12.75"/>
  <cols>
    <col min="1" max="1" width="3.375" style="50" customWidth="1"/>
    <col min="2" max="2" width="47.875" style="50" bestFit="1" customWidth="1"/>
    <col min="3" max="3" width="14.00390625" style="50" customWidth="1"/>
    <col min="4" max="4" width="12.125" style="50" bestFit="1" customWidth="1"/>
    <col min="5" max="6" width="7.75390625" style="50" customWidth="1"/>
    <col min="7" max="7" width="8.875" style="50" bestFit="1" customWidth="1"/>
    <col min="8" max="11" width="0" style="50" hidden="1" customWidth="1"/>
    <col min="12" max="12" width="7.75390625" style="50" customWidth="1"/>
    <col min="13" max="13" width="9.00390625" style="50" customWidth="1"/>
    <col min="14" max="14" width="7.75390625" style="50" customWidth="1"/>
    <col min="15" max="15" width="10.125" style="50" bestFit="1" customWidth="1"/>
    <col min="16" max="16" width="11.25390625" style="50" bestFit="1" customWidth="1"/>
    <col min="17" max="17" width="11.375" style="50" bestFit="1" customWidth="1"/>
    <col min="18" max="18" width="9.375" style="50" customWidth="1"/>
    <col min="19" max="19" width="4.375" style="50" customWidth="1"/>
    <col min="20" max="20" width="9.125" style="50" customWidth="1"/>
    <col min="21" max="21" width="1.75390625" style="50" customWidth="1"/>
    <col min="22" max="22" width="9.125" style="50" customWidth="1"/>
    <col min="23" max="23" width="11.00390625" style="50" customWidth="1"/>
    <col min="24" max="24" width="13.75390625" style="50" bestFit="1" customWidth="1"/>
    <col min="25" max="16384" width="9.125" style="50" customWidth="1"/>
  </cols>
  <sheetData>
    <row r="1" spans="1:24" ht="15.75">
      <c r="A1" s="255" t="s">
        <v>7</v>
      </c>
      <c r="B1" s="256" t="s">
        <v>7</v>
      </c>
      <c r="C1" s="256"/>
      <c r="D1" s="255"/>
      <c r="E1" s="257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9"/>
      <c r="Q1" s="256" t="s">
        <v>135</v>
      </c>
      <c r="R1" s="256" t="s">
        <v>525</v>
      </c>
      <c r="S1" s="260"/>
      <c r="T1" s="257"/>
      <c r="U1" s="259"/>
      <c r="V1" s="256"/>
      <c r="W1" s="256"/>
      <c r="X1" s="256"/>
    </row>
    <row r="2" spans="1:24" ht="15.75">
      <c r="A2" s="261" t="s">
        <v>8</v>
      </c>
      <c r="B2" s="261" t="s">
        <v>59</v>
      </c>
      <c r="C2" s="261" t="s">
        <v>134</v>
      </c>
      <c r="D2" s="261"/>
      <c r="E2" s="283" t="s">
        <v>178</v>
      </c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5"/>
      <c r="Q2" s="264" t="s">
        <v>98</v>
      </c>
      <c r="R2" s="264" t="s">
        <v>502</v>
      </c>
      <c r="S2" s="260"/>
      <c r="T2" s="265" t="s">
        <v>519</v>
      </c>
      <c r="U2" s="266"/>
      <c r="V2" s="264" t="s">
        <v>507</v>
      </c>
      <c r="W2" s="264" t="s">
        <v>176</v>
      </c>
      <c r="X2" s="264" t="s">
        <v>137</v>
      </c>
    </row>
    <row r="3" spans="1:24" ht="15.75">
      <c r="A3" s="261"/>
      <c r="B3" s="261"/>
      <c r="C3" s="261" t="s">
        <v>135</v>
      </c>
      <c r="D3" s="264" t="s">
        <v>152</v>
      </c>
      <c r="E3" s="286" t="s">
        <v>179</v>
      </c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  <c r="Q3" s="264" t="s">
        <v>168</v>
      </c>
      <c r="R3" s="264" t="s">
        <v>503</v>
      </c>
      <c r="S3" s="260"/>
      <c r="T3" s="265" t="s">
        <v>520</v>
      </c>
      <c r="U3" s="266"/>
      <c r="V3" s="264" t="s">
        <v>508</v>
      </c>
      <c r="W3" s="264" t="s">
        <v>512</v>
      </c>
      <c r="X3" s="264" t="s">
        <v>521</v>
      </c>
    </row>
    <row r="4" spans="1:24" ht="15.75">
      <c r="A4" s="261" t="s">
        <v>6</v>
      </c>
      <c r="B4" s="261" t="s">
        <v>156</v>
      </c>
      <c r="C4" s="261"/>
      <c r="D4" s="264" t="s">
        <v>505</v>
      </c>
      <c r="E4" s="259" t="s">
        <v>114</v>
      </c>
      <c r="F4" s="256" t="s">
        <v>139</v>
      </c>
      <c r="G4" s="256" t="s">
        <v>140</v>
      </c>
      <c r="H4" s="289" t="s">
        <v>117</v>
      </c>
      <c r="I4" s="290"/>
      <c r="J4" s="289" t="s">
        <v>141</v>
      </c>
      <c r="K4" s="290"/>
      <c r="L4" s="259" t="s">
        <v>524</v>
      </c>
      <c r="M4" s="259" t="s">
        <v>524</v>
      </c>
      <c r="N4" s="256" t="s">
        <v>181</v>
      </c>
      <c r="O4" s="256" t="s">
        <v>119</v>
      </c>
      <c r="P4" s="256" t="s">
        <v>182</v>
      </c>
      <c r="Q4" s="264" t="s">
        <v>501</v>
      </c>
      <c r="R4" s="264" t="s">
        <v>504</v>
      </c>
      <c r="S4" s="260"/>
      <c r="T4" s="265"/>
      <c r="U4" s="266"/>
      <c r="V4" s="264" t="s">
        <v>509</v>
      </c>
      <c r="W4" s="264"/>
      <c r="X4" s="264" t="s">
        <v>135</v>
      </c>
    </row>
    <row r="5" spans="1:24" ht="15.75">
      <c r="A5" s="261" t="s">
        <v>7</v>
      </c>
      <c r="B5" s="264"/>
      <c r="C5" s="264"/>
      <c r="D5" s="269"/>
      <c r="E5" s="263" t="s">
        <v>121</v>
      </c>
      <c r="F5" s="269" t="s">
        <v>127</v>
      </c>
      <c r="G5" s="269" t="s">
        <v>142</v>
      </c>
      <c r="H5" s="269" t="s">
        <v>124</v>
      </c>
      <c r="I5" s="269" t="s">
        <v>125</v>
      </c>
      <c r="J5" s="269" t="s">
        <v>124</v>
      </c>
      <c r="K5" s="269" t="s">
        <v>125</v>
      </c>
      <c r="L5" s="269" t="s">
        <v>522</v>
      </c>
      <c r="M5" s="269" t="s">
        <v>523</v>
      </c>
      <c r="N5" s="269" t="s">
        <v>183</v>
      </c>
      <c r="O5" s="269" t="s">
        <v>128</v>
      </c>
      <c r="P5" s="269" t="s">
        <v>128</v>
      </c>
      <c r="Q5" s="269"/>
      <c r="R5" s="270"/>
      <c r="S5" s="271"/>
      <c r="T5" s="262"/>
      <c r="U5" s="263"/>
      <c r="V5" s="270" t="s">
        <v>510</v>
      </c>
      <c r="W5" s="270"/>
      <c r="X5" s="270"/>
    </row>
    <row r="6" spans="1:24" ht="19.5" customHeight="1">
      <c r="A6" s="272"/>
      <c r="B6" s="272"/>
      <c r="C6" s="272" t="s">
        <v>5</v>
      </c>
      <c r="D6" s="272" t="s">
        <v>506</v>
      </c>
      <c r="E6" s="272" t="s">
        <v>61</v>
      </c>
      <c r="F6" s="272" t="s">
        <v>64</v>
      </c>
      <c r="G6" s="272" t="s">
        <v>65</v>
      </c>
      <c r="H6" s="272" t="s">
        <v>62</v>
      </c>
      <c r="I6" s="272" t="s">
        <v>66</v>
      </c>
      <c r="J6" s="272" t="s">
        <v>63</v>
      </c>
      <c r="K6" s="272" t="s">
        <v>113</v>
      </c>
      <c r="L6" s="272" t="s">
        <v>12</v>
      </c>
      <c r="M6" s="272" t="s">
        <v>14</v>
      </c>
      <c r="N6" s="272" t="s">
        <v>16</v>
      </c>
      <c r="O6" s="272" t="s">
        <v>17</v>
      </c>
      <c r="P6" s="272" t="s">
        <v>19</v>
      </c>
      <c r="Q6" s="272" t="s">
        <v>513</v>
      </c>
      <c r="R6" s="272" t="s">
        <v>514</v>
      </c>
      <c r="S6" s="260"/>
      <c r="T6" s="267">
        <v>17</v>
      </c>
      <c r="U6" s="268"/>
      <c r="V6" s="272" t="s">
        <v>23</v>
      </c>
      <c r="W6" s="272" t="s">
        <v>511</v>
      </c>
      <c r="X6" s="272" t="s">
        <v>515</v>
      </c>
    </row>
    <row r="7" spans="1:24" s="242" customFormat="1" ht="19.5" customHeight="1">
      <c r="A7" s="243" t="s">
        <v>43</v>
      </c>
      <c r="B7" s="251" t="s">
        <v>9</v>
      </c>
      <c r="C7" s="273">
        <v>32073</v>
      </c>
      <c r="D7" s="273">
        <v>81008</v>
      </c>
      <c r="E7" s="277">
        <v>18125</v>
      </c>
      <c r="F7" s="277">
        <v>2447</v>
      </c>
      <c r="G7" s="277">
        <v>43438</v>
      </c>
      <c r="H7" s="277">
        <v>0</v>
      </c>
      <c r="I7" s="277">
        <v>0</v>
      </c>
      <c r="J7" s="277">
        <v>0</v>
      </c>
      <c r="K7" s="277">
        <v>0</v>
      </c>
      <c r="L7" s="277">
        <v>0</v>
      </c>
      <c r="M7" s="277">
        <v>0</v>
      </c>
      <c r="N7" s="277">
        <v>0</v>
      </c>
      <c r="O7" s="277">
        <v>8596</v>
      </c>
      <c r="P7" s="277">
        <v>8402</v>
      </c>
      <c r="Q7" s="273">
        <v>0</v>
      </c>
      <c r="R7" s="273">
        <v>48935</v>
      </c>
      <c r="S7" s="278"/>
      <c r="T7" s="279">
        <v>127336</v>
      </c>
      <c r="U7" s="277"/>
      <c r="V7" s="273">
        <v>27666</v>
      </c>
      <c r="W7" s="273">
        <v>99670</v>
      </c>
      <c r="X7" s="273">
        <v>50735</v>
      </c>
    </row>
    <row r="8" spans="1:24" s="242" customFormat="1" ht="19.5" customHeight="1">
      <c r="A8" s="243" t="s">
        <v>60</v>
      </c>
      <c r="B8" s="251" t="s">
        <v>476</v>
      </c>
      <c r="C8" s="273">
        <v>1041</v>
      </c>
      <c r="D8" s="273">
        <v>105</v>
      </c>
      <c r="E8" s="277">
        <v>68</v>
      </c>
      <c r="F8" s="277">
        <v>18</v>
      </c>
      <c r="G8" s="277">
        <v>19</v>
      </c>
      <c r="H8" s="277">
        <v>0</v>
      </c>
      <c r="I8" s="277">
        <v>0</v>
      </c>
      <c r="J8" s="277">
        <v>0</v>
      </c>
      <c r="K8" s="277">
        <v>0</v>
      </c>
      <c r="L8" s="277">
        <v>0</v>
      </c>
      <c r="M8" s="277">
        <v>0</v>
      </c>
      <c r="N8" s="277">
        <v>0</v>
      </c>
      <c r="O8" s="277">
        <v>0</v>
      </c>
      <c r="P8" s="277">
        <v>0</v>
      </c>
      <c r="Q8" s="273">
        <v>936</v>
      </c>
      <c r="R8" s="273">
        <v>0</v>
      </c>
      <c r="S8" s="278"/>
      <c r="T8" s="279">
        <v>6953</v>
      </c>
      <c r="U8" s="277"/>
      <c r="V8" s="273">
        <v>522</v>
      </c>
      <c r="W8" s="273">
        <v>6431</v>
      </c>
      <c r="X8" s="273">
        <v>7367</v>
      </c>
    </row>
    <row r="9" spans="1:24" s="242" customFormat="1" ht="19.5" customHeight="1">
      <c r="A9" s="243" t="s">
        <v>61</v>
      </c>
      <c r="B9" s="253" t="s">
        <v>477</v>
      </c>
      <c r="C9" s="273">
        <v>212</v>
      </c>
      <c r="D9" s="273">
        <v>1048</v>
      </c>
      <c r="E9" s="277">
        <v>3</v>
      </c>
      <c r="F9" s="277">
        <v>1</v>
      </c>
      <c r="G9" s="277">
        <v>1003</v>
      </c>
      <c r="H9" s="277">
        <v>0</v>
      </c>
      <c r="I9" s="277">
        <v>0</v>
      </c>
      <c r="J9" s="277">
        <v>0</v>
      </c>
      <c r="K9" s="277">
        <v>0</v>
      </c>
      <c r="L9" s="277">
        <v>0</v>
      </c>
      <c r="M9" s="277">
        <v>0</v>
      </c>
      <c r="N9" s="277">
        <v>0</v>
      </c>
      <c r="O9" s="277">
        <v>0</v>
      </c>
      <c r="P9" s="277">
        <v>41</v>
      </c>
      <c r="Q9" s="273">
        <v>0</v>
      </c>
      <c r="R9" s="273">
        <v>836</v>
      </c>
      <c r="S9" s="278"/>
      <c r="T9" s="279">
        <v>10001</v>
      </c>
      <c r="U9" s="277"/>
      <c r="V9" s="273">
        <v>1543</v>
      </c>
      <c r="W9" s="273">
        <v>8458</v>
      </c>
      <c r="X9" s="273">
        <v>7622</v>
      </c>
    </row>
    <row r="10" spans="1:24" s="242" customFormat="1" ht="19.5" customHeight="1">
      <c r="A10" s="243" t="s">
        <v>64</v>
      </c>
      <c r="B10" s="251" t="s">
        <v>478</v>
      </c>
      <c r="C10" s="273">
        <v>1466</v>
      </c>
      <c r="D10" s="273">
        <v>231</v>
      </c>
      <c r="E10" s="277">
        <v>47</v>
      </c>
      <c r="F10" s="277">
        <v>13</v>
      </c>
      <c r="G10" s="277">
        <v>154</v>
      </c>
      <c r="H10" s="277">
        <v>0</v>
      </c>
      <c r="I10" s="277">
        <v>0</v>
      </c>
      <c r="J10" s="277">
        <v>0</v>
      </c>
      <c r="K10" s="277">
        <v>0</v>
      </c>
      <c r="L10" s="277">
        <v>0</v>
      </c>
      <c r="M10" s="277">
        <v>0</v>
      </c>
      <c r="N10" s="277">
        <v>0</v>
      </c>
      <c r="O10" s="277">
        <v>0</v>
      </c>
      <c r="P10" s="277">
        <v>17</v>
      </c>
      <c r="Q10" s="273">
        <v>1235</v>
      </c>
      <c r="R10" s="273">
        <v>0</v>
      </c>
      <c r="S10" s="278"/>
      <c r="T10" s="279">
        <v>7948</v>
      </c>
      <c r="U10" s="277"/>
      <c r="V10" s="273">
        <v>685</v>
      </c>
      <c r="W10" s="273">
        <v>7263</v>
      </c>
      <c r="X10" s="273">
        <v>8498</v>
      </c>
    </row>
    <row r="11" spans="1:24" s="242" customFormat="1" ht="19.5" customHeight="1">
      <c r="A11" s="243" t="s">
        <v>65</v>
      </c>
      <c r="B11" s="251" t="s">
        <v>150</v>
      </c>
      <c r="C11" s="273">
        <v>516</v>
      </c>
      <c r="D11" s="273">
        <v>2101</v>
      </c>
      <c r="E11" s="277">
        <v>715</v>
      </c>
      <c r="F11" s="277">
        <v>228</v>
      </c>
      <c r="G11" s="277">
        <v>759</v>
      </c>
      <c r="H11" s="277">
        <v>0</v>
      </c>
      <c r="I11" s="277">
        <v>0</v>
      </c>
      <c r="J11" s="277">
        <v>0</v>
      </c>
      <c r="K11" s="277">
        <v>0</v>
      </c>
      <c r="L11" s="277">
        <v>0</v>
      </c>
      <c r="M11" s="277">
        <v>0</v>
      </c>
      <c r="N11" s="277">
        <v>0</v>
      </c>
      <c r="O11" s="277">
        <v>0</v>
      </c>
      <c r="P11" s="277">
        <v>399</v>
      </c>
      <c r="Q11" s="273">
        <v>0</v>
      </c>
      <c r="R11" s="273">
        <v>1585</v>
      </c>
      <c r="S11" s="278"/>
      <c r="T11" s="279">
        <v>8655</v>
      </c>
      <c r="U11" s="277"/>
      <c r="V11" s="273">
        <v>0</v>
      </c>
      <c r="W11" s="273">
        <v>8655</v>
      </c>
      <c r="X11" s="273">
        <v>7070</v>
      </c>
    </row>
    <row r="12" spans="1:24" s="242" customFormat="1" ht="19.5" customHeight="1">
      <c r="A12" s="243" t="s">
        <v>62</v>
      </c>
      <c r="B12" s="251" t="s">
        <v>479</v>
      </c>
      <c r="C12" s="273">
        <v>462</v>
      </c>
      <c r="D12" s="273">
        <v>354</v>
      </c>
      <c r="E12" s="277">
        <v>13</v>
      </c>
      <c r="F12" s="277">
        <v>4</v>
      </c>
      <c r="G12" s="277">
        <v>337</v>
      </c>
      <c r="H12" s="277">
        <v>0</v>
      </c>
      <c r="I12" s="277">
        <v>0</v>
      </c>
      <c r="J12" s="277">
        <v>0</v>
      </c>
      <c r="K12" s="277">
        <v>0</v>
      </c>
      <c r="L12" s="277">
        <v>0</v>
      </c>
      <c r="M12" s="277">
        <v>0</v>
      </c>
      <c r="N12" s="277">
        <v>0</v>
      </c>
      <c r="O12" s="277">
        <v>0</v>
      </c>
      <c r="P12" s="277">
        <v>0</v>
      </c>
      <c r="Q12" s="273">
        <v>108</v>
      </c>
      <c r="R12" s="273">
        <v>0</v>
      </c>
      <c r="S12" s="278"/>
      <c r="T12" s="279">
        <v>8903</v>
      </c>
      <c r="U12" s="277"/>
      <c r="V12" s="273">
        <v>1820</v>
      </c>
      <c r="W12" s="273">
        <v>7083</v>
      </c>
      <c r="X12" s="273">
        <v>7191</v>
      </c>
    </row>
    <row r="13" spans="1:24" s="242" customFormat="1" ht="19.5" customHeight="1">
      <c r="A13" s="243" t="s">
        <v>66</v>
      </c>
      <c r="B13" s="251" t="s">
        <v>480</v>
      </c>
      <c r="C13" s="273">
        <v>585</v>
      </c>
      <c r="D13" s="273">
        <v>152</v>
      </c>
      <c r="E13" s="277">
        <v>0</v>
      </c>
      <c r="F13" s="277">
        <v>0</v>
      </c>
      <c r="G13" s="277">
        <v>152</v>
      </c>
      <c r="H13" s="277">
        <v>0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0</v>
      </c>
      <c r="Q13" s="273">
        <v>433</v>
      </c>
      <c r="R13" s="273">
        <v>0</v>
      </c>
      <c r="S13" s="278"/>
      <c r="T13" s="279">
        <v>8755</v>
      </c>
      <c r="U13" s="277"/>
      <c r="V13" s="273">
        <v>1950</v>
      </c>
      <c r="W13" s="273">
        <v>6805</v>
      </c>
      <c r="X13" s="273">
        <v>7238</v>
      </c>
    </row>
    <row r="14" spans="1:24" s="242" customFormat="1" ht="19.5" customHeight="1">
      <c r="A14" s="243" t="s">
        <v>63</v>
      </c>
      <c r="B14" s="251" t="s">
        <v>526</v>
      </c>
      <c r="C14" s="273">
        <v>76864</v>
      </c>
      <c r="D14" s="273">
        <v>115464</v>
      </c>
      <c r="E14" s="277">
        <v>9190</v>
      </c>
      <c r="F14" s="277">
        <v>2337</v>
      </c>
      <c r="G14" s="277">
        <v>100014</v>
      </c>
      <c r="H14" s="277">
        <v>0</v>
      </c>
      <c r="I14" s="277">
        <v>0</v>
      </c>
      <c r="J14" s="277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1785</v>
      </c>
      <c r="P14" s="277">
        <v>2138</v>
      </c>
      <c r="Q14" s="273">
        <v>0</v>
      </c>
      <c r="R14" s="273">
        <v>38600</v>
      </c>
      <c r="S14" s="278"/>
      <c r="T14" s="279">
        <v>161579</v>
      </c>
      <c r="U14" s="277"/>
      <c r="V14" s="273">
        <v>64942</v>
      </c>
      <c r="W14" s="273">
        <v>96637</v>
      </c>
      <c r="X14" s="273">
        <v>58037</v>
      </c>
    </row>
    <row r="15" spans="1:24" s="242" customFormat="1" ht="19.5" customHeight="1">
      <c r="A15" s="243" t="s">
        <v>113</v>
      </c>
      <c r="B15" s="254" t="s">
        <v>481</v>
      </c>
      <c r="C15" s="273">
        <v>12346</v>
      </c>
      <c r="D15" s="273">
        <v>4487</v>
      </c>
      <c r="E15" s="277">
        <v>0</v>
      </c>
      <c r="F15" s="277">
        <v>0</v>
      </c>
      <c r="G15" s="277">
        <v>4487</v>
      </c>
      <c r="H15" s="277">
        <v>0</v>
      </c>
      <c r="I15" s="277">
        <v>0</v>
      </c>
      <c r="J15" s="277">
        <v>0</v>
      </c>
      <c r="K15" s="277">
        <v>0</v>
      </c>
      <c r="L15" s="277">
        <v>0</v>
      </c>
      <c r="M15" s="277">
        <v>0</v>
      </c>
      <c r="N15" s="277">
        <v>0</v>
      </c>
      <c r="O15" s="277">
        <v>0</v>
      </c>
      <c r="P15" s="277">
        <v>0</v>
      </c>
      <c r="Q15" s="273">
        <v>7859</v>
      </c>
      <c r="R15" s="273">
        <v>0</v>
      </c>
      <c r="S15" s="278"/>
      <c r="T15" s="279">
        <v>2904</v>
      </c>
      <c r="U15" s="277"/>
      <c r="V15" s="273">
        <v>1056</v>
      </c>
      <c r="W15" s="273">
        <v>1848</v>
      </c>
      <c r="X15" s="273">
        <v>9707</v>
      </c>
    </row>
    <row r="16" spans="1:24" s="242" customFormat="1" ht="19.5" customHeight="1">
      <c r="A16" s="243" t="s">
        <v>12</v>
      </c>
      <c r="B16" s="243" t="s">
        <v>482</v>
      </c>
      <c r="C16" s="273">
        <v>1383</v>
      </c>
      <c r="D16" s="273">
        <v>7967</v>
      </c>
      <c r="E16" s="273">
        <v>0</v>
      </c>
      <c r="F16" s="273">
        <v>49</v>
      </c>
      <c r="G16" s="273">
        <v>7918</v>
      </c>
      <c r="H16" s="273">
        <v>0</v>
      </c>
      <c r="I16" s="273">
        <v>0</v>
      </c>
      <c r="J16" s="273">
        <v>0</v>
      </c>
      <c r="K16" s="273">
        <v>0</v>
      </c>
      <c r="L16" s="273">
        <v>0</v>
      </c>
      <c r="M16" s="273">
        <v>0</v>
      </c>
      <c r="N16" s="273">
        <v>0</v>
      </c>
      <c r="O16" s="273">
        <v>0</v>
      </c>
      <c r="P16" s="273">
        <v>0</v>
      </c>
      <c r="Q16" s="273">
        <v>0</v>
      </c>
      <c r="R16" s="273">
        <v>6584</v>
      </c>
      <c r="S16" s="278"/>
      <c r="T16" s="279">
        <v>3989</v>
      </c>
      <c r="U16" s="277"/>
      <c r="V16" s="273">
        <v>1328</v>
      </c>
      <c r="W16" s="273">
        <v>2661</v>
      </c>
      <c r="X16" s="273">
        <v>-3923</v>
      </c>
    </row>
    <row r="17" spans="1:24" s="69" customFormat="1" ht="19.5" customHeight="1">
      <c r="A17" s="243" t="s">
        <v>14</v>
      </c>
      <c r="B17" s="252" t="s">
        <v>192</v>
      </c>
      <c r="C17" s="273">
        <v>55803</v>
      </c>
      <c r="D17" s="273">
        <v>100783</v>
      </c>
      <c r="E17" s="273">
        <v>63157</v>
      </c>
      <c r="F17" s="273">
        <v>24526</v>
      </c>
      <c r="G17" s="273">
        <v>7185</v>
      </c>
      <c r="H17" s="273">
        <v>0</v>
      </c>
      <c r="I17" s="273">
        <v>0</v>
      </c>
      <c r="J17" s="273">
        <v>0</v>
      </c>
      <c r="K17" s="273">
        <v>0</v>
      </c>
      <c r="L17" s="273">
        <v>0</v>
      </c>
      <c r="M17" s="273">
        <v>0</v>
      </c>
      <c r="N17" s="273">
        <v>0</v>
      </c>
      <c r="O17" s="273">
        <v>2473</v>
      </c>
      <c r="P17" s="273">
        <v>3442</v>
      </c>
      <c r="Q17" s="273">
        <v>0</v>
      </c>
      <c r="R17" s="273">
        <v>44980</v>
      </c>
      <c r="S17" s="278"/>
      <c r="T17" s="279">
        <v>147134</v>
      </c>
      <c r="U17" s="277"/>
      <c r="V17" s="273">
        <v>8393</v>
      </c>
      <c r="W17" s="273">
        <v>138741</v>
      </c>
      <c r="X17" s="273">
        <v>93761</v>
      </c>
    </row>
    <row r="18" spans="1:24" s="242" customFormat="1" ht="19.5" customHeight="1">
      <c r="A18" s="243" t="s">
        <v>16</v>
      </c>
      <c r="B18" s="243" t="s">
        <v>483</v>
      </c>
      <c r="C18" s="273">
        <v>11959</v>
      </c>
      <c r="D18" s="273">
        <v>18838</v>
      </c>
      <c r="E18" s="273">
        <v>428</v>
      </c>
      <c r="F18" s="273">
        <v>169</v>
      </c>
      <c r="G18" s="273">
        <v>1051</v>
      </c>
      <c r="H18" s="273">
        <v>0</v>
      </c>
      <c r="I18" s="273">
        <v>0</v>
      </c>
      <c r="J18" s="273">
        <v>0</v>
      </c>
      <c r="K18" s="273">
        <v>0</v>
      </c>
      <c r="L18" s="273">
        <v>0</v>
      </c>
      <c r="M18" s="273">
        <v>0</v>
      </c>
      <c r="N18" s="273">
        <v>0</v>
      </c>
      <c r="O18" s="273">
        <v>0</v>
      </c>
      <c r="P18" s="273">
        <v>17190</v>
      </c>
      <c r="Q18" s="273">
        <v>0</v>
      </c>
      <c r="R18" s="273">
        <v>6879</v>
      </c>
      <c r="S18" s="278"/>
      <c r="T18" s="279">
        <v>13624</v>
      </c>
      <c r="U18" s="277"/>
      <c r="V18" s="273">
        <v>1546</v>
      </c>
      <c r="W18" s="273">
        <v>12078</v>
      </c>
      <c r="X18" s="273">
        <v>5199</v>
      </c>
    </row>
    <row r="19" spans="1:24" s="242" customFormat="1" ht="19.5" customHeight="1">
      <c r="A19" s="243" t="s">
        <v>17</v>
      </c>
      <c r="B19" s="243" t="s">
        <v>516</v>
      </c>
      <c r="C19" s="273">
        <v>843</v>
      </c>
      <c r="D19" s="273">
        <v>435</v>
      </c>
      <c r="E19" s="273">
        <v>0</v>
      </c>
      <c r="F19" s="273">
        <v>0</v>
      </c>
      <c r="G19" s="273">
        <v>435</v>
      </c>
      <c r="H19" s="273">
        <v>0</v>
      </c>
      <c r="I19" s="273">
        <v>0</v>
      </c>
      <c r="J19" s="273">
        <v>0</v>
      </c>
      <c r="K19" s="273">
        <v>0</v>
      </c>
      <c r="L19" s="273">
        <v>0</v>
      </c>
      <c r="M19" s="273">
        <v>0</v>
      </c>
      <c r="N19" s="273">
        <v>0</v>
      </c>
      <c r="O19" s="273">
        <v>0</v>
      </c>
      <c r="P19" s="273">
        <v>0</v>
      </c>
      <c r="Q19" s="273">
        <v>408</v>
      </c>
      <c r="R19" s="273">
        <v>0</v>
      </c>
      <c r="S19" s="278"/>
      <c r="T19" s="279">
        <v>15579</v>
      </c>
      <c r="U19" s="277"/>
      <c r="V19" s="273">
        <v>1459</v>
      </c>
      <c r="W19" s="273">
        <v>14120</v>
      </c>
      <c r="X19" s="273">
        <v>14528</v>
      </c>
    </row>
    <row r="20" spans="1:24" s="242" customFormat="1" ht="19.5" customHeight="1">
      <c r="A20" s="274" t="s">
        <v>7</v>
      </c>
      <c r="B20" s="275" t="s">
        <v>187</v>
      </c>
      <c r="C20" s="274">
        <v>195553</v>
      </c>
      <c r="D20" s="274">
        <v>332973</v>
      </c>
      <c r="E20" s="274">
        <v>91746</v>
      </c>
      <c r="F20" s="274">
        <v>29792</v>
      </c>
      <c r="G20" s="274">
        <v>166952</v>
      </c>
      <c r="H20" s="274">
        <v>0</v>
      </c>
      <c r="I20" s="274">
        <v>0</v>
      </c>
      <c r="J20" s="274">
        <v>0</v>
      </c>
      <c r="K20" s="274">
        <v>0</v>
      </c>
      <c r="L20" s="274">
        <v>0</v>
      </c>
      <c r="M20" s="274">
        <v>0</v>
      </c>
      <c r="N20" s="274">
        <v>0</v>
      </c>
      <c r="O20" s="274">
        <v>12854</v>
      </c>
      <c r="P20" s="274">
        <v>31629</v>
      </c>
      <c r="Q20" s="274">
        <v>10979</v>
      </c>
      <c r="R20" s="274">
        <v>148399</v>
      </c>
      <c r="S20" s="278"/>
      <c r="T20" s="280">
        <v>523360</v>
      </c>
      <c r="U20" s="281"/>
      <c r="V20" s="274">
        <v>112910</v>
      </c>
      <c r="W20" s="274">
        <v>410450</v>
      </c>
      <c r="X20" s="274">
        <v>273030</v>
      </c>
    </row>
    <row r="21" spans="1:24" ht="19.5" customHeight="1">
      <c r="A21" s="275"/>
      <c r="B21" s="275" t="s">
        <v>157</v>
      </c>
      <c r="C21" s="274">
        <v>14739861</v>
      </c>
      <c r="D21" s="273">
        <v>14739861</v>
      </c>
      <c r="E21" s="274">
        <v>6094</v>
      </c>
      <c r="F21" s="274">
        <v>2247</v>
      </c>
      <c r="G21" s="274">
        <v>772077</v>
      </c>
      <c r="H21" s="274"/>
      <c r="I21" s="274"/>
      <c r="J21" s="274"/>
      <c r="K21" s="274"/>
      <c r="L21" s="274">
        <v>0</v>
      </c>
      <c r="M21" s="274">
        <v>11015</v>
      </c>
      <c r="N21" s="274">
        <v>200</v>
      </c>
      <c r="O21" s="274">
        <v>1405026</v>
      </c>
      <c r="P21" s="274">
        <v>12543202</v>
      </c>
      <c r="Q21" s="274">
        <v>-10979</v>
      </c>
      <c r="R21" s="274">
        <v>-148399</v>
      </c>
      <c r="S21" s="276"/>
      <c r="T21" s="276"/>
      <c r="U21" s="276"/>
      <c r="V21" s="276"/>
      <c r="W21" s="276"/>
      <c r="X21" s="276"/>
    </row>
    <row r="22" spans="1:24" ht="19.5" customHeight="1">
      <c r="A22" s="275" t="s">
        <v>7</v>
      </c>
      <c r="B22" s="275" t="s">
        <v>40</v>
      </c>
      <c r="C22" s="274">
        <v>14935414</v>
      </c>
      <c r="D22" s="274">
        <v>15072834</v>
      </c>
      <c r="E22" s="274">
        <v>97840</v>
      </c>
      <c r="F22" s="274">
        <v>32039</v>
      </c>
      <c r="G22" s="274">
        <v>939029</v>
      </c>
      <c r="H22" s="274">
        <v>0</v>
      </c>
      <c r="I22" s="274">
        <v>0</v>
      </c>
      <c r="J22" s="274">
        <v>0</v>
      </c>
      <c r="K22" s="274">
        <v>0</v>
      </c>
      <c r="L22" s="274">
        <v>0</v>
      </c>
      <c r="M22" s="274">
        <v>11015</v>
      </c>
      <c r="N22" s="274">
        <v>200</v>
      </c>
      <c r="O22" s="274">
        <v>1417880</v>
      </c>
      <c r="P22" s="274">
        <v>12574831</v>
      </c>
      <c r="Q22" s="274">
        <v>0</v>
      </c>
      <c r="R22" s="274">
        <v>0</v>
      </c>
      <c r="S22" s="276"/>
      <c r="T22" s="276"/>
      <c r="U22" s="276"/>
      <c r="V22" s="276"/>
      <c r="W22" s="276"/>
      <c r="X22" s="276"/>
    </row>
    <row r="23" spans="1:24" ht="15.75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</row>
    <row r="24" spans="1:24" ht="15.75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82"/>
      <c r="N24" s="282"/>
      <c r="O24" s="282"/>
      <c r="P24" s="282"/>
      <c r="Q24" s="282"/>
      <c r="R24" s="282"/>
      <c r="S24" s="282"/>
      <c r="T24" s="276"/>
      <c r="U24" s="276"/>
      <c r="V24" s="276"/>
      <c r="W24" s="276"/>
      <c r="X24" s="276"/>
    </row>
  </sheetData>
  <sheetProtection/>
  <protectedRanges>
    <protectedRange sqref="A1:C19 A20:B20 D6:W6 D1:P5" name="Tartom?ny1"/>
  </protectedRanges>
  <mergeCells count="4">
    <mergeCell ref="E2:P2"/>
    <mergeCell ref="E3:P3"/>
    <mergeCell ref="H4:I4"/>
    <mergeCell ref="J4:K4"/>
  </mergeCells>
  <printOptions horizontalCentered="1" verticalCentered="1"/>
  <pageMargins left="0.5118110236220472" right="0.31496062992125984" top="0.7480314960629921" bottom="0.7480314960629921" header="0.31496062992125984" footer="0.31496062992125984"/>
  <pageSetup blackAndWhite="1" horizontalDpi="600" verticalDpi="600" orientation="landscape" paperSize="9" scale="55" r:id="rId1"/>
  <headerFooter>
    <oddHeader>&amp;C&amp;"Times New Roman,Normál"&amp;P/&amp;N
2016.évi korrigált maradvány, eredmény&amp;R10.c.melléklet
a /2017.(..)önkormányzati rendelethez
ezer ft-ban</oddHeader>
    <oddFooter>&amp;L&amp;"ariel,Normál"&amp;8&amp;D/&amp;T&amp;C&amp;"Arial,Normál"&amp;8&amp;Z&amp;F/&amp;A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view="pageBreakPreview" zoomScale="90" zoomScaleNormal="82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4" sqref="D34"/>
    </sheetView>
  </sheetViews>
  <sheetFormatPr defaultColWidth="9.00390625" defaultRowHeight="12.75"/>
  <cols>
    <col min="1" max="2" width="3.375" style="67" customWidth="1"/>
    <col min="3" max="3" width="5.875" style="67" customWidth="1"/>
    <col min="4" max="4" width="42.75390625" style="67" bestFit="1" customWidth="1"/>
    <col min="5" max="6" width="15.75390625" style="67" customWidth="1"/>
    <col min="7" max="16384" width="9.125" style="67" customWidth="1"/>
  </cols>
  <sheetData>
    <row r="1" spans="1:6" ht="12.75">
      <c r="A1" s="49" t="s">
        <v>7</v>
      </c>
      <c r="B1" s="49"/>
      <c r="C1" s="49"/>
      <c r="D1" s="49" t="s">
        <v>7</v>
      </c>
      <c r="E1" s="309" t="s">
        <v>188</v>
      </c>
      <c r="F1" s="310"/>
    </row>
    <row r="2" spans="1:6" ht="12.75">
      <c r="A2" s="51" t="s">
        <v>8</v>
      </c>
      <c r="B2" s="51" t="s">
        <v>2</v>
      </c>
      <c r="C2" s="51"/>
      <c r="D2" s="51" t="s">
        <v>59</v>
      </c>
      <c r="E2" s="52" t="s">
        <v>189</v>
      </c>
      <c r="F2" s="52" t="s">
        <v>189</v>
      </c>
    </row>
    <row r="3" spans="1:6" ht="12.75">
      <c r="A3" s="51" t="s">
        <v>6</v>
      </c>
      <c r="B3" s="51" t="s">
        <v>3</v>
      </c>
      <c r="C3" s="51"/>
      <c r="D3" s="51" t="s">
        <v>156</v>
      </c>
      <c r="E3" s="52" t="s">
        <v>190</v>
      </c>
      <c r="F3" s="52" t="s">
        <v>191</v>
      </c>
    </row>
    <row r="4" spans="1:6" ht="12.75">
      <c r="A4" s="51"/>
      <c r="B4" s="51"/>
      <c r="C4" s="51"/>
      <c r="D4" s="51"/>
      <c r="E4" s="52"/>
      <c r="F4" s="52"/>
    </row>
    <row r="5" spans="1:6" ht="12.75">
      <c r="A5" s="51" t="s">
        <v>7</v>
      </c>
      <c r="B5" s="51"/>
      <c r="C5" s="51"/>
      <c r="D5" s="51"/>
      <c r="E5" s="54"/>
      <c r="F5" s="53"/>
    </row>
    <row r="6" spans="1:6" ht="12.75">
      <c r="A6" s="55"/>
      <c r="B6" s="55"/>
      <c r="C6" s="55"/>
      <c r="D6" s="55"/>
      <c r="E6" s="55" t="s">
        <v>21</v>
      </c>
      <c r="F6" s="55" t="s">
        <v>22</v>
      </c>
    </row>
    <row r="7" spans="1:6" ht="12.75">
      <c r="A7" s="56" t="s">
        <v>43</v>
      </c>
      <c r="B7" s="56"/>
      <c r="C7" s="56"/>
      <c r="D7" s="73" t="s">
        <v>77</v>
      </c>
      <c r="E7" s="57">
        <v>0</v>
      </c>
      <c r="F7" s="26">
        <v>0</v>
      </c>
    </row>
    <row r="8" spans="1:6" ht="12.75">
      <c r="A8" s="56" t="s">
        <v>44</v>
      </c>
      <c r="B8" s="56"/>
      <c r="C8" s="56"/>
      <c r="D8" s="56" t="s">
        <v>68</v>
      </c>
      <c r="E8" s="65">
        <f>E9+E10+E11+E12+E13+E14+E15+E16+E17</f>
        <v>0</v>
      </c>
      <c r="F8" s="65">
        <f>F9+F10+F11+F12+F13+F14+F15+F16+F17</f>
        <v>0</v>
      </c>
    </row>
    <row r="9" spans="1:6" ht="12.75">
      <c r="A9" s="57"/>
      <c r="B9" s="57" t="s">
        <v>43</v>
      </c>
      <c r="C9" s="57"/>
      <c r="D9" s="58" t="s">
        <v>70</v>
      </c>
      <c r="E9" s="57">
        <v>0</v>
      </c>
      <c r="F9" s="26">
        <v>0</v>
      </c>
    </row>
    <row r="10" spans="1:6" ht="12.75">
      <c r="A10" s="57"/>
      <c r="B10" s="57" t="s">
        <v>44</v>
      </c>
      <c r="C10" s="57"/>
      <c r="D10" s="58" t="s">
        <v>52</v>
      </c>
      <c r="E10" s="57">
        <v>0</v>
      </c>
      <c r="F10" s="26">
        <v>0</v>
      </c>
    </row>
    <row r="11" spans="1:6" ht="12.75">
      <c r="A11" s="57"/>
      <c r="B11" s="57" t="s">
        <v>46</v>
      </c>
      <c r="C11" s="57"/>
      <c r="D11" s="58" t="s">
        <v>30</v>
      </c>
      <c r="E11" s="57">
        <v>0</v>
      </c>
      <c r="F11" s="26">
        <v>0</v>
      </c>
    </row>
    <row r="12" spans="1:6" ht="12.75">
      <c r="A12" s="57"/>
      <c r="B12" s="57" t="s">
        <v>47</v>
      </c>
      <c r="C12" s="57"/>
      <c r="D12" s="61" t="s">
        <v>150</v>
      </c>
      <c r="E12" s="57">
        <v>0</v>
      </c>
      <c r="F12" s="26">
        <v>0</v>
      </c>
    </row>
    <row r="13" spans="1:6" ht="12.75">
      <c r="A13" s="57"/>
      <c r="B13" s="57" t="s">
        <v>45</v>
      </c>
      <c r="C13" s="57"/>
      <c r="D13" s="58" t="s">
        <v>53</v>
      </c>
      <c r="E13" s="57">
        <v>0</v>
      </c>
      <c r="F13" s="26">
        <v>0</v>
      </c>
    </row>
    <row r="14" spans="1:6" ht="12.75">
      <c r="A14" s="57"/>
      <c r="B14" s="57" t="s">
        <v>54</v>
      </c>
      <c r="C14" s="57"/>
      <c r="D14" s="58" t="s">
        <v>73</v>
      </c>
      <c r="E14" s="57">
        <v>0</v>
      </c>
      <c r="F14" s="26">
        <v>0</v>
      </c>
    </row>
    <row r="15" spans="1:6" ht="12.75">
      <c r="A15" s="59"/>
      <c r="B15" s="59" t="s">
        <v>50</v>
      </c>
      <c r="C15" s="59"/>
      <c r="D15" s="60" t="s">
        <v>146</v>
      </c>
      <c r="E15" s="57">
        <v>0</v>
      </c>
      <c r="F15" s="26">
        <v>0</v>
      </c>
    </row>
    <row r="16" spans="1:6" ht="12.75">
      <c r="A16" s="59"/>
      <c r="B16" s="27" t="s">
        <v>17</v>
      </c>
      <c r="C16" s="64"/>
      <c r="D16" s="32" t="s">
        <v>160</v>
      </c>
      <c r="E16" s="57">
        <v>0</v>
      </c>
      <c r="F16" s="26">
        <v>0</v>
      </c>
    </row>
    <row r="17" spans="1:6" ht="12.75">
      <c r="A17" s="59"/>
      <c r="B17" s="27" t="s">
        <v>19</v>
      </c>
      <c r="C17" s="64"/>
      <c r="D17" s="32" t="s">
        <v>193</v>
      </c>
      <c r="E17" s="57">
        <v>0</v>
      </c>
      <c r="F17" s="26">
        <v>0</v>
      </c>
    </row>
    <row r="18" spans="1:6" ht="12.75">
      <c r="A18" s="56" t="s">
        <v>45</v>
      </c>
      <c r="B18" s="56"/>
      <c r="C18" s="56"/>
      <c r="D18" s="56" t="s">
        <v>149</v>
      </c>
      <c r="E18" s="56">
        <v>0</v>
      </c>
      <c r="F18" s="37">
        <v>0</v>
      </c>
    </row>
    <row r="19" spans="1:6" ht="12.75">
      <c r="A19" s="56" t="s">
        <v>54</v>
      </c>
      <c r="B19" s="56"/>
      <c r="C19" s="56"/>
      <c r="D19" s="56" t="s">
        <v>192</v>
      </c>
      <c r="E19" s="56">
        <v>0</v>
      </c>
      <c r="F19" s="37">
        <v>0</v>
      </c>
    </row>
    <row r="20" spans="1:7" ht="12.75">
      <c r="A20" s="62" t="s">
        <v>7</v>
      </c>
      <c r="B20" s="62"/>
      <c r="C20" s="62"/>
      <c r="D20" s="63" t="s">
        <v>187</v>
      </c>
      <c r="E20" s="66">
        <f>E7+E8+E18+E19</f>
        <v>0</v>
      </c>
      <c r="F20" s="66">
        <f>F7+F8+F18+F19</f>
        <v>0</v>
      </c>
      <c r="G20" s="68"/>
    </row>
    <row r="21" ht="12.75">
      <c r="G21" s="69"/>
    </row>
  </sheetData>
  <sheetProtection/>
  <protectedRanges>
    <protectedRange sqref="A16:A17 E1:F6 A18:D20 A1:D15" name="Tartom?ny1"/>
    <protectedRange sqref="B16:D17" name="Tartom?ny1_1"/>
  </protectedRanges>
  <mergeCells count="1">
    <mergeCell ref="E1:F1"/>
  </mergeCells>
  <printOptions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90" r:id="rId1"/>
  <headerFooter>
    <oddHeader>&amp;C&amp;"Times New Roman,Normál"&amp;P/&amp;N
2013.évi tárgyévi pénzmaradványt és eredményt  módosító korrekciók&amp;R&amp;"Times New Roman,Normál"10.d.sz.melléklet
ezer ft-ban</oddHeader>
    <oddFooter>&amp;L&amp;"ariel,Normál"&amp;8&amp;D/&amp;T&amp;C&amp;"Arial,Normál"&amp;8&amp;Z&amp;F/&amp;A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57"/>
  <sheetViews>
    <sheetView view="pageBreakPreview" zoomScaleNormal="8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3.75390625" style="2" customWidth="1"/>
    <col min="2" max="2" width="3.375" style="2" customWidth="1"/>
    <col min="3" max="3" width="49.625" style="2" customWidth="1"/>
    <col min="4" max="16384" width="9.125" style="2" customWidth="1"/>
  </cols>
  <sheetData>
    <row r="1" spans="1:3" ht="12.75">
      <c r="A1" s="3"/>
      <c r="B1" s="3"/>
      <c r="C1" s="3"/>
    </row>
    <row r="2" spans="1:3" ht="12.75">
      <c r="A2" s="8" t="s">
        <v>8</v>
      </c>
      <c r="B2" s="8" t="s">
        <v>2</v>
      </c>
      <c r="C2" s="8" t="s">
        <v>51</v>
      </c>
    </row>
    <row r="3" spans="1:3" ht="12.75">
      <c r="A3" s="6"/>
      <c r="B3" s="8" t="s">
        <v>3</v>
      </c>
      <c r="C3" s="8" t="s">
        <v>58</v>
      </c>
    </row>
    <row r="4" spans="1:3" ht="12.75">
      <c r="A4" s="9"/>
      <c r="B4" s="9"/>
      <c r="C4" s="9"/>
    </row>
    <row r="5" spans="1:3" ht="12.75">
      <c r="A5" s="5" t="s">
        <v>43</v>
      </c>
      <c r="B5" s="5"/>
      <c r="C5" s="10" t="s">
        <v>9</v>
      </c>
    </row>
    <row r="6" spans="1:3" ht="12.75">
      <c r="A6" s="11"/>
      <c r="B6" s="11" t="s">
        <v>43</v>
      </c>
      <c r="C6" s="12" t="s">
        <v>87</v>
      </c>
    </row>
    <row r="7" spans="1:3" ht="12.75">
      <c r="A7" s="4"/>
      <c r="B7" s="4" t="s">
        <v>44</v>
      </c>
      <c r="C7" s="13" t="s">
        <v>77</v>
      </c>
    </row>
    <row r="8" spans="1:3" ht="12.75">
      <c r="A8" s="5" t="s">
        <v>44</v>
      </c>
      <c r="B8" s="5"/>
      <c r="C8" s="14" t="s">
        <v>89</v>
      </c>
    </row>
    <row r="9" spans="1:3" ht="12.75">
      <c r="A9" s="11"/>
      <c r="B9" s="11" t="s">
        <v>43</v>
      </c>
      <c r="C9" s="12" t="s">
        <v>11</v>
      </c>
    </row>
    <row r="10" spans="1:3" ht="12.75">
      <c r="A10" s="11"/>
      <c r="B10" s="11" t="s">
        <v>44</v>
      </c>
      <c r="C10" s="12" t="s">
        <v>69</v>
      </c>
    </row>
    <row r="11" spans="1:3" ht="12.75">
      <c r="A11" s="4"/>
      <c r="B11" s="4" t="s">
        <v>46</v>
      </c>
      <c r="C11" s="15" t="s">
        <v>90</v>
      </c>
    </row>
    <row r="12" spans="1:3" ht="12.75">
      <c r="A12" s="5" t="s">
        <v>46</v>
      </c>
      <c r="B12" s="5"/>
      <c r="C12" s="5" t="s">
        <v>68</v>
      </c>
    </row>
    <row r="13" spans="1:3" ht="12.75">
      <c r="A13" s="11"/>
      <c r="B13" s="11" t="s">
        <v>43</v>
      </c>
      <c r="C13" s="12" t="s">
        <v>32</v>
      </c>
    </row>
    <row r="14" spans="1:3" ht="12.75">
      <c r="A14" s="11"/>
      <c r="B14" s="11" t="s">
        <v>44</v>
      </c>
      <c r="C14" s="12" t="s">
        <v>70</v>
      </c>
    </row>
    <row r="15" spans="1:3" ht="12.75">
      <c r="A15" s="11"/>
      <c r="B15" s="11" t="s">
        <v>46</v>
      </c>
      <c r="C15" s="12" t="s">
        <v>52</v>
      </c>
    </row>
    <row r="16" spans="1:3" ht="12.75">
      <c r="A16" s="11"/>
      <c r="B16" s="11" t="s">
        <v>47</v>
      </c>
      <c r="C16" s="12" t="s">
        <v>33</v>
      </c>
    </row>
    <row r="17" spans="1:3" ht="12.75">
      <c r="A17" s="11"/>
      <c r="B17" s="11" t="s">
        <v>45</v>
      </c>
      <c r="C17" s="12" t="s">
        <v>71</v>
      </c>
    </row>
    <row r="18" spans="1:3" ht="12.75">
      <c r="A18" s="11"/>
      <c r="B18" s="11" t="s">
        <v>54</v>
      </c>
      <c r="C18" s="12" t="s">
        <v>30</v>
      </c>
    </row>
    <row r="19" spans="1:3" ht="12.75">
      <c r="A19" s="11"/>
      <c r="B19" s="11" t="s">
        <v>48</v>
      </c>
      <c r="C19" s="12" t="s">
        <v>72</v>
      </c>
    </row>
    <row r="20" spans="1:3" ht="12.75">
      <c r="A20" s="11"/>
      <c r="B20" s="11" t="s">
        <v>49</v>
      </c>
      <c r="C20" s="12" t="s">
        <v>96</v>
      </c>
    </row>
    <row r="21" spans="1:3" ht="12.75">
      <c r="A21" s="11"/>
      <c r="B21" s="11" t="s">
        <v>50</v>
      </c>
      <c r="C21" s="12" t="s">
        <v>53</v>
      </c>
    </row>
    <row r="22" spans="1:3" ht="12.75">
      <c r="A22" s="11"/>
      <c r="B22" s="11" t="s">
        <v>12</v>
      </c>
      <c r="C22" s="12" t="s">
        <v>31</v>
      </c>
    </row>
    <row r="23" spans="1:3" ht="12.75">
      <c r="A23" s="11"/>
      <c r="B23" s="11" t="s">
        <v>14</v>
      </c>
      <c r="C23" s="12" t="s">
        <v>4</v>
      </c>
    </row>
    <row r="24" spans="1:3" ht="12.75">
      <c r="A24" s="11"/>
      <c r="B24" s="11" t="s">
        <v>16</v>
      </c>
      <c r="C24" s="12" t="s">
        <v>73</v>
      </c>
    </row>
    <row r="25" spans="1:3" ht="12.75">
      <c r="A25" s="11"/>
      <c r="B25" s="11" t="s">
        <v>17</v>
      </c>
      <c r="C25" s="12" t="s">
        <v>10</v>
      </c>
    </row>
    <row r="26" spans="1:3" ht="12.75">
      <c r="A26" s="11"/>
      <c r="B26" s="11" t="s">
        <v>19</v>
      </c>
      <c r="C26" s="12" t="s">
        <v>13</v>
      </c>
    </row>
    <row r="27" spans="1:3" ht="12.75">
      <c r="A27" s="11"/>
      <c r="B27" s="11" t="s">
        <v>20</v>
      </c>
      <c r="C27" s="12" t="s">
        <v>15</v>
      </c>
    </row>
    <row r="28" spans="1:3" ht="12.75">
      <c r="A28" s="11"/>
      <c r="B28" s="11" t="s">
        <v>21</v>
      </c>
      <c r="C28" s="12" t="s">
        <v>18</v>
      </c>
    </row>
    <row r="29" spans="1:3" ht="12.75">
      <c r="A29" s="11"/>
      <c r="B29" s="11" t="s">
        <v>22</v>
      </c>
      <c r="C29" s="12" t="s">
        <v>55</v>
      </c>
    </row>
    <row r="30" spans="1:3" ht="12.75">
      <c r="A30" s="11"/>
      <c r="B30" s="11" t="s">
        <v>23</v>
      </c>
      <c r="C30" s="12" t="s">
        <v>56</v>
      </c>
    </row>
    <row r="31" spans="1:3" ht="12.75">
      <c r="A31" s="11"/>
      <c r="B31" s="11" t="s">
        <v>24</v>
      </c>
      <c r="C31" s="12" t="s">
        <v>41</v>
      </c>
    </row>
    <row r="32" spans="1:3" ht="12.75">
      <c r="A32" s="11"/>
      <c r="B32" s="11" t="s">
        <v>25</v>
      </c>
      <c r="C32" s="12" t="s">
        <v>42</v>
      </c>
    </row>
    <row r="33" spans="1:3" ht="12.75">
      <c r="A33" s="11"/>
      <c r="B33" s="11" t="s">
        <v>26</v>
      </c>
      <c r="C33" s="12" t="s">
        <v>74</v>
      </c>
    </row>
    <row r="34" spans="1:3" ht="12.75">
      <c r="A34" s="11"/>
      <c r="B34" s="11" t="s">
        <v>28</v>
      </c>
      <c r="C34" s="12" t="s">
        <v>75</v>
      </c>
    </row>
    <row r="35" spans="1:3" ht="12.75">
      <c r="A35" s="11"/>
      <c r="B35" s="11" t="s">
        <v>29</v>
      </c>
      <c r="C35" s="12" t="s">
        <v>27</v>
      </c>
    </row>
    <row r="36" spans="1:3" ht="12.75">
      <c r="A36" s="11"/>
      <c r="B36" s="11" t="s">
        <v>34</v>
      </c>
      <c r="C36" s="12" t="s">
        <v>91</v>
      </c>
    </row>
    <row r="37" spans="1:3" ht="12.75">
      <c r="A37" s="11"/>
      <c r="B37" s="11" t="s">
        <v>35</v>
      </c>
      <c r="C37" s="12" t="s">
        <v>88</v>
      </c>
    </row>
    <row r="38" spans="1:3" ht="12.75">
      <c r="A38" s="4"/>
      <c r="B38" s="4" t="s">
        <v>67</v>
      </c>
      <c r="C38" s="13" t="s">
        <v>76</v>
      </c>
    </row>
    <row r="39" spans="1:3" ht="12.75">
      <c r="A39" s="5" t="s">
        <v>47</v>
      </c>
      <c r="B39" s="5"/>
      <c r="C39" s="5" t="s">
        <v>92</v>
      </c>
    </row>
    <row r="40" spans="1:3" ht="12.75">
      <c r="A40" s="5" t="s">
        <v>45</v>
      </c>
      <c r="B40" s="5"/>
      <c r="C40" s="5" t="s">
        <v>78</v>
      </c>
    </row>
    <row r="41" spans="1:3" ht="12.75">
      <c r="A41" s="5" t="s">
        <v>54</v>
      </c>
      <c r="B41" s="5"/>
      <c r="C41" s="5" t="s">
        <v>85</v>
      </c>
    </row>
    <row r="42" spans="1:3" ht="12.75">
      <c r="A42" s="5" t="s">
        <v>48</v>
      </c>
      <c r="B42" s="5"/>
      <c r="C42" s="5" t="s">
        <v>79</v>
      </c>
    </row>
    <row r="43" spans="1:3" ht="12.75">
      <c r="A43" s="5" t="s">
        <v>49</v>
      </c>
      <c r="B43" s="5"/>
      <c r="C43" s="5" t="s">
        <v>80</v>
      </c>
    </row>
    <row r="44" spans="1:3" ht="12.75">
      <c r="A44" s="5" t="s">
        <v>50</v>
      </c>
      <c r="B44" s="5"/>
      <c r="C44" s="5" t="s">
        <v>84</v>
      </c>
    </row>
    <row r="45" spans="1:3" ht="12.75">
      <c r="A45" s="5" t="s">
        <v>12</v>
      </c>
      <c r="B45" s="5"/>
      <c r="C45" s="5" t="s">
        <v>81</v>
      </c>
    </row>
    <row r="46" spans="1:3" ht="12.75">
      <c r="A46" s="5" t="s">
        <v>14</v>
      </c>
      <c r="B46" s="5"/>
      <c r="C46" s="5" t="s">
        <v>36</v>
      </c>
    </row>
    <row r="47" spans="1:3" ht="12.75">
      <c r="A47" s="5" t="s">
        <v>16</v>
      </c>
      <c r="B47" s="5"/>
      <c r="C47" s="5" t="s">
        <v>86</v>
      </c>
    </row>
    <row r="48" spans="1:3" ht="12.75">
      <c r="A48" s="5" t="s">
        <v>17</v>
      </c>
      <c r="B48" s="5"/>
      <c r="C48" s="5" t="s">
        <v>82</v>
      </c>
    </row>
    <row r="49" spans="1:3" ht="12.75">
      <c r="A49" s="5" t="s">
        <v>19</v>
      </c>
      <c r="B49" s="5"/>
      <c r="C49" s="5" t="s">
        <v>0</v>
      </c>
    </row>
    <row r="50" spans="1:3" ht="12.75">
      <c r="A50" s="5" t="s">
        <v>20</v>
      </c>
      <c r="B50" s="5"/>
      <c r="C50" s="5" t="s">
        <v>1</v>
      </c>
    </row>
    <row r="51" spans="1:3" ht="12.75">
      <c r="A51" s="5" t="s">
        <v>21</v>
      </c>
      <c r="B51" s="5"/>
      <c r="C51" s="5" t="s">
        <v>93</v>
      </c>
    </row>
    <row r="52" spans="1:3" ht="12.75">
      <c r="A52" s="11"/>
      <c r="B52" s="11" t="s">
        <v>43</v>
      </c>
      <c r="C52" s="12" t="s">
        <v>57</v>
      </c>
    </row>
    <row r="53" spans="1:3" ht="12.75">
      <c r="A53" s="4"/>
      <c r="B53" s="4" t="s">
        <v>44</v>
      </c>
      <c r="C53" s="4" t="s">
        <v>94</v>
      </c>
    </row>
    <row r="54" spans="1:3" ht="12.75">
      <c r="A54" s="5" t="s">
        <v>22</v>
      </c>
      <c r="B54" s="5"/>
      <c r="C54" s="5" t="s">
        <v>83</v>
      </c>
    </row>
    <row r="55" spans="1:3" ht="12.75">
      <c r="A55" s="11"/>
      <c r="B55" s="11" t="s">
        <v>43</v>
      </c>
      <c r="C55" s="12" t="s">
        <v>37</v>
      </c>
    </row>
    <row r="56" spans="1:3" ht="12.75">
      <c r="A56" s="4"/>
      <c r="B56" s="4" t="s">
        <v>44</v>
      </c>
      <c r="C56" s="4" t="s">
        <v>95</v>
      </c>
    </row>
    <row r="57" spans="1:3" ht="12.75">
      <c r="A57" s="5" t="s">
        <v>23</v>
      </c>
      <c r="B57" s="5"/>
      <c r="C57" s="5" t="s">
        <v>38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L33"/>
  <sheetViews>
    <sheetView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2.75"/>
  <cols>
    <col min="1" max="1" width="4.125" style="223" customWidth="1"/>
    <col min="2" max="2" width="6.25390625" style="223" bestFit="1" customWidth="1"/>
    <col min="3" max="3" width="47.00390625" style="223" customWidth="1"/>
    <col min="4" max="12" width="10.75390625" style="223" customWidth="1"/>
    <col min="13" max="16384" width="9.125" style="223" customWidth="1"/>
  </cols>
  <sheetData>
    <row r="1" spans="1:9" ht="12.75">
      <c r="A1" s="221" t="s">
        <v>7</v>
      </c>
      <c r="B1" s="221"/>
      <c r="C1" s="222" t="s">
        <v>7</v>
      </c>
      <c r="D1" s="291"/>
      <c r="E1" s="292"/>
      <c r="F1" s="292"/>
      <c r="G1" s="291"/>
      <c r="H1" s="292"/>
      <c r="I1" s="292"/>
    </row>
    <row r="2" spans="1:12" ht="12.75">
      <c r="A2" s="224" t="s">
        <v>8</v>
      </c>
      <c r="B2" s="224" t="s">
        <v>2</v>
      </c>
      <c r="C2" s="225" t="s">
        <v>59</v>
      </c>
      <c r="D2" s="293" t="s">
        <v>450</v>
      </c>
      <c r="E2" s="294"/>
      <c r="F2" s="294"/>
      <c r="G2" s="295"/>
      <c r="H2" s="295"/>
      <c r="I2" s="295"/>
      <c r="J2" s="296"/>
      <c r="K2" s="296"/>
      <c r="L2" s="297"/>
    </row>
    <row r="3" spans="1:12" ht="12.75">
      <c r="A3" s="224" t="s">
        <v>6</v>
      </c>
      <c r="B3" s="224" t="s">
        <v>3</v>
      </c>
      <c r="C3" s="225" t="s">
        <v>445</v>
      </c>
      <c r="D3" s="227"/>
      <c r="E3" s="226"/>
      <c r="F3" s="227"/>
      <c r="G3" s="227" t="s">
        <v>452</v>
      </c>
      <c r="H3" s="226" t="s">
        <v>453</v>
      </c>
      <c r="I3" s="227" t="s">
        <v>452</v>
      </c>
      <c r="J3" s="227" t="s">
        <v>474</v>
      </c>
      <c r="K3" s="226" t="s">
        <v>475</v>
      </c>
      <c r="L3" s="227" t="s">
        <v>474</v>
      </c>
    </row>
    <row r="4" spans="1:12" ht="13.5">
      <c r="A4" s="224" t="s">
        <v>7</v>
      </c>
      <c r="B4" s="224"/>
      <c r="C4" s="228" t="s">
        <v>446</v>
      </c>
      <c r="D4" s="227" t="s">
        <v>451</v>
      </c>
      <c r="E4" s="227" t="s">
        <v>451</v>
      </c>
      <c r="F4" s="227" t="s">
        <v>451</v>
      </c>
      <c r="G4" s="227"/>
      <c r="H4" s="226" t="s">
        <v>454</v>
      </c>
      <c r="I4" s="227" t="s">
        <v>112</v>
      </c>
      <c r="J4" s="227"/>
      <c r="K4" s="226" t="s">
        <v>454</v>
      </c>
      <c r="L4" s="227" t="s">
        <v>112</v>
      </c>
    </row>
    <row r="5" spans="1:12" ht="13.5">
      <c r="A5" s="224"/>
      <c r="B5" s="224"/>
      <c r="C5" s="228"/>
      <c r="D5" s="227"/>
      <c r="E5" s="226" t="s">
        <v>455</v>
      </c>
      <c r="F5" s="227" t="s">
        <v>112</v>
      </c>
      <c r="G5" s="227"/>
      <c r="H5" s="226"/>
      <c r="I5" s="227"/>
      <c r="J5" s="227"/>
      <c r="K5" s="226"/>
      <c r="L5" s="227"/>
    </row>
    <row r="6" spans="1:12" ht="12.75">
      <c r="A6" s="229"/>
      <c r="B6" s="229"/>
      <c r="C6" s="229"/>
      <c r="D6" s="230" t="s">
        <v>5</v>
      </c>
      <c r="E6" s="230" t="s">
        <v>60</v>
      </c>
      <c r="F6" s="230" t="s">
        <v>61</v>
      </c>
      <c r="G6" s="230" t="s">
        <v>64</v>
      </c>
      <c r="H6" s="230" t="s">
        <v>65</v>
      </c>
      <c r="I6" s="230" t="s">
        <v>62</v>
      </c>
      <c r="J6" s="230" t="s">
        <v>64</v>
      </c>
      <c r="K6" s="230" t="s">
        <v>65</v>
      </c>
      <c r="L6" s="230" t="s">
        <v>62</v>
      </c>
    </row>
    <row r="7" spans="1:12" ht="15" customHeight="1">
      <c r="A7" s="37" t="s">
        <v>43</v>
      </c>
      <c r="B7" s="37"/>
      <c r="C7" s="72" t="s">
        <v>77</v>
      </c>
      <c r="D7" s="237">
        <v>9061</v>
      </c>
      <c r="E7" s="231">
        <f>D7*0.27</f>
        <v>2446.4700000000003</v>
      </c>
      <c r="F7" s="231">
        <f>D7+E7</f>
        <v>11507.470000000001</v>
      </c>
      <c r="G7" s="237"/>
      <c r="H7" s="231">
        <f>G7*0.27</f>
        <v>0</v>
      </c>
      <c r="I7" s="231">
        <f>G7+H7</f>
        <v>0</v>
      </c>
      <c r="J7" s="237"/>
      <c r="K7" s="231">
        <f>J7*0.27</f>
        <v>0</v>
      </c>
      <c r="L7" s="231">
        <f>J7+K7</f>
        <v>0</v>
      </c>
    </row>
    <row r="8" spans="1:12" ht="12.75">
      <c r="A8" s="37" t="s">
        <v>44</v>
      </c>
      <c r="B8" s="37"/>
      <c r="C8" s="37" t="s">
        <v>68</v>
      </c>
      <c r="D8" s="5">
        <f aca="true" t="shared" si="0" ref="D8:I8">D9+D10+D11+D12+D13+D14+D15+D16+D20+D21+D22+D23+D24+D25+D26</f>
        <v>1664</v>
      </c>
      <c r="E8" s="5">
        <f t="shared" si="0"/>
        <v>449.28000000000003</v>
      </c>
      <c r="F8" s="5">
        <f t="shared" si="0"/>
        <v>2113.2799999999997</v>
      </c>
      <c r="G8" s="5">
        <f t="shared" si="0"/>
        <v>969</v>
      </c>
      <c r="H8" s="5">
        <f t="shared" si="0"/>
        <v>261.63</v>
      </c>
      <c r="I8" s="5">
        <f t="shared" si="0"/>
        <v>1230.63</v>
      </c>
      <c r="J8" s="5">
        <f>J9+J10+J11+J12+J13+J14+J15+J16+J20+J21+J22+J23+J24+J25+J26</f>
        <v>733</v>
      </c>
      <c r="K8" s="5">
        <f>K9+K10+K11+K12+K13+K14+K15+K16+K20+K21+K22+K23+K24+K25+K26</f>
        <v>36.65</v>
      </c>
      <c r="L8" s="5">
        <f>L9+L10+L11+L12+L13+L14+L15+L16+L20+L21+L22+L23+L24+L25+L26</f>
        <v>769.65</v>
      </c>
    </row>
    <row r="9" spans="1:12" s="189" customFormat="1" ht="12.75">
      <c r="A9" s="26"/>
      <c r="B9" s="26" t="s">
        <v>43</v>
      </c>
      <c r="C9" s="32" t="s">
        <v>70</v>
      </c>
      <c r="D9" s="232">
        <v>107</v>
      </c>
      <c r="E9" s="240">
        <f aca="true" t="shared" si="1" ref="E9:E32">D9*0.27</f>
        <v>28.89</v>
      </c>
      <c r="F9" s="240">
        <f>D9+E9</f>
        <v>135.89</v>
      </c>
      <c r="G9" s="232"/>
      <c r="H9" s="240">
        <f aca="true" t="shared" si="2" ref="H9:H32">G9*0.27</f>
        <v>0</v>
      </c>
      <c r="I9" s="240">
        <f>G9+H9</f>
        <v>0</v>
      </c>
      <c r="J9" s="232"/>
      <c r="K9" s="240">
        <f aca="true" t="shared" si="3" ref="K9:K15">J9*0.27</f>
        <v>0</v>
      </c>
      <c r="L9" s="240">
        <f aca="true" t="shared" si="4" ref="L9:L15">J9+K9</f>
        <v>0</v>
      </c>
    </row>
    <row r="10" spans="1:12" s="189" customFormat="1" ht="12.75">
      <c r="A10" s="26"/>
      <c r="B10" s="26" t="s">
        <v>44</v>
      </c>
      <c r="C10" s="32" t="s">
        <v>52</v>
      </c>
      <c r="D10" s="238"/>
      <c r="E10" s="240">
        <f t="shared" si="1"/>
        <v>0</v>
      </c>
      <c r="F10" s="240">
        <f aca="true" t="shared" si="5" ref="F10:F32">D10+E10</f>
        <v>0</v>
      </c>
      <c r="G10" s="238"/>
      <c r="H10" s="240">
        <f t="shared" si="2"/>
        <v>0</v>
      </c>
      <c r="I10" s="240">
        <f aca="true" t="shared" si="6" ref="I10:I32">G10+H10</f>
        <v>0</v>
      </c>
      <c r="J10" s="238"/>
      <c r="K10" s="240">
        <f t="shared" si="3"/>
        <v>0</v>
      </c>
      <c r="L10" s="240">
        <f t="shared" si="4"/>
        <v>0</v>
      </c>
    </row>
    <row r="11" spans="1:12" s="189" customFormat="1" ht="12.75">
      <c r="A11" s="26"/>
      <c r="B11" s="26" t="s">
        <v>46</v>
      </c>
      <c r="C11" s="32" t="s">
        <v>30</v>
      </c>
      <c r="D11" s="233">
        <v>136</v>
      </c>
      <c r="E11" s="240">
        <f t="shared" si="1"/>
        <v>36.72</v>
      </c>
      <c r="F11" s="240">
        <f t="shared" si="5"/>
        <v>172.72</v>
      </c>
      <c r="G11" s="233">
        <v>96</v>
      </c>
      <c r="H11" s="240">
        <f t="shared" si="2"/>
        <v>25.92</v>
      </c>
      <c r="I11" s="240">
        <f t="shared" si="6"/>
        <v>121.92</v>
      </c>
      <c r="J11" s="233">
        <v>733</v>
      </c>
      <c r="K11" s="240">
        <f>J11*0.05</f>
        <v>36.65</v>
      </c>
      <c r="L11" s="240">
        <f t="shared" si="4"/>
        <v>769.65</v>
      </c>
    </row>
    <row r="12" spans="1:12" s="189" customFormat="1" ht="12.75">
      <c r="A12" s="26"/>
      <c r="B12" s="26" t="s">
        <v>47</v>
      </c>
      <c r="C12" s="1" t="s">
        <v>150</v>
      </c>
      <c r="D12" s="233">
        <v>73</v>
      </c>
      <c r="E12" s="240">
        <f t="shared" si="1"/>
        <v>19.71</v>
      </c>
      <c r="F12" s="240">
        <f t="shared" si="5"/>
        <v>92.71000000000001</v>
      </c>
      <c r="G12" s="233">
        <v>146</v>
      </c>
      <c r="H12" s="240">
        <f t="shared" si="2"/>
        <v>39.42</v>
      </c>
      <c r="I12" s="240">
        <f t="shared" si="6"/>
        <v>185.42000000000002</v>
      </c>
      <c r="J12" s="233"/>
      <c r="K12" s="240">
        <f t="shared" si="3"/>
        <v>0</v>
      </c>
      <c r="L12" s="240">
        <f t="shared" si="4"/>
        <v>0</v>
      </c>
    </row>
    <row r="13" spans="1:12" s="189" customFormat="1" ht="12.75">
      <c r="A13" s="26"/>
      <c r="B13" s="26" t="s">
        <v>45</v>
      </c>
      <c r="C13" s="32" t="s">
        <v>53</v>
      </c>
      <c r="D13" s="233"/>
      <c r="E13" s="240">
        <f t="shared" si="1"/>
        <v>0</v>
      </c>
      <c r="F13" s="240">
        <f t="shared" si="5"/>
        <v>0</v>
      </c>
      <c r="G13" s="233"/>
      <c r="H13" s="240">
        <f t="shared" si="2"/>
        <v>0</v>
      </c>
      <c r="I13" s="240">
        <f t="shared" si="6"/>
        <v>0</v>
      </c>
      <c r="J13" s="233"/>
      <c r="K13" s="240">
        <f t="shared" si="3"/>
        <v>0</v>
      </c>
      <c r="L13" s="240">
        <f t="shared" si="4"/>
        <v>0</v>
      </c>
    </row>
    <row r="14" spans="1:12" s="189" customFormat="1" ht="12.75">
      <c r="A14" s="26"/>
      <c r="B14" s="26" t="s">
        <v>54</v>
      </c>
      <c r="C14" s="32" t="s">
        <v>73</v>
      </c>
      <c r="D14" s="238"/>
      <c r="E14" s="240">
        <f t="shared" si="1"/>
        <v>0</v>
      </c>
      <c r="F14" s="240">
        <f t="shared" si="5"/>
        <v>0</v>
      </c>
      <c r="G14" s="238">
        <v>62</v>
      </c>
      <c r="H14" s="240">
        <f t="shared" si="2"/>
        <v>16.740000000000002</v>
      </c>
      <c r="I14" s="240">
        <f t="shared" si="6"/>
        <v>78.74000000000001</v>
      </c>
      <c r="J14" s="238"/>
      <c r="K14" s="240">
        <f t="shared" si="3"/>
        <v>0</v>
      </c>
      <c r="L14" s="240">
        <f t="shared" si="4"/>
        <v>0</v>
      </c>
    </row>
    <row r="15" spans="1:12" s="189" customFormat="1" ht="12.75">
      <c r="A15" s="26"/>
      <c r="B15" s="26" t="s">
        <v>48</v>
      </c>
      <c r="C15" s="32" t="s">
        <v>146</v>
      </c>
      <c r="D15" s="233"/>
      <c r="E15" s="240">
        <f t="shared" si="1"/>
        <v>0</v>
      </c>
      <c r="F15" s="240">
        <f t="shared" si="5"/>
        <v>0</v>
      </c>
      <c r="G15" s="233"/>
      <c r="H15" s="240">
        <f t="shared" si="2"/>
        <v>0</v>
      </c>
      <c r="I15" s="240">
        <f t="shared" si="6"/>
        <v>0</v>
      </c>
      <c r="J15" s="233"/>
      <c r="K15" s="240">
        <f t="shared" si="3"/>
        <v>0</v>
      </c>
      <c r="L15" s="240">
        <f t="shared" si="4"/>
        <v>0</v>
      </c>
    </row>
    <row r="16" spans="1:12" s="189" customFormat="1" ht="12.75">
      <c r="A16" s="26"/>
      <c r="B16" s="239" t="s">
        <v>456</v>
      </c>
      <c r="C16" s="32" t="s">
        <v>75</v>
      </c>
      <c r="D16" s="241">
        <f aca="true" t="shared" si="7" ref="D16:I16">D17+D18+D19</f>
        <v>473</v>
      </c>
      <c r="E16" s="241">
        <f t="shared" si="7"/>
        <v>127.71000000000002</v>
      </c>
      <c r="F16" s="241">
        <f t="shared" si="7"/>
        <v>600.71</v>
      </c>
      <c r="G16" s="241">
        <f t="shared" si="7"/>
        <v>0</v>
      </c>
      <c r="H16" s="241">
        <f t="shared" si="7"/>
        <v>0</v>
      </c>
      <c r="I16" s="241">
        <f t="shared" si="7"/>
        <v>0</v>
      </c>
      <c r="J16" s="241">
        <f>J17+J18+J19</f>
        <v>0</v>
      </c>
      <c r="K16" s="241">
        <f>K17+K18+K19</f>
        <v>0</v>
      </c>
      <c r="L16" s="241">
        <f>L17+L18+L19</f>
        <v>0</v>
      </c>
    </row>
    <row r="17" spans="1:12" s="189" customFormat="1" ht="12.75">
      <c r="A17" s="26"/>
      <c r="B17" s="239" t="s">
        <v>462</v>
      </c>
      <c r="C17" s="32" t="s">
        <v>465</v>
      </c>
      <c r="D17" s="233">
        <v>461</v>
      </c>
      <c r="E17" s="240">
        <f t="shared" si="1"/>
        <v>124.47000000000001</v>
      </c>
      <c r="F17" s="240">
        <f t="shared" si="5"/>
        <v>585.47</v>
      </c>
      <c r="G17" s="233"/>
      <c r="H17" s="240">
        <f t="shared" si="2"/>
        <v>0</v>
      </c>
      <c r="I17" s="240">
        <f t="shared" si="6"/>
        <v>0</v>
      </c>
      <c r="J17" s="233"/>
      <c r="K17" s="240">
        <f aca="true" t="shared" si="8" ref="K17:K25">J17*0.27</f>
        <v>0</v>
      </c>
      <c r="L17" s="240">
        <f aca="true" t="shared" si="9" ref="L17:L25">J17+K17</f>
        <v>0</v>
      </c>
    </row>
    <row r="18" spans="1:12" s="189" customFormat="1" ht="12.75">
      <c r="A18" s="26"/>
      <c r="B18" s="239" t="s">
        <v>463</v>
      </c>
      <c r="C18" s="32" t="s">
        <v>466</v>
      </c>
      <c r="D18" s="233">
        <v>2</v>
      </c>
      <c r="E18" s="240">
        <f t="shared" si="1"/>
        <v>0.54</v>
      </c>
      <c r="F18" s="240">
        <f t="shared" si="5"/>
        <v>2.54</v>
      </c>
      <c r="G18" s="233"/>
      <c r="H18" s="240">
        <f t="shared" si="2"/>
        <v>0</v>
      </c>
      <c r="I18" s="240">
        <f t="shared" si="6"/>
        <v>0</v>
      </c>
      <c r="J18" s="233"/>
      <c r="K18" s="240">
        <f t="shared" si="8"/>
        <v>0</v>
      </c>
      <c r="L18" s="240">
        <f t="shared" si="9"/>
        <v>0</v>
      </c>
    </row>
    <row r="19" spans="1:12" s="189" customFormat="1" ht="12.75">
      <c r="A19" s="26"/>
      <c r="B19" s="239" t="s">
        <v>464</v>
      </c>
      <c r="C19" s="32" t="s">
        <v>467</v>
      </c>
      <c r="D19" s="233">
        <v>10</v>
      </c>
      <c r="E19" s="240">
        <f t="shared" si="1"/>
        <v>2.7</v>
      </c>
      <c r="F19" s="240">
        <f t="shared" si="5"/>
        <v>12.7</v>
      </c>
      <c r="G19" s="233"/>
      <c r="H19" s="240">
        <f t="shared" si="2"/>
        <v>0</v>
      </c>
      <c r="I19" s="240">
        <f t="shared" si="6"/>
        <v>0</v>
      </c>
      <c r="J19" s="233"/>
      <c r="K19" s="240">
        <f t="shared" si="8"/>
        <v>0</v>
      </c>
      <c r="L19" s="240">
        <f t="shared" si="9"/>
        <v>0</v>
      </c>
    </row>
    <row r="20" spans="1:12" s="189" customFormat="1" ht="12.75">
      <c r="A20" s="26"/>
      <c r="B20" s="239" t="s">
        <v>457</v>
      </c>
      <c r="C20" s="32" t="s">
        <v>88</v>
      </c>
      <c r="D20" s="233"/>
      <c r="E20" s="240">
        <f t="shared" si="1"/>
        <v>0</v>
      </c>
      <c r="F20" s="240">
        <f t="shared" si="5"/>
        <v>0</v>
      </c>
      <c r="G20" s="233"/>
      <c r="H20" s="240">
        <f t="shared" si="2"/>
        <v>0</v>
      </c>
      <c r="I20" s="240">
        <f t="shared" si="6"/>
        <v>0</v>
      </c>
      <c r="J20" s="233"/>
      <c r="K20" s="240">
        <f t="shared" si="8"/>
        <v>0</v>
      </c>
      <c r="L20" s="240">
        <f t="shared" si="9"/>
        <v>0</v>
      </c>
    </row>
    <row r="21" spans="1:12" s="189" customFormat="1" ht="12.75">
      <c r="A21" s="26"/>
      <c r="B21" s="239" t="s">
        <v>458</v>
      </c>
      <c r="C21" s="32" t="s">
        <v>159</v>
      </c>
      <c r="D21" s="233">
        <v>584</v>
      </c>
      <c r="E21" s="240">
        <f t="shared" si="1"/>
        <v>157.68</v>
      </c>
      <c r="F21" s="240">
        <f t="shared" si="5"/>
        <v>741.6800000000001</v>
      </c>
      <c r="G21" s="233"/>
      <c r="H21" s="240">
        <f t="shared" si="2"/>
        <v>0</v>
      </c>
      <c r="I21" s="240">
        <f t="shared" si="6"/>
        <v>0</v>
      </c>
      <c r="J21" s="233"/>
      <c r="K21" s="240">
        <f t="shared" si="8"/>
        <v>0</v>
      </c>
      <c r="L21" s="240">
        <f t="shared" si="9"/>
        <v>0</v>
      </c>
    </row>
    <row r="22" spans="1:12" s="189" customFormat="1" ht="12.75">
      <c r="A22" s="26"/>
      <c r="B22" s="239" t="s">
        <v>459</v>
      </c>
      <c r="C22" s="32" t="s">
        <v>36</v>
      </c>
      <c r="D22" s="233"/>
      <c r="E22" s="240">
        <f t="shared" si="1"/>
        <v>0</v>
      </c>
      <c r="F22" s="240">
        <f t="shared" si="5"/>
        <v>0</v>
      </c>
      <c r="G22" s="233"/>
      <c r="H22" s="240">
        <f t="shared" si="2"/>
        <v>0</v>
      </c>
      <c r="I22" s="240">
        <f t="shared" si="6"/>
        <v>0</v>
      </c>
      <c r="J22" s="233"/>
      <c r="K22" s="240">
        <f t="shared" si="8"/>
        <v>0</v>
      </c>
      <c r="L22" s="240">
        <f t="shared" si="9"/>
        <v>0</v>
      </c>
    </row>
    <row r="23" spans="1:12" s="189" customFormat="1" ht="12.75">
      <c r="A23" s="26"/>
      <c r="B23" s="239" t="s">
        <v>460</v>
      </c>
      <c r="C23" s="32" t="s">
        <v>0</v>
      </c>
      <c r="D23" s="233"/>
      <c r="E23" s="240">
        <f t="shared" si="1"/>
        <v>0</v>
      </c>
      <c r="F23" s="240">
        <f t="shared" si="5"/>
        <v>0</v>
      </c>
      <c r="G23" s="233"/>
      <c r="H23" s="240">
        <f t="shared" si="2"/>
        <v>0</v>
      </c>
      <c r="I23" s="240">
        <f t="shared" si="6"/>
        <v>0</v>
      </c>
      <c r="J23" s="233"/>
      <c r="K23" s="240">
        <f t="shared" si="8"/>
        <v>0</v>
      </c>
      <c r="L23" s="240">
        <f t="shared" si="9"/>
        <v>0</v>
      </c>
    </row>
    <row r="24" spans="1:12" s="189" customFormat="1" ht="12.75">
      <c r="A24" s="26"/>
      <c r="B24" s="239" t="s">
        <v>461</v>
      </c>
      <c r="C24" s="26" t="s">
        <v>147</v>
      </c>
      <c r="D24" s="233"/>
      <c r="E24" s="240">
        <f t="shared" si="1"/>
        <v>0</v>
      </c>
      <c r="F24" s="240">
        <f t="shared" si="5"/>
        <v>0</v>
      </c>
      <c r="G24" s="233"/>
      <c r="H24" s="240">
        <f t="shared" si="2"/>
        <v>0</v>
      </c>
      <c r="I24" s="240">
        <f t="shared" si="6"/>
        <v>0</v>
      </c>
      <c r="J24" s="233"/>
      <c r="K24" s="240">
        <f t="shared" si="8"/>
        <v>0</v>
      </c>
      <c r="L24" s="240">
        <f t="shared" si="9"/>
        <v>0</v>
      </c>
    </row>
    <row r="25" spans="1:12" s="189" customFormat="1" ht="12.75">
      <c r="A25" s="26"/>
      <c r="B25" s="26" t="s">
        <v>49</v>
      </c>
      <c r="C25" s="32" t="s">
        <v>160</v>
      </c>
      <c r="D25" s="233">
        <v>65</v>
      </c>
      <c r="E25" s="240">
        <f t="shared" si="1"/>
        <v>17.55</v>
      </c>
      <c r="F25" s="240">
        <f t="shared" si="5"/>
        <v>82.55</v>
      </c>
      <c r="G25" s="233"/>
      <c r="H25" s="240">
        <f t="shared" si="2"/>
        <v>0</v>
      </c>
      <c r="I25" s="240">
        <f t="shared" si="6"/>
        <v>0</v>
      </c>
      <c r="J25" s="233"/>
      <c r="K25" s="240">
        <f t="shared" si="8"/>
        <v>0</v>
      </c>
      <c r="L25" s="240">
        <f t="shared" si="9"/>
        <v>0</v>
      </c>
    </row>
    <row r="26" spans="1:12" s="189" customFormat="1" ht="12.75">
      <c r="A26" s="26"/>
      <c r="B26" s="26" t="s">
        <v>50</v>
      </c>
      <c r="C26" s="32" t="s">
        <v>193</v>
      </c>
      <c r="D26" s="241">
        <f aca="true" t="shared" si="10" ref="D26:I26">D27+D29+D30+D28</f>
        <v>226</v>
      </c>
      <c r="E26" s="241">
        <f t="shared" si="10"/>
        <v>61.02</v>
      </c>
      <c r="F26" s="241">
        <f t="shared" si="10"/>
        <v>287.02</v>
      </c>
      <c r="G26" s="241">
        <f t="shared" si="10"/>
        <v>665</v>
      </c>
      <c r="H26" s="241">
        <f t="shared" si="10"/>
        <v>179.55</v>
      </c>
      <c r="I26" s="241">
        <f t="shared" si="10"/>
        <v>844.55</v>
      </c>
      <c r="J26" s="241">
        <f>J27+J29+J30+J28</f>
        <v>0</v>
      </c>
      <c r="K26" s="241">
        <f>K27+K29+K30+K28</f>
        <v>0</v>
      </c>
      <c r="L26" s="241">
        <f>L27+L29+L30+L28</f>
        <v>0</v>
      </c>
    </row>
    <row r="27" spans="1:12" s="189" customFormat="1" ht="12.75">
      <c r="A27" s="26"/>
      <c r="B27" s="239" t="s">
        <v>468</v>
      </c>
      <c r="C27" s="32" t="s">
        <v>11</v>
      </c>
      <c r="D27" s="233">
        <v>30</v>
      </c>
      <c r="E27" s="240">
        <f t="shared" si="1"/>
        <v>8.100000000000001</v>
      </c>
      <c r="F27" s="240">
        <f t="shared" si="5"/>
        <v>38.1</v>
      </c>
      <c r="G27" s="233">
        <v>93</v>
      </c>
      <c r="H27" s="240">
        <f t="shared" si="2"/>
        <v>25.110000000000003</v>
      </c>
      <c r="I27" s="240">
        <f t="shared" si="6"/>
        <v>118.11</v>
      </c>
      <c r="J27" s="233"/>
      <c r="K27" s="240">
        <f aca="true" t="shared" si="11" ref="K27:K32">J27*0.27</f>
        <v>0</v>
      </c>
      <c r="L27" s="240">
        <f aca="true" t="shared" si="12" ref="L27:L32">J27+K27</f>
        <v>0</v>
      </c>
    </row>
    <row r="28" spans="1:12" s="189" customFormat="1" ht="12.75">
      <c r="A28" s="26"/>
      <c r="B28" s="239" t="s">
        <v>469</v>
      </c>
      <c r="C28" s="32" t="s">
        <v>472</v>
      </c>
      <c r="D28" s="233"/>
      <c r="E28" s="240">
        <f t="shared" si="1"/>
        <v>0</v>
      </c>
      <c r="F28" s="240">
        <f t="shared" si="5"/>
        <v>0</v>
      </c>
      <c r="G28" s="233">
        <v>329</v>
      </c>
      <c r="H28" s="240">
        <f t="shared" si="2"/>
        <v>88.83000000000001</v>
      </c>
      <c r="I28" s="240">
        <f t="shared" si="6"/>
        <v>417.83000000000004</v>
      </c>
      <c r="J28" s="233"/>
      <c r="K28" s="240">
        <f t="shared" si="11"/>
        <v>0</v>
      </c>
      <c r="L28" s="240">
        <f t="shared" si="12"/>
        <v>0</v>
      </c>
    </row>
    <row r="29" spans="1:12" s="189" customFormat="1" ht="12.75">
      <c r="A29" s="26"/>
      <c r="B29" s="239" t="s">
        <v>470</v>
      </c>
      <c r="C29" s="32" t="s">
        <v>193</v>
      </c>
      <c r="D29" s="233">
        <v>60</v>
      </c>
      <c r="E29" s="240">
        <f t="shared" si="1"/>
        <v>16.200000000000003</v>
      </c>
      <c r="F29" s="240">
        <f t="shared" si="5"/>
        <v>76.2</v>
      </c>
      <c r="G29" s="233">
        <v>23</v>
      </c>
      <c r="H29" s="240">
        <f t="shared" si="2"/>
        <v>6.210000000000001</v>
      </c>
      <c r="I29" s="240">
        <f t="shared" si="6"/>
        <v>29.21</v>
      </c>
      <c r="J29" s="233"/>
      <c r="K29" s="240">
        <f t="shared" si="11"/>
        <v>0</v>
      </c>
      <c r="L29" s="240">
        <f t="shared" si="12"/>
        <v>0</v>
      </c>
    </row>
    <row r="30" spans="1:12" s="189" customFormat="1" ht="12.75">
      <c r="A30" s="26"/>
      <c r="B30" s="239" t="s">
        <v>471</v>
      </c>
      <c r="C30" s="32" t="s">
        <v>473</v>
      </c>
      <c r="D30" s="233">
        <v>136</v>
      </c>
      <c r="E30" s="240">
        <f t="shared" si="1"/>
        <v>36.72</v>
      </c>
      <c r="F30" s="240">
        <f t="shared" si="5"/>
        <v>172.72</v>
      </c>
      <c r="G30" s="233">
        <v>220</v>
      </c>
      <c r="H30" s="240">
        <f t="shared" si="2"/>
        <v>59.400000000000006</v>
      </c>
      <c r="I30" s="240">
        <f t="shared" si="6"/>
        <v>279.4</v>
      </c>
      <c r="J30" s="233"/>
      <c r="K30" s="240">
        <f t="shared" si="11"/>
        <v>0</v>
      </c>
      <c r="L30" s="240">
        <f t="shared" si="12"/>
        <v>0</v>
      </c>
    </row>
    <row r="31" spans="1:12" ht="12.75">
      <c r="A31" s="37" t="s">
        <v>45</v>
      </c>
      <c r="B31" s="37"/>
      <c r="C31" s="37" t="s">
        <v>149</v>
      </c>
      <c r="D31" s="233"/>
      <c r="E31" s="231">
        <f t="shared" si="1"/>
        <v>0</v>
      </c>
      <c r="F31" s="231">
        <f t="shared" si="5"/>
        <v>0</v>
      </c>
      <c r="G31" s="233"/>
      <c r="H31" s="231">
        <f t="shared" si="2"/>
        <v>0</v>
      </c>
      <c r="I31" s="231">
        <f t="shared" si="6"/>
        <v>0</v>
      </c>
      <c r="J31" s="233"/>
      <c r="K31" s="231">
        <f t="shared" si="11"/>
        <v>0</v>
      </c>
      <c r="L31" s="231">
        <f t="shared" si="12"/>
        <v>0</v>
      </c>
    </row>
    <row r="32" spans="1:12" ht="12.75">
      <c r="A32" s="37" t="s">
        <v>54</v>
      </c>
      <c r="B32" s="37"/>
      <c r="C32" s="37" t="s">
        <v>192</v>
      </c>
      <c r="D32" s="233"/>
      <c r="E32" s="231">
        <f t="shared" si="1"/>
        <v>0</v>
      </c>
      <c r="F32" s="231">
        <f t="shared" si="5"/>
        <v>0</v>
      </c>
      <c r="G32" s="233"/>
      <c r="H32" s="231">
        <f t="shared" si="2"/>
        <v>0</v>
      </c>
      <c r="I32" s="231">
        <f t="shared" si="6"/>
        <v>0</v>
      </c>
      <c r="J32" s="233"/>
      <c r="K32" s="231">
        <f t="shared" si="11"/>
        <v>0</v>
      </c>
      <c r="L32" s="231">
        <f t="shared" si="12"/>
        <v>0</v>
      </c>
    </row>
    <row r="33" spans="1:12" ht="12.75">
      <c r="A33" s="234"/>
      <c r="B33" s="234"/>
      <c r="C33" s="235" t="s">
        <v>447</v>
      </c>
      <c r="D33" s="236">
        <f aca="true" t="shared" si="13" ref="D33:I33">D7+D8+D31+D32</f>
        <v>10725</v>
      </c>
      <c r="E33" s="236">
        <f t="shared" si="13"/>
        <v>2895.7500000000005</v>
      </c>
      <c r="F33" s="236">
        <f t="shared" si="13"/>
        <v>13620.75</v>
      </c>
      <c r="G33" s="236">
        <f t="shared" si="13"/>
        <v>969</v>
      </c>
      <c r="H33" s="236">
        <f t="shared" si="13"/>
        <v>261.63</v>
      </c>
      <c r="I33" s="236">
        <f t="shared" si="13"/>
        <v>1230.63</v>
      </c>
      <c r="J33" s="236">
        <f>J7+J8+J31+J32</f>
        <v>733</v>
      </c>
      <c r="K33" s="236">
        <f>K7+K8+K31+K32</f>
        <v>36.65</v>
      </c>
      <c r="L33" s="236">
        <f>L7+L8+L31+L32</f>
        <v>769.65</v>
      </c>
    </row>
  </sheetData>
  <sheetProtection/>
  <mergeCells count="3">
    <mergeCell ref="D1:F1"/>
    <mergeCell ref="G1:I1"/>
    <mergeCell ref="D2:L2"/>
  </mergeCell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75" r:id="rId1"/>
  <headerFooter alignWithMargins="0">
    <oddHeader>&amp;C&amp;"Times New Roman CE,Normál"&amp;P/&amp;N
2012. évi pénzmaradványból energi kötelezettségek
&amp;R&amp;"Times New Roman CE,Normál"
ezer ft-ban</oddHeader>
    <oddFooter>&amp;L&amp;"Arial,Normál"&amp;8&amp;D/&amp;T&amp;C&amp;"Arial,Normál"&amp;8&amp;Z&amp;F/&amp;A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K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D25" sqref="BD25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customWidth="1"/>
    <col min="5" max="7" width="10.75390625" style="2" customWidth="1"/>
    <col min="8" max="11" width="9.125" style="2" customWidth="1"/>
    <col min="12" max="19" width="10.75390625" style="2" customWidth="1"/>
    <col min="20" max="20" width="16.00390625" style="2" customWidth="1"/>
    <col min="21" max="23" width="10.75390625" style="2" customWidth="1"/>
    <col min="24" max="27" width="9.125" style="2" customWidth="1"/>
    <col min="28" max="35" width="10.75390625" style="2" customWidth="1"/>
    <col min="36" max="36" width="16.00390625" style="2" customWidth="1"/>
    <col min="37" max="51" width="10.75390625" style="2" customWidth="1"/>
    <col min="52" max="52" width="16.00390625" style="2" customWidth="1"/>
    <col min="53" max="67" width="11.75390625" style="2" customWidth="1"/>
    <col min="68" max="68" width="16.00390625" style="2" customWidth="1"/>
    <col min="69" max="83" width="11.75390625" style="2" customWidth="1"/>
    <col min="84" max="84" width="16.00390625" style="2" customWidth="1"/>
    <col min="85" max="99" width="11.75390625" style="2" customWidth="1"/>
    <col min="100" max="100" width="13.125" style="2" bestFit="1" customWidth="1"/>
    <col min="101" max="103" width="11.75390625" style="2" customWidth="1"/>
    <col min="104" max="107" width="0" style="2" hidden="1" customWidth="1"/>
    <col min="108" max="16384" width="11.75390625" style="2" customWidth="1"/>
  </cols>
  <sheetData>
    <row r="1" spans="1:115" ht="12.75">
      <c r="A1" s="25" t="s">
        <v>7</v>
      </c>
      <c r="B1" s="25"/>
      <c r="C1" s="25" t="s">
        <v>7</v>
      </c>
      <c r="D1" s="25"/>
      <c r="E1" s="298" t="s">
        <v>39</v>
      </c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300"/>
      <c r="Q1" s="22"/>
      <c r="R1" s="19"/>
      <c r="S1" s="34"/>
      <c r="T1" s="25"/>
      <c r="U1" s="298" t="s">
        <v>39</v>
      </c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300"/>
      <c r="AG1" s="22"/>
      <c r="AH1" s="19"/>
      <c r="AI1" s="34"/>
      <c r="AJ1" s="25"/>
      <c r="AK1" s="298" t="s">
        <v>39</v>
      </c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300"/>
      <c r="AW1" s="22"/>
      <c r="AX1" s="19"/>
      <c r="AY1" s="34"/>
      <c r="AZ1" s="25"/>
      <c r="BA1" s="298" t="s">
        <v>39</v>
      </c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300"/>
      <c r="BM1" s="22"/>
      <c r="BN1" s="19"/>
      <c r="BO1" s="34"/>
      <c r="BP1" s="25"/>
      <c r="BQ1" s="298" t="s">
        <v>39</v>
      </c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300"/>
      <c r="CC1" s="22"/>
      <c r="CD1" s="19"/>
      <c r="CE1" s="34"/>
      <c r="CF1" s="25"/>
      <c r="CG1" s="298" t="s">
        <v>39</v>
      </c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300"/>
      <c r="CS1" s="22"/>
      <c r="CT1" s="19"/>
      <c r="CU1" s="34"/>
      <c r="CV1" s="25"/>
      <c r="CW1" s="298" t="s">
        <v>39</v>
      </c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300"/>
      <c r="DI1" s="22"/>
      <c r="DJ1" s="19"/>
      <c r="DK1" s="34"/>
    </row>
    <row r="2" spans="1:115" ht="12.75">
      <c r="A2" s="20" t="s">
        <v>8</v>
      </c>
      <c r="B2" s="20" t="s">
        <v>2</v>
      </c>
      <c r="C2" s="20" t="s">
        <v>59</v>
      </c>
      <c r="D2" s="25" t="s">
        <v>326</v>
      </c>
      <c r="E2" s="301" t="s">
        <v>327</v>
      </c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3"/>
      <c r="Q2" s="301" t="s">
        <v>138</v>
      </c>
      <c r="R2" s="302"/>
      <c r="S2" s="303"/>
      <c r="T2" s="25" t="s">
        <v>329</v>
      </c>
      <c r="U2" s="301" t="s">
        <v>332</v>
      </c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3"/>
      <c r="AG2" s="301" t="s">
        <v>138</v>
      </c>
      <c r="AH2" s="302"/>
      <c r="AI2" s="303"/>
      <c r="AJ2" s="25" t="s">
        <v>329</v>
      </c>
      <c r="AK2" s="301" t="s">
        <v>336</v>
      </c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3"/>
      <c r="AW2" s="301" t="s">
        <v>138</v>
      </c>
      <c r="AX2" s="302"/>
      <c r="AY2" s="303"/>
      <c r="AZ2" s="25" t="s">
        <v>329</v>
      </c>
      <c r="BA2" s="301" t="s">
        <v>368</v>
      </c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3"/>
      <c r="BM2" s="301" t="s">
        <v>138</v>
      </c>
      <c r="BN2" s="302"/>
      <c r="BO2" s="303"/>
      <c r="BP2" s="25" t="s">
        <v>329</v>
      </c>
      <c r="BQ2" s="301" t="s">
        <v>370</v>
      </c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3"/>
      <c r="CC2" s="301" t="s">
        <v>138</v>
      </c>
      <c r="CD2" s="302"/>
      <c r="CE2" s="303"/>
      <c r="CF2" s="25" t="s">
        <v>329</v>
      </c>
      <c r="CG2" s="301" t="s">
        <v>373</v>
      </c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3"/>
      <c r="CS2" s="301" t="s">
        <v>138</v>
      </c>
      <c r="CT2" s="302"/>
      <c r="CU2" s="303"/>
      <c r="CV2" s="25" t="s">
        <v>442</v>
      </c>
      <c r="CW2" s="301" t="s">
        <v>440</v>
      </c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3"/>
      <c r="DI2" s="301" t="s">
        <v>138</v>
      </c>
      <c r="DJ2" s="302"/>
      <c r="DK2" s="303"/>
    </row>
    <row r="3" spans="1:115" ht="12.75">
      <c r="A3" s="20" t="s">
        <v>6</v>
      </c>
      <c r="B3" s="20" t="s">
        <v>3</v>
      </c>
      <c r="C3" s="20" t="s">
        <v>156</v>
      </c>
      <c r="D3" s="20" t="s">
        <v>325</v>
      </c>
      <c r="E3" s="25" t="s">
        <v>114</v>
      </c>
      <c r="F3" s="25" t="s">
        <v>139</v>
      </c>
      <c r="G3" s="25" t="s">
        <v>140</v>
      </c>
      <c r="H3" s="304" t="s">
        <v>117</v>
      </c>
      <c r="I3" s="305"/>
      <c r="J3" s="304" t="s">
        <v>141</v>
      </c>
      <c r="K3" s="305"/>
      <c r="L3" s="29" t="s">
        <v>164</v>
      </c>
      <c r="M3" s="25" t="s">
        <v>97</v>
      </c>
      <c r="N3" s="25" t="s">
        <v>167</v>
      </c>
      <c r="O3" s="25" t="s">
        <v>119</v>
      </c>
      <c r="P3" s="25" t="s">
        <v>120</v>
      </c>
      <c r="Q3" s="20" t="s">
        <v>136</v>
      </c>
      <c r="R3" s="20" t="s">
        <v>120</v>
      </c>
      <c r="S3" s="25" t="s">
        <v>39</v>
      </c>
      <c r="T3" s="20" t="s">
        <v>330</v>
      </c>
      <c r="U3" s="25" t="s">
        <v>114</v>
      </c>
      <c r="V3" s="25" t="s">
        <v>139</v>
      </c>
      <c r="W3" s="25" t="s">
        <v>140</v>
      </c>
      <c r="X3" s="304" t="s">
        <v>117</v>
      </c>
      <c r="Y3" s="305"/>
      <c r="Z3" s="304" t="s">
        <v>141</v>
      </c>
      <c r="AA3" s="305"/>
      <c r="AB3" s="29" t="s">
        <v>164</v>
      </c>
      <c r="AC3" s="25" t="s">
        <v>97</v>
      </c>
      <c r="AD3" s="25" t="s">
        <v>167</v>
      </c>
      <c r="AE3" s="25" t="s">
        <v>119</v>
      </c>
      <c r="AF3" s="25" t="s">
        <v>120</v>
      </c>
      <c r="AG3" s="20" t="s">
        <v>136</v>
      </c>
      <c r="AH3" s="20" t="s">
        <v>120</v>
      </c>
      <c r="AI3" s="25" t="s">
        <v>39</v>
      </c>
      <c r="AJ3" s="20" t="s">
        <v>335</v>
      </c>
      <c r="AK3" s="25" t="s">
        <v>114</v>
      </c>
      <c r="AL3" s="25" t="s">
        <v>139</v>
      </c>
      <c r="AM3" s="25" t="s">
        <v>140</v>
      </c>
      <c r="AN3" s="304" t="s">
        <v>117</v>
      </c>
      <c r="AO3" s="305"/>
      <c r="AP3" s="304" t="s">
        <v>141</v>
      </c>
      <c r="AQ3" s="305"/>
      <c r="AR3" s="29" t="s">
        <v>164</v>
      </c>
      <c r="AS3" s="25" t="s">
        <v>97</v>
      </c>
      <c r="AT3" s="25" t="s">
        <v>167</v>
      </c>
      <c r="AU3" s="25" t="s">
        <v>119</v>
      </c>
      <c r="AV3" s="25" t="s">
        <v>120</v>
      </c>
      <c r="AW3" s="20" t="s">
        <v>136</v>
      </c>
      <c r="AX3" s="20" t="s">
        <v>120</v>
      </c>
      <c r="AY3" s="25" t="s">
        <v>39</v>
      </c>
      <c r="AZ3" s="20" t="s">
        <v>367</v>
      </c>
      <c r="BA3" s="25" t="s">
        <v>114</v>
      </c>
      <c r="BB3" s="25" t="s">
        <v>139</v>
      </c>
      <c r="BC3" s="25" t="s">
        <v>140</v>
      </c>
      <c r="BD3" s="304" t="s">
        <v>117</v>
      </c>
      <c r="BE3" s="305"/>
      <c r="BF3" s="304" t="s">
        <v>141</v>
      </c>
      <c r="BG3" s="305"/>
      <c r="BH3" s="29" t="s">
        <v>164</v>
      </c>
      <c r="BI3" s="25" t="s">
        <v>97</v>
      </c>
      <c r="BJ3" s="25" t="s">
        <v>167</v>
      </c>
      <c r="BK3" s="25" t="s">
        <v>119</v>
      </c>
      <c r="BL3" s="25" t="s">
        <v>120</v>
      </c>
      <c r="BM3" s="20" t="s">
        <v>136</v>
      </c>
      <c r="BN3" s="20" t="s">
        <v>120</v>
      </c>
      <c r="BO3" s="25" t="s">
        <v>39</v>
      </c>
      <c r="BP3" s="20" t="s">
        <v>369</v>
      </c>
      <c r="BQ3" s="25" t="s">
        <v>114</v>
      </c>
      <c r="BR3" s="25" t="s">
        <v>139</v>
      </c>
      <c r="BS3" s="25" t="s">
        <v>140</v>
      </c>
      <c r="BT3" s="304" t="s">
        <v>117</v>
      </c>
      <c r="BU3" s="305"/>
      <c r="BV3" s="304" t="s">
        <v>141</v>
      </c>
      <c r="BW3" s="305"/>
      <c r="BX3" s="29" t="s">
        <v>164</v>
      </c>
      <c r="BY3" s="25" t="s">
        <v>97</v>
      </c>
      <c r="BZ3" s="25" t="s">
        <v>167</v>
      </c>
      <c r="CA3" s="25" t="s">
        <v>119</v>
      </c>
      <c r="CB3" s="25" t="s">
        <v>120</v>
      </c>
      <c r="CC3" s="20" t="s">
        <v>136</v>
      </c>
      <c r="CD3" s="20" t="s">
        <v>120</v>
      </c>
      <c r="CE3" s="25" t="s">
        <v>39</v>
      </c>
      <c r="CF3" s="20" t="s">
        <v>371</v>
      </c>
      <c r="CG3" s="25" t="s">
        <v>114</v>
      </c>
      <c r="CH3" s="25" t="s">
        <v>139</v>
      </c>
      <c r="CI3" s="25" t="s">
        <v>140</v>
      </c>
      <c r="CJ3" s="304" t="s">
        <v>117</v>
      </c>
      <c r="CK3" s="305"/>
      <c r="CL3" s="304" t="s">
        <v>141</v>
      </c>
      <c r="CM3" s="305"/>
      <c r="CN3" s="29" t="s">
        <v>164</v>
      </c>
      <c r="CO3" s="25" t="s">
        <v>97</v>
      </c>
      <c r="CP3" s="25" t="s">
        <v>167</v>
      </c>
      <c r="CQ3" s="25" t="s">
        <v>119</v>
      </c>
      <c r="CR3" s="25" t="s">
        <v>120</v>
      </c>
      <c r="CS3" s="20" t="s">
        <v>136</v>
      </c>
      <c r="CT3" s="20" t="s">
        <v>120</v>
      </c>
      <c r="CU3" s="25" t="s">
        <v>39</v>
      </c>
      <c r="CV3" s="20" t="s">
        <v>443</v>
      </c>
      <c r="CW3" s="25" t="s">
        <v>114</v>
      </c>
      <c r="CX3" s="25" t="s">
        <v>139</v>
      </c>
      <c r="CY3" s="25" t="s">
        <v>140</v>
      </c>
      <c r="CZ3" s="304" t="s">
        <v>117</v>
      </c>
      <c r="DA3" s="305"/>
      <c r="DB3" s="304" t="s">
        <v>141</v>
      </c>
      <c r="DC3" s="305"/>
      <c r="DD3" s="29" t="s">
        <v>164</v>
      </c>
      <c r="DE3" s="25" t="s">
        <v>97</v>
      </c>
      <c r="DF3" s="25" t="s">
        <v>167</v>
      </c>
      <c r="DG3" s="25" t="s">
        <v>119</v>
      </c>
      <c r="DH3" s="25" t="s">
        <v>120</v>
      </c>
      <c r="DI3" s="20" t="s">
        <v>136</v>
      </c>
      <c r="DJ3" s="20" t="s">
        <v>120</v>
      </c>
      <c r="DK3" s="25" t="s">
        <v>39</v>
      </c>
    </row>
    <row r="4" spans="1:115" ht="12.75">
      <c r="A4" s="20" t="s">
        <v>7</v>
      </c>
      <c r="B4" s="20"/>
      <c r="C4" s="35"/>
      <c r="D4" s="20" t="s">
        <v>324</v>
      </c>
      <c r="E4" s="24" t="s">
        <v>121</v>
      </c>
      <c r="F4" s="24" t="s">
        <v>127</v>
      </c>
      <c r="G4" s="24" t="s">
        <v>142</v>
      </c>
      <c r="H4" s="24" t="s">
        <v>124</v>
      </c>
      <c r="I4" s="24" t="s">
        <v>125</v>
      </c>
      <c r="J4" s="24" t="s">
        <v>124</v>
      </c>
      <c r="K4" s="24" t="s">
        <v>125</v>
      </c>
      <c r="L4" s="24" t="s">
        <v>165</v>
      </c>
      <c r="M4" s="24" t="s">
        <v>162</v>
      </c>
      <c r="N4" s="24" t="s">
        <v>166</v>
      </c>
      <c r="O4" s="24" t="s">
        <v>128</v>
      </c>
      <c r="P4" s="24" t="s">
        <v>128</v>
      </c>
      <c r="Q4" s="20" t="s">
        <v>328</v>
      </c>
      <c r="R4" s="20" t="s">
        <v>328</v>
      </c>
      <c r="S4" s="20" t="s">
        <v>328</v>
      </c>
      <c r="T4" s="20" t="s">
        <v>331</v>
      </c>
      <c r="U4" s="24" t="s">
        <v>121</v>
      </c>
      <c r="V4" s="24" t="s">
        <v>127</v>
      </c>
      <c r="W4" s="24" t="s">
        <v>142</v>
      </c>
      <c r="X4" s="24" t="s">
        <v>124</v>
      </c>
      <c r="Y4" s="24" t="s">
        <v>125</v>
      </c>
      <c r="Z4" s="24" t="s">
        <v>124</v>
      </c>
      <c r="AA4" s="24" t="s">
        <v>125</v>
      </c>
      <c r="AB4" s="24" t="s">
        <v>165</v>
      </c>
      <c r="AC4" s="24" t="s">
        <v>162</v>
      </c>
      <c r="AD4" s="24" t="s">
        <v>166</v>
      </c>
      <c r="AE4" s="24" t="s">
        <v>128</v>
      </c>
      <c r="AF4" s="24" t="s">
        <v>128</v>
      </c>
      <c r="AG4" s="20" t="s">
        <v>328</v>
      </c>
      <c r="AH4" s="20" t="s">
        <v>328</v>
      </c>
      <c r="AI4" s="20" t="s">
        <v>328</v>
      </c>
      <c r="AJ4" s="20" t="s">
        <v>331</v>
      </c>
      <c r="AK4" s="24" t="s">
        <v>121</v>
      </c>
      <c r="AL4" s="24" t="s">
        <v>127</v>
      </c>
      <c r="AM4" s="24" t="s">
        <v>142</v>
      </c>
      <c r="AN4" s="24" t="s">
        <v>124</v>
      </c>
      <c r="AO4" s="24" t="s">
        <v>125</v>
      </c>
      <c r="AP4" s="24" t="s">
        <v>124</v>
      </c>
      <c r="AQ4" s="24" t="s">
        <v>125</v>
      </c>
      <c r="AR4" s="24" t="s">
        <v>165</v>
      </c>
      <c r="AS4" s="24" t="s">
        <v>162</v>
      </c>
      <c r="AT4" s="24" t="s">
        <v>166</v>
      </c>
      <c r="AU4" s="24" t="s">
        <v>128</v>
      </c>
      <c r="AV4" s="24" t="s">
        <v>128</v>
      </c>
      <c r="AW4" s="20" t="s">
        <v>328</v>
      </c>
      <c r="AX4" s="20" t="s">
        <v>328</v>
      </c>
      <c r="AY4" s="20" t="s">
        <v>328</v>
      </c>
      <c r="AZ4" s="20" t="s">
        <v>348</v>
      </c>
      <c r="BA4" s="24" t="s">
        <v>121</v>
      </c>
      <c r="BB4" s="24" t="s">
        <v>127</v>
      </c>
      <c r="BC4" s="24" t="s">
        <v>142</v>
      </c>
      <c r="BD4" s="24" t="s">
        <v>124</v>
      </c>
      <c r="BE4" s="24" t="s">
        <v>125</v>
      </c>
      <c r="BF4" s="24" t="s">
        <v>124</v>
      </c>
      <c r="BG4" s="24" t="s">
        <v>125</v>
      </c>
      <c r="BH4" s="24" t="s">
        <v>165</v>
      </c>
      <c r="BI4" s="24" t="s">
        <v>162</v>
      </c>
      <c r="BJ4" s="24" t="s">
        <v>166</v>
      </c>
      <c r="BK4" s="24" t="s">
        <v>128</v>
      </c>
      <c r="BL4" s="24" t="s">
        <v>128</v>
      </c>
      <c r="BM4" s="20" t="s">
        <v>328</v>
      </c>
      <c r="BN4" s="20" t="s">
        <v>328</v>
      </c>
      <c r="BO4" s="20" t="s">
        <v>328</v>
      </c>
      <c r="BP4" s="20" t="s">
        <v>349</v>
      </c>
      <c r="BQ4" s="24" t="s">
        <v>121</v>
      </c>
      <c r="BR4" s="24" t="s">
        <v>127</v>
      </c>
      <c r="BS4" s="24" t="s">
        <v>142</v>
      </c>
      <c r="BT4" s="24" t="s">
        <v>124</v>
      </c>
      <c r="BU4" s="24" t="s">
        <v>125</v>
      </c>
      <c r="BV4" s="24" t="s">
        <v>124</v>
      </c>
      <c r="BW4" s="24" t="s">
        <v>125</v>
      </c>
      <c r="BX4" s="24" t="s">
        <v>165</v>
      </c>
      <c r="BY4" s="24" t="s">
        <v>162</v>
      </c>
      <c r="BZ4" s="24" t="s">
        <v>166</v>
      </c>
      <c r="CA4" s="24" t="s">
        <v>128</v>
      </c>
      <c r="CB4" s="24" t="s">
        <v>128</v>
      </c>
      <c r="CC4" s="20" t="s">
        <v>328</v>
      </c>
      <c r="CD4" s="20" t="s">
        <v>328</v>
      </c>
      <c r="CE4" s="20" t="s">
        <v>328</v>
      </c>
      <c r="CF4" s="20" t="s">
        <v>372</v>
      </c>
      <c r="CG4" s="24" t="s">
        <v>121</v>
      </c>
      <c r="CH4" s="24" t="s">
        <v>127</v>
      </c>
      <c r="CI4" s="24" t="s">
        <v>142</v>
      </c>
      <c r="CJ4" s="24" t="s">
        <v>124</v>
      </c>
      <c r="CK4" s="24" t="s">
        <v>125</v>
      </c>
      <c r="CL4" s="24" t="s">
        <v>124</v>
      </c>
      <c r="CM4" s="24" t="s">
        <v>125</v>
      </c>
      <c r="CN4" s="24" t="s">
        <v>165</v>
      </c>
      <c r="CO4" s="24" t="s">
        <v>162</v>
      </c>
      <c r="CP4" s="24" t="s">
        <v>166</v>
      </c>
      <c r="CQ4" s="24" t="s">
        <v>128</v>
      </c>
      <c r="CR4" s="24" t="s">
        <v>128</v>
      </c>
      <c r="CS4" s="20" t="s">
        <v>328</v>
      </c>
      <c r="CT4" s="20" t="s">
        <v>328</v>
      </c>
      <c r="CU4" s="20" t="s">
        <v>328</v>
      </c>
      <c r="CV4" s="20" t="s">
        <v>444</v>
      </c>
      <c r="CW4" s="24" t="s">
        <v>121</v>
      </c>
      <c r="CX4" s="24" t="s">
        <v>127</v>
      </c>
      <c r="CY4" s="24" t="s">
        <v>142</v>
      </c>
      <c r="CZ4" s="24" t="s">
        <v>124</v>
      </c>
      <c r="DA4" s="24" t="s">
        <v>125</v>
      </c>
      <c r="DB4" s="24" t="s">
        <v>124</v>
      </c>
      <c r="DC4" s="24" t="s">
        <v>125</v>
      </c>
      <c r="DD4" s="24" t="s">
        <v>165</v>
      </c>
      <c r="DE4" s="24" t="s">
        <v>162</v>
      </c>
      <c r="DF4" s="24" t="s">
        <v>166</v>
      </c>
      <c r="DG4" s="24" t="s">
        <v>128</v>
      </c>
      <c r="DH4" s="24" t="s">
        <v>128</v>
      </c>
      <c r="DI4" s="20" t="s">
        <v>328</v>
      </c>
      <c r="DJ4" s="20" t="s">
        <v>328</v>
      </c>
      <c r="DK4" s="20" t="s">
        <v>328</v>
      </c>
    </row>
    <row r="5" spans="1:115" ht="12.75">
      <c r="A5" s="36"/>
      <c r="B5" s="36"/>
      <c r="C5" s="36"/>
      <c r="D5" s="36" t="s">
        <v>5</v>
      </c>
      <c r="E5" s="36" t="s">
        <v>60</v>
      </c>
      <c r="F5" s="36" t="s">
        <v>61</v>
      </c>
      <c r="G5" s="36" t="s">
        <v>64</v>
      </c>
      <c r="H5" s="36" t="s">
        <v>65</v>
      </c>
      <c r="I5" s="36" t="s">
        <v>62</v>
      </c>
      <c r="J5" s="36" t="s">
        <v>66</v>
      </c>
      <c r="K5" s="36" t="s">
        <v>63</v>
      </c>
      <c r="L5" s="36" t="s">
        <v>113</v>
      </c>
      <c r="M5" s="36" t="s">
        <v>12</v>
      </c>
      <c r="N5" s="36" t="s">
        <v>14</v>
      </c>
      <c r="O5" s="36" t="s">
        <v>16</v>
      </c>
      <c r="P5" s="36" t="s">
        <v>17</v>
      </c>
      <c r="Q5" s="36" t="s">
        <v>19</v>
      </c>
      <c r="R5" s="36" t="s">
        <v>20</v>
      </c>
      <c r="S5" s="36" t="s">
        <v>21</v>
      </c>
      <c r="T5" s="36" t="s">
        <v>22</v>
      </c>
      <c r="U5" s="36" t="s">
        <v>23</v>
      </c>
      <c r="V5" s="36" t="s">
        <v>24</v>
      </c>
      <c r="W5" s="36" t="s">
        <v>25</v>
      </c>
      <c r="X5" s="36" t="s">
        <v>26</v>
      </c>
      <c r="Y5" s="36" t="s">
        <v>28</v>
      </c>
      <c r="Z5" s="36" t="s">
        <v>29</v>
      </c>
      <c r="AA5" s="36" t="s">
        <v>34</v>
      </c>
      <c r="AB5" s="36" t="s">
        <v>35</v>
      </c>
      <c r="AC5" s="36" t="s">
        <v>67</v>
      </c>
      <c r="AD5" s="36" t="s">
        <v>102</v>
      </c>
      <c r="AE5" s="36" t="s">
        <v>129</v>
      </c>
      <c r="AF5" s="36" t="s">
        <v>130</v>
      </c>
      <c r="AG5" s="36" t="s">
        <v>131</v>
      </c>
      <c r="AH5" s="36" t="s">
        <v>108</v>
      </c>
      <c r="AI5" s="36" t="s">
        <v>103</v>
      </c>
      <c r="AJ5" s="36" t="s">
        <v>132</v>
      </c>
      <c r="AK5" s="36" t="s">
        <v>107</v>
      </c>
      <c r="AL5" s="36" t="s">
        <v>133</v>
      </c>
      <c r="AM5" s="36" t="s">
        <v>104</v>
      </c>
      <c r="AN5" s="36" t="s">
        <v>184</v>
      </c>
      <c r="AO5" s="36" t="s">
        <v>185</v>
      </c>
      <c r="AP5" s="36" t="s">
        <v>144</v>
      </c>
      <c r="AQ5" s="36" t="s">
        <v>109</v>
      </c>
      <c r="AR5" s="36" t="s">
        <v>186</v>
      </c>
      <c r="AS5" s="36" t="s">
        <v>143</v>
      </c>
      <c r="AT5" s="36" t="s">
        <v>99</v>
      </c>
      <c r="AU5" s="36" t="s">
        <v>105</v>
      </c>
      <c r="AV5" s="36" t="s">
        <v>111</v>
      </c>
      <c r="AW5" s="36" t="s">
        <v>333</v>
      </c>
      <c r="AX5" s="36" t="s">
        <v>334</v>
      </c>
      <c r="AY5" s="36" t="s">
        <v>110</v>
      </c>
      <c r="AZ5" s="36" t="s">
        <v>153</v>
      </c>
      <c r="BA5" s="36" t="s">
        <v>337</v>
      </c>
      <c r="BB5" s="36" t="s">
        <v>338</v>
      </c>
      <c r="BC5" s="36" t="s">
        <v>154</v>
      </c>
      <c r="BD5" s="36" t="s">
        <v>155</v>
      </c>
      <c r="BE5" s="36" t="s">
        <v>145</v>
      </c>
      <c r="BF5" s="36" t="s">
        <v>106</v>
      </c>
      <c r="BG5" s="36" t="s">
        <v>100</v>
      </c>
      <c r="BH5" s="36" t="s">
        <v>101</v>
      </c>
      <c r="BI5" s="36" t="s">
        <v>339</v>
      </c>
      <c r="BJ5" s="36" t="s">
        <v>340</v>
      </c>
      <c r="BK5" s="36" t="s">
        <v>341</v>
      </c>
      <c r="BL5" s="36" t="s">
        <v>342</v>
      </c>
      <c r="BM5" s="36" t="s">
        <v>343</v>
      </c>
      <c r="BN5" s="36" t="s">
        <v>344</v>
      </c>
      <c r="BO5" s="36" t="s">
        <v>345</v>
      </c>
      <c r="BP5" s="36" t="s">
        <v>351</v>
      </c>
      <c r="BQ5" s="36" t="s">
        <v>352</v>
      </c>
      <c r="BR5" s="36" t="s">
        <v>353</v>
      </c>
      <c r="BS5" s="36" t="s">
        <v>354</v>
      </c>
      <c r="BT5" s="36" t="s">
        <v>355</v>
      </c>
      <c r="BU5" s="36" t="s">
        <v>356</v>
      </c>
      <c r="BV5" s="36" t="s">
        <v>357</v>
      </c>
      <c r="BW5" s="36" t="s">
        <v>358</v>
      </c>
      <c r="BX5" s="36" t="s">
        <v>359</v>
      </c>
      <c r="BY5" s="36" t="s">
        <v>360</v>
      </c>
      <c r="BZ5" s="36" t="s">
        <v>361</v>
      </c>
      <c r="CA5" s="36" t="s">
        <v>362</v>
      </c>
      <c r="CB5" s="36" t="s">
        <v>363</v>
      </c>
      <c r="CC5" s="36" t="s">
        <v>364</v>
      </c>
      <c r="CD5" s="36" t="s">
        <v>365</v>
      </c>
      <c r="CE5" s="36" t="s">
        <v>366</v>
      </c>
      <c r="CF5" s="36" t="s">
        <v>374</v>
      </c>
      <c r="CG5" s="36" t="s">
        <v>375</v>
      </c>
      <c r="CH5" s="36" t="s">
        <v>376</v>
      </c>
      <c r="CI5" s="36" t="s">
        <v>377</v>
      </c>
      <c r="CJ5" s="36" t="s">
        <v>378</v>
      </c>
      <c r="CK5" s="36" t="s">
        <v>379</v>
      </c>
      <c r="CL5" s="36" t="s">
        <v>380</v>
      </c>
      <c r="CM5" s="36" t="s">
        <v>381</v>
      </c>
      <c r="CN5" s="36" t="s">
        <v>382</v>
      </c>
      <c r="CO5" s="36" t="s">
        <v>383</v>
      </c>
      <c r="CP5" s="36" t="s">
        <v>384</v>
      </c>
      <c r="CQ5" s="36" t="s">
        <v>385</v>
      </c>
      <c r="CR5" s="36" t="s">
        <v>386</v>
      </c>
      <c r="CS5" s="36" t="s">
        <v>387</v>
      </c>
      <c r="CT5" s="36" t="s">
        <v>388</v>
      </c>
      <c r="CU5" s="36" t="s">
        <v>389</v>
      </c>
      <c r="CV5" s="36" t="s">
        <v>5</v>
      </c>
      <c r="CW5" s="36" t="s">
        <v>60</v>
      </c>
      <c r="CX5" s="36" t="s">
        <v>61</v>
      </c>
      <c r="CY5" s="36" t="s">
        <v>64</v>
      </c>
      <c r="CZ5" s="36" t="s">
        <v>65</v>
      </c>
      <c r="DA5" s="36" t="s">
        <v>62</v>
      </c>
      <c r="DB5" s="36" t="s">
        <v>66</v>
      </c>
      <c r="DC5" s="36" t="s">
        <v>63</v>
      </c>
      <c r="DD5" s="36" t="s">
        <v>113</v>
      </c>
      <c r="DE5" s="36" t="s">
        <v>12</v>
      </c>
      <c r="DF5" s="36" t="s">
        <v>14</v>
      </c>
      <c r="DG5" s="36" t="s">
        <v>16</v>
      </c>
      <c r="DH5" s="36" t="s">
        <v>17</v>
      </c>
      <c r="DI5" s="36" t="s">
        <v>19</v>
      </c>
      <c r="DJ5" s="36" t="s">
        <v>20</v>
      </c>
      <c r="DK5" s="36" t="s">
        <v>21</v>
      </c>
    </row>
    <row r="6" spans="1:115" s="41" customFormat="1" ht="12.75">
      <c r="A6" s="37" t="s">
        <v>43</v>
      </c>
      <c r="B6" s="37"/>
      <c r="C6" s="72" t="s">
        <v>77</v>
      </c>
      <c r="D6" s="44">
        <f>E6+F6+G6+L6+M6+N6+O6+P6</f>
        <v>16855</v>
      </c>
      <c r="E6" s="37">
        <v>0</v>
      </c>
      <c r="F6" s="37">
        <v>0</v>
      </c>
      <c r="G6" s="37">
        <v>16855</v>
      </c>
      <c r="H6" s="17"/>
      <c r="I6" s="17"/>
      <c r="J6" s="17"/>
      <c r="K6" s="17"/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44">
        <f>E6+F6+G6+L6+M6+N6</f>
        <v>16855</v>
      </c>
      <c r="R6" s="44">
        <f>O6+P6</f>
        <v>0</v>
      </c>
      <c r="S6" s="44">
        <f>Q6+R6</f>
        <v>16855</v>
      </c>
      <c r="T6" s="44">
        <f>U6+V6+W6+AB6+AC6+AD6+AE6+AF6</f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44">
        <f>U6+V6+W6+AB6+AC6+AD6</f>
        <v>0</v>
      </c>
      <c r="AH6" s="44">
        <f>AE6+AF6</f>
        <v>0</v>
      </c>
      <c r="AI6" s="44">
        <f>AG6+AH6</f>
        <v>0</v>
      </c>
      <c r="AJ6" s="44">
        <f>AK6+AL6+AM6+AR6+AS6+AT6+AU6+AV6</f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44">
        <f>AK6+AL6+AM6+AR6+AS6+AT6</f>
        <v>0</v>
      </c>
      <c r="AX6" s="44">
        <f>AU6+AV6</f>
        <v>0</v>
      </c>
      <c r="AY6" s="44">
        <f>AW6+AX6</f>
        <v>0</v>
      </c>
      <c r="AZ6" s="44">
        <f>BA6+BB6+BC6+BH6+BI6+BJ6+BK6+BL6</f>
        <v>0</v>
      </c>
      <c r="BA6" s="37">
        <v>0</v>
      </c>
      <c r="BB6" s="37">
        <v>0</v>
      </c>
      <c r="BC6" s="37">
        <v>0</v>
      </c>
      <c r="BD6" s="37">
        <v>0</v>
      </c>
      <c r="BE6" s="37">
        <v>0</v>
      </c>
      <c r="BF6" s="37">
        <v>0</v>
      </c>
      <c r="BG6" s="37">
        <v>0</v>
      </c>
      <c r="BH6" s="37">
        <v>0</v>
      </c>
      <c r="BI6" s="37">
        <v>0</v>
      </c>
      <c r="BJ6" s="37">
        <v>0</v>
      </c>
      <c r="BK6" s="37">
        <v>0</v>
      </c>
      <c r="BL6" s="37">
        <v>0</v>
      </c>
      <c r="BM6" s="44">
        <f>BA6+BB6+BC6+BH6+BI6+BJ6</f>
        <v>0</v>
      </c>
      <c r="BN6" s="44">
        <f>BK6+BL6</f>
        <v>0</v>
      </c>
      <c r="BO6" s="44">
        <f>BM6+BN6</f>
        <v>0</v>
      </c>
      <c r="BP6" s="44">
        <f>BQ6+BR6+BS6+BX6+BY6+BZ6+CA6+CB6</f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0</v>
      </c>
      <c r="CB6" s="37">
        <v>0</v>
      </c>
      <c r="CC6" s="44">
        <f>BQ6+BR6+BS6+BX6+BY6+BZ6</f>
        <v>0</v>
      </c>
      <c r="CD6" s="44">
        <f>CA6+CB6</f>
        <v>0</v>
      </c>
      <c r="CE6" s="44">
        <f>CC6+CD6</f>
        <v>0</v>
      </c>
      <c r="CF6" s="44">
        <f>CG6+CH6+CI6+CN6+CO6+CP6+CQ6+CR6</f>
        <v>16855</v>
      </c>
      <c r="CG6" s="37">
        <v>0</v>
      </c>
      <c r="CH6" s="37">
        <v>0</v>
      </c>
      <c r="CI6" s="37">
        <v>16855</v>
      </c>
      <c r="CJ6" s="190"/>
      <c r="CK6" s="190"/>
      <c r="CL6" s="190"/>
      <c r="CM6" s="17"/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44">
        <f>CG6+CH6+CI6+CN6+CO6+CP6</f>
        <v>16855</v>
      </c>
      <c r="CT6" s="44">
        <f>CQ6+CR6</f>
        <v>0</v>
      </c>
      <c r="CU6" s="44">
        <f>CS6+CT6</f>
        <v>16855</v>
      </c>
      <c r="CV6" s="44">
        <f>CW6+CX6+CY6+DD6+DE6+DF6+DG6+DH6</f>
        <v>16855</v>
      </c>
      <c r="CW6" s="70">
        <f>E6+U6+BA6+BQ6</f>
        <v>0</v>
      </c>
      <c r="CX6" s="70">
        <f aca="true" t="shared" si="0" ref="CX6:DH6">F6+V6+BB6+BR6</f>
        <v>0</v>
      </c>
      <c r="CY6" s="70">
        <f t="shared" si="0"/>
        <v>16855</v>
      </c>
      <c r="CZ6" s="70">
        <f t="shared" si="0"/>
        <v>0</v>
      </c>
      <c r="DA6" s="70">
        <f t="shared" si="0"/>
        <v>0</v>
      </c>
      <c r="DB6" s="70">
        <f t="shared" si="0"/>
        <v>0</v>
      </c>
      <c r="DC6" s="70">
        <f t="shared" si="0"/>
        <v>0</v>
      </c>
      <c r="DD6" s="70">
        <f t="shared" si="0"/>
        <v>0</v>
      </c>
      <c r="DE6" s="70">
        <f t="shared" si="0"/>
        <v>0</v>
      </c>
      <c r="DF6" s="70">
        <f t="shared" si="0"/>
        <v>0</v>
      </c>
      <c r="DG6" s="70">
        <f t="shared" si="0"/>
        <v>0</v>
      </c>
      <c r="DH6" s="70">
        <f t="shared" si="0"/>
        <v>0</v>
      </c>
      <c r="DI6" s="44">
        <f>CW6+CX6+CY6+DD6+DE6+DF6</f>
        <v>16855</v>
      </c>
      <c r="DJ6" s="44">
        <f>DG6+DH6</f>
        <v>0</v>
      </c>
      <c r="DK6" s="44">
        <f>DI6+DJ6</f>
        <v>16855</v>
      </c>
    </row>
    <row r="7" spans="1:115" s="41" customFormat="1" ht="12.75">
      <c r="A7" s="37" t="s">
        <v>44</v>
      </c>
      <c r="B7" s="37"/>
      <c r="C7" s="37" t="s">
        <v>68</v>
      </c>
      <c r="D7" s="44">
        <f aca="true" t="shared" si="1" ref="D7:D32">E7+F7+G7+L7+M7+N7+O7+P7</f>
        <v>159106</v>
      </c>
      <c r="E7" s="43">
        <f aca="true" t="shared" si="2" ref="E7:P7">E8+E9+E10+E11+E12+E13+E14+E15+E16+E17+E18+E19+E20+E21</f>
        <v>25344</v>
      </c>
      <c r="F7" s="43">
        <f t="shared" si="2"/>
        <v>6546</v>
      </c>
      <c r="G7" s="43">
        <f t="shared" si="2"/>
        <v>100743</v>
      </c>
      <c r="H7" s="43">
        <f t="shared" si="2"/>
        <v>0</v>
      </c>
      <c r="I7" s="43">
        <f t="shared" si="2"/>
        <v>0</v>
      </c>
      <c r="J7" s="43">
        <f t="shared" si="2"/>
        <v>0</v>
      </c>
      <c r="K7" s="43">
        <f t="shared" si="2"/>
        <v>0</v>
      </c>
      <c r="L7" s="43">
        <f t="shared" si="2"/>
        <v>0</v>
      </c>
      <c r="M7" s="43">
        <f t="shared" si="2"/>
        <v>0</v>
      </c>
      <c r="N7" s="43">
        <f t="shared" si="2"/>
        <v>7156</v>
      </c>
      <c r="O7" s="43">
        <f t="shared" si="2"/>
        <v>7991</v>
      </c>
      <c r="P7" s="43">
        <f t="shared" si="2"/>
        <v>11326</v>
      </c>
      <c r="Q7" s="44">
        <f aca="true" t="shared" si="3" ref="Q7:Q32">E7+F7+G7+L7+M7+N7</f>
        <v>139789</v>
      </c>
      <c r="R7" s="44">
        <f aca="true" t="shared" si="4" ref="R7:R32">O7+P7</f>
        <v>19317</v>
      </c>
      <c r="S7" s="44">
        <f aca="true" t="shared" si="5" ref="S7:S32">Q7+R7</f>
        <v>159106</v>
      </c>
      <c r="T7" s="44">
        <f aca="true" t="shared" si="6" ref="T7:T32">U7+V7+W7+AB7+AC7+AD7+AE7+AF7</f>
        <v>717</v>
      </c>
      <c r="U7" s="43">
        <f aca="true" t="shared" si="7" ref="U7:AF7">U8+U9+U10+U11+U12+U13+U14+U15+U16+U17+U18+U19+U20+U21</f>
        <v>0</v>
      </c>
      <c r="V7" s="43">
        <f t="shared" si="7"/>
        <v>0</v>
      </c>
      <c r="W7" s="43">
        <f t="shared" si="7"/>
        <v>717</v>
      </c>
      <c r="X7" s="43">
        <f t="shared" si="7"/>
        <v>0</v>
      </c>
      <c r="Y7" s="43">
        <f t="shared" si="7"/>
        <v>0</v>
      </c>
      <c r="Z7" s="43">
        <f t="shared" si="7"/>
        <v>0</v>
      </c>
      <c r="AA7" s="43">
        <f t="shared" si="7"/>
        <v>0</v>
      </c>
      <c r="AB7" s="43">
        <f t="shared" si="7"/>
        <v>0</v>
      </c>
      <c r="AC7" s="43">
        <f t="shared" si="7"/>
        <v>0</v>
      </c>
      <c r="AD7" s="43">
        <f t="shared" si="7"/>
        <v>0</v>
      </c>
      <c r="AE7" s="43">
        <f t="shared" si="7"/>
        <v>0</v>
      </c>
      <c r="AF7" s="43">
        <f t="shared" si="7"/>
        <v>0</v>
      </c>
      <c r="AG7" s="44">
        <f aca="true" t="shared" si="8" ref="AG7:AG32">U7+V7+W7+AB7+AC7+AD7</f>
        <v>717</v>
      </c>
      <c r="AH7" s="44">
        <f aca="true" t="shared" si="9" ref="AH7:AH32">AE7+AF7</f>
        <v>0</v>
      </c>
      <c r="AI7" s="44">
        <f aca="true" t="shared" si="10" ref="AI7:AI32">AG7+AH7</f>
        <v>717</v>
      </c>
      <c r="AJ7" s="44">
        <f aca="true" t="shared" si="11" ref="AJ7:AJ32">AK7+AL7+AM7+AR7+AS7+AT7+AU7+AV7</f>
        <v>20888</v>
      </c>
      <c r="AK7" s="43">
        <f aca="true" t="shared" si="12" ref="AK7:AV7">AK8+AK9+AK10+AK11+AK12+AK13+AK14+AK15+AK16+AK17+AK18+AK19+AK20+AK21</f>
        <v>8088</v>
      </c>
      <c r="AL7" s="43">
        <f t="shared" si="12"/>
        <v>2278</v>
      </c>
      <c r="AM7" s="43">
        <f t="shared" si="12"/>
        <v>1980</v>
      </c>
      <c r="AN7" s="43">
        <f t="shared" si="12"/>
        <v>0</v>
      </c>
      <c r="AO7" s="43">
        <f t="shared" si="12"/>
        <v>0</v>
      </c>
      <c r="AP7" s="43">
        <f t="shared" si="12"/>
        <v>0</v>
      </c>
      <c r="AQ7" s="43">
        <f t="shared" si="12"/>
        <v>0</v>
      </c>
      <c r="AR7" s="43">
        <f t="shared" si="12"/>
        <v>0</v>
      </c>
      <c r="AS7" s="43">
        <f t="shared" si="12"/>
        <v>0</v>
      </c>
      <c r="AT7" s="43">
        <f t="shared" si="12"/>
        <v>6642</v>
      </c>
      <c r="AU7" s="43">
        <f t="shared" si="12"/>
        <v>0</v>
      </c>
      <c r="AV7" s="43">
        <f t="shared" si="12"/>
        <v>1900</v>
      </c>
      <c r="AW7" s="44">
        <f aca="true" t="shared" si="13" ref="AW7:AW32">AK7+AL7+AM7+AR7+AS7+AT7</f>
        <v>18988</v>
      </c>
      <c r="AX7" s="44">
        <f aca="true" t="shared" si="14" ref="AX7:AX32">AU7+AV7</f>
        <v>1900</v>
      </c>
      <c r="AY7" s="44">
        <f aca="true" t="shared" si="15" ref="AY7:AY32">AW7+AX7</f>
        <v>20888</v>
      </c>
      <c r="AZ7" s="44">
        <f aca="true" t="shared" si="16" ref="AZ7:AZ32">BA7+BB7+BC7+BH7+BI7+BJ7+BK7+BL7</f>
        <v>-1363</v>
      </c>
      <c r="BA7" s="43">
        <f aca="true" t="shared" si="17" ref="BA7:BL7">BA8+BA9+BA10+BA11+BA12+BA13+BA14+BA15+BA16+BA17+BA18+BA19+BA20+BA21</f>
        <v>-1317</v>
      </c>
      <c r="BB7" s="43">
        <f t="shared" si="17"/>
        <v>-46</v>
      </c>
      <c r="BC7" s="43">
        <f t="shared" si="17"/>
        <v>0</v>
      </c>
      <c r="BD7" s="43">
        <f t="shared" si="17"/>
        <v>0</v>
      </c>
      <c r="BE7" s="43">
        <f t="shared" si="17"/>
        <v>0</v>
      </c>
      <c r="BF7" s="43">
        <f t="shared" si="17"/>
        <v>0</v>
      </c>
      <c r="BG7" s="43">
        <f t="shared" si="17"/>
        <v>0</v>
      </c>
      <c r="BH7" s="43">
        <f t="shared" si="17"/>
        <v>0</v>
      </c>
      <c r="BI7" s="43">
        <f t="shared" si="17"/>
        <v>0</v>
      </c>
      <c r="BJ7" s="43">
        <f t="shared" si="17"/>
        <v>0</v>
      </c>
      <c r="BK7" s="43">
        <f t="shared" si="17"/>
        <v>0</v>
      </c>
      <c r="BL7" s="43">
        <f t="shared" si="17"/>
        <v>0</v>
      </c>
      <c r="BM7" s="44">
        <f aca="true" t="shared" si="18" ref="BM7:BM32">BA7+BB7+BC7+BH7+BI7+BJ7</f>
        <v>-1363</v>
      </c>
      <c r="BN7" s="44">
        <f aca="true" t="shared" si="19" ref="BN7:BN32">BK7+BL7</f>
        <v>0</v>
      </c>
      <c r="BO7" s="44">
        <f aca="true" t="shared" si="20" ref="BO7:BO32">BM7+BN7</f>
        <v>-1363</v>
      </c>
      <c r="BP7" s="44">
        <f aca="true" t="shared" si="21" ref="BP7:BP32">BQ7+BR7+BS7+BX7+BY7+BZ7+CA7+CB7</f>
        <v>0</v>
      </c>
      <c r="BQ7" s="43">
        <f aca="true" t="shared" si="22" ref="BQ7:CB7">BQ8+BQ9+BQ10+BQ11+BQ12+BQ13+BQ14+BQ15+BQ16+BQ17+BQ18+BQ19+BQ20+BQ21</f>
        <v>0</v>
      </c>
      <c r="BR7" s="43">
        <f t="shared" si="22"/>
        <v>0</v>
      </c>
      <c r="BS7" s="43">
        <f t="shared" si="22"/>
        <v>0</v>
      </c>
      <c r="BT7" s="43">
        <f t="shared" si="22"/>
        <v>0</v>
      </c>
      <c r="BU7" s="43">
        <f t="shared" si="22"/>
        <v>0</v>
      </c>
      <c r="BV7" s="43">
        <f t="shared" si="22"/>
        <v>0</v>
      </c>
      <c r="BW7" s="43">
        <f t="shared" si="22"/>
        <v>0</v>
      </c>
      <c r="BX7" s="43">
        <f t="shared" si="22"/>
        <v>0</v>
      </c>
      <c r="BY7" s="43">
        <f t="shared" si="22"/>
        <v>0</v>
      </c>
      <c r="BZ7" s="43">
        <f t="shared" si="22"/>
        <v>0</v>
      </c>
      <c r="CA7" s="43">
        <f t="shared" si="22"/>
        <v>0</v>
      </c>
      <c r="CB7" s="43">
        <f t="shared" si="22"/>
        <v>0</v>
      </c>
      <c r="CC7" s="44">
        <f aca="true" t="shared" si="23" ref="CC7:CC32">BQ7+BR7+BS7+BX7+BY7+BZ7</f>
        <v>0</v>
      </c>
      <c r="CD7" s="44">
        <f aca="true" t="shared" si="24" ref="CD7:CD32">CA7+CB7</f>
        <v>0</v>
      </c>
      <c r="CE7" s="44">
        <f aca="true" t="shared" si="25" ref="CE7:CE32">CC7+CD7</f>
        <v>0</v>
      </c>
      <c r="CF7" s="44">
        <f aca="true" t="shared" si="26" ref="CF7:CF32">CG7+CH7+CI7+CN7+CO7+CP7+CQ7+CR7</f>
        <v>127505</v>
      </c>
      <c r="CG7" s="43">
        <f aca="true" t="shared" si="27" ref="CG7:CR7">CG8+CG9+CG10+CG11+CG12+CG13+CG14+CG15+CG16+CG17+CG18+CG19+CG20+CG21</f>
        <v>15544</v>
      </c>
      <c r="CH7" s="43">
        <f t="shared" si="27"/>
        <v>4026</v>
      </c>
      <c r="CI7" s="43">
        <f t="shared" si="27"/>
        <v>90779</v>
      </c>
      <c r="CJ7" s="43">
        <f t="shared" si="27"/>
        <v>0</v>
      </c>
      <c r="CK7" s="43">
        <f t="shared" si="27"/>
        <v>0</v>
      </c>
      <c r="CL7" s="43">
        <f t="shared" si="27"/>
        <v>0</v>
      </c>
      <c r="CM7" s="43">
        <f t="shared" si="27"/>
        <v>0</v>
      </c>
      <c r="CN7" s="43">
        <f t="shared" si="27"/>
        <v>0</v>
      </c>
      <c r="CO7" s="43">
        <f t="shared" si="27"/>
        <v>0</v>
      </c>
      <c r="CP7" s="43">
        <f t="shared" si="27"/>
        <v>0</v>
      </c>
      <c r="CQ7" s="43">
        <f t="shared" si="27"/>
        <v>7991</v>
      </c>
      <c r="CR7" s="43">
        <f t="shared" si="27"/>
        <v>9165</v>
      </c>
      <c r="CS7" s="44">
        <f aca="true" t="shared" si="28" ref="CS7:CS32">CG7+CH7+CI7+CN7+CO7+CP7</f>
        <v>110349</v>
      </c>
      <c r="CT7" s="44">
        <f aca="true" t="shared" si="29" ref="CT7:CT32">CQ7+CR7</f>
        <v>17156</v>
      </c>
      <c r="CU7" s="44">
        <f aca="true" t="shared" si="30" ref="CU7:CU32">CS7+CT7</f>
        <v>127505</v>
      </c>
      <c r="CV7" s="44">
        <f>CW7+CX7+CY7+DD7+DE7+DF7+DG7+DH7</f>
        <v>158460</v>
      </c>
      <c r="CW7" s="43">
        <f aca="true" t="shared" si="31" ref="CW7:DH7">CW8+CW9+CW10+CW11+CW12+CW13+CW14+CW15+CW16+CW17+CW18+CW19+CW20+CW21</f>
        <v>24027</v>
      </c>
      <c r="CX7" s="43">
        <f t="shared" si="31"/>
        <v>6500</v>
      </c>
      <c r="CY7" s="43">
        <f t="shared" si="31"/>
        <v>101460</v>
      </c>
      <c r="CZ7" s="43">
        <f t="shared" si="31"/>
        <v>0</v>
      </c>
      <c r="DA7" s="43">
        <f t="shared" si="31"/>
        <v>0</v>
      </c>
      <c r="DB7" s="43">
        <f t="shared" si="31"/>
        <v>0</v>
      </c>
      <c r="DC7" s="43">
        <f t="shared" si="31"/>
        <v>0</v>
      </c>
      <c r="DD7" s="43">
        <f t="shared" si="31"/>
        <v>0</v>
      </c>
      <c r="DE7" s="43">
        <f t="shared" si="31"/>
        <v>0</v>
      </c>
      <c r="DF7" s="43">
        <f t="shared" si="31"/>
        <v>7156</v>
      </c>
      <c r="DG7" s="43">
        <f t="shared" si="31"/>
        <v>7991</v>
      </c>
      <c r="DH7" s="43">
        <f t="shared" si="31"/>
        <v>11326</v>
      </c>
      <c r="DI7" s="44">
        <f aca="true" t="shared" si="32" ref="DI7:DI32">CW7+CX7+CY7+DD7+DE7+DF7</f>
        <v>139143</v>
      </c>
      <c r="DJ7" s="44">
        <f aca="true" t="shared" si="33" ref="DJ7:DJ32">DG7+DH7</f>
        <v>19317</v>
      </c>
      <c r="DK7" s="44">
        <f aca="true" t="shared" si="34" ref="DK7:DK32">DI7+DJ7</f>
        <v>158460</v>
      </c>
    </row>
    <row r="8" spans="1:115" s="189" customFormat="1" ht="12.75">
      <c r="A8" s="26"/>
      <c r="B8" s="26" t="s">
        <v>43</v>
      </c>
      <c r="C8" s="32" t="s">
        <v>70</v>
      </c>
      <c r="D8" s="48">
        <f t="shared" si="1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48">
        <f t="shared" si="3"/>
        <v>136</v>
      </c>
      <c r="R8" s="48">
        <f t="shared" si="4"/>
        <v>0</v>
      </c>
      <c r="S8" s="48">
        <f t="shared" si="5"/>
        <v>136</v>
      </c>
      <c r="T8" s="48">
        <f t="shared" si="6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48">
        <f t="shared" si="8"/>
        <v>0</v>
      </c>
      <c r="AH8" s="48">
        <f t="shared" si="9"/>
        <v>0</v>
      </c>
      <c r="AI8" s="48">
        <f t="shared" si="10"/>
        <v>0</v>
      </c>
      <c r="AJ8" s="48">
        <f t="shared" si="11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48">
        <f t="shared" si="13"/>
        <v>0</v>
      </c>
      <c r="AX8" s="48">
        <f t="shared" si="14"/>
        <v>0</v>
      </c>
      <c r="AY8" s="48">
        <f t="shared" si="15"/>
        <v>0</v>
      </c>
      <c r="AZ8" s="48">
        <f t="shared" si="16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48">
        <f t="shared" si="18"/>
        <v>0</v>
      </c>
      <c r="BN8" s="48">
        <f t="shared" si="19"/>
        <v>0</v>
      </c>
      <c r="BO8" s="48">
        <f t="shared" si="20"/>
        <v>0</v>
      </c>
      <c r="BP8" s="48">
        <f t="shared" si="21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48">
        <f t="shared" si="23"/>
        <v>0</v>
      </c>
      <c r="CD8" s="48">
        <f t="shared" si="24"/>
        <v>0</v>
      </c>
      <c r="CE8" s="48">
        <f t="shared" si="25"/>
        <v>0</v>
      </c>
      <c r="CF8" s="48">
        <f t="shared" si="26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48">
        <f t="shared" si="28"/>
        <v>136</v>
      </c>
      <c r="CT8" s="48">
        <f t="shared" si="29"/>
        <v>0</v>
      </c>
      <c r="CU8" s="48">
        <f t="shared" si="30"/>
        <v>136</v>
      </c>
      <c r="CV8" s="48">
        <f>CW8+CX8+CY8+DD8+DE8+DF8+DG8+DH8</f>
        <v>136</v>
      </c>
      <c r="CW8" s="71">
        <f aca="true" t="shared" si="35" ref="CW8:DH8">E8+U8+BA8+BQ8</f>
        <v>0</v>
      </c>
      <c r="CX8" s="71">
        <f t="shared" si="35"/>
        <v>0</v>
      </c>
      <c r="CY8" s="71">
        <f t="shared" si="35"/>
        <v>136</v>
      </c>
      <c r="CZ8" s="71">
        <f t="shared" si="35"/>
        <v>0</v>
      </c>
      <c r="DA8" s="71">
        <f t="shared" si="35"/>
        <v>0</v>
      </c>
      <c r="DB8" s="71">
        <f t="shared" si="35"/>
        <v>0</v>
      </c>
      <c r="DC8" s="71">
        <f t="shared" si="35"/>
        <v>0</v>
      </c>
      <c r="DD8" s="71">
        <f t="shared" si="35"/>
        <v>0</v>
      </c>
      <c r="DE8" s="71">
        <f t="shared" si="35"/>
        <v>0</v>
      </c>
      <c r="DF8" s="71">
        <f t="shared" si="35"/>
        <v>0</v>
      </c>
      <c r="DG8" s="71">
        <f t="shared" si="35"/>
        <v>0</v>
      </c>
      <c r="DH8" s="71">
        <f t="shared" si="35"/>
        <v>0</v>
      </c>
      <c r="DI8" s="48">
        <f t="shared" si="32"/>
        <v>136</v>
      </c>
      <c r="DJ8" s="48">
        <f t="shared" si="33"/>
        <v>0</v>
      </c>
      <c r="DK8" s="48">
        <f t="shared" si="34"/>
        <v>136</v>
      </c>
    </row>
    <row r="9" spans="1:115" s="189" customFormat="1" ht="12.75">
      <c r="A9" s="26"/>
      <c r="B9" s="26" t="s">
        <v>44</v>
      </c>
      <c r="C9" s="32" t="s">
        <v>52</v>
      </c>
      <c r="D9" s="48">
        <f t="shared" si="1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48">
        <f t="shared" si="3"/>
        <v>0</v>
      </c>
      <c r="R9" s="48">
        <f t="shared" si="4"/>
        <v>0</v>
      </c>
      <c r="S9" s="48">
        <f t="shared" si="5"/>
        <v>0</v>
      </c>
      <c r="T9" s="48">
        <f t="shared" si="6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48">
        <f t="shared" si="8"/>
        <v>0</v>
      </c>
      <c r="AH9" s="48">
        <f t="shared" si="9"/>
        <v>0</v>
      </c>
      <c r="AI9" s="48">
        <f t="shared" si="10"/>
        <v>0</v>
      </c>
      <c r="AJ9" s="48">
        <f t="shared" si="11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48">
        <f t="shared" si="13"/>
        <v>0</v>
      </c>
      <c r="AX9" s="48">
        <f t="shared" si="14"/>
        <v>0</v>
      </c>
      <c r="AY9" s="48">
        <f t="shared" si="15"/>
        <v>0</v>
      </c>
      <c r="AZ9" s="48">
        <f t="shared" si="16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48">
        <f t="shared" si="18"/>
        <v>0</v>
      </c>
      <c r="BN9" s="48">
        <f t="shared" si="19"/>
        <v>0</v>
      </c>
      <c r="BO9" s="48">
        <f t="shared" si="20"/>
        <v>0</v>
      </c>
      <c r="BP9" s="48">
        <f t="shared" si="21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48">
        <f t="shared" si="23"/>
        <v>0</v>
      </c>
      <c r="CD9" s="48">
        <f t="shared" si="24"/>
        <v>0</v>
      </c>
      <c r="CE9" s="48">
        <f t="shared" si="25"/>
        <v>0</v>
      </c>
      <c r="CF9" s="48">
        <f t="shared" si="26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48">
        <f t="shared" si="28"/>
        <v>0</v>
      </c>
      <c r="CT9" s="48">
        <f t="shared" si="29"/>
        <v>0</v>
      </c>
      <c r="CU9" s="48">
        <f t="shared" si="30"/>
        <v>0</v>
      </c>
      <c r="CV9" s="48">
        <f>CW9+CX9+CY9+DD9+DE9+DF9+DG9+DH9</f>
        <v>0</v>
      </c>
      <c r="CW9" s="71">
        <f aca="true" t="shared" si="36" ref="CW9:CW22">E9+U9+BA9+BQ9</f>
        <v>0</v>
      </c>
      <c r="CX9" s="71">
        <f aca="true" t="shared" si="37" ref="CX9:CX22">F9+V9+BB9+BR9</f>
        <v>0</v>
      </c>
      <c r="CY9" s="71">
        <f aca="true" t="shared" si="38" ref="CY9:CY22">G9+W9+BC9+BS9</f>
        <v>0</v>
      </c>
      <c r="CZ9" s="71">
        <f aca="true" t="shared" si="39" ref="CZ9:CZ22">H9+X9+BD9+BT9</f>
        <v>0</v>
      </c>
      <c r="DA9" s="71">
        <f aca="true" t="shared" si="40" ref="DA9:DA22">I9+Y9+BE9+BU9</f>
        <v>0</v>
      </c>
      <c r="DB9" s="71">
        <f aca="true" t="shared" si="41" ref="DB9:DB22">J9+Z9+BF9+BV9</f>
        <v>0</v>
      </c>
      <c r="DC9" s="71">
        <f aca="true" t="shared" si="42" ref="DC9:DC22">K9+AA9+BG9+BW9</f>
        <v>0</v>
      </c>
      <c r="DD9" s="71">
        <f aca="true" t="shared" si="43" ref="DD9:DD22">L9+AB9+BH9+BX9</f>
        <v>0</v>
      </c>
      <c r="DE9" s="71">
        <f aca="true" t="shared" si="44" ref="DE9:DE22">M9+AC9+BI9+BY9</f>
        <v>0</v>
      </c>
      <c r="DF9" s="71">
        <f aca="true" t="shared" si="45" ref="DF9:DF22">N9+AD9+BJ9+BZ9</f>
        <v>0</v>
      </c>
      <c r="DG9" s="71">
        <f aca="true" t="shared" si="46" ref="DG9:DG22">O9+AE9+BK9+CA9</f>
        <v>0</v>
      </c>
      <c r="DH9" s="71">
        <f aca="true" t="shared" si="47" ref="DH9:DH22">P9+AF9+BL9+CB9</f>
        <v>0</v>
      </c>
      <c r="DI9" s="48">
        <f t="shared" si="32"/>
        <v>0</v>
      </c>
      <c r="DJ9" s="48">
        <f t="shared" si="33"/>
        <v>0</v>
      </c>
      <c r="DK9" s="48">
        <f t="shared" si="34"/>
        <v>0</v>
      </c>
    </row>
    <row r="10" spans="1:115" s="189" customFormat="1" ht="12.75">
      <c r="A10" s="26"/>
      <c r="B10" s="26" t="s">
        <v>46</v>
      </c>
      <c r="C10" s="32" t="s">
        <v>30</v>
      </c>
      <c r="D10" s="48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48">
        <f t="shared" si="3"/>
        <v>1065</v>
      </c>
      <c r="R10" s="48">
        <f t="shared" si="4"/>
        <v>0</v>
      </c>
      <c r="S10" s="48">
        <f t="shared" si="5"/>
        <v>1065</v>
      </c>
      <c r="T10" s="48">
        <f t="shared" si="6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48">
        <f t="shared" si="8"/>
        <v>0</v>
      </c>
      <c r="AH10" s="48">
        <f t="shared" si="9"/>
        <v>0</v>
      </c>
      <c r="AI10" s="48">
        <f t="shared" si="10"/>
        <v>0</v>
      </c>
      <c r="AJ10" s="48">
        <f t="shared" si="11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48">
        <f t="shared" si="13"/>
        <v>0</v>
      </c>
      <c r="AX10" s="48">
        <f t="shared" si="14"/>
        <v>0</v>
      </c>
      <c r="AY10" s="48">
        <f t="shared" si="15"/>
        <v>0</v>
      </c>
      <c r="AZ10" s="48">
        <f t="shared" si="16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48">
        <f t="shared" si="18"/>
        <v>0</v>
      </c>
      <c r="BN10" s="48">
        <f t="shared" si="19"/>
        <v>0</v>
      </c>
      <c r="BO10" s="48">
        <f t="shared" si="20"/>
        <v>0</v>
      </c>
      <c r="BP10" s="48">
        <f t="shared" si="21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48">
        <f t="shared" si="23"/>
        <v>0</v>
      </c>
      <c r="CD10" s="48">
        <f t="shared" si="24"/>
        <v>0</v>
      </c>
      <c r="CE10" s="48">
        <f t="shared" si="25"/>
        <v>0</v>
      </c>
      <c r="CF10" s="48">
        <f t="shared" si="26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48">
        <f t="shared" si="28"/>
        <v>1065</v>
      </c>
      <c r="CT10" s="48">
        <f t="shared" si="29"/>
        <v>0</v>
      </c>
      <c r="CU10" s="48">
        <f t="shared" si="30"/>
        <v>1065</v>
      </c>
      <c r="CV10" s="48">
        <f>CW10+CX10+CY10+DD10+DE10+DF10+DG10+DH10</f>
        <v>1065</v>
      </c>
      <c r="CW10" s="71">
        <f t="shared" si="36"/>
        <v>0</v>
      </c>
      <c r="CX10" s="71">
        <f t="shared" si="37"/>
        <v>0</v>
      </c>
      <c r="CY10" s="71">
        <f t="shared" si="38"/>
        <v>1065</v>
      </c>
      <c r="CZ10" s="71">
        <f t="shared" si="39"/>
        <v>0</v>
      </c>
      <c r="DA10" s="71">
        <f t="shared" si="40"/>
        <v>0</v>
      </c>
      <c r="DB10" s="71">
        <f t="shared" si="41"/>
        <v>0</v>
      </c>
      <c r="DC10" s="71">
        <f t="shared" si="42"/>
        <v>0</v>
      </c>
      <c r="DD10" s="71">
        <f t="shared" si="43"/>
        <v>0</v>
      </c>
      <c r="DE10" s="71">
        <f t="shared" si="44"/>
        <v>0</v>
      </c>
      <c r="DF10" s="71">
        <f t="shared" si="45"/>
        <v>0</v>
      </c>
      <c r="DG10" s="71">
        <f t="shared" si="46"/>
        <v>0</v>
      </c>
      <c r="DH10" s="71">
        <f t="shared" si="47"/>
        <v>0</v>
      </c>
      <c r="DI10" s="48">
        <f t="shared" si="32"/>
        <v>1065</v>
      </c>
      <c r="DJ10" s="48">
        <f t="shared" si="33"/>
        <v>0</v>
      </c>
      <c r="DK10" s="48">
        <f t="shared" si="34"/>
        <v>1065</v>
      </c>
    </row>
    <row r="11" spans="1:115" s="189" customFormat="1" ht="12.75">
      <c r="A11" s="26"/>
      <c r="B11" s="26" t="s">
        <v>47</v>
      </c>
      <c r="C11" s="1" t="s">
        <v>150</v>
      </c>
      <c r="D11" s="48">
        <f t="shared" si="1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48">
        <f t="shared" si="3"/>
        <v>279</v>
      </c>
      <c r="R11" s="48">
        <f t="shared" si="4"/>
        <v>0</v>
      </c>
      <c r="S11" s="48">
        <f t="shared" si="5"/>
        <v>279</v>
      </c>
      <c r="T11" s="48">
        <f t="shared" si="6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48">
        <f t="shared" si="8"/>
        <v>0</v>
      </c>
      <c r="AH11" s="48">
        <f t="shared" si="9"/>
        <v>0</v>
      </c>
      <c r="AI11" s="48">
        <f t="shared" si="10"/>
        <v>0</v>
      </c>
      <c r="AJ11" s="48">
        <f t="shared" si="11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48">
        <f t="shared" si="13"/>
        <v>0</v>
      </c>
      <c r="AX11" s="48">
        <f t="shared" si="14"/>
        <v>0</v>
      </c>
      <c r="AY11" s="48">
        <f t="shared" si="15"/>
        <v>0</v>
      </c>
      <c r="AZ11" s="48">
        <f t="shared" si="16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48">
        <f t="shared" si="18"/>
        <v>0</v>
      </c>
      <c r="BN11" s="48">
        <f t="shared" si="19"/>
        <v>0</v>
      </c>
      <c r="BO11" s="48">
        <f t="shared" si="20"/>
        <v>0</v>
      </c>
      <c r="BP11" s="48">
        <f t="shared" si="21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48">
        <f t="shared" si="23"/>
        <v>0</v>
      </c>
      <c r="CD11" s="48">
        <f t="shared" si="24"/>
        <v>0</v>
      </c>
      <c r="CE11" s="48">
        <f t="shared" si="25"/>
        <v>0</v>
      </c>
      <c r="CF11" s="48">
        <f t="shared" si="26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48">
        <f t="shared" si="28"/>
        <v>279</v>
      </c>
      <c r="CT11" s="48">
        <f t="shared" si="29"/>
        <v>0</v>
      </c>
      <c r="CU11" s="48">
        <f t="shared" si="30"/>
        <v>279</v>
      </c>
      <c r="CV11" s="48">
        <f aca="true" t="shared" si="48" ref="CV11:CV32">CW11+CX11+CY11+DD11+DE11+DF11+DG11+DH11</f>
        <v>279</v>
      </c>
      <c r="CW11" s="71">
        <f t="shared" si="36"/>
        <v>0</v>
      </c>
      <c r="CX11" s="71">
        <f t="shared" si="37"/>
        <v>0</v>
      </c>
      <c r="CY11" s="71">
        <f t="shared" si="38"/>
        <v>279</v>
      </c>
      <c r="CZ11" s="71">
        <f t="shared" si="39"/>
        <v>0</v>
      </c>
      <c r="DA11" s="71">
        <f t="shared" si="40"/>
        <v>0</v>
      </c>
      <c r="DB11" s="71">
        <f t="shared" si="41"/>
        <v>0</v>
      </c>
      <c r="DC11" s="71">
        <f t="shared" si="42"/>
        <v>0</v>
      </c>
      <c r="DD11" s="71">
        <f t="shared" si="43"/>
        <v>0</v>
      </c>
      <c r="DE11" s="71">
        <f t="shared" si="44"/>
        <v>0</v>
      </c>
      <c r="DF11" s="71">
        <f t="shared" si="45"/>
        <v>0</v>
      </c>
      <c r="DG11" s="71">
        <f t="shared" si="46"/>
        <v>0</v>
      </c>
      <c r="DH11" s="71">
        <f t="shared" si="47"/>
        <v>0</v>
      </c>
      <c r="DI11" s="48">
        <f t="shared" si="32"/>
        <v>279</v>
      </c>
      <c r="DJ11" s="48">
        <f t="shared" si="33"/>
        <v>0</v>
      </c>
      <c r="DK11" s="48">
        <f t="shared" si="34"/>
        <v>279</v>
      </c>
    </row>
    <row r="12" spans="1:115" s="189" customFormat="1" ht="12.75">
      <c r="A12" s="26"/>
      <c r="B12" s="26" t="s">
        <v>45</v>
      </c>
      <c r="C12" s="32" t="s">
        <v>53</v>
      </c>
      <c r="D12" s="48">
        <f t="shared" si="1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48">
        <f t="shared" si="3"/>
        <v>365</v>
      </c>
      <c r="R12" s="48">
        <f t="shared" si="4"/>
        <v>0</v>
      </c>
      <c r="S12" s="48">
        <f t="shared" si="5"/>
        <v>365</v>
      </c>
      <c r="T12" s="48">
        <f t="shared" si="6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48">
        <f t="shared" si="8"/>
        <v>0</v>
      </c>
      <c r="AH12" s="48">
        <f t="shared" si="9"/>
        <v>0</v>
      </c>
      <c r="AI12" s="48">
        <f t="shared" si="10"/>
        <v>0</v>
      </c>
      <c r="AJ12" s="48">
        <f t="shared" si="11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48">
        <f t="shared" si="13"/>
        <v>0</v>
      </c>
      <c r="AX12" s="48">
        <f t="shared" si="14"/>
        <v>0</v>
      </c>
      <c r="AY12" s="48">
        <f t="shared" si="15"/>
        <v>0</v>
      </c>
      <c r="AZ12" s="48">
        <f t="shared" si="16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48">
        <f t="shared" si="18"/>
        <v>0</v>
      </c>
      <c r="BN12" s="48">
        <f t="shared" si="19"/>
        <v>0</v>
      </c>
      <c r="BO12" s="48">
        <f t="shared" si="20"/>
        <v>0</v>
      </c>
      <c r="BP12" s="48">
        <f t="shared" si="21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48">
        <f t="shared" si="23"/>
        <v>0</v>
      </c>
      <c r="CD12" s="48">
        <f t="shared" si="24"/>
        <v>0</v>
      </c>
      <c r="CE12" s="48">
        <f t="shared" si="25"/>
        <v>0</v>
      </c>
      <c r="CF12" s="48">
        <f t="shared" si="26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48">
        <f t="shared" si="28"/>
        <v>365</v>
      </c>
      <c r="CT12" s="48">
        <f t="shared" si="29"/>
        <v>0</v>
      </c>
      <c r="CU12" s="48">
        <f t="shared" si="30"/>
        <v>365</v>
      </c>
      <c r="CV12" s="48">
        <f t="shared" si="48"/>
        <v>365</v>
      </c>
      <c r="CW12" s="71">
        <f t="shared" si="36"/>
        <v>294</v>
      </c>
      <c r="CX12" s="71">
        <f t="shared" si="37"/>
        <v>71</v>
      </c>
      <c r="CY12" s="71">
        <f t="shared" si="38"/>
        <v>0</v>
      </c>
      <c r="CZ12" s="71">
        <f t="shared" si="39"/>
        <v>0</v>
      </c>
      <c r="DA12" s="71">
        <f t="shared" si="40"/>
        <v>0</v>
      </c>
      <c r="DB12" s="71">
        <f t="shared" si="41"/>
        <v>0</v>
      </c>
      <c r="DC12" s="71">
        <f t="shared" si="42"/>
        <v>0</v>
      </c>
      <c r="DD12" s="71">
        <f t="shared" si="43"/>
        <v>0</v>
      </c>
      <c r="DE12" s="71">
        <f t="shared" si="44"/>
        <v>0</v>
      </c>
      <c r="DF12" s="71">
        <f t="shared" si="45"/>
        <v>0</v>
      </c>
      <c r="DG12" s="71">
        <f t="shared" si="46"/>
        <v>0</v>
      </c>
      <c r="DH12" s="71">
        <f t="shared" si="47"/>
        <v>0</v>
      </c>
      <c r="DI12" s="48">
        <f t="shared" si="32"/>
        <v>365</v>
      </c>
      <c r="DJ12" s="48">
        <f t="shared" si="33"/>
        <v>0</v>
      </c>
      <c r="DK12" s="48">
        <f t="shared" si="34"/>
        <v>365</v>
      </c>
    </row>
    <row r="13" spans="1:115" s="189" customFormat="1" ht="12.75">
      <c r="A13" s="26"/>
      <c r="B13" s="26" t="s">
        <v>54</v>
      </c>
      <c r="C13" s="32" t="s">
        <v>73</v>
      </c>
      <c r="D13" s="48">
        <f t="shared" si="1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48">
        <f t="shared" si="3"/>
        <v>79</v>
      </c>
      <c r="R13" s="48">
        <f t="shared" si="4"/>
        <v>0</v>
      </c>
      <c r="S13" s="48">
        <f t="shared" si="5"/>
        <v>79</v>
      </c>
      <c r="T13" s="48">
        <f t="shared" si="6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48">
        <f t="shared" si="8"/>
        <v>0</v>
      </c>
      <c r="AH13" s="48">
        <f t="shared" si="9"/>
        <v>0</v>
      </c>
      <c r="AI13" s="48">
        <f t="shared" si="10"/>
        <v>0</v>
      </c>
      <c r="AJ13" s="48">
        <f t="shared" si="11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48">
        <f t="shared" si="13"/>
        <v>0</v>
      </c>
      <c r="AX13" s="48">
        <f t="shared" si="14"/>
        <v>0</v>
      </c>
      <c r="AY13" s="48">
        <f t="shared" si="15"/>
        <v>0</v>
      </c>
      <c r="AZ13" s="48">
        <f t="shared" si="16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48">
        <f t="shared" si="18"/>
        <v>0</v>
      </c>
      <c r="BN13" s="48">
        <f t="shared" si="19"/>
        <v>0</v>
      </c>
      <c r="BO13" s="48">
        <f t="shared" si="20"/>
        <v>0</v>
      </c>
      <c r="BP13" s="48">
        <f t="shared" si="21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48">
        <f t="shared" si="23"/>
        <v>0</v>
      </c>
      <c r="CD13" s="48">
        <f t="shared" si="24"/>
        <v>0</v>
      </c>
      <c r="CE13" s="48">
        <f t="shared" si="25"/>
        <v>0</v>
      </c>
      <c r="CF13" s="48">
        <f t="shared" si="26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48">
        <f t="shared" si="28"/>
        <v>79</v>
      </c>
      <c r="CT13" s="48">
        <f t="shared" si="29"/>
        <v>0</v>
      </c>
      <c r="CU13" s="48">
        <f t="shared" si="30"/>
        <v>79</v>
      </c>
      <c r="CV13" s="48">
        <f t="shared" si="48"/>
        <v>79</v>
      </c>
      <c r="CW13" s="71">
        <f t="shared" si="36"/>
        <v>0</v>
      </c>
      <c r="CX13" s="71">
        <f t="shared" si="37"/>
        <v>0</v>
      </c>
      <c r="CY13" s="71">
        <f t="shared" si="38"/>
        <v>79</v>
      </c>
      <c r="CZ13" s="71">
        <f t="shared" si="39"/>
        <v>0</v>
      </c>
      <c r="DA13" s="71">
        <f t="shared" si="40"/>
        <v>0</v>
      </c>
      <c r="DB13" s="71">
        <f t="shared" si="41"/>
        <v>0</v>
      </c>
      <c r="DC13" s="71">
        <f t="shared" si="42"/>
        <v>0</v>
      </c>
      <c r="DD13" s="71">
        <f t="shared" si="43"/>
        <v>0</v>
      </c>
      <c r="DE13" s="71">
        <f t="shared" si="44"/>
        <v>0</v>
      </c>
      <c r="DF13" s="71">
        <f t="shared" si="45"/>
        <v>0</v>
      </c>
      <c r="DG13" s="71">
        <f t="shared" si="46"/>
        <v>0</v>
      </c>
      <c r="DH13" s="71">
        <f t="shared" si="47"/>
        <v>0</v>
      </c>
      <c r="DI13" s="48">
        <f t="shared" si="32"/>
        <v>79</v>
      </c>
      <c r="DJ13" s="48">
        <f t="shared" si="33"/>
        <v>0</v>
      </c>
      <c r="DK13" s="48">
        <f t="shared" si="34"/>
        <v>79</v>
      </c>
    </row>
    <row r="14" spans="1:115" s="189" customFormat="1" ht="12.75">
      <c r="A14" s="26"/>
      <c r="B14" s="26" t="s">
        <v>48</v>
      </c>
      <c r="C14" s="32" t="s">
        <v>75</v>
      </c>
      <c r="D14" s="48">
        <f t="shared" si="1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48">
        <f t="shared" si="3"/>
        <v>7853</v>
      </c>
      <c r="R14" s="48">
        <f t="shared" si="4"/>
        <v>261</v>
      </c>
      <c r="S14" s="48">
        <f t="shared" si="5"/>
        <v>8114</v>
      </c>
      <c r="T14" s="48">
        <f t="shared" si="6"/>
        <v>-7899</v>
      </c>
      <c r="U14" s="26">
        <v>0</v>
      </c>
      <c r="V14" s="26">
        <v>0</v>
      </c>
      <c r="W14" s="26">
        <v>-7214</v>
      </c>
      <c r="X14" s="28"/>
      <c r="Y14" s="26"/>
      <c r="Z14" s="26"/>
      <c r="AA14" s="27"/>
      <c r="AB14" s="27">
        <v>0</v>
      </c>
      <c r="AC14" s="26">
        <v>0</v>
      </c>
      <c r="AD14" s="26">
        <v>-424</v>
      </c>
      <c r="AE14" s="26">
        <v>0</v>
      </c>
      <c r="AF14" s="26">
        <v>-261</v>
      </c>
      <c r="AG14" s="48">
        <f t="shared" si="8"/>
        <v>-7638</v>
      </c>
      <c r="AH14" s="48">
        <f t="shared" si="9"/>
        <v>-261</v>
      </c>
      <c r="AI14" s="48">
        <f t="shared" si="10"/>
        <v>-7899</v>
      </c>
      <c r="AJ14" s="48">
        <f t="shared" si="11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48">
        <f t="shared" si="13"/>
        <v>0</v>
      </c>
      <c r="AX14" s="48">
        <f t="shared" si="14"/>
        <v>0</v>
      </c>
      <c r="AY14" s="48">
        <f t="shared" si="15"/>
        <v>0</v>
      </c>
      <c r="AZ14" s="48">
        <f t="shared" si="16"/>
        <v>-215</v>
      </c>
      <c r="BA14" s="26">
        <v>-169</v>
      </c>
      <c r="BB14" s="26">
        <v>-46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48">
        <f t="shared" si="18"/>
        <v>-215</v>
      </c>
      <c r="BN14" s="48">
        <f t="shared" si="19"/>
        <v>0</v>
      </c>
      <c r="BO14" s="48">
        <f t="shared" si="20"/>
        <v>-215</v>
      </c>
      <c r="BP14" s="48">
        <f t="shared" si="21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48">
        <f t="shared" si="23"/>
        <v>0</v>
      </c>
      <c r="CD14" s="48">
        <f t="shared" si="24"/>
        <v>0</v>
      </c>
      <c r="CE14" s="48">
        <f t="shared" si="25"/>
        <v>0</v>
      </c>
      <c r="CF14" s="48">
        <f t="shared" si="26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48">
        <f t="shared" si="28"/>
        <v>0</v>
      </c>
      <c r="CT14" s="48">
        <f t="shared" si="29"/>
        <v>0</v>
      </c>
      <c r="CU14" s="48">
        <f t="shared" si="30"/>
        <v>0</v>
      </c>
      <c r="CV14" s="48">
        <f t="shared" si="48"/>
        <v>0</v>
      </c>
      <c r="CW14" s="71">
        <f t="shared" si="36"/>
        <v>0</v>
      </c>
      <c r="CX14" s="71">
        <f t="shared" si="37"/>
        <v>0</v>
      </c>
      <c r="CY14" s="71">
        <f t="shared" si="38"/>
        <v>0</v>
      </c>
      <c r="CZ14" s="71">
        <f t="shared" si="39"/>
        <v>0</v>
      </c>
      <c r="DA14" s="71">
        <f t="shared" si="40"/>
        <v>0</v>
      </c>
      <c r="DB14" s="71">
        <f t="shared" si="41"/>
        <v>0</v>
      </c>
      <c r="DC14" s="71">
        <f t="shared" si="42"/>
        <v>0</v>
      </c>
      <c r="DD14" s="71">
        <f t="shared" si="43"/>
        <v>0</v>
      </c>
      <c r="DE14" s="71">
        <f t="shared" si="44"/>
        <v>0</v>
      </c>
      <c r="DF14" s="71">
        <f t="shared" si="45"/>
        <v>0</v>
      </c>
      <c r="DG14" s="71">
        <f t="shared" si="46"/>
        <v>0</v>
      </c>
      <c r="DH14" s="71">
        <f t="shared" si="47"/>
        <v>0</v>
      </c>
      <c r="DI14" s="48">
        <f t="shared" si="32"/>
        <v>0</v>
      </c>
      <c r="DJ14" s="48">
        <f t="shared" si="33"/>
        <v>0</v>
      </c>
      <c r="DK14" s="48">
        <f t="shared" si="34"/>
        <v>0</v>
      </c>
    </row>
    <row r="15" spans="1:115" s="189" customFormat="1" ht="12.75">
      <c r="A15" s="26"/>
      <c r="B15" s="26" t="s">
        <v>49</v>
      </c>
      <c r="C15" s="32" t="s">
        <v>88</v>
      </c>
      <c r="D15" s="48">
        <f t="shared" si="1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48">
        <f t="shared" si="3"/>
        <v>13</v>
      </c>
      <c r="R15" s="48">
        <f t="shared" si="4"/>
        <v>0</v>
      </c>
      <c r="S15" s="48">
        <f t="shared" si="5"/>
        <v>13</v>
      </c>
      <c r="T15" s="48">
        <f t="shared" si="6"/>
        <v>-13</v>
      </c>
      <c r="U15" s="26">
        <v>0</v>
      </c>
      <c r="V15" s="26">
        <v>0</v>
      </c>
      <c r="W15" s="26">
        <v>-13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48">
        <f t="shared" si="8"/>
        <v>-13</v>
      </c>
      <c r="AH15" s="48">
        <f t="shared" si="9"/>
        <v>0</v>
      </c>
      <c r="AI15" s="48">
        <f t="shared" si="10"/>
        <v>-13</v>
      </c>
      <c r="AJ15" s="48">
        <f t="shared" si="11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48">
        <f t="shared" si="13"/>
        <v>0</v>
      </c>
      <c r="AX15" s="48">
        <f t="shared" si="14"/>
        <v>0</v>
      </c>
      <c r="AY15" s="48">
        <f t="shared" si="15"/>
        <v>0</v>
      </c>
      <c r="AZ15" s="48">
        <f t="shared" si="16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48">
        <f t="shared" si="18"/>
        <v>0</v>
      </c>
      <c r="BN15" s="48">
        <f t="shared" si="19"/>
        <v>0</v>
      </c>
      <c r="BO15" s="48">
        <f t="shared" si="20"/>
        <v>0</v>
      </c>
      <c r="BP15" s="48">
        <f t="shared" si="21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48">
        <f t="shared" si="23"/>
        <v>0</v>
      </c>
      <c r="CD15" s="48">
        <f t="shared" si="24"/>
        <v>0</v>
      </c>
      <c r="CE15" s="48">
        <f t="shared" si="25"/>
        <v>0</v>
      </c>
      <c r="CF15" s="48">
        <f t="shared" si="26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48">
        <f t="shared" si="28"/>
        <v>0</v>
      </c>
      <c r="CT15" s="48">
        <f t="shared" si="29"/>
        <v>0</v>
      </c>
      <c r="CU15" s="48">
        <f t="shared" si="30"/>
        <v>0</v>
      </c>
      <c r="CV15" s="48">
        <f t="shared" si="48"/>
        <v>0</v>
      </c>
      <c r="CW15" s="71">
        <f t="shared" si="36"/>
        <v>0</v>
      </c>
      <c r="CX15" s="71">
        <f t="shared" si="37"/>
        <v>0</v>
      </c>
      <c r="CY15" s="71">
        <f t="shared" si="38"/>
        <v>0</v>
      </c>
      <c r="CZ15" s="71">
        <f t="shared" si="39"/>
        <v>0</v>
      </c>
      <c r="DA15" s="71">
        <f t="shared" si="40"/>
        <v>0</v>
      </c>
      <c r="DB15" s="71">
        <f t="shared" si="41"/>
        <v>0</v>
      </c>
      <c r="DC15" s="71">
        <f t="shared" si="42"/>
        <v>0</v>
      </c>
      <c r="DD15" s="71">
        <f t="shared" si="43"/>
        <v>0</v>
      </c>
      <c r="DE15" s="71">
        <f t="shared" si="44"/>
        <v>0</v>
      </c>
      <c r="DF15" s="71">
        <f t="shared" si="45"/>
        <v>0</v>
      </c>
      <c r="DG15" s="71">
        <f t="shared" si="46"/>
        <v>0</v>
      </c>
      <c r="DH15" s="71">
        <f t="shared" si="47"/>
        <v>0</v>
      </c>
      <c r="DI15" s="48">
        <f t="shared" si="32"/>
        <v>0</v>
      </c>
      <c r="DJ15" s="48">
        <f t="shared" si="33"/>
        <v>0</v>
      </c>
      <c r="DK15" s="48">
        <f t="shared" si="34"/>
        <v>0</v>
      </c>
    </row>
    <row r="16" spans="1:115" s="189" customFormat="1" ht="12.75">
      <c r="A16" s="26"/>
      <c r="B16" s="26" t="s">
        <v>50</v>
      </c>
      <c r="C16" s="32" t="s">
        <v>146</v>
      </c>
      <c r="D16" s="48">
        <f t="shared" si="1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48">
        <f t="shared" si="3"/>
        <v>85426</v>
      </c>
      <c r="R16" s="48">
        <f t="shared" si="4"/>
        <v>3672</v>
      </c>
      <c r="S16" s="48">
        <f t="shared" si="5"/>
        <v>89098</v>
      </c>
      <c r="T16" s="48">
        <f t="shared" si="6"/>
        <v>10067</v>
      </c>
      <c r="U16" s="26">
        <v>395</v>
      </c>
      <c r="V16" s="26">
        <v>196</v>
      </c>
      <c r="W16" s="26">
        <v>8701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514</v>
      </c>
      <c r="AE16" s="26">
        <v>0</v>
      </c>
      <c r="AF16" s="26">
        <v>261</v>
      </c>
      <c r="AG16" s="48">
        <f t="shared" si="8"/>
        <v>9806</v>
      </c>
      <c r="AH16" s="48">
        <f t="shared" si="9"/>
        <v>261</v>
      </c>
      <c r="AI16" s="48">
        <f t="shared" si="10"/>
        <v>10067</v>
      </c>
      <c r="AJ16" s="48">
        <f t="shared" si="11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48">
        <f t="shared" si="13"/>
        <v>0</v>
      </c>
      <c r="AX16" s="48">
        <f t="shared" si="14"/>
        <v>0</v>
      </c>
      <c r="AY16" s="48">
        <f t="shared" si="15"/>
        <v>0</v>
      </c>
      <c r="AZ16" s="48">
        <f t="shared" si="16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48">
        <f t="shared" si="18"/>
        <v>0</v>
      </c>
      <c r="BN16" s="48">
        <f t="shared" si="19"/>
        <v>0</v>
      </c>
      <c r="BO16" s="48">
        <f t="shared" si="20"/>
        <v>0</v>
      </c>
      <c r="BP16" s="48">
        <f t="shared" si="21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48">
        <f t="shared" si="23"/>
        <v>0</v>
      </c>
      <c r="CD16" s="48">
        <f t="shared" si="24"/>
        <v>0</v>
      </c>
      <c r="CE16" s="48">
        <f t="shared" si="25"/>
        <v>0</v>
      </c>
      <c r="CF16" s="48">
        <f t="shared" si="26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48">
        <f t="shared" si="28"/>
        <v>85426</v>
      </c>
      <c r="CT16" s="48">
        <f t="shared" si="29"/>
        <v>3672</v>
      </c>
      <c r="CU16" s="48">
        <f t="shared" si="30"/>
        <v>89098</v>
      </c>
      <c r="CV16" s="48">
        <f t="shared" si="48"/>
        <v>99165</v>
      </c>
      <c r="CW16" s="71">
        <f t="shared" si="36"/>
        <v>6534</v>
      </c>
      <c r="CX16" s="71">
        <f t="shared" si="37"/>
        <v>1840</v>
      </c>
      <c r="CY16" s="71">
        <f t="shared" si="38"/>
        <v>86344</v>
      </c>
      <c r="CZ16" s="71">
        <f t="shared" si="39"/>
        <v>0</v>
      </c>
      <c r="DA16" s="71">
        <f t="shared" si="40"/>
        <v>0</v>
      </c>
      <c r="DB16" s="71">
        <f t="shared" si="41"/>
        <v>0</v>
      </c>
      <c r="DC16" s="71">
        <f t="shared" si="42"/>
        <v>0</v>
      </c>
      <c r="DD16" s="71">
        <f t="shared" si="43"/>
        <v>0</v>
      </c>
      <c r="DE16" s="71">
        <f t="shared" si="44"/>
        <v>0</v>
      </c>
      <c r="DF16" s="71">
        <f t="shared" si="45"/>
        <v>514</v>
      </c>
      <c r="DG16" s="71">
        <f t="shared" si="46"/>
        <v>1778</v>
      </c>
      <c r="DH16" s="71">
        <f t="shared" si="47"/>
        <v>2155</v>
      </c>
      <c r="DI16" s="48">
        <f t="shared" si="32"/>
        <v>95232</v>
      </c>
      <c r="DJ16" s="48">
        <f t="shared" si="33"/>
        <v>3933</v>
      </c>
      <c r="DK16" s="48">
        <f t="shared" si="34"/>
        <v>99165</v>
      </c>
    </row>
    <row r="17" spans="1:115" s="189" customFormat="1" ht="12.75">
      <c r="A17" s="26"/>
      <c r="B17" s="26" t="s">
        <v>12</v>
      </c>
      <c r="C17" s="32" t="s">
        <v>159</v>
      </c>
      <c r="D17" s="48">
        <f t="shared" si="1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48">
        <f t="shared" si="3"/>
        <v>1222</v>
      </c>
      <c r="R17" s="48">
        <f t="shared" si="4"/>
        <v>0</v>
      </c>
      <c r="S17" s="48">
        <f t="shared" si="5"/>
        <v>1222</v>
      </c>
      <c r="T17" s="48">
        <f t="shared" si="6"/>
        <v>-983</v>
      </c>
      <c r="U17" s="26">
        <v>-140</v>
      </c>
      <c r="V17" s="26">
        <v>0</v>
      </c>
      <c r="W17" s="26">
        <v>-753</v>
      </c>
      <c r="X17" s="18"/>
      <c r="Y17" s="27"/>
      <c r="Z17" s="27"/>
      <c r="AA17" s="27"/>
      <c r="AB17" s="27">
        <v>0</v>
      </c>
      <c r="AC17" s="26">
        <v>0</v>
      </c>
      <c r="AD17" s="26">
        <v>-90</v>
      </c>
      <c r="AE17" s="26">
        <v>0</v>
      </c>
      <c r="AF17" s="26">
        <v>0</v>
      </c>
      <c r="AG17" s="48">
        <f t="shared" si="8"/>
        <v>-983</v>
      </c>
      <c r="AH17" s="48">
        <f t="shared" si="9"/>
        <v>0</v>
      </c>
      <c r="AI17" s="48">
        <f t="shared" si="10"/>
        <v>-983</v>
      </c>
      <c r="AJ17" s="48">
        <f t="shared" si="11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48">
        <f t="shared" si="13"/>
        <v>239</v>
      </c>
      <c r="AX17" s="48">
        <f t="shared" si="14"/>
        <v>0</v>
      </c>
      <c r="AY17" s="48">
        <f t="shared" si="15"/>
        <v>239</v>
      </c>
      <c r="AZ17" s="48">
        <f t="shared" si="16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48">
        <f t="shared" si="18"/>
        <v>0</v>
      </c>
      <c r="BN17" s="48">
        <f t="shared" si="19"/>
        <v>0</v>
      </c>
      <c r="BO17" s="48">
        <f t="shared" si="20"/>
        <v>0</v>
      </c>
      <c r="BP17" s="48">
        <f t="shared" si="21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48">
        <f t="shared" si="23"/>
        <v>0</v>
      </c>
      <c r="CD17" s="48">
        <f t="shared" si="24"/>
        <v>0</v>
      </c>
      <c r="CE17" s="48">
        <f t="shared" si="25"/>
        <v>0</v>
      </c>
      <c r="CF17" s="48">
        <f t="shared" si="26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48">
        <f t="shared" si="28"/>
        <v>0</v>
      </c>
      <c r="CT17" s="48">
        <f t="shared" si="29"/>
        <v>0</v>
      </c>
      <c r="CU17" s="48">
        <f t="shared" si="30"/>
        <v>0</v>
      </c>
      <c r="CV17" s="48">
        <f t="shared" si="48"/>
        <v>239</v>
      </c>
      <c r="CW17" s="71">
        <f t="shared" si="36"/>
        <v>192</v>
      </c>
      <c r="CX17" s="71">
        <f t="shared" si="37"/>
        <v>47</v>
      </c>
      <c r="CY17" s="71">
        <f t="shared" si="38"/>
        <v>0</v>
      </c>
      <c r="CZ17" s="71">
        <f t="shared" si="39"/>
        <v>0</v>
      </c>
      <c r="DA17" s="71">
        <f t="shared" si="40"/>
        <v>0</v>
      </c>
      <c r="DB17" s="71">
        <f t="shared" si="41"/>
        <v>0</v>
      </c>
      <c r="DC17" s="71">
        <f t="shared" si="42"/>
        <v>0</v>
      </c>
      <c r="DD17" s="71">
        <f t="shared" si="43"/>
        <v>0</v>
      </c>
      <c r="DE17" s="71">
        <f t="shared" si="44"/>
        <v>0</v>
      </c>
      <c r="DF17" s="71">
        <f t="shared" si="45"/>
        <v>0</v>
      </c>
      <c r="DG17" s="71">
        <f t="shared" si="46"/>
        <v>0</v>
      </c>
      <c r="DH17" s="71">
        <f t="shared" si="47"/>
        <v>0</v>
      </c>
      <c r="DI17" s="48">
        <f t="shared" si="32"/>
        <v>239</v>
      </c>
      <c r="DJ17" s="48">
        <f t="shared" si="33"/>
        <v>0</v>
      </c>
      <c r="DK17" s="48">
        <f t="shared" si="34"/>
        <v>239</v>
      </c>
    </row>
    <row r="18" spans="1:115" s="189" customFormat="1" ht="12.75">
      <c r="A18" s="26"/>
      <c r="B18" s="26" t="s">
        <v>14</v>
      </c>
      <c r="C18" s="32" t="s">
        <v>36</v>
      </c>
      <c r="D18" s="48">
        <f t="shared" si="1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48">
        <f t="shared" si="3"/>
        <v>5669</v>
      </c>
      <c r="R18" s="48">
        <f t="shared" si="4"/>
        <v>0</v>
      </c>
      <c r="S18" s="48">
        <f t="shared" si="5"/>
        <v>5669</v>
      </c>
      <c r="T18" s="48">
        <f t="shared" si="6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48">
        <f t="shared" si="8"/>
        <v>0</v>
      </c>
      <c r="AH18" s="48">
        <f t="shared" si="9"/>
        <v>0</v>
      </c>
      <c r="AI18" s="48">
        <f t="shared" si="10"/>
        <v>0</v>
      </c>
      <c r="AJ18" s="48">
        <f t="shared" si="11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48">
        <f t="shared" si="13"/>
        <v>5669</v>
      </c>
      <c r="AX18" s="48">
        <f t="shared" si="14"/>
        <v>0</v>
      </c>
      <c r="AY18" s="48">
        <f t="shared" si="15"/>
        <v>5669</v>
      </c>
      <c r="AZ18" s="48">
        <f t="shared" si="16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48">
        <f t="shared" si="18"/>
        <v>0</v>
      </c>
      <c r="BN18" s="48">
        <f t="shared" si="19"/>
        <v>0</v>
      </c>
      <c r="BO18" s="48">
        <f t="shared" si="20"/>
        <v>0</v>
      </c>
      <c r="BP18" s="48">
        <f t="shared" si="21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48">
        <f t="shared" si="23"/>
        <v>0</v>
      </c>
      <c r="CD18" s="48">
        <f t="shared" si="24"/>
        <v>0</v>
      </c>
      <c r="CE18" s="48">
        <f t="shared" si="25"/>
        <v>0</v>
      </c>
      <c r="CF18" s="48">
        <f t="shared" si="26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48">
        <f t="shared" si="28"/>
        <v>0</v>
      </c>
      <c r="CT18" s="48">
        <f t="shared" si="29"/>
        <v>0</v>
      </c>
      <c r="CU18" s="48">
        <f t="shared" si="30"/>
        <v>0</v>
      </c>
      <c r="CV18" s="48">
        <f t="shared" si="48"/>
        <v>5669</v>
      </c>
      <c r="CW18" s="71">
        <f t="shared" si="36"/>
        <v>3098</v>
      </c>
      <c r="CX18" s="71">
        <f t="shared" si="37"/>
        <v>803</v>
      </c>
      <c r="CY18" s="71">
        <f t="shared" si="38"/>
        <v>1163</v>
      </c>
      <c r="CZ18" s="71">
        <f t="shared" si="39"/>
        <v>0</v>
      </c>
      <c r="DA18" s="71">
        <f t="shared" si="40"/>
        <v>0</v>
      </c>
      <c r="DB18" s="71">
        <f t="shared" si="41"/>
        <v>0</v>
      </c>
      <c r="DC18" s="71">
        <f t="shared" si="42"/>
        <v>0</v>
      </c>
      <c r="DD18" s="71">
        <f t="shared" si="43"/>
        <v>0</v>
      </c>
      <c r="DE18" s="71">
        <f t="shared" si="44"/>
        <v>0</v>
      </c>
      <c r="DF18" s="71">
        <f t="shared" si="45"/>
        <v>605</v>
      </c>
      <c r="DG18" s="71">
        <f t="shared" si="46"/>
        <v>0</v>
      </c>
      <c r="DH18" s="71">
        <f t="shared" si="47"/>
        <v>0</v>
      </c>
      <c r="DI18" s="48">
        <f t="shared" si="32"/>
        <v>5669</v>
      </c>
      <c r="DJ18" s="48">
        <f t="shared" si="33"/>
        <v>0</v>
      </c>
      <c r="DK18" s="48">
        <f t="shared" si="34"/>
        <v>5669</v>
      </c>
    </row>
    <row r="19" spans="1:115" s="189" customFormat="1" ht="12.75">
      <c r="A19" s="26"/>
      <c r="B19" s="26" t="s">
        <v>16</v>
      </c>
      <c r="C19" s="32" t="s">
        <v>0</v>
      </c>
      <c r="D19" s="48">
        <f t="shared" si="1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48">
        <f t="shared" si="3"/>
        <v>14683</v>
      </c>
      <c r="R19" s="48">
        <f t="shared" si="4"/>
        <v>1900</v>
      </c>
      <c r="S19" s="48">
        <f t="shared" si="5"/>
        <v>16583</v>
      </c>
      <c r="T19" s="48">
        <f t="shared" si="6"/>
        <v>-455</v>
      </c>
      <c r="U19" s="26">
        <v>-255</v>
      </c>
      <c r="V19" s="26">
        <v>-196</v>
      </c>
      <c r="W19" s="26">
        <v>-4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48">
        <f t="shared" si="8"/>
        <v>-455</v>
      </c>
      <c r="AH19" s="48">
        <f t="shared" si="9"/>
        <v>0</v>
      </c>
      <c r="AI19" s="48">
        <f t="shared" si="10"/>
        <v>-455</v>
      </c>
      <c r="AJ19" s="48">
        <f t="shared" si="11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48">
        <f t="shared" si="13"/>
        <v>13080</v>
      </c>
      <c r="AX19" s="48">
        <f t="shared" si="14"/>
        <v>1900</v>
      </c>
      <c r="AY19" s="48">
        <f t="shared" si="15"/>
        <v>14980</v>
      </c>
      <c r="AZ19" s="48">
        <f t="shared" si="16"/>
        <v>-1148</v>
      </c>
      <c r="BA19" s="26">
        <v>-1148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48">
        <f t="shared" si="18"/>
        <v>-1148</v>
      </c>
      <c r="BN19" s="48">
        <f t="shared" si="19"/>
        <v>0</v>
      </c>
      <c r="BO19" s="48">
        <f t="shared" si="20"/>
        <v>-1148</v>
      </c>
      <c r="BP19" s="48">
        <f t="shared" si="21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48">
        <f t="shared" si="23"/>
        <v>0</v>
      </c>
      <c r="CD19" s="48">
        <f t="shared" si="24"/>
        <v>0</v>
      </c>
      <c r="CE19" s="48">
        <f t="shared" si="25"/>
        <v>0</v>
      </c>
      <c r="CF19" s="48">
        <f t="shared" si="26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48">
        <f t="shared" si="28"/>
        <v>0</v>
      </c>
      <c r="CT19" s="48">
        <f t="shared" si="29"/>
        <v>0</v>
      </c>
      <c r="CU19" s="48">
        <f t="shared" si="30"/>
        <v>0</v>
      </c>
      <c r="CV19" s="48">
        <f t="shared" si="48"/>
        <v>14980</v>
      </c>
      <c r="CW19" s="71">
        <f t="shared" si="36"/>
        <v>4798</v>
      </c>
      <c r="CX19" s="71">
        <f t="shared" si="37"/>
        <v>1428</v>
      </c>
      <c r="CY19" s="71">
        <f t="shared" si="38"/>
        <v>817</v>
      </c>
      <c r="CZ19" s="71">
        <f t="shared" si="39"/>
        <v>0</v>
      </c>
      <c r="DA19" s="71">
        <f t="shared" si="40"/>
        <v>0</v>
      </c>
      <c r="DB19" s="71">
        <f t="shared" si="41"/>
        <v>0</v>
      </c>
      <c r="DC19" s="71">
        <f t="shared" si="42"/>
        <v>0</v>
      </c>
      <c r="DD19" s="71">
        <f t="shared" si="43"/>
        <v>0</v>
      </c>
      <c r="DE19" s="71">
        <f t="shared" si="44"/>
        <v>0</v>
      </c>
      <c r="DF19" s="71">
        <f t="shared" si="45"/>
        <v>6037</v>
      </c>
      <c r="DG19" s="71">
        <f t="shared" si="46"/>
        <v>0</v>
      </c>
      <c r="DH19" s="71">
        <f t="shared" si="47"/>
        <v>1900</v>
      </c>
      <c r="DI19" s="48">
        <f t="shared" si="32"/>
        <v>13080</v>
      </c>
      <c r="DJ19" s="48">
        <f t="shared" si="33"/>
        <v>1900</v>
      </c>
      <c r="DK19" s="48">
        <f t="shared" si="34"/>
        <v>14980</v>
      </c>
    </row>
    <row r="20" spans="1:115" s="189" customFormat="1" ht="12.75">
      <c r="A20" s="26"/>
      <c r="B20" s="26" t="s">
        <v>17</v>
      </c>
      <c r="C20" s="32" t="s">
        <v>160</v>
      </c>
      <c r="D20" s="48">
        <f t="shared" si="1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48">
        <f t="shared" si="3"/>
        <v>20495</v>
      </c>
      <c r="R20" s="48">
        <f t="shared" si="4"/>
        <v>7271</v>
      </c>
      <c r="S20" s="48">
        <f t="shared" si="5"/>
        <v>27766</v>
      </c>
      <c r="T20" s="48">
        <f t="shared" si="6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48">
        <f t="shared" si="8"/>
        <v>0</v>
      </c>
      <c r="AH20" s="48">
        <f t="shared" si="9"/>
        <v>0</v>
      </c>
      <c r="AI20" s="48">
        <f t="shared" si="10"/>
        <v>0</v>
      </c>
      <c r="AJ20" s="48">
        <f t="shared" si="11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48">
        <f t="shared" si="13"/>
        <v>0</v>
      </c>
      <c r="AX20" s="48">
        <f t="shared" si="14"/>
        <v>0</v>
      </c>
      <c r="AY20" s="48">
        <f t="shared" si="15"/>
        <v>0</v>
      </c>
      <c r="AZ20" s="48">
        <f t="shared" si="16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48">
        <f t="shared" si="18"/>
        <v>0</v>
      </c>
      <c r="BN20" s="48">
        <f t="shared" si="19"/>
        <v>0</v>
      </c>
      <c r="BO20" s="48">
        <f t="shared" si="20"/>
        <v>0</v>
      </c>
      <c r="BP20" s="48">
        <f t="shared" si="21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48">
        <f t="shared" si="23"/>
        <v>0</v>
      </c>
      <c r="CD20" s="48">
        <f t="shared" si="24"/>
        <v>0</v>
      </c>
      <c r="CE20" s="48">
        <f t="shared" si="25"/>
        <v>0</v>
      </c>
      <c r="CF20" s="48">
        <f t="shared" si="26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48">
        <f t="shared" si="28"/>
        <v>20495</v>
      </c>
      <c r="CT20" s="48">
        <f t="shared" si="29"/>
        <v>7271</v>
      </c>
      <c r="CU20" s="48">
        <f t="shared" si="30"/>
        <v>27766</v>
      </c>
      <c r="CV20" s="48">
        <f t="shared" si="48"/>
        <v>27766</v>
      </c>
      <c r="CW20" s="71">
        <f t="shared" si="36"/>
        <v>8010</v>
      </c>
      <c r="CX20" s="71">
        <f t="shared" si="37"/>
        <v>2044</v>
      </c>
      <c r="CY20" s="71">
        <f t="shared" si="38"/>
        <v>10441</v>
      </c>
      <c r="CZ20" s="71">
        <f t="shared" si="39"/>
        <v>0</v>
      </c>
      <c r="DA20" s="71">
        <f t="shared" si="40"/>
        <v>0</v>
      </c>
      <c r="DB20" s="71">
        <f t="shared" si="41"/>
        <v>0</v>
      </c>
      <c r="DC20" s="71">
        <f t="shared" si="42"/>
        <v>0</v>
      </c>
      <c r="DD20" s="71">
        <f t="shared" si="43"/>
        <v>0</v>
      </c>
      <c r="DE20" s="71">
        <f t="shared" si="44"/>
        <v>0</v>
      </c>
      <c r="DF20" s="71">
        <f t="shared" si="45"/>
        <v>0</v>
      </c>
      <c r="DG20" s="71">
        <f t="shared" si="46"/>
        <v>0</v>
      </c>
      <c r="DH20" s="71">
        <f t="shared" si="47"/>
        <v>7271</v>
      </c>
      <c r="DI20" s="48">
        <f t="shared" si="32"/>
        <v>20495</v>
      </c>
      <c r="DJ20" s="48">
        <f t="shared" si="33"/>
        <v>7271</v>
      </c>
      <c r="DK20" s="48">
        <f t="shared" si="34"/>
        <v>27766</v>
      </c>
    </row>
    <row r="21" spans="1:115" s="189" customFormat="1" ht="12.75">
      <c r="A21" s="26"/>
      <c r="B21" s="26" t="s">
        <v>19</v>
      </c>
      <c r="C21" s="32" t="s">
        <v>193</v>
      </c>
      <c r="D21" s="48">
        <f t="shared" si="1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48">
        <f t="shared" si="3"/>
        <v>2504</v>
      </c>
      <c r="R21" s="48">
        <f t="shared" si="4"/>
        <v>6213</v>
      </c>
      <c r="S21" s="48">
        <f t="shared" si="5"/>
        <v>8717</v>
      </c>
      <c r="T21" s="48">
        <f t="shared" si="6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48">
        <f t="shared" si="8"/>
        <v>0</v>
      </c>
      <c r="AH21" s="48">
        <f t="shared" si="9"/>
        <v>0</v>
      </c>
      <c r="AI21" s="48">
        <f t="shared" si="10"/>
        <v>0</v>
      </c>
      <c r="AJ21" s="48">
        <f t="shared" si="11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48">
        <f t="shared" si="13"/>
        <v>0</v>
      </c>
      <c r="AX21" s="48">
        <f t="shared" si="14"/>
        <v>0</v>
      </c>
      <c r="AY21" s="48">
        <f t="shared" si="15"/>
        <v>0</v>
      </c>
      <c r="AZ21" s="48">
        <f t="shared" si="16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48">
        <f t="shared" si="18"/>
        <v>0</v>
      </c>
      <c r="BN21" s="48">
        <f t="shared" si="19"/>
        <v>0</v>
      </c>
      <c r="BO21" s="48">
        <f t="shared" si="20"/>
        <v>0</v>
      </c>
      <c r="BP21" s="48">
        <f t="shared" si="21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48">
        <f t="shared" si="23"/>
        <v>0</v>
      </c>
      <c r="CD21" s="48">
        <f t="shared" si="24"/>
        <v>0</v>
      </c>
      <c r="CE21" s="48">
        <f t="shared" si="25"/>
        <v>0</v>
      </c>
      <c r="CF21" s="48">
        <f t="shared" si="26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48">
        <f t="shared" si="28"/>
        <v>2504</v>
      </c>
      <c r="CT21" s="48">
        <f t="shared" si="29"/>
        <v>6213</v>
      </c>
      <c r="CU21" s="48">
        <f t="shared" si="30"/>
        <v>8717</v>
      </c>
      <c r="CV21" s="48">
        <f t="shared" si="48"/>
        <v>8717</v>
      </c>
      <c r="CW21" s="71">
        <f t="shared" si="36"/>
        <v>1101</v>
      </c>
      <c r="CX21" s="71">
        <f t="shared" si="37"/>
        <v>267</v>
      </c>
      <c r="CY21" s="71">
        <f t="shared" si="38"/>
        <v>1136</v>
      </c>
      <c r="CZ21" s="71">
        <f t="shared" si="39"/>
        <v>0</v>
      </c>
      <c r="DA21" s="71">
        <f t="shared" si="40"/>
        <v>0</v>
      </c>
      <c r="DB21" s="71">
        <f t="shared" si="41"/>
        <v>0</v>
      </c>
      <c r="DC21" s="71">
        <f t="shared" si="42"/>
        <v>0</v>
      </c>
      <c r="DD21" s="71">
        <f t="shared" si="43"/>
        <v>0</v>
      </c>
      <c r="DE21" s="71">
        <f t="shared" si="44"/>
        <v>0</v>
      </c>
      <c r="DF21" s="71">
        <f t="shared" si="45"/>
        <v>0</v>
      </c>
      <c r="DG21" s="71">
        <f t="shared" si="46"/>
        <v>6213</v>
      </c>
      <c r="DH21" s="71">
        <f t="shared" si="47"/>
        <v>0</v>
      </c>
      <c r="DI21" s="48">
        <f t="shared" si="32"/>
        <v>2504</v>
      </c>
      <c r="DJ21" s="48">
        <f t="shared" si="33"/>
        <v>6213</v>
      </c>
      <c r="DK21" s="48">
        <f t="shared" si="34"/>
        <v>8717</v>
      </c>
    </row>
    <row r="22" spans="1:115" s="41" customFormat="1" ht="12.75">
      <c r="A22" s="37" t="s">
        <v>46</v>
      </c>
      <c r="B22" s="37"/>
      <c r="C22" s="37" t="s">
        <v>147</v>
      </c>
      <c r="D22" s="44">
        <f t="shared" si="1"/>
        <v>13199</v>
      </c>
      <c r="E22" s="37">
        <v>8216</v>
      </c>
      <c r="F22" s="37">
        <v>2115</v>
      </c>
      <c r="G22" s="37">
        <v>1960</v>
      </c>
      <c r="H22" s="39"/>
      <c r="I22" s="37"/>
      <c r="J22" s="37"/>
      <c r="K22" s="40"/>
      <c r="L22" s="40">
        <v>0</v>
      </c>
      <c r="M22" s="37">
        <v>0</v>
      </c>
      <c r="N22" s="37">
        <v>0</v>
      </c>
      <c r="O22" s="37">
        <v>0</v>
      </c>
      <c r="P22" s="37">
        <v>908</v>
      </c>
      <c r="Q22" s="44">
        <f t="shared" si="3"/>
        <v>12291</v>
      </c>
      <c r="R22" s="44">
        <f t="shared" si="4"/>
        <v>908</v>
      </c>
      <c r="S22" s="44">
        <f t="shared" si="5"/>
        <v>13199</v>
      </c>
      <c r="T22" s="44">
        <f t="shared" si="6"/>
        <v>-63</v>
      </c>
      <c r="U22" s="37">
        <v>0</v>
      </c>
      <c r="V22" s="37">
        <v>0</v>
      </c>
      <c r="W22" s="37">
        <v>-63</v>
      </c>
      <c r="X22" s="39"/>
      <c r="Y22" s="37"/>
      <c r="Z22" s="37"/>
      <c r="AA22" s="40"/>
      <c r="AB22" s="40">
        <v>0</v>
      </c>
      <c r="AC22" s="37">
        <v>0</v>
      </c>
      <c r="AD22" s="37">
        <v>0</v>
      </c>
      <c r="AE22" s="37">
        <v>0</v>
      </c>
      <c r="AF22" s="37">
        <v>0</v>
      </c>
      <c r="AG22" s="44">
        <f t="shared" si="8"/>
        <v>-63</v>
      </c>
      <c r="AH22" s="44">
        <f t="shared" si="9"/>
        <v>0</v>
      </c>
      <c r="AI22" s="44">
        <f t="shared" si="10"/>
        <v>-63</v>
      </c>
      <c r="AJ22" s="44">
        <f t="shared" si="11"/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44">
        <f t="shared" si="13"/>
        <v>0</v>
      </c>
      <c r="AX22" s="44">
        <f t="shared" si="14"/>
        <v>0</v>
      </c>
      <c r="AY22" s="44">
        <f t="shared" si="15"/>
        <v>0</v>
      </c>
      <c r="AZ22" s="44">
        <f t="shared" si="16"/>
        <v>-1757</v>
      </c>
      <c r="BA22" s="37">
        <v>-1174</v>
      </c>
      <c r="BB22" s="37">
        <v>-285</v>
      </c>
      <c r="BC22" s="37">
        <v>-298</v>
      </c>
      <c r="BD22" s="39"/>
      <c r="BE22" s="37"/>
      <c r="BF22" s="37"/>
      <c r="BG22" s="40"/>
      <c r="BH22" s="40">
        <v>0</v>
      </c>
      <c r="BI22" s="37">
        <v>0</v>
      </c>
      <c r="BJ22" s="37">
        <v>0</v>
      </c>
      <c r="BK22" s="37">
        <v>0</v>
      </c>
      <c r="BL22" s="37">
        <v>0</v>
      </c>
      <c r="BM22" s="44">
        <f t="shared" si="18"/>
        <v>-1757</v>
      </c>
      <c r="BN22" s="44">
        <f t="shared" si="19"/>
        <v>0</v>
      </c>
      <c r="BO22" s="44">
        <f t="shared" si="20"/>
        <v>-1757</v>
      </c>
      <c r="BP22" s="44">
        <f t="shared" si="21"/>
        <v>-11379</v>
      </c>
      <c r="BQ22" s="37">
        <v>-7042</v>
      </c>
      <c r="BR22" s="37">
        <v>-1830</v>
      </c>
      <c r="BS22" s="37">
        <v>-1599</v>
      </c>
      <c r="BT22" s="39"/>
      <c r="BU22" s="37"/>
      <c r="BV22" s="37"/>
      <c r="BW22" s="40"/>
      <c r="BX22" s="40">
        <v>0</v>
      </c>
      <c r="BY22" s="37">
        <v>0</v>
      </c>
      <c r="BZ22" s="37">
        <v>0</v>
      </c>
      <c r="CA22" s="37">
        <v>0</v>
      </c>
      <c r="CB22" s="37">
        <v>-908</v>
      </c>
      <c r="CC22" s="44">
        <f t="shared" si="23"/>
        <v>-10471</v>
      </c>
      <c r="CD22" s="44">
        <f t="shared" si="24"/>
        <v>-908</v>
      </c>
      <c r="CE22" s="44">
        <f t="shared" si="25"/>
        <v>-11379</v>
      </c>
      <c r="CF22" s="44">
        <f t="shared" si="26"/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44">
        <f t="shared" si="28"/>
        <v>0</v>
      </c>
      <c r="CT22" s="44">
        <f t="shared" si="29"/>
        <v>0</v>
      </c>
      <c r="CU22" s="44">
        <f t="shared" si="30"/>
        <v>0</v>
      </c>
      <c r="CV22" s="44">
        <f t="shared" si="48"/>
        <v>0</v>
      </c>
      <c r="CW22" s="70">
        <f t="shared" si="36"/>
        <v>0</v>
      </c>
      <c r="CX22" s="70">
        <f t="shared" si="37"/>
        <v>0</v>
      </c>
      <c r="CY22" s="70">
        <f t="shared" si="38"/>
        <v>0</v>
      </c>
      <c r="CZ22" s="70">
        <f t="shared" si="39"/>
        <v>0</v>
      </c>
      <c r="DA22" s="70">
        <f t="shared" si="40"/>
        <v>0</v>
      </c>
      <c r="DB22" s="70">
        <f t="shared" si="41"/>
        <v>0</v>
      </c>
      <c r="DC22" s="70">
        <f t="shared" si="42"/>
        <v>0</v>
      </c>
      <c r="DD22" s="70">
        <f t="shared" si="43"/>
        <v>0</v>
      </c>
      <c r="DE22" s="70">
        <f t="shared" si="44"/>
        <v>0</v>
      </c>
      <c r="DF22" s="70">
        <f t="shared" si="45"/>
        <v>0</v>
      </c>
      <c r="DG22" s="70">
        <f t="shared" si="46"/>
        <v>0</v>
      </c>
      <c r="DH22" s="70">
        <f t="shared" si="47"/>
        <v>0</v>
      </c>
      <c r="DI22" s="44">
        <f t="shared" si="32"/>
        <v>0</v>
      </c>
      <c r="DJ22" s="44">
        <f t="shared" si="33"/>
        <v>0</v>
      </c>
      <c r="DK22" s="44">
        <f t="shared" si="34"/>
        <v>0</v>
      </c>
    </row>
    <row r="23" spans="1:115" s="41" customFormat="1" ht="12.75">
      <c r="A23" s="37" t="s">
        <v>47</v>
      </c>
      <c r="B23" s="37"/>
      <c r="C23" s="37" t="s">
        <v>86</v>
      </c>
      <c r="D23" s="44">
        <f t="shared" si="1"/>
        <v>55074</v>
      </c>
      <c r="E23" s="44">
        <f aca="true" t="shared" si="49" ref="E23:P23">E24+E25+E26+E27+E28+E29+E30</f>
        <v>22256</v>
      </c>
      <c r="F23" s="44">
        <f t="shared" si="49"/>
        <v>4712</v>
      </c>
      <c r="G23" s="44">
        <f t="shared" si="49"/>
        <v>16840</v>
      </c>
      <c r="H23" s="44">
        <f t="shared" si="49"/>
        <v>0</v>
      </c>
      <c r="I23" s="44">
        <f t="shared" si="49"/>
        <v>0</v>
      </c>
      <c r="J23" s="44">
        <f t="shared" si="49"/>
        <v>0</v>
      </c>
      <c r="K23" s="44">
        <f t="shared" si="49"/>
        <v>0</v>
      </c>
      <c r="L23" s="44">
        <f t="shared" si="49"/>
        <v>0</v>
      </c>
      <c r="M23" s="44">
        <f t="shared" si="49"/>
        <v>0</v>
      </c>
      <c r="N23" s="44">
        <f t="shared" si="49"/>
        <v>11266</v>
      </c>
      <c r="O23" s="44">
        <f t="shared" si="49"/>
        <v>0</v>
      </c>
      <c r="P23" s="44">
        <f t="shared" si="49"/>
        <v>0</v>
      </c>
      <c r="Q23" s="44">
        <f t="shared" si="3"/>
        <v>55074</v>
      </c>
      <c r="R23" s="44">
        <f t="shared" si="4"/>
        <v>0</v>
      </c>
      <c r="S23" s="44">
        <f t="shared" si="5"/>
        <v>55074</v>
      </c>
      <c r="T23" s="44">
        <f t="shared" si="6"/>
        <v>-654</v>
      </c>
      <c r="U23" s="44">
        <f aca="true" t="shared" si="50" ref="U23:AF23">U24+U25+U26+U27+U28+U29+U30</f>
        <v>0</v>
      </c>
      <c r="V23" s="44">
        <f t="shared" si="50"/>
        <v>0</v>
      </c>
      <c r="W23" s="44">
        <f t="shared" si="50"/>
        <v>-654</v>
      </c>
      <c r="X23" s="44">
        <f t="shared" si="50"/>
        <v>0</v>
      </c>
      <c r="Y23" s="44">
        <f t="shared" si="50"/>
        <v>0</v>
      </c>
      <c r="Z23" s="44">
        <f t="shared" si="50"/>
        <v>0</v>
      </c>
      <c r="AA23" s="44">
        <f t="shared" si="50"/>
        <v>0</v>
      </c>
      <c r="AB23" s="44">
        <f t="shared" si="50"/>
        <v>0</v>
      </c>
      <c r="AC23" s="44">
        <f t="shared" si="50"/>
        <v>0</v>
      </c>
      <c r="AD23" s="44">
        <f t="shared" si="50"/>
        <v>0</v>
      </c>
      <c r="AE23" s="44">
        <f t="shared" si="50"/>
        <v>0</v>
      </c>
      <c r="AF23" s="44">
        <f t="shared" si="50"/>
        <v>0</v>
      </c>
      <c r="AG23" s="44">
        <f t="shared" si="8"/>
        <v>-654</v>
      </c>
      <c r="AH23" s="44">
        <f t="shared" si="9"/>
        <v>0</v>
      </c>
      <c r="AI23" s="44">
        <f t="shared" si="10"/>
        <v>-654</v>
      </c>
      <c r="AJ23" s="44">
        <f t="shared" si="11"/>
        <v>38981</v>
      </c>
      <c r="AK23" s="44">
        <f aca="true" t="shared" si="51" ref="AK23:AV23">AK24+AK25+AK26+AK27+AK28+AK29+AK30</f>
        <v>13040</v>
      </c>
      <c r="AL23" s="44">
        <f t="shared" si="51"/>
        <v>3709</v>
      </c>
      <c r="AM23" s="44">
        <f t="shared" si="51"/>
        <v>15974</v>
      </c>
      <c r="AN23" s="44">
        <f t="shared" si="51"/>
        <v>0</v>
      </c>
      <c r="AO23" s="44">
        <f t="shared" si="51"/>
        <v>0</v>
      </c>
      <c r="AP23" s="44">
        <f t="shared" si="51"/>
        <v>0</v>
      </c>
      <c r="AQ23" s="44">
        <f t="shared" si="51"/>
        <v>0</v>
      </c>
      <c r="AR23" s="44">
        <f t="shared" si="51"/>
        <v>0</v>
      </c>
      <c r="AS23" s="44">
        <f t="shared" si="51"/>
        <v>0</v>
      </c>
      <c r="AT23" s="44">
        <f t="shared" si="51"/>
        <v>6258</v>
      </c>
      <c r="AU23" s="44">
        <f t="shared" si="51"/>
        <v>0</v>
      </c>
      <c r="AV23" s="44">
        <f t="shared" si="51"/>
        <v>0</v>
      </c>
      <c r="AW23" s="44">
        <f t="shared" si="13"/>
        <v>38981</v>
      </c>
      <c r="AX23" s="44">
        <f t="shared" si="14"/>
        <v>0</v>
      </c>
      <c r="AY23" s="44">
        <f t="shared" si="15"/>
        <v>38981</v>
      </c>
      <c r="AZ23" s="44">
        <f t="shared" si="16"/>
        <v>-15439</v>
      </c>
      <c r="BA23" s="44">
        <f aca="true" t="shared" si="52" ref="BA23:BL23">BA24+BA25+BA26+BA27+BA28+BA29+BA30</f>
        <v>-9216</v>
      </c>
      <c r="BB23" s="44">
        <f t="shared" si="52"/>
        <v>-1003</v>
      </c>
      <c r="BC23" s="44">
        <f t="shared" si="52"/>
        <v>-212</v>
      </c>
      <c r="BD23" s="44">
        <f t="shared" si="52"/>
        <v>0</v>
      </c>
      <c r="BE23" s="44">
        <f t="shared" si="52"/>
        <v>0</v>
      </c>
      <c r="BF23" s="44">
        <f t="shared" si="52"/>
        <v>0</v>
      </c>
      <c r="BG23" s="44">
        <f t="shared" si="52"/>
        <v>0</v>
      </c>
      <c r="BH23" s="44">
        <f t="shared" si="52"/>
        <v>0</v>
      </c>
      <c r="BI23" s="44">
        <f t="shared" si="52"/>
        <v>0</v>
      </c>
      <c r="BJ23" s="44">
        <f t="shared" si="52"/>
        <v>-5008</v>
      </c>
      <c r="BK23" s="44">
        <f t="shared" si="52"/>
        <v>0</v>
      </c>
      <c r="BL23" s="44">
        <f t="shared" si="52"/>
        <v>0</v>
      </c>
      <c r="BM23" s="44">
        <f t="shared" si="18"/>
        <v>-15439</v>
      </c>
      <c r="BN23" s="44">
        <f t="shared" si="19"/>
        <v>0</v>
      </c>
      <c r="BO23" s="44">
        <f t="shared" si="20"/>
        <v>-15439</v>
      </c>
      <c r="BP23" s="44">
        <f t="shared" si="21"/>
        <v>0</v>
      </c>
      <c r="BQ23" s="44">
        <f aca="true" t="shared" si="53" ref="BQ23:CB23">BQ24+BQ25+BQ26+BQ27+BQ28+BQ29+BQ30</f>
        <v>0</v>
      </c>
      <c r="BR23" s="44">
        <f t="shared" si="53"/>
        <v>0</v>
      </c>
      <c r="BS23" s="44">
        <f t="shared" si="53"/>
        <v>0</v>
      </c>
      <c r="BT23" s="44">
        <f t="shared" si="53"/>
        <v>0</v>
      </c>
      <c r="BU23" s="44">
        <f t="shared" si="53"/>
        <v>0</v>
      </c>
      <c r="BV23" s="44">
        <f t="shared" si="53"/>
        <v>0</v>
      </c>
      <c r="BW23" s="44">
        <f t="shared" si="53"/>
        <v>0</v>
      </c>
      <c r="BX23" s="44">
        <f t="shared" si="53"/>
        <v>0</v>
      </c>
      <c r="BY23" s="44">
        <f t="shared" si="53"/>
        <v>0</v>
      </c>
      <c r="BZ23" s="44">
        <f t="shared" si="53"/>
        <v>0</v>
      </c>
      <c r="CA23" s="44">
        <f t="shared" si="53"/>
        <v>0</v>
      </c>
      <c r="CB23" s="44">
        <f t="shared" si="53"/>
        <v>0</v>
      </c>
      <c r="CC23" s="44">
        <f t="shared" si="23"/>
        <v>0</v>
      </c>
      <c r="CD23" s="44">
        <f t="shared" si="24"/>
        <v>0</v>
      </c>
      <c r="CE23" s="44">
        <f t="shared" si="25"/>
        <v>0</v>
      </c>
      <c r="CF23" s="44">
        <f t="shared" si="26"/>
        <v>0</v>
      </c>
      <c r="CG23" s="44">
        <f aca="true" t="shared" si="54" ref="CG23:CR23">CG24+CG25+CG26+CG27+CG28+CG29+CG30</f>
        <v>0</v>
      </c>
      <c r="CH23" s="44">
        <f t="shared" si="54"/>
        <v>0</v>
      </c>
      <c r="CI23" s="44">
        <f t="shared" si="54"/>
        <v>0</v>
      </c>
      <c r="CJ23" s="44">
        <f t="shared" si="54"/>
        <v>0</v>
      </c>
      <c r="CK23" s="44">
        <f t="shared" si="54"/>
        <v>0</v>
      </c>
      <c r="CL23" s="44">
        <f t="shared" si="54"/>
        <v>0</v>
      </c>
      <c r="CM23" s="44">
        <f t="shared" si="54"/>
        <v>0</v>
      </c>
      <c r="CN23" s="44">
        <f t="shared" si="54"/>
        <v>0</v>
      </c>
      <c r="CO23" s="44">
        <f t="shared" si="54"/>
        <v>0</v>
      </c>
      <c r="CP23" s="44">
        <f t="shared" si="54"/>
        <v>0</v>
      </c>
      <c r="CQ23" s="44">
        <f t="shared" si="54"/>
        <v>0</v>
      </c>
      <c r="CR23" s="44">
        <f t="shared" si="54"/>
        <v>0</v>
      </c>
      <c r="CS23" s="44">
        <f t="shared" si="28"/>
        <v>0</v>
      </c>
      <c r="CT23" s="44">
        <f t="shared" si="29"/>
        <v>0</v>
      </c>
      <c r="CU23" s="44">
        <f t="shared" si="30"/>
        <v>0</v>
      </c>
      <c r="CV23" s="44">
        <f t="shared" si="48"/>
        <v>38981</v>
      </c>
      <c r="CW23" s="44">
        <f aca="true" t="shared" si="55" ref="CW23:DH23">CW24+CW25+CW26+CW27+CW28+CW29+CW30</f>
        <v>13040</v>
      </c>
      <c r="CX23" s="44">
        <f t="shared" si="55"/>
        <v>3709</v>
      </c>
      <c r="CY23" s="44">
        <f t="shared" si="55"/>
        <v>15974</v>
      </c>
      <c r="CZ23" s="44">
        <f t="shared" si="55"/>
        <v>0</v>
      </c>
      <c r="DA23" s="44">
        <f t="shared" si="55"/>
        <v>0</v>
      </c>
      <c r="DB23" s="44">
        <f t="shared" si="55"/>
        <v>0</v>
      </c>
      <c r="DC23" s="44">
        <f t="shared" si="55"/>
        <v>0</v>
      </c>
      <c r="DD23" s="44">
        <f t="shared" si="55"/>
        <v>0</v>
      </c>
      <c r="DE23" s="44">
        <f t="shared" si="55"/>
        <v>0</v>
      </c>
      <c r="DF23" s="44">
        <f t="shared" si="55"/>
        <v>6258</v>
      </c>
      <c r="DG23" s="44">
        <f t="shared" si="55"/>
        <v>0</v>
      </c>
      <c r="DH23" s="44">
        <f t="shared" si="55"/>
        <v>0</v>
      </c>
      <c r="DI23" s="44">
        <f t="shared" si="32"/>
        <v>38981</v>
      </c>
      <c r="DJ23" s="44">
        <f t="shared" si="33"/>
        <v>0</v>
      </c>
      <c r="DK23" s="44">
        <f t="shared" si="34"/>
        <v>38981</v>
      </c>
    </row>
    <row r="24" spans="1:115" s="189" customFormat="1" ht="12.75">
      <c r="A24" s="26"/>
      <c r="B24" s="26" t="s">
        <v>43</v>
      </c>
      <c r="C24" s="32" t="s">
        <v>78</v>
      </c>
      <c r="D24" s="48">
        <f t="shared" si="1"/>
        <v>1583</v>
      </c>
      <c r="E24" s="26">
        <v>1234</v>
      </c>
      <c r="F24" s="26">
        <v>218</v>
      </c>
      <c r="G24" s="26">
        <v>131</v>
      </c>
      <c r="H24" s="28"/>
      <c r="I24" s="26"/>
      <c r="J24" s="26"/>
      <c r="K24" s="27"/>
      <c r="L24" s="27">
        <v>0</v>
      </c>
      <c r="M24" s="26">
        <v>0</v>
      </c>
      <c r="N24" s="26">
        <v>0</v>
      </c>
      <c r="O24" s="26">
        <v>0</v>
      </c>
      <c r="P24" s="26">
        <v>0</v>
      </c>
      <c r="Q24" s="48">
        <f t="shared" si="3"/>
        <v>1583</v>
      </c>
      <c r="R24" s="48">
        <f t="shared" si="4"/>
        <v>0</v>
      </c>
      <c r="S24" s="48">
        <f t="shared" si="5"/>
        <v>1583</v>
      </c>
      <c r="T24" s="48">
        <f t="shared" si="6"/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48">
        <f t="shared" si="8"/>
        <v>0</v>
      </c>
      <c r="AH24" s="48">
        <f t="shared" si="9"/>
        <v>0</v>
      </c>
      <c r="AI24" s="48">
        <f t="shared" si="10"/>
        <v>0</v>
      </c>
      <c r="AJ24" s="48">
        <f t="shared" si="11"/>
        <v>120</v>
      </c>
      <c r="AK24" s="26">
        <v>0</v>
      </c>
      <c r="AL24" s="26">
        <v>18</v>
      </c>
      <c r="AM24" s="26">
        <v>102</v>
      </c>
      <c r="AN24" s="28"/>
      <c r="AO24" s="26"/>
      <c r="AP24" s="26"/>
      <c r="AQ24" s="27"/>
      <c r="AR24" s="27">
        <v>0</v>
      </c>
      <c r="AS24" s="26">
        <v>0</v>
      </c>
      <c r="AT24" s="26">
        <v>0</v>
      </c>
      <c r="AU24" s="26">
        <v>0</v>
      </c>
      <c r="AV24" s="26">
        <v>0</v>
      </c>
      <c r="AW24" s="48">
        <f t="shared" si="13"/>
        <v>120</v>
      </c>
      <c r="AX24" s="48">
        <f t="shared" si="14"/>
        <v>0</v>
      </c>
      <c r="AY24" s="48">
        <f t="shared" si="15"/>
        <v>120</v>
      </c>
      <c r="AZ24" s="48">
        <f t="shared" si="16"/>
        <v>-1463</v>
      </c>
      <c r="BA24" s="26">
        <v>-1234</v>
      </c>
      <c r="BB24" s="26">
        <v>-200</v>
      </c>
      <c r="BC24" s="26">
        <v>-29</v>
      </c>
      <c r="BD24" s="28"/>
      <c r="BE24" s="26"/>
      <c r="BF24" s="26"/>
      <c r="BG24" s="27"/>
      <c r="BH24" s="27">
        <v>0</v>
      </c>
      <c r="BI24" s="26">
        <v>0</v>
      </c>
      <c r="BJ24" s="26">
        <v>0</v>
      </c>
      <c r="BK24" s="26">
        <v>0</v>
      </c>
      <c r="BL24" s="26">
        <v>0</v>
      </c>
      <c r="BM24" s="48">
        <f t="shared" si="18"/>
        <v>-1463</v>
      </c>
      <c r="BN24" s="48">
        <f t="shared" si="19"/>
        <v>0</v>
      </c>
      <c r="BO24" s="48">
        <f t="shared" si="20"/>
        <v>-1463</v>
      </c>
      <c r="BP24" s="48">
        <f t="shared" si="21"/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48">
        <f t="shared" si="23"/>
        <v>0</v>
      </c>
      <c r="CD24" s="48">
        <f t="shared" si="24"/>
        <v>0</v>
      </c>
      <c r="CE24" s="48">
        <f t="shared" si="25"/>
        <v>0</v>
      </c>
      <c r="CF24" s="48">
        <f t="shared" si="26"/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48">
        <f t="shared" si="28"/>
        <v>0</v>
      </c>
      <c r="CT24" s="48">
        <f t="shared" si="29"/>
        <v>0</v>
      </c>
      <c r="CU24" s="48">
        <f t="shared" si="30"/>
        <v>0</v>
      </c>
      <c r="CV24" s="48">
        <f t="shared" si="48"/>
        <v>120</v>
      </c>
      <c r="CW24" s="71">
        <f aca="true" t="shared" si="56" ref="CW24:DH24">E24+U24+BA24+BQ24</f>
        <v>0</v>
      </c>
      <c r="CX24" s="71">
        <f t="shared" si="56"/>
        <v>18</v>
      </c>
      <c r="CY24" s="71">
        <f t="shared" si="56"/>
        <v>102</v>
      </c>
      <c r="CZ24" s="71">
        <f t="shared" si="56"/>
        <v>0</v>
      </c>
      <c r="DA24" s="71">
        <f t="shared" si="56"/>
        <v>0</v>
      </c>
      <c r="DB24" s="71">
        <f t="shared" si="56"/>
        <v>0</v>
      </c>
      <c r="DC24" s="71">
        <f t="shared" si="56"/>
        <v>0</v>
      </c>
      <c r="DD24" s="71">
        <f t="shared" si="56"/>
        <v>0</v>
      </c>
      <c r="DE24" s="71">
        <f t="shared" si="56"/>
        <v>0</v>
      </c>
      <c r="DF24" s="71">
        <f t="shared" si="56"/>
        <v>0</v>
      </c>
      <c r="DG24" s="71">
        <f t="shared" si="56"/>
        <v>0</v>
      </c>
      <c r="DH24" s="71">
        <f t="shared" si="56"/>
        <v>0</v>
      </c>
      <c r="DI24" s="48">
        <f t="shared" si="32"/>
        <v>120</v>
      </c>
      <c r="DJ24" s="48">
        <f t="shared" si="33"/>
        <v>0</v>
      </c>
      <c r="DK24" s="48">
        <f t="shared" si="34"/>
        <v>120</v>
      </c>
    </row>
    <row r="25" spans="1:115" s="189" customFormat="1" ht="12.75">
      <c r="A25" s="26"/>
      <c r="B25" s="26" t="s">
        <v>44</v>
      </c>
      <c r="C25" s="32" t="s">
        <v>148</v>
      </c>
      <c r="D25" s="48">
        <f t="shared" si="1"/>
        <v>2537</v>
      </c>
      <c r="E25" s="26">
        <v>1457</v>
      </c>
      <c r="F25" s="26">
        <v>143</v>
      </c>
      <c r="G25" s="26">
        <v>487</v>
      </c>
      <c r="H25" s="28"/>
      <c r="I25" s="26"/>
      <c r="J25" s="26"/>
      <c r="K25" s="27"/>
      <c r="L25" s="27">
        <v>0</v>
      </c>
      <c r="M25" s="26">
        <v>0</v>
      </c>
      <c r="N25" s="26">
        <v>450</v>
      </c>
      <c r="O25" s="26">
        <v>0</v>
      </c>
      <c r="P25" s="26">
        <v>0</v>
      </c>
      <c r="Q25" s="48">
        <f t="shared" si="3"/>
        <v>2537</v>
      </c>
      <c r="R25" s="48">
        <f t="shared" si="4"/>
        <v>0</v>
      </c>
      <c r="S25" s="48">
        <f t="shared" si="5"/>
        <v>2537</v>
      </c>
      <c r="T25" s="48">
        <f t="shared" si="6"/>
        <v>-156</v>
      </c>
      <c r="U25" s="26">
        <v>0</v>
      </c>
      <c r="V25" s="26">
        <v>0</v>
      </c>
      <c r="W25" s="26">
        <v>-156</v>
      </c>
      <c r="X25" s="28"/>
      <c r="Y25" s="26"/>
      <c r="Z25" s="26"/>
      <c r="AA25" s="27"/>
      <c r="AB25" s="27">
        <v>0</v>
      </c>
      <c r="AC25" s="26">
        <v>0</v>
      </c>
      <c r="AD25" s="26">
        <v>0</v>
      </c>
      <c r="AE25" s="26">
        <v>0</v>
      </c>
      <c r="AF25" s="26">
        <v>0</v>
      </c>
      <c r="AG25" s="48">
        <f t="shared" si="8"/>
        <v>-156</v>
      </c>
      <c r="AH25" s="48">
        <f t="shared" si="9"/>
        <v>0</v>
      </c>
      <c r="AI25" s="48">
        <f t="shared" si="10"/>
        <v>-156</v>
      </c>
      <c r="AJ25" s="48">
        <f t="shared" si="11"/>
        <v>342</v>
      </c>
      <c r="AK25" s="26">
        <v>0</v>
      </c>
      <c r="AL25" s="26">
        <v>25</v>
      </c>
      <c r="AM25" s="26">
        <v>317</v>
      </c>
      <c r="AN25" s="28"/>
      <c r="AO25" s="26"/>
      <c r="AP25" s="26"/>
      <c r="AQ25" s="27"/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48">
        <f t="shared" si="13"/>
        <v>342</v>
      </c>
      <c r="AX25" s="48">
        <f t="shared" si="14"/>
        <v>0</v>
      </c>
      <c r="AY25" s="48">
        <f t="shared" si="15"/>
        <v>342</v>
      </c>
      <c r="AZ25" s="48">
        <f t="shared" si="16"/>
        <v>-2039</v>
      </c>
      <c r="BA25" s="26">
        <v>-1457</v>
      </c>
      <c r="BB25" s="26">
        <v>-118</v>
      </c>
      <c r="BC25" s="26">
        <v>-14</v>
      </c>
      <c r="BD25" s="28"/>
      <c r="BE25" s="26"/>
      <c r="BF25" s="26"/>
      <c r="BG25" s="27"/>
      <c r="BH25" s="27">
        <v>0</v>
      </c>
      <c r="BI25" s="26">
        <v>0</v>
      </c>
      <c r="BJ25" s="26">
        <v>-450</v>
      </c>
      <c r="BK25" s="26">
        <v>0</v>
      </c>
      <c r="BL25" s="26">
        <v>0</v>
      </c>
      <c r="BM25" s="48">
        <f t="shared" si="18"/>
        <v>-2039</v>
      </c>
      <c r="BN25" s="48">
        <f t="shared" si="19"/>
        <v>0</v>
      </c>
      <c r="BO25" s="48">
        <f t="shared" si="20"/>
        <v>-2039</v>
      </c>
      <c r="BP25" s="48">
        <f t="shared" si="21"/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48">
        <f t="shared" si="23"/>
        <v>0</v>
      </c>
      <c r="CD25" s="48">
        <f t="shared" si="24"/>
        <v>0</v>
      </c>
      <c r="CE25" s="48">
        <f t="shared" si="25"/>
        <v>0</v>
      </c>
      <c r="CF25" s="48">
        <f t="shared" si="26"/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48">
        <f t="shared" si="28"/>
        <v>0</v>
      </c>
      <c r="CT25" s="48">
        <f t="shared" si="29"/>
        <v>0</v>
      </c>
      <c r="CU25" s="48">
        <f t="shared" si="30"/>
        <v>0</v>
      </c>
      <c r="CV25" s="48">
        <f t="shared" si="48"/>
        <v>342</v>
      </c>
      <c r="CW25" s="71">
        <f aca="true" t="shared" si="57" ref="CW25:CW32">E25+U25+BA25+BQ25</f>
        <v>0</v>
      </c>
      <c r="CX25" s="71">
        <f aca="true" t="shared" si="58" ref="CX25:CX32">F25+V25+BB25+BR25</f>
        <v>25</v>
      </c>
      <c r="CY25" s="71">
        <f aca="true" t="shared" si="59" ref="CY25:CY32">G25+W25+BC25+BS25</f>
        <v>317</v>
      </c>
      <c r="CZ25" s="71">
        <f aca="true" t="shared" si="60" ref="CZ25:CZ32">H25+X25+BD25+BT25</f>
        <v>0</v>
      </c>
      <c r="DA25" s="71">
        <f aca="true" t="shared" si="61" ref="DA25:DA32">I25+Y25+BE25+BU25</f>
        <v>0</v>
      </c>
      <c r="DB25" s="71">
        <f aca="true" t="shared" si="62" ref="DB25:DB32">J25+Z25+BF25+BV25</f>
        <v>0</v>
      </c>
      <c r="DC25" s="71">
        <f aca="true" t="shared" si="63" ref="DC25:DC32">K25+AA25+BG25+BW25</f>
        <v>0</v>
      </c>
      <c r="DD25" s="71">
        <f aca="true" t="shared" si="64" ref="DD25:DD32">L25+AB25+BH25+BX25</f>
        <v>0</v>
      </c>
      <c r="DE25" s="71">
        <f aca="true" t="shared" si="65" ref="DE25:DE32">M25+AC25+BI25+BY25</f>
        <v>0</v>
      </c>
      <c r="DF25" s="71">
        <f aca="true" t="shared" si="66" ref="DF25:DF32">N25+AD25+BJ25+BZ25</f>
        <v>0</v>
      </c>
      <c r="DG25" s="71">
        <f aca="true" t="shared" si="67" ref="DG25:DG32">O25+AE25+BK25+CA25</f>
        <v>0</v>
      </c>
      <c r="DH25" s="71">
        <f aca="true" t="shared" si="68" ref="DH25:DH32">P25+AF25+BL25+CB25</f>
        <v>0</v>
      </c>
      <c r="DI25" s="48">
        <f t="shared" si="32"/>
        <v>342</v>
      </c>
      <c r="DJ25" s="48">
        <f t="shared" si="33"/>
        <v>0</v>
      </c>
      <c r="DK25" s="48">
        <f t="shared" si="34"/>
        <v>342</v>
      </c>
    </row>
    <row r="26" spans="1:115" s="189" customFormat="1" ht="13.5" customHeight="1">
      <c r="A26" s="26"/>
      <c r="B26" s="26" t="s">
        <v>46</v>
      </c>
      <c r="C26" s="32" t="s">
        <v>79</v>
      </c>
      <c r="D26" s="48">
        <f t="shared" si="1"/>
        <v>1481</v>
      </c>
      <c r="E26" s="26">
        <v>468</v>
      </c>
      <c r="F26" s="26">
        <v>36</v>
      </c>
      <c r="G26" s="26">
        <v>559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418</v>
      </c>
      <c r="O26" s="26">
        <v>0</v>
      </c>
      <c r="P26" s="26">
        <v>0</v>
      </c>
      <c r="Q26" s="48">
        <f t="shared" si="3"/>
        <v>1481</v>
      </c>
      <c r="R26" s="48">
        <f t="shared" si="4"/>
        <v>0</v>
      </c>
      <c r="S26" s="48">
        <f t="shared" si="5"/>
        <v>1481</v>
      </c>
      <c r="T26" s="48">
        <f t="shared" si="6"/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48">
        <f t="shared" si="8"/>
        <v>0</v>
      </c>
      <c r="AH26" s="48">
        <f t="shared" si="9"/>
        <v>0</v>
      </c>
      <c r="AI26" s="48">
        <f t="shared" si="10"/>
        <v>0</v>
      </c>
      <c r="AJ26" s="48">
        <f t="shared" si="11"/>
        <v>540</v>
      </c>
      <c r="AK26" s="26">
        <v>0</v>
      </c>
      <c r="AL26" s="26">
        <v>33</v>
      </c>
      <c r="AM26" s="26">
        <v>507</v>
      </c>
      <c r="AN26" s="28"/>
      <c r="AO26" s="26"/>
      <c r="AP26" s="26"/>
      <c r="AQ26" s="27"/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48">
        <f t="shared" si="13"/>
        <v>540</v>
      </c>
      <c r="AX26" s="48">
        <f t="shared" si="14"/>
        <v>0</v>
      </c>
      <c r="AY26" s="48">
        <f t="shared" si="15"/>
        <v>540</v>
      </c>
      <c r="AZ26" s="48">
        <f t="shared" si="16"/>
        <v>-941</v>
      </c>
      <c r="BA26" s="26">
        <v>-468</v>
      </c>
      <c r="BB26" s="26">
        <v>-3</v>
      </c>
      <c r="BC26" s="26">
        <v>-52</v>
      </c>
      <c r="BD26" s="28"/>
      <c r="BE26" s="26"/>
      <c r="BF26" s="26"/>
      <c r="BG26" s="27"/>
      <c r="BH26" s="27">
        <v>0</v>
      </c>
      <c r="BI26" s="26">
        <v>0</v>
      </c>
      <c r="BJ26" s="26">
        <v>-418</v>
      </c>
      <c r="BK26" s="26">
        <v>0</v>
      </c>
      <c r="BL26" s="26">
        <v>0</v>
      </c>
      <c r="BM26" s="48">
        <f t="shared" si="18"/>
        <v>-941</v>
      </c>
      <c r="BN26" s="48">
        <f t="shared" si="19"/>
        <v>0</v>
      </c>
      <c r="BO26" s="48">
        <f t="shared" si="20"/>
        <v>-941</v>
      </c>
      <c r="BP26" s="48">
        <f t="shared" si="21"/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48">
        <f t="shared" si="23"/>
        <v>0</v>
      </c>
      <c r="CD26" s="48">
        <f t="shared" si="24"/>
        <v>0</v>
      </c>
      <c r="CE26" s="48">
        <f t="shared" si="25"/>
        <v>0</v>
      </c>
      <c r="CF26" s="48">
        <f t="shared" si="26"/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48">
        <f t="shared" si="28"/>
        <v>0</v>
      </c>
      <c r="CT26" s="48">
        <f t="shared" si="29"/>
        <v>0</v>
      </c>
      <c r="CU26" s="48">
        <f t="shared" si="30"/>
        <v>0</v>
      </c>
      <c r="CV26" s="48">
        <f t="shared" si="48"/>
        <v>540</v>
      </c>
      <c r="CW26" s="71">
        <f t="shared" si="57"/>
        <v>0</v>
      </c>
      <c r="CX26" s="71">
        <f t="shared" si="58"/>
        <v>33</v>
      </c>
      <c r="CY26" s="71">
        <f t="shared" si="59"/>
        <v>507</v>
      </c>
      <c r="CZ26" s="71">
        <f t="shared" si="60"/>
        <v>0</v>
      </c>
      <c r="DA26" s="71">
        <f t="shared" si="61"/>
        <v>0</v>
      </c>
      <c r="DB26" s="71">
        <f t="shared" si="62"/>
        <v>0</v>
      </c>
      <c r="DC26" s="71">
        <f t="shared" si="63"/>
        <v>0</v>
      </c>
      <c r="DD26" s="71">
        <f t="shared" si="64"/>
        <v>0</v>
      </c>
      <c r="DE26" s="71">
        <f t="shared" si="65"/>
        <v>0</v>
      </c>
      <c r="DF26" s="71">
        <f t="shared" si="66"/>
        <v>0</v>
      </c>
      <c r="DG26" s="71">
        <f t="shared" si="67"/>
        <v>0</v>
      </c>
      <c r="DH26" s="71">
        <f t="shared" si="68"/>
        <v>0</v>
      </c>
      <c r="DI26" s="48">
        <f t="shared" si="32"/>
        <v>540</v>
      </c>
      <c r="DJ26" s="48">
        <f t="shared" si="33"/>
        <v>0</v>
      </c>
      <c r="DK26" s="48">
        <f t="shared" si="34"/>
        <v>540</v>
      </c>
    </row>
    <row r="27" spans="1:115" s="189" customFormat="1" ht="12.75">
      <c r="A27" s="26"/>
      <c r="B27" s="26" t="s">
        <v>47</v>
      </c>
      <c r="C27" s="32" t="s">
        <v>80</v>
      </c>
      <c r="D27" s="48">
        <f t="shared" si="1"/>
        <v>3104</v>
      </c>
      <c r="E27" s="26">
        <v>322</v>
      </c>
      <c r="F27" s="26">
        <v>29</v>
      </c>
      <c r="G27" s="26">
        <v>508</v>
      </c>
      <c r="H27" s="28"/>
      <c r="I27" s="26"/>
      <c r="J27" s="26"/>
      <c r="K27" s="27"/>
      <c r="L27" s="27">
        <v>0</v>
      </c>
      <c r="M27" s="26">
        <v>0</v>
      </c>
      <c r="N27" s="26">
        <v>2245</v>
      </c>
      <c r="O27" s="26">
        <v>0</v>
      </c>
      <c r="P27" s="26">
        <v>0</v>
      </c>
      <c r="Q27" s="48">
        <f t="shared" si="3"/>
        <v>3104</v>
      </c>
      <c r="R27" s="48">
        <f t="shared" si="4"/>
        <v>0</v>
      </c>
      <c r="S27" s="48">
        <f t="shared" si="5"/>
        <v>3104</v>
      </c>
      <c r="T27" s="48">
        <f t="shared" si="6"/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48">
        <f t="shared" si="8"/>
        <v>0</v>
      </c>
      <c r="AH27" s="48">
        <f t="shared" si="9"/>
        <v>0</v>
      </c>
      <c r="AI27" s="48">
        <f t="shared" si="10"/>
        <v>0</v>
      </c>
      <c r="AJ27" s="48">
        <f t="shared" si="11"/>
        <v>2736</v>
      </c>
      <c r="AK27" s="26">
        <v>0</v>
      </c>
      <c r="AL27" s="26">
        <v>29</v>
      </c>
      <c r="AM27" s="26">
        <v>462</v>
      </c>
      <c r="AN27" s="28"/>
      <c r="AO27" s="26"/>
      <c r="AP27" s="26"/>
      <c r="AQ27" s="27"/>
      <c r="AR27" s="27">
        <v>0</v>
      </c>
      <c r="AS27" s="26">
        <v>0</v>
      </c>
      <c r="AT27" s="26">
        <v>2245</v>
      </c>
      <c r="AU27" s="26">
        <v>0</v>
      </c>
      <c r="AV27" s="26">
        <v>0</v>
      </c>
      <c r="AW27" s="48">
        <f t="shared" si="13"/>
        <v>2736</v>
      </c>
      <c r="AX27" s="48">
        <f t="shared" si="14"/>
        <v>0</v>
      </c>
      <c r="AY27" s="48">
        <f t="shared" si="15"/>
        <v>2736</v>
      </c>
      <c r="AZ27" s="48">
        <f t="shared" si="16"/>
        <v>-368</v>
      </c>
      <c r="BA27" s="26">
        <v>-322</v>
      </c>
      <c r="BB27" s="26">
        <v>0</v>
      </c>
      <c r="BC27" s="26">
        <v>-46</v>
      </c>
      <c r="BD27" s="28"/>
      <c r="BE27" s="26"/>
      <c r="BF27" s="26"/>
      <c r="BG27" s="27"/>
      <c r="BH27" s="27">
        <v>0</v>
      </c>
      <c r="BI27" s="26">
        <v>0</v>
      </c>
      <c r="BJ27" s="26">
        <v>0</v>
      </c>
      <c r="BK27" s="26">
        <v>0</v>
      </c>
      <c r="BL27" s="26">
        <v>0</v>
      </c>
      <c r="BM27" s="48">
        <f t="shared" si="18"/>
        <v>-368</v>
      </c>
      <c r="BN27" s="48">
        <f t="shared" si="19"/>
        <v>0</v>
      </c>
      <c r="BO27" s="48">
        <f t="shared" si="20"/>
        <v>-368</v>
      </c>
      <c r="BP27" s="48">
        <f t="shared" si="21"/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48">
        <f t="shared" si="23"/>
        <v>0</v>
      </c>
      <c r="CD27" s="48">
        <f t="shared" si="24"/>
        <v>0</v>
      </c>
      <c r="CE27" s="48">
        <f t="shared" si="25"/>
        <v>0</v>
      </c>
      <c r="CF27" s="48">
        <f t="shared" si="26"/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48">
        <f t="shared" si="28"/>
        <v>0</v>
      </c>
      <c r="CT27" s="48">
        <f t="shared" si="29"/>
        <v>0</v>
      </c>
      <c r="CU27" s="48">
        <f t="shared" si="30"/>
        <v>0</v>
      </c>
      <c r="CV27" s="48">
        <f t="shared" si="48"/>
        <v>2736</v>
      </c>
      <c r="CW27" s="71">
        <f t="shared" si="57"/>
        <v>0</v>
      </c>
      <c r="CX27" s="71">
        <f t="shared" si="58"/>
        <v>29</v>
      </c>
      <c r="CY27" s="71">
        <f t="shared" si="59"/>
        <v>462</v>
      </c>
      <c r="CZ27" s="71">
        <f t="shared" si="60"/>
        <v>0</v>
      </c>
      <c r="DA27" s="71">
        <f t="shared" si="61"/>
        <v>0</v>
      </c>
      <c r="DB27" s="71">
        <f t="shared" si="62"/>
        <v>0</v>
      </c>
      <c r="DC27" s="71">
        <f t="shared" si="63"/>
        <v>0</v>
      </c>
      <c r="DD27" s="71">
        <f t="shared" si="64"/>
        <v>0</v>
      </c>
      <c r="DE27" s="71">
        <f t="shared" si="65"/>
        <v>0</v>
      </c>
      <c r="DF27" s="71">
        <f t="shared" si="66"/>
        <v>2245</v>
      </c>
      <c r="DG27" s="71">
        <f t="shared" si="67"/>
        <v>0</v>
      </c>
      <c r="DH27" s="71">
        <f t="shared" si="68"/>
        <v>0</v>
      </c>
      <c r="DI27" s="48">
        <f t="shared" si="32"/>
        <v>2736</v>
      </c>
      <c r="DJ27" s="48">
        <f t="shared" si="33"/>
        <v>0</v>
      </c>
      <c r="DK27" s="48">
        <f t="shared" si="34"/>
        <v>2736</v>
      </c>
    </row>
    <row r="28" spans="1:115" s="189" customFormat="1" ht="12.75">
      <c r="A28" s="26"/>
      <c r="B28" s="26" t="s">
        <v>45</v>
      </c>
      <c r="C28" s="32" t="s">
        <v>84</v>
      </c>
      <c r="D28" s="48">
        <f t="shared" si="1"/>
        <v>1165</v>
      </c>
      <c r="E28" s="26">
        <v>800</v>
      </c>
      <c r="F28" s="26">
        <v>126</v>
      </c>
      <c r="G28" s="26">
        <v>14</v>
      </c>
      <c r="H28" s="28"/>
      <c r="I28" s="26"/>
      <c r="J28" s="26"/>
      <c r="K28" s="27"/>
      <c r="L28" s="27">
        <v>0</v>
      </c>
      <c r="M28" s="26">
        <v>0</v>
      </c>
      <c r="N28" s="26">
        <v>225</v>
      </c>
      <c r="O28" s="26">
        <v>0</v>
      </c>
      <c r="P28" s="26">
        <v>0</v>
      </c>
      <c r="Q28" s="48">
        <f t="shared" si="3"/>
        <v>1165</v>
      </c>
      <c r="R28" s="48">
        <f t="shared" si="4"/>
        <v>0</v>
      </c>
      <c r="S28" s="48">
        <f t="shared" si="5"/>
        <v>1165</v>
      </c>
      <c r="T28" s="48">
        <f t="shared" si="6"/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48">
        <f t="shared" si="8"/>
        <v>0</v>
      </c>
      <c r="AH28" s="48">
        <f t="shared" si="9"/>
        <v>0</v>
      </c>
      <c r="AI28" s="48">
        <f t="shared" si="10"/>
        <v>0</v>
      </c>
      <c r="AJ28" s="48">
        <f t="shared" si="11"/>
        <v>9</v>
      </c>
      <c r="AK28" s="26">
        <v>0</v>
      </c>
      <c r="AL28" s="26">
        <v>9</v>
      </c>
      <c r="AM28" s="26">
        <v>0</v>
      </c>
      <c r="AN28" s="28"/>
      <c r="AO28" s="26"/>
      <c r="AP28" s="26"/>
      <c r="AQ28" s="27"/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48">
        <f t="shared" si="13"/>
        <v>9</v>
      </c>
      <c r="AX28" s="48">
        <f t="shared" si="14"/>
        <v>0</v>
      </c>
      <c r="AY28" s="48">
        <f t="shared" si="15"/>
        <v>9</v>
      </c>
      <c r="AZ28" s="48">
        <f t="shared" si="16"/>
        <v>-1156</v>
      </c>
      <c r="BA28" s="26">
        <v>-800</v>
      </c>
      <c r="BB28" s="26">
        <v>-117</v>
      </c>
      <c r="BC28" s="26">
        <v>-14</v>
      </c>
      <c r="BD28" s="28"/>
      <c r="BE28" s="26"/>
      <c r="BF28" s="26"/>
      <c r="BG28" s="27"/>
      <c r="BH28" s="27">
        <v>0</v>
      </c>
      <c r="BI28" s="26">
        <v>0</v>
      </c>
      <c r="BJ28" s="26">
        <v>-225</v>
      </c>
      <c r="BK28" s="26">
        <v>0</v>
      </c>
      <c r="BL28" s="26">
        <v>0</v>
      </c>
      <c r="BM28" s="48">
        <f t="shared" si="18"/>
        <v>-1156</v>
      </c>
      <c r="BN28" s="48">
        <f t="shared" si="19"/>
        <v>0</v>
      </c>
      <c r="BO28" s="48">
        <f t="shared" si="20"/>
        <v>-1156</v>
      </c>
      <c r="BP28" s="48">
        <f t="shared" si="21"/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48">
        <f t="shared" si="23"/>
        <v>0</v>
      </c>
      <c r="CD28" s="48">
        <f t="shared" si="24"/>
        <v>0</v>
      </c>
      <c r="CE28" s="48">
        <f t="shared" si="25"/>
        <v>0</v>
      </c>
      <c r="CF28" s="48">
        <f t="shared" si="26"/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48">
        <f t="shared" si="28"/>
        <v>0</v>
      </c>
      <c r="CT28" s="48">
        <f t="shared" si="29"/>
        <v>0</v>
      </c>
      <c r="CU28" s="48">
        <f t="shared" si="30"/>
        <v>0</v>
      </c>
      <c r="CV28" s="48">
        <f t="shared" si="48"/>
        <v>9</v>
      </c>
      <c r="CW28" s="71">
        <f t="shared" si="57"/>
        <v>0</v>
      </c>
      <c r="CX28" s="71">
        <f t="shared" si="58"/>
        <v>9</v>
      </c>
      <c r="CY28" s="71">
        <f t="shared" si="59"/>
        <v>0</v>
      </c>
      <c r="CZ28" s="71">
        <f t="shared" si="60"/>
        <v>0</v>
      </c>
      <c r="DA28" s="71">
        <f t="shared" si="61"/>
        <v>0</v>
      </c>
      <c r="DB28" s="71">
        <f t="shared" si="62"/>
        <v>0</v>
      </c>
      <c r="DC28" s="71">
        <f t="shared" si="63"/>
        <v>0</v>
      </c>
      <c r="DD28" s="71">
        <f t="shared" si="64"/>
        <v>0</v>
      </c>
      <c r="DE28" s="71">
        <f t="shared" si="65"/>
        <v>0</v>
      </c>
      <c r="DF28" s="71">
        <f t="shared" si="66"/>
        <v>0</v>
      </c>
      <c r="DG28" s="71">
        <f t="shared" si="67"/>
        <v>0</v>
      </c>
      <c r="DH28" s="71">
        <f t="shared" si="68"/>
        <v>0</v>
      </c>
      <c r="DI28" s="48">
        <f t="shared" si="32"/>
        <v>9</v>
      </c>
      <c r="DJ28" s="48">
        <f t="shared" si="33"/>
        <v>0</v>
      </c>
      <c r="DK28" s="48">
        <f t="shared" si="34"/>
        <v>9</v>
      </c>
    </row>
    <row r="29" spans="1:115" s="189" customFormat="1" ht="12.75">
      <c r="A29" s="26"/>
      <c r="B29" s="26" t="s">
        <v>54</v>
      </c>
      <c r="C29" s="32" t="s">
        <v>82</v>
      </c>
      <c r="D29" s="48">
        <f t="shared" si="1"/>
        <v>2820</v>
      </c>
      <c r="E29" s="26">
        <v>2172</v>
      </c>
      <c r="F29" s="26">
        <v>93</v>
      </c>
      <c r="G29" s="26">
        <v>555</v>
      </c>
      <c r="H29" s="28"/>
      <c r="I29" s="26"/>
      <c r="J29" s="26"/>
      <c r="K29" s="27"/>
      <c r="L29" s="27">
        <v>0</v>
      </c>
      <c r="M29" s="26">
        <v>0</v>
      </c>
      <c r="N29" s="26">
        <v>0</v>
      </c>
      <c r="O29" s="26">
        <v>0</v>
      </c>
      <c r="P29" s="26">
        <v>0</v>
      </c>
      <c r="Q29" s="48">
        <f t="shared" si="3"/>
        <v>2820</v>
      </c>
      <c r="R29" s="48">
        <f t="shared" si="4"/>
        <v>0</v>
      </c>
      <c r="S29" s="48">
        <f t="shared" si="5"/>
        <v>2820</v>
      </c>
      <c r="T29" s="48">
        <f t="shared" si="6"/>
        <v>-498</v>
      </c>
      <c r="U29" s="26">
        <v>0</v>
      </c>
      <c r="V29" s="26">
        <v>0</v>
      </c>
      <c r="W29" s="26">
        <v>-498</v>
      </c>
      <c r="X29" s="28"/>
      <c r="Y29" s="26"/>
      <c r="Z29" s="26"/>
      <c r="AA29" s="27"/>
      <c r="AB29" s="27">
        <v>0</v>
      </c>
      <c r="AC29" s="26">
        <v>0</v>
      </c>
      <c r="AD29" s="26">
        <v>0</v>
      </c>
      <c r="AE29" s="26">
        <v>0</v>
      </c>
      <c r="AF29" s="26">
        <v>0</v>
      </c>
      <c r="AG29" s="48">
        <f t="shared" si="8"/>
        <v>-498</v>
      </c>
      <c r="AH29" s="48">
        <f t="shared" si="9"/>
        <v>0</v>
      </c>
      <c r="AI29" s="48">
        <f t="shared" si="10"/>
        <v>-498</v>
      </c>
      <c r="AJ29" s="48">
        <f t="shared" si="11"/>
        <v>21</v>
      </c>
      <c r="AK29" s="26">
        <v>0</v>
      </c>
      <c r="AL29" s="26">
        <v>21</v>
      </c>
      <c r="AM29" s="26">
        <v>0</v>
      </c>
      <c r="AN29" s="28"/>
      <c r="AO29" s="26"/>
      <c r="AP29" s="26"/>
      <c r="AQ29" s="27"/>
      <c r="AR29" s="27">
        <v>0</v>
      </c>
      <c r="AS29" s="26">
        <v>0</v>
      </c>
      <c r="AT29" s="26">
        <v>0</v>
      </c>
      <c r="AU29" s="26">
        <v>0</v>
      </c>
      <c r="AV29" s="26">
        <v>0</v>
      </c>
      <c r="AW29" s="48">
        <f t="shared" si="13"/>
        <v>21</v>
      </c>
      <c r="AX29" s="48">
        <f t="shared" si="14"/>
        <v>0</v>
      </c>
      <c r="AY29" s="48">
        <f t="shared" si="15"/>
        <v>21</v>
      </c>
      <c r="AZ29" s="48">
        <f t="shared" si="16"/>
        <v>-2301</v>
      </c>
      <c r="BA29" s="26">
        <v>-2172</v>
      </c>
      <c r="BB29" s="26">
        <v>-72</v>
      </c>
      <c r="BC29" s="26">
        <v>-57</v>
      </c>
      <c r="BD29" s="28"/>
      <c r="BE29" s="26"/>
      <c r="BF29" s="26"/>
      <c r="BG29" s="27"/>
      <c r="BH29" s="27">
        <v>0</v>
      </c>
      <c r="BI29" s="26">
        <v>0</v>
      </c>
      <c r="BJ29" s="26">
        <v>0</v>
      </c>
      <c r="BK29" s="26">
        <v>0</v>
      </c>
      <c r="BL29" s="26">
        <v>0</v>
      </c>
      <c r="BM29" s="48">
        <f t="shared" si="18"/>
        <v>-2301</v>
      </c>
      <c r="BN29" s="48">
        <f t="shared" si="19"/>
        <v>0</v>
      </c>
      <c r="BO29" s="48">
        <f t="shared" si="20"/>
        <v>-2301</v>
      </c>
      <c r="BP29" s="48">
        <f t="shared" si="21"/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48">
        <f t="shared" si="23"/>
        <v>0</v>
      </c>
      <c r="CD29" s="48">
        <f t="shared" si="24"/>
        <v>0</v>
      </c>
      <c r="CE29" s="48">
        <f t="shared" si="25"/>
        <v>0</v>
      </c>
      <c r="CF29" s="48">
        <f t="shared" si="26"/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48">
        <f t="shared" si="28"/>
        <v>0</v>
      </c>
      <c r="CT29" s="48">
        <f t="shared" si="29"/>
        <v>0</v>
      </c>
      <c r="CU29" s="48">
        <f t="shared" si="30"/>
        <v>0</v>
      </c>
      <c r="CV29" s="48">
        <f t="shared" si="48"/>
        <v>21</v>
      </c>
      <c r="CW29" s="71">
        <f t="shared" si="57"/>
        <v>0</v>
      </c>
      <c r="CX29" s="71">
        <f t="shared" si="58"/>
        <v>21</v>
      </c>
      <c r="CY29" s="71">
        <f t="shared" si="59"/>
        <v>0</v>
      </c>
      <c r="CZ29" s="71">
        <f t="shared" si="60"/>
        <v>0</v>
      </c>
      <c r="DA29" s="71">
        <f t="shared" si="61"/>
        <v>0</v>
      </c>
      <c r="DB29" s="71">
        <f t="shared" si="62"/>
        <v>0</v>
      </c>
      <c r="DC29" s="71">
        <f t="shared" si="63"/>
        <v>0</v>
      </c>
      <c r="DD29" s="71">
        <f t="shared" si="64"/>
        <v>0</v>
      </c>
      <c r="DE29" s="71">
        <f t="shared" si="65"/>
        <v>0</v>
      </c>
      <c r="DF29" s="71">
        <f t="shared" si="66"/>
        <v>0</v>
      </c>
      <c r="DG29" s="71">
        <f t="shared" si="67"/>
        <v>0</v>
      </c>
      <c r="DH29" s="71">
        <f t="shared" si="68"/>
        <v>0</v>
      </c>
      <c r="DI29" s="48">
        <f t="shared" si="32"/>
        <v>21</v>
      </c>
      <c r="DJ29" s="48">
        <f t="shared" si="33"/>
        <v>0</v>
      </c>
      <c r="DK29" s="48">
        <f t="shared" si="34"/>
        <v>21</v>
      </c>
    </row>
    <row r="30" spans="1:115" s="189" customFormat="1" ht="12.75">
      <c r="A30" s="26"/>
      <c r="B30" s="26" t="s">
        <v>48</v>
      </c>
      <c r="C30" s="32" t="s">
        <v>161</v>
      </c>
      <c r="D30" s="48">
        <f t="shared" si="1"/>
        <v>42384</v>
      </c>
      <c r="E30" s="26">
        <v>15803</v>
      </c>
      <c r="F30" s="26">
        <v>4067</v>
      </c>
      <c r="G30" s="26">
        <v>14586</v>
      </c>
      <c r="H30" s="28"/>
      <c r="I30" s="26"/>
      <c r="J30" s="26"/>
      <c r="K30" s="27"/>
      <c r="L30" s="27">
        <v>0</v>
      </c>
      <c r="M30" s="26">
        <v>0</v>
      </c>
      <c r="N30" s="26">
        <v>7928</v>
      </c>
      <c r="O30" s="26">
        <v>0</v>
      </c>
      <c r="P30" s="26">
        <v>0</v>
      </c>
      <c r="Q30" s="48">
        <f t="shared" si="3"/>
        <v>42384</v>
      </c>
      <c r="R30" s="48">
        <f t="shared" si="4"/>
        <v>0</v>
      </c>
      <c r="S30" s="48">
        <f t="shared" si="5"/>
        <v>42384</v>
      </c>
      <c r="T30" s="48">
        <f t="shared" si="6"/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48">
        <f t="shared" si="8"/>
        <v>0</v>
      </c>
      <c r="AH30" s="48">
        <f t="shared" si="9"/>
        <v>0</v>
      </c>
      <c r="AI30" s="48">
        <f t="shared" si="10"/>
        <v>0</v>
      </c>
      <c r="AJ30" s="48">
        <f t="shared" si="11"/>
        <v>35213</v>
      </c>
      <c r="AK30" s="26">
        <v>13040</v>
      </c>
      <c r="AL30" s="26">
        <v>3574</v>
      </c>
      <c r="AM30" s="26">
        <v>14586</v>
      </c>
      <c r="AN30" s="28"/>
      <c r="AO30" s="26"/>
      <c r="AP30" s="26"/>
      <c r="AQ30" s="27"/>
      <c r="AR30" s="27">
        <v>0</v>
      </c>
      <c r="AS30" s="26">
        <v>0</v>
      </c>
      <c r="AT30" s="26">
        <v>4013</v>
      </c>
      <c r="AU30" s="26">
        <v>0</v>
      </c>
      <c r="AV30" s="26">
        <v>0</v>
      </c>
      <c r="AW30" s="48">
        <f t="shared" si="13"/>
        <v>35213</v>
      </c>
      <c r="AX30" s="48">
        <f t="shared" si="14"/>
        <v>0</v>
      </c>
      <c r="AY30" s="48">
        <f t="shared" si="15"/>
        <v>35213</v>
      </c>
      <c r="AZ30" s="48">
        <f t="shared" si="16"/>
        <v>-7171</v>
      </c>
      <c r="BA30" s="26">
        <v>-2763</v>
      </c>
      <c r="BB30" s="26">
        <v>-493</v>
      </c>
      <c r="BC30" s="26">
        <v>0</v>
      </c>
      <c r="BD30" s="28"/>
      <c r="BE30" s="26"/>
      <c r="BF30" s="26"/>
      <c r="BG30" s="27"/>
      <c r="BH30" s="27">
        <v>0</v>
      </c>
      <c r="BI30" s="26">
        <v>0</v>
      </c>
      <c r="BJ30" s="26">
        <v>-3915</v>
      </c>
      <c r="BK30" s="26">
        <v>0</v>
      </c>
      <c r="BL30" s="26">
        <v>0</v>
      </c>
      <c r="BM30" s="48">
        <f t="shared" si="18"/>
        <v>-7171</v>
      </c>
      <c r="BN30" s="48">
        <f t="shared" si="19"/>
        <v>0</v>
      </c>
      <c r="BO30" s="48">
        <f t="shared" si="20"/>
        <v>-7171</v>
      </c>
      <c r="BP30" s="48">
        <f t="shared" si="21"/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48">
        <f t="shared" si="23"/>
        <v>0</v>
      </c>
      <c r="CD30" s="48">
        <f t="shared" si="24"/>
        <v>0</v>
      </c>
      <c r="CE30" s="48">
        <f t="shared" si="25"/>
        <v>0</v>
      </c>
      <c r="CF30" s="48">
        <f t="shared" si="26"/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48">
        <f t="shared" si="28"/>
        <v>0</v>
      </c>
      <c r="CT30" s="48">
        <f t="shared" si="29"/>
        <v>0</v>
      </c>
      <c r="CU30" s="48">
        <f t="shared" si="30"/>
        <v>0</v>
      </c>
      <c r="CV30" s="48">
        <f t="shared" si="48"/>
        <v>35213</v>
      </c>
      <c r="CW30" s="71">
        <f t="shared" si="57"/>
        <v>13040</v>
      </c>
      <c r="CX30" s="71">
        <f t="shared" si="58"/>
        <v>3574</v>
      </c>
      <c r="CY30" s="71">
        <f t="shared" si="59"/>
        <v>14586</v>
      </c>
      <c r="CZ30" s="71">
        <f t="shared" si="60"/>
        <v>0</v>
      </c>
      <c r="DA30" s="71">
        <f t="shared" si="61"/>
        <v>0</v>
      </c>
      <c r="DB30" s="71">
        <f t="shared" si="62"/>
        <v>0</v>
      </c>
      <c r="DC30" s="71">
        <f t="shared" si="63"/>
        <v>0</v>
      </c>
      <c r="DD30" s="71">
        <f t="shared" si="64"/>
        <v>0</v>
      </c>
      <c r="DE30" s="71">
        <f t="shared" si="65"/>
        <v>0</v>
      </c>
      <c r="DF30" s="71">
        <f t="shared" si="66"/>
        <v>4013</v>
      </c>
      <c r="DG30" s="71">
        <f t="shared" si="67"/>
        <v>0</v>
      </c>
      <c r="DH30" s="71">
        <f t="shared" si="68"/>
        <v>0</v>
      </c>
      <c r="DI30" s="48">
        <f t="shared" si="32"/>
        <v>35213</v>
      </c>
      <c r="DJ30" s="48">
        <f t="shared" si="33"/>
        <v>0</v>
      </c>
      <c r="DK30" s="48">
        <f t="shared" si="34"/>
        <v>35213</v>
      </c>
    </row>
    <row r="31" spans="1:115" s="41" customFormat="1" ht="12.75">
      <c r="A31" s="37" t="s">
        <v>45</v>
      </c>
      <c r="B31" s="37"/>
      <c r="C31" s="37" t="s">
        <v>149</v>
      </c>
      <c r="D31" s="44">
        <f t="shared" si="1"/>
        <v>4491</v>
      </c>
      <c r="E31" s="37">
        <v>420</v>
      </c>
      <c r="F31" s="37">
        <v>0</v>
      </c>
      <c r="G31" s="37">
        <v>4071</v>
      </c>
      <c r="H31" s="37"/>
      <c r="I31" s="37"/>
      <c r="J31" s="37"/>
      <c r="K31" s="37"/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44">
        <f t="shared" si="3"/>
        <v>4491</v>
      </c>
      <c r="R31" s="44">
        <f t="shared" si="4"/>
        <v>0</v>
      </c>
      <c r="S31" s="44">
        <f t="shared" si="5"/>
        <v>4491</v>
      </c>
      <c r="T31" s="44">
        <f t="shared" si="6"/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44">
        <f t="shared" si="8"/>
        <v>0</v>
      </c>
      <c r="AH31" s="44">
        <f t="shared" si="9"/>
        <v>0</v>
      </c>
      <c r="AI31" s="44">
        <f t="shared" si="10"/>
        <v>0</v>
      </c>
      <c r="AJ31" s="44">
        <f t="shared" si="11"/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44">
        <f t="shared" si="13"/>
        <v>0</v>
      </c>
      <c r="AX31" s="44">
        <f t="shared" si="14"/>
        <v>0</v>
      </c>
      <c r="AY31" s="44">
        <f t="shared" si="15"/>
        <v>0</v>
      </c>
      <c r="AZ31" s="44">
        <f t="shared" si="16"/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44">
        <f t="shared" si="18"/>
        <v>0</v>
      </c>
      <c r="BN31" s="44">
        <f t="shared" si="19"/>
        <v>0</v>
      </c>
      <c r="BO31" s="44">
        <f t="shared" si="20"/>
        <v>0</v>
      </c>
      <c r="BP31" s="44">
        <f t="shared" si="21"/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44">
        <f t="shared" si="23"/>
        <v>0</v>
      </c>
      <c r="CD31" s="44">
        <f t="shared" si="24"/>
        <v>0</v>
      </c>
      <c r="CE31" s="44">
        <f t="shared" si="25"/>
        <v>0</v>
      </c>
      <c r="CF31" s="44">
        <f t="shared" si="26"/>
        <v>4491</v>
      </c>
      <c r="CG31" s="37">
        <v>420</v>
      </c>
      <c r="CH31" s="37">
        <v>0</v>
      </c>
      <c r="CI31" s="37">
        <v>4071</v>
      </c>
      <c r="CJ31" s="37"/>
      <c r="CK31" s="37"/>
      <c r="CL31" s="37"/>
      <c r="CM31" s="37"/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44">
        <f t="shared" si="28"/>
        <v>4491</v>
      </c>
      <c r="CT31" s="44">
        <f t="shared" si="29"/>
        <v>0</v>
      </c>
      <c r="CU31" s="44">
        <f t="shared" si="30"/>
        <v>4491</v>
      </c>
      <c r="CV31" s="44">
        <f t="shared" si="48"/>
        <v>4491</v>
      </c>
      <c r="CW31" s="70">
        <f t="shared" si="57"/>
        <v>420</v>
      </c>
      <c r="CX31" s="70">
        <f t="shared" si="58"/>
        <v>0</v>
      </c>
      <c r="CY31" s="70">
        <f t="shared" si="59"/>
        <v>4071</v>
      </c>
      <c r="CZ31" s="70">
        <f t="shared" si="60"/>
        <v>0</v>
      </c>
      <c r="DA31" s="70">
        <f t="shared" si="61"/>
        <v>0</v>
      </c>
      <c r="DB31" s="70">
        <f t="shared" si="62"/>
        <v>0</v>
      </c>
      <c r="DC31" s="70">
        <f t="shared" si="63"/>
        <v>0</v>
      </c>
      <c r="DD31" s="70">
        <f t="shared" si="64"/>
        <v>0</v>
      </c>
      <c r="DE31" s="70">
        <f t="shared" si="65"/>
        <v>0</v>
      </c>
      <c r="DF31" s="70">
        <f t="shared" si="66"/>
        <v>0</v>
      </c>
      <c r="DG31" s="70">
        <f t="shared" si="67"/>
        <v>0</v>
      </c>
      <c r="DH31" s="70">
        <f t="shared" si="68"/>
        <v>0</v>
      </c>
      <c r="DI31" s="44">
        <f>CW31+CX31+CY31+DD31+DE31+DF31</f>
        <v>4491</v>
      </c>
      <c r="DJ31" s="44">
        <f t="shared" si="33"/>
        <v>0</v>
      </c>
      <c r="DK31" s="44">
        <f t="shared" si="34"/>
        <v>4491</v>
      </c>
    </row>
    <row r="32" spans="1:115" s="41" customFormat="1" ht="12.75">
      <c r="A32" s="37" t="s">
        <v>54</v>
      </c>
      <c r="B32" s="37"/>
      <c r="C32" s="37" t="s">
        <v>192</v>
      </c>
      <c r="D32" s="44">
        <f t="shared" si="1"/>
        <v>4855</v>
      </c>
      <c r="E32" s="42">
        <v>1504</v>
      </c>
      <c r="F32" s="42">
        <v>406</v>
      </c>
      <c r="G32" s="37">
        <v>2945</v>
      </c>
      <c r="H32" s="39"/>
      <c r="I32" s="37"/>
      <c r="J32" s="37"/>
      <c r="K32" s="40"/>
      <c r="L32" s="40">
        <v>0</v>
      </c>
      <c r="M32" s="42">
        <v>0</v>
      </c>
      <c r="N32" s="42">
        <v>0</v>
      </c>
      <c r="O32" s="42">
        <v>0</v>
      </c>
      <c r="P32" s="42">
        <v>0</v>
      </c>
      <c r="Q32" s="44">
        <f t="shared" si="3"/>
        <v>4855</v>
      </c>
      <c r="R32" s="44">
        <f t="shared" si="4"/>
        <v>0</v>
      </c>
      <c r="S32" s="44">
        <f t="shared" si="5"/>
        <v>4855</v>
      </c>
      <c r="T32" s="44">
        <f t="shared" si="6"/>
        <v>0</v>
      </c>
      <c r="U32" s="42">
        <v>0</v>
      </c>
      <c r="V32" s="42">
        <v>0</v>
      </c>
      <c r="W32" s="37">
        <v>0</v>
      </c>
      <c r="X32" s="39"/>
      <c r="Y32" s="37"/>
      <c r="Z32" s="37"/>
      <c r="AA32" s="40"/>
      <c r="AB32" s="40">
        <v>0</v>
      </c>
      <c r="AC32" s="42">
        <v>0</v>
      </c>
      <c r="AD32" s="42">
        <v>0</v>
      </c>
      <c r="AE32" s="42">
        <v>0</v>
      </c>
      <c r="AF32" s="42">
        <v>0</v>
      </c>
      <c r="AG32" s="44">
        <f t="shared" si="8"/>
        <v>0</v>
      </c>
      <c r="AH32" s="44">
        <f t="shared" si="9"/>
        <v>0</v>
      </c>
      <c r="AI32" s="44">
        <f t="shared" si="10"/>
        <v>0</v>
      </c>
      <c r="AJ32" s="44">
        <f t="shared" si="11"/>
        <v>0</v>
      </c>
      <c r="AK32" s="42">
        <v>0</v>
      </c>
      <c r="AL32" s="42">
        <v>0</v>
      </c>
      <c r="AM32" s="37">
        <v>0</v>
      </c>
      <c r="AN32" s="39"/>
      <c r="AO32" s="37"/>
      <c r="AP32" s="37"/>
      <c r="AQ32" s="40"/>
      <c r="AR32" s="40">
        <v>0</v>
      </c>
      <c r="AS32" s="42">
        <v>0</v>
      </c>
      <c r="AT32" s="42">
        <v>0</v>
      </c>
      <c r="AU32" s="42">
        <v>0</v>
      </c>
      <c r="AV32" s="42">
        <v>0</v>
      </c>
      <c r="AW32" s="44">
        <f t="shared" si="13"/>
        <v>0</v>
      </c>
      <c r="AX32" s="44">
        <f t="shared" si="14"/>
        <v>0</v>
      </c>
      <c r="AY32" s="44">
        <f t="shared" si="15"/>
        <v>0</v>
      </c>
      <c r="AZ32" s="44">
        <f t="shared" si="16"/>
        <v>0</v>
      </c>
      <c r="BA32" s="42">
        <v>0</v>
      </c>
      <c r="BB32" s="42">
        <v>0</v>
      </c>
      <c r="BC32" s="37">
        <v>0</v>
      </c>
      <c r="BD32" s="39"/>
      <c r="BE32" s="37"/>
      <c r="BF32" s="37"/>
      <c r="BG32" s="40"/>
      <c r="BH32" s="40">
        <v>0</v>
      </c>
      <c r="BI32" s="42">
        <v>0</v>
      </c>
      <c r="BJ32" s="42">
        <v>0</v>
      </c>
      <c r="BK32" s="42">
        <v>0</v>
      </c>
      <c r="BL32" s="42">
        <v>0</v>
      </c>
      <c r="BM32" s="44">
        <f t="shared" si="18"/>
        <v>0</v>
      </c>
      <c r="BN32" s="44">
        <f t="shared" si="19"/>
        <v>0</v>
      </c>
      <c r="BO32" s="44">
        <f t="shared" si="20"/>
        <v>0</v>
      </c>
      <c r="BP32" s="44">
        <f t="shared" si="21"/>
        <v>0</v>
      </c>
      <c r="BQ32" s="42">
        <v>0</v>
      </c>
      <c r="BR32" s="42">
        <v>0</v>
      </c>
      <c r="BS32" s="37">
        <v>0</v>
      </c>
      <c r="BT32" s="39"/>
      <c r="BU32" s="37"/>
      <c r="BV32" s="37"/>
      <c r="BW32" s="40"/>
      <c r="BX32" s="40">
        <v>0</v>
      </c>
      <c r="BY32" s="42">
        <v>0</v>
      </c>
      <c r="BZ32" s="42">
        <v>0</v>
      </c>
      <c r="CA32" s="42">
        <v>0</v>
      </c>
      <c r="CB32" s="42">
        <v>0</v>
      </c>
      <c r="CC32" s="44">
        <f t="shared" si="23"/>
        <v>0</v>
      </c>
      <c r="CD32" s="44">
        <f t="shared" si="24"/>
        <v>0</v>
      </c>
      <c r="CE32" s="44">
        <f t="shared" si="25"/>
        <v>0</v>
      </c>
      <c r="CF32" s="44">
        <f t="shared" si="26"/>
        <v>4855</v>
      </c>
      <c r="CG32" s="42">
        <v>1504</v>
      </c>
      <c r="CH32" s="42">
        <v>406</v>
      </c>
      <c r="CI32" s="37">
        <v>2945</v>
      </c>
      <c r="CJ32" s="39"/>
      <c r="CK32" s="37"/>
      <c r="CL32" s="37"/>
      <c r="CM32" s="40"/>
      <c r="CN32" s="40">
        <v>0</v>
      </c>
      <c r="CO32" s="42">
        <v>0</v>
      </c>
      <c r="CP32" s="42">
        <v>0</v>
      </c>
      <c r="CQ32" s="42">
        <v>0</v>
      </c>
      <c r="CR32" s="42">
        <v>0</v>
      </c>
      <c r="CS32" s="44">
        <f t="shared" si="28"/>
        <v>4855</v>
      </c>
      <c r="CT32" s="44">
        <f t="shared" si="29"/>
        <v>0</v>
      </c>
      <c r="CU32" s="44">
        <f t="shared" si="30"/>
        <v>4855</v>
      </c>
      <c r="CV32" s="44">
        <f t="shared" si="48"/>
        <v>4855</v>
      </c>
      <c r="CW32" s="70">
        <f t="shared" si="57"/>
        <v>1504</v>
      </c>
      <c r="CX32" s="70">
        <f t="shared" si="58"/>
        <v>406</v>
      </c>
      <c r="CY32" s="70">
        <f t="shared" si="59"/>
        <v>2945</v>
      </c>
      <c r="CZ32" s="70">
        <f t="shared" si="60"/>
        <v>0</v>
      </c>
      <c r="DA32" s="70">
        <f t="shared" si="61"/>
        <v>0</v>
      </c>
      <c r="DB32" s="70">
        <f t="shared" si="62"/>
        <v>0</v>
      </c>
      <c r="DC32" s="70">
        <f t="shared" si="63"/>
        <v>0</v>
      </c>
      <c r="DD32" s="70">
        <f t="shared" si="64"/>
        <v>0</v>
      </c>
      <c r="DE32" s="70">
        <f t="shared" si="65"/>
        <v>0</v>
      </c>
      <c r="DF32" s="70">
        <f t="shared" si="66"/>
        <v>0</v>
      </c>
      <c r="DG32" s="70">
        <f t="shared" si="67"/>
        <v>0</v>
      </c>
      <c r="DH32" s="70">
        <f t="shared" si="68"/>
        <v>0</v>
      </c>
      <c r="DI32" s="44">
        <f t="shared" si="32"/>
        <v>4855</v>
      </c>
      <c r="DJ32" s="44">
        <f t="shared" si="33"/>
        <v>0</v>
      </c>
      <c r="DK32" s="44">
        <f t="shared" si="34"/>
        <v>4855</v>
      </c>
    </row>
    <row r="33" spans="1:115" s="41" customFormat="1" ht="12.75">
      <c r="A33" s="45" t="s">
        <v>7</v>
      </c>
      <c r="B33" s="45"/>
      <c r="C33" s="46" t="s">
        <v>158</v>
      </c>
      <c r="D33" s="23">
        <f>D6+D7+D22+D23+D31+D32</f>
        <v>253580</v>
      </c>
      <c r="E33" s="23">
        <f aca="true" t="shared" si="69" ref="E33:S33">E6+E7+E22+E23+E31+E32</f>
        <v>57740</v>
      </c>
      <c r="F33" s="23">
        <f t="shared" si="69"/>
        <v>13779</v>
      </c>
      <c r="G33" s="23">
        <f t="shared" si="69"/>
        <v>143414</v>
      </c>
      <c r="H33" s="23">
        <f t="shared" si="69"/>
        <v>0</v>
      </c>
      <c r="I33" s="23">
        <f t="shared" si="69"/>
        <v>0</v>
      </c>
      <c r="J33" s="23">
        <f t="shared" si="69"/>
        <v>0</v>
      </c>
      <c r="K33" s="23">
        <f t="shared" si="69"/>
        <v>0</v>
      </c>
      <c r="L33" s="23">
        <f t="shared" si="69"/>
        <v>0</v>
      </c>
      <c r="M33" s="23">
        <f t="shared" si="69"/>
        <v>0</v>
      </c>
      <c r="N33" s="23">
        <f t="shared" si="69"/>
        <v>18422</v>
      </c>
      <c r="O33" s="23">
        <f t="shared" si="69"/>
        <v>7991</v>
      </c>
      <c r="P33" s="23">
        <f t="shared" si="69"/>
        <v>12234</v>
      </c>
      <c r="Q33" s="23">
        <f t="shared" si="69"/>
        <v>233355</v>
      </c>
      <c r="R33" s="23">
        <f t="shared" si="69"/>
        <v>20225</v>
      </c>
      <c r="S33" s="23">
        <f t="shared" si="69"/>
        <v>253580</v>
      </c>
      <c r="T33" s="23">
        <f>T6+T7+T22+T23+T31+T32</f>
        <v>0</v>
      </c>
      <c r="U33" s="23">
        <f aca="true" t="shared" si="70" ref="U33:AI33">U6+U7+U22+U23+U31+U32</f>
        <v>0</v>
      </c>
      <c r="V33" s="23">
        <f t="shared" si="70"/>
        <v>0</v>
      </c>
      <c r="W33" s="23">
        <f t="shared" si="70"/>
        <v>0</v>
      </c>
      <c r="X33" s="23">
        <f t="shared" si="70"/>
        <v>0</v>
      </c>
      <c r="Y33" s="23">
        <f t="shared" si="70"/>
        <v>0</v>
      </c>
      <c r="Z33" s="23">
        <f t="shared" si="70"/>
        <v>0</v>
      </c>
      <c r="AA33" s="23">
        <f t="shared" si="70"/>
        <v>0</v>
      </c>
      <c r="AB33" s="23">
        <f t="shared" si="70"/>
        <v>0</v>
      </c>
      <c r="AC33" s="23">
        <f t="shared" si="70"/>
        <v>0</v>
      </c>
      <c r="AD33" s="23">
        <f t="shared" si="70"/>
        <v>0</v>
      </c>
      <c r="AE33" s="23">
        <f t="shared" si="70"/>
        <v>0</v>
      </c>
      <c r="AF33" s="23">
        <f t="shared" si="70"/>
        <v>0</v>
      </c>
      <c r="AG33" s="23">
        <f t="shared" si="70"/>
        <v>0</v>
      </c>
      <c r="AH33" s="23">
        <f t="shared" si="70"/>
        <v>0</v>
      </c>
      <c r="AI33" s="23">
        <f t="shared" si="70"/>
        <v>0</v>
      </c>
      <c r="AJ33" s="23">
        <f>AJ6+AJ7+AJ22+AJ23+AJ31+AJ32</f>
        <v>59869</v>
      </c>
      <c r="AK33" s="23">
        <f aca="true" t="shared" si="71" ref="AK33:AY33">AK6+AK7+AK22+AK23+AK31+AK32</f>
        <v>21128</v>
      </c>
      <c r="AL33" s="23">
        <f t="shared" si="71"/>
        <v>5987</v>
      </c>
      <c r="AM33" s="23">
        <f t="shared" si="71"/>
        <v>17954</v>
      </c>
      <c r="AN33" s="23">
        <f t="shared" si="71"/>
        <v>0</v>
      </c>
      <c r="AO33" s="23">
        <f t="shared" si="71"/>
        <v>0</v>
      </c>
      <c r="AP33" s="23">
        <f t="shared" si="71"/>
        <v>0</v>
      </c>
      <c r="AQ33" s="23">
        <f t="shared" si="71"/>
        <v>0</v>
      </c>
      <c r="AR33" s="23">
        <f t="shared" si="71"/>
        <v>0</v>
      </c>
      <c r="AS33" s="23">
        <f t="shared" si="71"/>
        <v>0</v>
      </c>
      <c r="AT33" s="23">
        <f t="shared" si="71"/>
        <v>12900</v>
      </c>
      <c r="AU33" s="23">
        <f t="shared" si="71"/>
        <v>0</v>
      </c>
      <c r="AV33" s="23">
        <f t="shared" si="71"/>
        <v>1900</v>
      </c>
      <c r="AW33" s="23">
        <f t="shared" si="71"/>
        <v>57969</v>
      </c>
      <c r="AX33" s="23">
        <f t="shared" si="71"/>
        <v>1900</v>
      </c>
      <c r="AY33" s="23">
        <f t="shared" si="71"/>
        <v>59869</v>
      </c>
      <c r="AZ33" s="23">
        <f>AZ6+AZ7+AZ22+AZ23+AZ31+AZ32</f>
        <v>-18559</v>
      </c>
      <c r="BA33" s="23">
        <f aca="true" t="shared" si="72" ref="BA33:CU33">BA6+BA7+BA22+BA23+BA31+BA32</f>
        <v>-11707</v>
      </c>
      <c r="BB33" s="23">
        <f t="shared" si="72"/>
        <v>-1334</v>
      </c>
      <c r="BC33" s="23">
        <f t="shared" si="72"/>
        <v>-510</v>
      </c>
      <c r="BD33" s="23">
        <f t="shared" si="72"/>
        <v>0</v>
      </c>
      <c r="BE33" s="23">
        <f t="shared" si="72"/>
        <v>0</v>
      </c>
      <c r="BF33" s="23">
        <f t="shared" si="72"/>
        <v>0</v>
      </c>
      <c r="BG33" s="23">
        <f t="shared" si="72"/>
        <v>0</v>
      </c>
      <c r="BH33" s="23">
        <f t="shared" si="72"/>
        <v>0</v>
      </c>
      <c r="BI33" s="23">
        <f t="shared" si="72"/>
        <v>0</v>
      </c>
      <c r="BJ33" s="23">
        <f t="shared" si="72"/>
        <v>-5008</v>
      </c>
      <c r="BK33" s="23">
        <f t="shared" si="72"/>
        <v>0</v>
      </c>
      <c r="BL33" s="23">
        <f t="shared" si="72"/>
        <v>0</v>
      </c>
      <c r="BM33" s="23">
        <f t="shared" si="72"/>
        <v>-18559</v>
      </c>
      <c r="BN33" s="23">
        <f t="shared" si="72"/>
        <v>0</v>
      </c>
      <c r="BO33" s="23">
        <f t="shared" si="72"/>
        <v>-18559</v>
      </c>
      <c r="BP33" s="23">
        <f t="shared" si="72"/>
        <v>-11379</v>
      </c>
      <c r="BQ33" s="23">
        <f t="shared" si="72"/>
        <v>-7042</v>
      </c>
      <c r="BR33" s="23">
        <f t="shared" si="72"/>
        <v>-1830</v>
      </c>
      <c r="BS33" s="23">
        <f t="shared" si="72"/>
        <v>-1599</v>
      </c>
      <c r="BT33" s="23">
        <f t="shared" si="72"/>
        <v>0</v>
      </c>
      <c r="BU33" s="23">
        <f t="shared" si="72"/>
        <v>0</v>
      </c>
      <c r="BV33" s="23">
        <f t="shared" si="72"/>
        <v>0</v>
      </c>
      <c r="BW33" s="23">
        <f t="shared" si="72"/>
        <v>0</v>
      </c>
      <c r="BX33" s="23">
        <f t="shared" si="72"/>
        <v>0</v>
      </c>
      <c r="BY33" s="23">
        <f t="shared" si="72"/>
        <v>0</v>
      </c>
      <c r="BZ33" s="23">
        <f t="shared" si="72"/>
        <v>0</v>
      </c>
      <c r="CA33" s="23">
        <f t="shared" si="72"/>
        <v>0</v>
      </c>
      <c r="CB33" s="23">
        <f t="shared" si="72"/>
        <v>-908</v>
      </c>
      <c r="CC33" s="23">
        <f t="shared" si="72"/>
        <v>-10471</v>
      </c>
      <c r="CD33" s="23">
        <f t="shared" si="72"/>
        <v>-908</v>
      </c>
      <c r="CE33" s="23">
        <f t="shared" si="72"/>
        <v>-11379</v>
      </c>
      <c r="CF33" s="23">
        <f t="shared" si="72"/>
        <v>153706</v>
      </c>
      <c r="CG33" s="23">
        <f t="shared" si="72"/>
        <v>17468</v>
      </c>
      <c r="CH33" s="23">
        <f t="shared" si="72"/>
        <v>4432</v>
      </c>
      <c r="CI33" s="23">
        <f t="shared" si="72"/>
        <v>114650</v>
      </c>
      <c r="CJ33" s="23">
        <f t="shared" si="72"/>
        <v>0</v>
      </c>
      <c r="CK33" s="23">
        <f t="shared" si="72"/>
        <v>0</v>
      </c>
      <c r="CL33" s="23">
        <f t="shared" si="72"/>
        <v>0</v>
      </c>
      <c r="CM33" s="23">
        <f t="shared" si="72"/>
        <v>0</v>
      </c>
      <c r="CN33" s="23">
        <f t="shared" si="72"/>
        <v>0</v>
      </c>
      <c r="CO33" s="23">
        <f t="shared" si="72"/>
        <v>0</v>
      </c>
      <c r="CP33" s="23">
        <f t="shared" si="72"/>
        <v>0</v>
      </c>
      <c r="CQ33" s="23">
        <f t="shared" si="72"/>
        <v>7991</v>
      </c>
      <c r="CR33" s="23">
        <f t="shared" si="72"/>
        <v>9165</v>
      </c>
      <c r="CS33" s="23">
        <f t="shared" si="72"/>
        <v>136550</v>
      </c>
      <c r="CT33" s="23">
        <f t="shared" si="72"/>
        <v>17156</v>
      </c>
      <c r="CU33" s="23">
        <f t="shared" si="72"/>
        <v>153706</v>
      </c>
      <c r="CV33" s="23">
        <f>CV6+CV7+CV22+CV23+CV31+CV32</f>
        <v>223642</v>
      </c>
      <c r="CW33" s="23">
        <f aca="true" t="shared" si="73" ref="CW33:DK33">CW6+CW7+CW22+CW23+CW31+CW32</f>
        <v>38991</v>
      </c>
      <c r="CX33" s="23">
        <f t="shared" si="73"/>
        <v>10615</v>
      </c>
      <c r="CY33" s="23">
        <f t="shared" si="73"/>
        <v>141305</v>
      </c>
      <c r="CZ33" s="23">
        <f t="shared" si="73"/>
        <v>0</v>
      </c>
      <c r="DA33" s="23">
        <f t="shared" si="73"/>
        <v>0</v>
      </c>
      <c r="DB33" s="23">
        <f t="shared" si="73"/>
        <v>0</v>
      </c>
      <c r="DC33" s="23">
        <f t="shared" si="73"/>
        <v>0</v>
      </c>
      <c r="DD33" s="23">
        <f t="shared" si="73"/>
        <v>0</v>
      </c>
      <c r="DE33" s="23">
        <f t="shared" si="73"/>
        <v>0</v>
      </c>
      <c r="DF33" s="23">
        <f t="shared" si="73"/>
        <v>13414</v>
      </c>
      <c r="DG33" s="23">
        <f t="shared" si="73"/>
        <v>7991</v>
      </c>
      <c r="DH33" s="23">
        <f t="shared" si="73"/>
        <v>11326</v>
      </c>
      <c r="DI33" s="23">
        <f t="shared" si="73"/>
        <v>204325</v>
      </c>
      <c r="DJ33" s="23">
        <f t="shared" si="73"/>
        <v>19317</v>
      </c>
      <c r="DK33" s="23">
        <f t="shared" si="73"/>
        <v>223642</v>
      </c>
    </row>
    <row r="34" spans="1:115" s="41" customFormat="1" ht="12.75">
      <c r="A34" s="45"/>
      <c r="B34" s="45"/>
      <c r="C34" s="46" t="s">
        <v>441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45">
        <f>CW34+CX34+CY34+DD34+DE34+DF34+DG34+DH34</f>
        <v>4046106</v>
      </c>
      <c r="CW34" s="45">
        <v>18749</v>
      </c>
      <c r="CX34" s="45">
        <v>3164</v>
      </c>
      <c r="CY34" s="45">
        <v>1146202</v>
      </c>
      <c r="CZ34" s="45"/>
      <c r="DA34" s="45"/>
      <c r="DB34" s="45"/>
      <c r="DC34" s="45"/>
      <c r="DD34" s="45"/>
      <c r="DE34" s="45">
        <v>19075</v>
      </c>
      <c r="DF34" s="45">
        <v>5008</v>
      </c>
      <c r="DG34" s="45">
        <v>20066</v>
      </c>
      <c r="DH34" s="45">
        <v>2833842</v>
      </c>
      <c r="DI34" s="44">
        <f>CW34+CX34+CY34+DD34+DE34+DF34</f>
        <v>1192198</v>
      </c>
      <c r="DJ34" s="44">
        <f>DG34+DH34</f>
        <v>2853908</v>
      </c>
      <c r="DK34" s="44">
        <f>DI34+DJ34</f>
        <v>4046106</v>
      </c>
    </row>
    <row r="35" spans="1:115" s="41" customFormat="1" ht="12.75">
      <c r="A35" s="45"/>
      <c r="B35" s="45"/>
      <c r="C35" s="46" t="s">
        <v>40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>
        <f>CV34+CV33</f>
        <v>4269748</v>
      </c>
      <c r="CW35" s="23">
        <f aca="true" t="shared" si="74" ref="CW35:DK35">CW34+CW33</f>
        <v>57740</v>
      </c>
      <c r="CX35" s="23">
        <f t="shared" si="74"/>
        <v>13779</v>
      </c>
      <c r="CY35" s="23">
        <f t="shared" si="74"/>
        <v>1287507</v>
      </c>
      <c r="CZ35" s="23">
        <f t="shared" si="74"/>
        <v>0</v>
      </c>
      <c r="DA35" s="23">
        <f t="shared" si="74"/>
        <v>0</v>
      </c>
      <c r="DB35" s="23">
        <f t="shared" si="74"/>
        <v>0</v>
      </c>
      <c r="DC35" s="23">
        <f t="shared" si="74"/>
        <v>0</v>
      </c>
      <c r="DD35" s="23">
        <f t="shared" si="74"/>
        <v>0</v>
      </c>
      <c r="DE35" s="23">
        <f t="shared" si="74"/>
        <v>19075</v>
      </c>
      <c r="DF35" s="23">
        <f t="shared" si="74"/>
        <v>18422</v>
      </c>
      <c r="DG35" s="23">
        <f t="shared" si="74"/>
        <v>28057</v>
      </c>
      <c r="DH35" s="23">
        <f t="shared" si="74"/>
        <v>2845168</v>
      </c>
      <c r="DI35" s="23">
        <f t="shared" si="74"/>
        <v>1396523</v>
      </c>
      <c r="DJ35" s="23">
        <f t="shared" si="74"/>
        <v>2873225</v>
      </c>
      <c r="DK35" s="23">
        <f t="shared" si="74"/>
        <v>4269748</v>
      </c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5">
    <mergeCell ref="CW1:DH1"/>
    <mergeCell ref="CW2:DH2"/>
    <mergeCell ref="DI2:DK2"/>
    <mergeCell ref="CZ3:DA3"/>
    <mergeCell ref="DB3:DC3"/>
    <mergeCell ref="BD3:BE3"/>
    <mergeCell ref="BF3:BG3"/>
    <mergeCell ref="BT3:BU3"/>
    <mergeCell ref="BV3:BW3"/>
    <mergeCell ref="CJ3:CK3"/>
    <mergeCell ref="CL3:CM3"/>
    <mergeCell ref="H3:I3"/>
    <mergeCell ref="J3:K3"/>
    <mergeCell ref="X3:Y3"/>
    <mergeCell ref="Z3:AA3"/>
    <mergeCell ref="AN3:AO3"/>
    <mergeCell ref="AP3:AQ3"/>
    <mergeCell ref="BA2:BL2"/>
    <mergeCell ref="BM2:BO2"/>
    <mergeCell ref="BQ2:CB2"/>
    <mergeCell ref="CC2:CE2"/>
    <mergeCell ref="CG2:CR2"/>
    <mergeCell ref="CS2:CU2"/>
    <mergeCell ref="E2:P2"/>
    <mergeCell ref="Q2:S2"/>
    <mergeCell ref="U2:AF2"/>
    <mergeCell ref="AG2:AI2"/>
    <mergeCell ref="AK2:AV2"/>
    <mergeCell ref="AW2:AY2"/>
    <mergeCell ref="E1:P1"/>
    <mergeCell ref="U1:AF1"/>
    <mergeCell ref="AK1:AV1"/>
    <mergeCell ref="BA1:BL1"/>
    <mergeCell ref="BQ1:CB1"/>
    <mergeCell ref="CG1:CR1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0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U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M27" sqref="M27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bestFit="1" customWidth="1"/>
    <col min="5" max="7" width="10.75390625" style="2" customWidth="1"/>
    <col min="8" max="11" width="9.125" style="2" hidden="1" customWidth="1"/>
    <col min="12" max="19" width="10.75390625" style="2" customWidth="1"/>
    <col min="20" max="20" width="16.00390625" style="2" bestFit="1" customWidth="1"/>
    <col min="21" max="23" width="10.75390625" style="2" customWidth="1"/>
    <col min="24" max="27" width="9.125" style="2" hidden="1" customWidth="1"/>
    <col min="28" max="35" width="10.75390625" style="2" customWidth="1"/>
    <col min="36" max="36" width="16.00390625" style="2" bestFit="1" customWidth="1"/>
    <col min="37" max="39" width="10.75390625" style="2" customWidth="1"/>
    <col min="40" max="43" width="10.75390625" style="2" hidden="1" customWidth="1"/>
    <col min="44" max="51" width="10.75390625" style="2" customWidth="1"/>
    <col min="52" max="52" width="16.00390625" style="2" bestFit="1" customWidth="1"/>
    <col min="53" max="55" width="11.75390625" style="2" customWidth="1"/>
    <col min="56" max="59" width="0" style="2" hidden="1" customWidth="1"/>
    <col min="60" max="67" width="11.75390625" style="2" customWidth="1"/>
    <col min="68" max="68" width="16.00390625" style="2" bestFit="1" customWidth="1"/>
    <col min="69" max="71" width="11.75390625" style="2" customWidth="1"/>
    <col min="72" max="75" width="0" style="2" hidden="1" customWidth="1"/>
    <col min="76" max="83" width="11.75390625" style="2" customWidth="1"/>
    <col min="84" max="84" width="16.00390625" style="2" bestFit="1" customWidth="1"/>
    <col min="85" max="87" width="11.75390625" style="2" customWidth="1"/>
    <col min="88" max="91" width="0" style="2" hidden="1" customWidth="1"/>
    <col min="92" max="16384" width="11.75390625" style="2" customWidth="1"/>
  </cols>
  <sheetData>
    <row r="1" spans="1:99" ht="12.75">
      <c r="A1" s="25" t="s">
        <v>7</v>
      </c>
      <c r="B1" s="25"/>
      <c r="C1" s="25" t="s">
        <v>7</v>
      </c>
      <c r="D1" s="25"/>
      <c r="E1" s="298" t="s">
        <v>39</v>
      </c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300"/>
      <c r="Q1" s="22"/>
      <c r="R1" s="19"/>
      <c r="S1" s="34"/>
      <c r="T1" s="25"/>
      <c r="U1" s="298" t="s">
        <v>39</v>
      </c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300"/>
      <c r="AG1" s="22"/>
      <c r="AH1" s="19"/>
      <c r="AI1" s="34"/>
      <c r="AJ1" s="25"/>
      <c r="AK1" s="298" t="s">
        <v>39</v>
      </c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300"/>
      <c r="AW1" s="22"/>
      <c r="AX1" s="19"/>
      <c r="AY1" s="34"/>
      <c r="AZ1" s="25"/>
      <c r="BA1" s="298" t="s">
        <v>39</v>
      </c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300"/>
      <c r="BM1" s="22"/>
      <c r="BN1" s="19"/>
      <c r="BO1" s="34"/>
      <c r="BP1" s="25"/>
      <c r="BQ1" s="298" t="s">
        <v>39</v>
      </c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300"/>
      <c r="CC1" s="22"/>
      <c r="CD1" s="19"/>
      <c r="CE1" s="34"/>
      <c r="CF1" s="25"/>
      <c r="CG1" s="298" t="s">
        <v>39</v>
      </c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300"/>
      <c r="CS1" s="22"/>
      <c r="CT1" s="19"/>
      <c r="CU1" s="34"/>
    </row>
    <row r="2" spans="1:99" ht="12.75">
      <c r="A2" s="20" t="s">
        <v>8</v>
      </c>
      <c r="B2" s="20" t="s">
        <v>2</v>
      </c>
      <c r="C2" s="20" t="s">
        <v>59</v>
      </c>
      <c r="D2" s="25" t="s">
        <v>326</v>
      </c>
      <c r="E2" s="301" t="s">
        <v>327</v>
      </c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3"/>
      <c r="Q2" s="301" t="s">
        <v>138</v>
      </c>
      <c r="R2" s="302"/>
      <c r="S2" s="303"/>
      <c r="T2" s="25" t="s">
        <v>329</v>
      </c>
      <c r="U2" s="301" t="s">
        <v>332</v>
      </c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3"/>
      <c r="AG2" s="301" t="s">
        <v>138</v>
      </c>
      <c r="AH2" s="302"/>
      <c r="AI2" s="303"/>
      <c r="AJ2" s="25" t="s">
        <v>329</v>
      </c>
      <c r="AK2" s="301" t="s">
        <v>336</v>
      </c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3"/>
      <c r="AW2" s="301" t="s">
        <v>138</v>
      </c>
      <c r="AX2" s="302"/>
      <c r="AY2" s="303"/>
      <c r="AZ2" s="25" t="s">
        <v>329</v>
      </c>
      <c r="BA2" s="301" t="s">
        <v>368</v>
      </c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3"/>
      <c r="BM2" s="301" t="s">
        <v>138</v>
      </c>
      <c r="BN2" s="302"/>
      <c r="BO2" s="303"/>
      <c r="BP2" s="25" t="s">
        <v>329</v>
      </c>
      <c r="BQ2" s="301" t="s">
        <v>370</v>
      </c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3"/>
      <c r="CC2" s="301" t="s">
        <v>138</v>
      </c>
      <c r="CD2" s="302"/>
      <c r="CE2" s="303"/>
      <c r="CF2" s="25" t="s">
        <v>329</v>
      </c>
      <c r="CG2" s="301" t="s">
        <v>373</v>
      </c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3"/>
      <c r="CS2" s="301" t="s">
        <v>138</v>
      </c>
      <c r="CT2" s="302"/>
      <c r="CU2" s="303"/>
    </row>
    <row r="3" spans="1:99" ht="12.75">
      <c r="A3" s="20" t="s">
        <v>6</v>
      </c>
      <c r="B3" s="20" t="s">
        <v>3</v>
      </c>
      <c r="C3" s="20" t="s">
        <v>156</v>
      </c>
      <c r="D3" s="20" t="s">
        <v>325</v>
      </c>
      <c r="E3" s="25" t="s">
        <v>114</v>
      </c>
      <c r="F3" s="25" t="s">
        <v>139</v>
      </c>
      <c r="G3" s="25" t="s">
        <v>140</v>
      </c>
      <c r="H3" s="304" t="s">
        <v>117</v>
      </c>
      <c r="I3" s="305"/>
      <c r="J3" s="304" t="s">
        <v>141</v>
      </c>
      <c r="K3" s="305"/>
      <c r="L3" s="29" t="s">
        <v>164</v>
      </c>
      <c r="M3" s="25" t="s">
        <v>97</v>
      </c>
      <c r="N3" s="25" t="s">
        <v>167</v>
      </c>
      <c r="O3" s="25" t="s">
        <v>119</v>
      </c>
      <c r="P3" s="25" t="s">
        <v>120</v>
      </c>
      <c r="Q3" s="20" t="s">
        <v>136</v>
      </c>
      <c r="R3" s="20" t="s">
        <v>120</v>
      </c>
      <c r="S3" s="25" t="s">
        <v>39</v>
      </c>
      <c r="T3" s="20" t="s">
        <v>330</v>
      </c>
      <c r="U3" s="25" t="s">
        <v>114</v>
      </c>
      <c r="V3" s="25" t="s">
        <v>139</v>
      </c>
      <c r="W3" s="25" t="s">
        <v>140</v>
      </c>
      <c r="X3" s="304" t="s">
        <v>117</v>
      </c>
      <c r="Y3" s="305"/>
      <c r="Z3" s="304" t="s">
        <v>141</v>
      </c>
      <c r="AA3" s="305"/>
      <c r="AB3" s="29" t="s">
        <v>164</v>
      </c>
      <c r="AC3" s="25" t="s">
        <v>97</v>
      </c>
      <c r="AD3" s="25" t="s">
        <v>167</v>
      </c>
      <c r="AE3" s="25" t="s">
        <v>119</v>
      </c>
      <c r="AF3" s="25" t="s">
        <v>120</v>
      </c>
      <c r="AG3" s="20" t="s">
        <v>136</v>
      </c>
      <c r="AH3" s="20" t="s">
        <v>120</v>
      </c>
      <c r="AI3" s="25" t="s">
        <v>39</v>
      </c>
      <c r="AJ3" s="20" t="s">
        <v>335</v>
      </c>
      <c r="AK3" s="25" t="s">
        <v>114</v>
      </c>
      <c r="AL3" s="25" t="s">
        <v>139</v>
      </c>
      <c r="AM3" s="25" t="s">
        <v>140</v>
      </c>
      <c r="AN3" s="304" t="s">
        <v>117</v>
      </c>
      <c r="AO3" s="305"/>
      <c r="AP3" s="304" t="s">
        <v>141</v>
      </c>
      <c r="AQ3" s="305"/>
      <c r="AR3" s="29" t="s">
        <v>164</v>
      </c>
      <c r="AS3" s="25" t="s">
        <v>97</v>
      </c>
      <c r="AT3" s="25" t="s">
        <v>167</v>
      </c>
      <c r="AU3" s="25" t="s">
        <v>119</v>
      </c>
      <c r="AV3" s="25" t="s">
        <v>120</v>
      </c>
      <c r="AW3" s="20" t="s">
        <v>136</v>
      </c>
      <c r="AX3" s="20" t="s">
        <v>120</v>
      </c>
      <c r="AY3" s="25" t="s">
        <v>39</v>
      </c>
      <c r="AZ3" s="20" t="s">
        <v>367</v>
      </c>
      <c r="BA3" s="25" t="s">
        <v>114</v>
      </c>
      <c r="BB3" s="25" t="s">
        <v>139</v>
      </c>
      <c r="BC3" s="25" t="s">
        <v>140</v>
      </c>
      <c r="BD3" s="304" t="s">
        <v>117</v>
      </c>
      <c r="BE3" s="305"/>
      <c r="BF3" s="304" t="s">
        <v>141</v>
      </c>
      <c r="BG3" s="305"/>
      <c r="BH3" s="29" t="s">
        <v>164</v>
      </c>
      <c r="BI3" s="25" t="s">
        <v>97</v>
      </c>
      <c r="BJ3" s="25" t="s">
        <v>167</v>
      </c>
      <c r="BK3" s="25" t="s">
        <v>119</v>
      </c>
      <c r="BL3" s="25" t="s">
        <v>120</v>
      </c>
      <c r="BM3" s="20" t="s">
        <v>136</v>
      </c>
      <c r="BN3" s="20" t="s">
        <v>120</v>
      </c>
      <c r="BO3" s="25" t="s">
        <v>39</v>
      </c>
      <c r="BP3" s="20" t="s">
        <v>369</v>
      </c>
      <c r="BQ3" s="25" t="s">
        <v>114</v>
      </c>
      <c r="BR3" s="25" t="s">
        <v>139</v>
      </c>
      <c r="BS3" s="25" t="s">
        <v>140</v>
      </c>
      <c r="BT3" s="304" t="s">
        <v>117</v>
      </c>
      <c r="BU3" s="305"/>
      <c r="BV3" s="304" t="s">
        <v>141</v>
      </c>
      <c r="BW3" s="305"/>
      <c r="BX3" s="29" t="s">
        <v>164</v>
      </c>
      <c r="BY3" s="25" t="s">
        <v>97</v>
      </c>
      <c r="BZ3" s="25" t="s">
        <v>167</v>
      </c>
      <c r="CA3" s="25" t="s">
        <v>119</v>
      </c>
      <c r="CB3" s="25" t="s">
        <v>120</v>
      </c>
      <c r="CC3" s="20" t="s">
        <v>136</v>
      </c>
      <c r="CD3" s="20" t="s">
        <v>120</v>
      </c>
      <c r="CE3" s="25" t="s">
        <v>39</v>
      </c>
      <c r="CF3" s="20" t="s">
        <v>371</v>
      </c>
      <c r="CG3" s="25" t="s">
        <v>114</v>
      </c>
      <c r="CH3" s="25" t="s">
        <v>139</v>
      </c>
      <c r="CI3" s="25" t="s">
        <v>140</v>
      </c>
      <c r="CJ3" s="304" t="s">
        <v>117</v>
      </c>
      <c r="CK3" s="305"/>
      <c r="CL3" s="304" t="s">
        <v>141</v>
      </c>
      <c r="CM3" s="305"/>
      <c r="CN3" s="29" t="s">
        <v>164</v>
      </c>
      <c r="CO3" s="25" t="s">
        <v>97</v>
      </c>
      <c r="CP3" s="25" t="s">
        <v>167</v>
      </c>
      <c r="CQ3" s="25" t="s">
        <v>119</v>
      </c>
      <c r="CR3" s="25" t="s">
        <v>120</v>
      </c>
      <c r="CS3" s="20" t="s">
        <v>136</v>
      </c>
      <c r="CT3" s="20" t="s">
        <v>120</v>
      </c>
      <c r="CU3" s="25" t="s">
        <v>39</v>
      </c>
    </row>
    <row r="4" spans="1:99" ht="12.75">
      <c r="A4" s="20" t="s">
        <v>7</v>
      </c>
      <c r="B4" s="20"/>
      <c r="C4" s="35"/>
      <c r="D4" s="20" t="s">
        <v>324</v>
      </c>
      <c r="E4" s="24" t="s">
        <v>121</v>
      </c>
      <c r="F4" s="24" t="s">
        <v>127</v>
      </c>
      <c r="G4" s="24" t="s">
        <v>142</v>
      </c>
      <c r="H4" s="24" t="s">
        <v>124</v>
      </c>
      <c r="I4" s="24" t="s">
        <v>125</v>
      </c>
      <c r="J4" s="24" t="s">
        <v>124</v>
      </c>
      <c r="K4" s="24" t="s">
        <v>125</v>
      </c>
      <c r="L4" s="24" t="s">
        <v>165</v>
      </c>
      <c r="M4" s="24" t="s">
        <v>162</v>
      </c>
      <c r="N4" s="24" t="s">
        <v>166</v>
      </c>
      <c r="O4" s="24" t="s">
        <v>128</v>
      </c>
      <c r="P4" s="24" t="s">
        <v>128</v>
      </c>
      <c r="Q4" s="20" t="s">
        <v>328</v>
      </c>
      <c r="R4" s="20" t="s">
        <v>328</v>
      </c>
      <c r="S4" s="20" t="s">
        <v>328</v>
      </c>
      <c r="T4" s="20" t="s">
        <v>331</v>
      </c>
      <c r="U4" s="24" t="s">
        <v>121</v>
      </c>
      <c r="V4" s="24" t="s">
        <v>127</v>
      </c>
      <c r="W4" s="24" t="s">
        <v>142</v>
      </c>
      <c r="X4" s="24" t="s">
        <v>124</v>
      </c>
      <c r="Y4" s="24" t="s">
        <v>125</v>
      </c>
      <c r="Z4" s="24" t="s">
        <v>124</v>
      </c>
      <c r="AA4" s="24" t="s">
        <v>125</v>
      </c>
      <c r="AB4" s="24" t="s">
        <v>165</v>
      </c>
      <c r="AC4" s="24" t="s">
        <v>162</v>
      </c>
      <c r="AD4" s="24" t="s">
        <v>166</v>
      </c>
      <c r="AE4" s="24" t="s">
        <v>128</v>
      </c>
      <c r="AF4" s="24" t="s">
        <v>128</v>
      </c>
      <c r="AG4" s="20" t="s">
        <v>328</v>
      </c>
      <c r="AH4" s="20" t="s">
        <v>328</v>
      </c>
      <c r="AI4" s="20" t="s">
        <v>328</v>
      </c>
      <c r="AJ4" s="20" t="s">
        <v>331</v>
      </c>
      <c r="AK4" s="24" t="s">
        <v>121</v>
      </c>
      <c r="AL4" s="24" t="s">
        <v>127</v>
      </c>
      <c r="AM4" s="24" t="s">
        <v>142</v>
      </c>
      <c r="AN4" s="24" t="s">
        <v>124</v>
      </c>
      <c r="AO4" s="24" t="s">
        <v>125</v>
      </c>
      <c r="AP4" s="24" t="s">
        <v>124</v>
      </c>
      <c r="AQ4" s="24" t="s">
        <v>125</v>
      </c>
      <c r="AR4" s="24" t="s">
        <v>165</v>
      </c>
      <c r="AS4" s="24" t="s">
        <v>162</v>
      </c>
      <c r="AT4" s="24" t="s">
        <v>166</v>
      </c>
      <c r="AU4" s="24" t="s">
        <v>128</v>
      </c>
      <c r="AV4" s="24" t="s">
        <v>128</v>
      </c>
      <c r="AW4" s="20" t="s">
        <v>328</v>
      </c>
      <c r="AX4" s="20" t="s">
        <v>328</v>
      </c>
      <c r="AY4" s="20" t="s">
        <v>328</v>
      </c>
      <c r="AZ4" s="20" t="s">
        <v>348</v>
      </c>
      <c r="BA4" s="24" t="s">
        <v>121</v>
      </c>
      <c r="BB4" s="24" t="s">
        <v>127</v>
      </c>
      <c r="BC4" s="24" t="s">
        <v>142</v>
      </c>
      <c r="BD4" s="24" t="s">
        <v>124</v>
      </c>
      <c r="BE4" s="24" t="s">
        <v>125</v>
      </c>
      <c r="BF4" s="24" t="s">
        <v>124</v>
      </c>
      <c r="BG4" s="24" t="s">
        <v>125</v>
      </c>
      <c r="BH4" s="24" t="s">
        <v>165</v>
      </c>
      <c r="BI4" s="24" t="s">
        <v>162</v>
      </c>
      <c r="BJ4" s="24" t="s">
        <v>166</v>
      </c>
      <c r="BK4" s="24" t="s">
        <v>128</v>
      </c>
      <c r="BL4" s="24" t="s">
        <v>128</v>
      </c>
      <c r="BM4" s="20" t="s">
        <v>328</v>
      </c>
      <c r="BN4" s="20" t="s">
        <v>328</v>
      </c>
      <c r="BO4" s="20" t="s">
        <v>328</v>
      </c>
      <c r="BP4" s="20" t="s">
        <v>349</v>
      </c>
      <c r="BQ4" s="24" t="s">
        <v>121</v>
      </c>
      <c r="BR4" s="24" t="s">
        <v>127</v>
      </c>
      <c r="BS4" s="24" t="s">
        <v>142</v>
      </c>
      <c r="BT4" s="24" t="s">
        <v>124</v>
      </c>
      <c r="BU4" s="24" t="s">
        <v>125</v>
      </c>
      <c r="BV4" s="24" t="s">
        <v>124</v>
      </c>
      <c r="BW4" s="24" t="s">
        <v>125</v>
      </c>
      <c r="BX4" s="24" t="s">
        <v>165</v>
      </c>
      <c r="BY4" s="24" t="s">
        <v>162</v>
      </c>
      <c r="BZ4" s="24" t="s">
        <v>166</v>
      </c>
      <c r="CA4" s="24" t="s">
        <v>128</v>
      </c>
      <c r="CB4" s="24" t="s">
        <v>128</v>
      </c>
      <c r="CC4" s="20" t="s">
        <v>328</v>
      </c>
      <c r="CD4" s="20" t="s">
        <v>328</v>
      </c>
      <c r="CE4" s="20" t="s">
        <v>328</v>
      </c>
      <c r="CF4" s="20" t="s">
        <v>372</v>
      </c>
      <c r="CG4" s="24" t="s">
        <v>121</v>
      </c>
      <c r="CH4" s="24" t="s">
        <v>127</v>
      </c>
      <c r="CI4" s="24" t="s">
        <v>142</v>
      </c>
      <c r="CJ4" s="24" t="s">
        <v>124</v>
      </c>
      <c r="CK4" s="24" t="s">
        <v>125</v>
      </c>
      <c r="CL4" s="24" t="s">
        <v>124</v>
      </c>
      <c r="CM4" s="24" t="s">
        <v>125</v>
      </c>
      <c r="CN4" s="24" t="s">
        <v>165</v>
      </c>
      <c r="CO4" s="24" t="s">
        <v>162</v>
      </c>
      <c r="CP4" s="24" t="s">
        <v>166</v>
      </c>
      <c r="CQ4" s="24" t="s">
        <v>128</v>
      </c>
      <c r="CR4" s="24" t="s">
        <v>128</v>
      </c>
      <c r="CS4" s="20" t="s">
        <v>328</v>
      </c>
      <c r="CT4" s="20" t="s">
        <v>328</v>
      </c>
      <c r="CU4" s="20" t="s">
        <v>328</v>
      </c>
    </row>
    <row r="5" spans="1:99" ht="12.75">
      <c r="A5" s="36"/>
      <c r="B5" s="36"/>
      <c r="C5" s="36"/>
      <c r="D5" s="36" t="s">
        <v>5</v>
      </c>
      <c r="E5" s="36" t="s">
        <v>60</v>
      </c>
      <c r="F5" s="36" t="s">
        <v>61</v>
      </c>
      <c r="G5" s="36" t="s">
        <v>64</v>
      </c>
      <c r="H5" s="36" t="s">
        <v>65</v>
      </c>
      <c r="I5" s="36" t="s">
        <v>62</v>
      </c>
      <c r="J5" s="36" t="s">
        <v>66</v>
      </c>
      <c r="K5" s="36" t="s">
        <v>63</v>
      </c>
      <c r="L5" s="36" t="s">
        <v>113</v>
      </c>
      <c r="M5" s="36" t="s">
        <v>12</v>
      </c>
      <c r="N5" s="36" t="s">
        <v>14</v>
      </c>
      <c r="O5" s="36" t="s">
        <v>16</v>
      </c>
      <c r="P5" s="36" t="s">
        <v>17</v>
      </c>
      <c r="Q5" s="36" t="s">
        <v>19</v>
      </c>
      <c r="R5" s="36" t="s">
        <v>20</v>
      </c>
      <c r="S5" s="36" t="s">
        <v>21</v>
      </c>
      <c r="T5" s="36" t="s">
        <v>22</v>
      </c>
      <c r="U5" s="36" t="s">
        <v>23</v>
      </c>
      <c r="V5" s="36" t="s">
        <v>24</v>
      </c>
      <c r="W5" s="36" t="s">
        <v>25</v>
      </c>
      <c r="X5" s="36" t="s">
        <v>26</v>
      </c>
      <c r="Y5" s="36" t="s">
        <v>28</v>
      </c>
      <c r="Z5" s="36" t="s">
        <v>29</v>
      </c>
      <c r="AA5" s="36" t="s">
        <v>34</v>
      </c>
      <c r="AB5" s="36" t="s">
        <v>35</v>
      </c>
      <c r="AC5" s="36" t="s">
        <v>67</v>
      </c>
      <c r="AD5" s="36" t="s">
        <v>102</v>
      </c>
      <c r="AE5" s="36" t="s">
        <v>129</v>
      </c>
      <c r="AF5" s="36" t="s">
        <v>130</v>
      </c>
      <c r="AG5" s="36" t="s">
        <v>131</v>
      </c>
      <c r="AH5" s="36" t="s">
        <v>108</v>
      </c>
      <c r="AI5" s="36" t="s">
        <v>103</v>
      </c>
      <c r="AJ5" s="36" t="s">
        <v>132</v>
      </c>
      <c r="AK5" s="36" t="s">
        <v>107</v>
      </c>
      <c r="AL5" s="36" t="s">
        <v>133</v>
      </c>
      <c r="AM5" s="36" t="s">
        <v>104</v>
      </c>
      <c r="AN5" s="36" t="s">
        <v>184</v>
      </c>
      <c r="AO5" s="36" t="s">
        <v>185</v>
      </c>
      <c r="AP5" s="36" t="s">
        <v>144</v>
      </c>
      <c r="AQ5" s="36" t="s">
        <v>109</v>
      </c>
      <c r="AR5" s="36" t="s">
        <v>186</v>
      </c>
      <c r="AS5" s="36" t="s">
        <v>143</v>
      </c>
      <c r="AT5" s="36" t="s">
        <v>99</v>
      </c>
      <c r="AU5" s="36" t="s">
        <v>105</v>
      </c>
      <c r="AV5" s="36" t="s">
        <v>111</v>
      </c>
      <c r="AW5" s="36" t="s">
        <v>333</v>
      </c>
      <c r="AX5" s="36" t="s">
        <v>334</v>
      </c>
      <c r="AY5" s="36" t="s">
        <v>110</v>
      </c>
      <c r="AZ5" s="36" t="s">
        <v>153</v>
      </c>
      <c r="BA5" s="36" t="s">
        <v>337</v>
      </c>
      <c r="BB5" s="36" t="s">
        <v>338</v>
      </c>
      <c r="BC5" s="36" t="s">
        <v>154</v>
      </c>
      <c r="BD5" s="36" t="s">
        <v>155</v>
      </c>
      <c r="BE5" s="36" t="s">
        <v>145</v>
      </c>
      <c r="BF5" s="36" t="s">
        <v>106</v>
      </c>
      <c r="BG5" s="36" t="s">
        <v>100</v>
      </c>
      <c r="BH5" s="36" t="s">
        <v>101</v>
      </c>
      <c r="BI5" s="36" t="s">
        <v>339</v>
      </c>
      <c r="BJ5" s="36" t="s">
        <v>340</v>
      </c>
      <c r="BK5" s="36" t="s">
        <v>341</v>
      </c>
      <c r="BL5" s="36" t="s">
        <v>342</v>
      </c>
      <c r="BM5" s="36" t="s">
        <v>343</v>
      </c>
      <c r="BN5" s="36" t="s">
        <v>344</v>
      </c>
      <c r="BO5" s="36" t="s">
        <v>345</v>
      </c>
      <c r="BP5" s="36" t="s">
        <v>351</v>
      </c>
      <c r="BQ5" s="36" t="s">
        <v>352</v>
      </c>
      <c r="BR5" s="36" t="s">
        <v>353</v>
      </c>
      <c r="BS5" s="36" t="s">
        <v>354</v>
      </c>
      <c r="BT5" s="36" t="s">
        <v>355</v>
      </c>
      <c r="BU5" s="36" t="s">
        <v>356</v>
      </c>
      <c r="BV5" s="36" t="s">
        <v>357</v>
      </c>
      <c r="BW5" s="36" t="s">
        <v>358</v>
      </c>
      <c r="BX5" s="36" t="s">
        <v>359</v>
      </c>
      <c r="BY5" s="36" t="s">
        <v>360</v>
      </c>
      <c r="BZ5" s="36" t="s">
        <v>361</v>
      </c>
      <c r="CA5" s="36" t="s">
        <v>362</v>
      </c>
      <c r="CB5" s="36" t="s">
        <v>363</v>
      </c>
      <c r="CC5" s="36" t="s">
        <v>364</v>
      </c>
      <c r="CD5" s="36" t="s">
        <v>365</v>
      </c>
      <c r="CE5" s="36" t="s">
        <v>366</v>
      </c>
      <c r="CF5" s="36" t="s">
        <v>374</v>
      </c>
      <c r="CG5" s="36" t="s">
        <v>375</v>
      </c>
      <c r="CH5" s="36" t="s">
        <v>376</v>
      </c>
      <c r="CI5" s="36" t="s">
        <v>377</v>
      </c>
      <c r="CJ5" s="36" t="s">
        <v>378</v>
      </c>
      <c r="CK5" s="36" t="s">
        <v>379</v>
      </c>
      <c r="CL5" s="36" t="s">
        <v>380</v>
      </c>
      <c r="CM5" s="36" t="s">
        <v>381</v>
      </c>
      <c r="CN5" s="36" t="s">
        <v>382</v>
      </c>
      <c r="CO5" s="36" t="s">
        <v>383</v>
      </c>
      <c r="CP5" s="36" t="s">
        <v>384</v>
      </c>
      <c r="CQ5" s="36" t="s">
        <v>385</v>
      </c>
      <c r="CR5" s="36" t="s">
        <v>386</v>
      </c>
      <c r="CS5" s="36" t="s">
        <v>387</v>
      </c>
      <c r="CT5" s="36" t="s">
        <v>388</v>
      </c>
      <c r="CU5" s="36" t="s">
        <v>389</v>
      </c>
    </row>
    <row r="6" spans="1:99" s="41" customFormat="1" ht="12.75">
      <c r="A6" s="37" t="s">
        <v>43</v>
      </c>
      <c r="B6" s="37"/>
      <c r="C6" s="72" t="s">
        <v>77</v>
      </c>
      <c r="D6" s="44">
        <f>E6+F6+G6+L6+M6+N6+O6+P6</f>
        <v>16855</v>
      </c>
      <c r="E6" s="37">
        <v>0</v>
      </c>
      <c r="F6" s="37">
        <v>0</v>
      </c>
      <c r="G6" s="37">
        <v>16855</v>
      </c>
      <c r="H6" s="17"/>
      <c r="I6" s="17"/>
      <c r="J6" s="17"/>
      <c r="K6" s="17"/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44">
        <f>E6+F6+G6+L6+M6+N6</f>
        <v>16855</v>
      </c>
      <c r="R6" s="44">
        <f>O6+P6</f>
        <v>0</v>
      </c>
      <c r="S6" s="44">
        <f>Q6+R6</f>
        <v>16855</v>
      </c>
      <c r="T6" s="44">
        <f>U6+V6+W6+AB6+AC6+AD6+AE6+AF6</f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44">
        <f>U6+V6+W6+AB6+AC6+AD6</f>
        <v>0</v>
      </c>
      <c r="AH6" s="44">
        <f>AE6+AF6</f>
        <v>0</v>
      </c>
      <c r="AI6" s="44">
        <f>AG6+AH6</f>
        <v>0</v>
      </c>
      <c r="AJ6" s="44">
        <f>AK6+AL6+AM6+AR6+AS6+AT6+AU6+AV6</f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44">
        <f>AK6+AL6+AM6+AR6+AS6+AT6</f>
        <v>0</v>
      </c>
      <c r="AX6" s="44">
        <f>AU6+AV6</f>
        <v>0</v>
      </c>
      <c r="AY6" s="44">
        <f>AW6+AX6</f>
        <v>0</v>
      </c>
      <c r="AZ6" s="44">
        <f>BA6+BB6+BC6+BH6+BI6+BJ6+BK6+BL6</f>
        <v>0</v>
      </c>
      <c r="BA6" s="37">
        <v>0</v>
      </c>
      <c r="BB6" s="37">
        <v>0</v>
      </c>
      <c r="BC6" s="37">
        <v>0</v>
      </c>
      <c r="BD6" s="37">
        <v>0</v>
      </c>
      <c r="BE6" s="37">
        <v>0</v>
      </c>
      <c r="BF6" s="37">
        <v>0</v>
      </c>
      <c r="BG6" s="37">
        <v>0</v>
      </c>
      <c r="BH6" s="37">
        <v>0</v>
      </c>
      <c r="BI6" s="37">
        <v>0</v>
      </c>
      <c r="BJ6" s="37">
        <v>0</v>
      </c>
      <c r="BK6" s="37">
        <v>0</v>
      </c>
      <c r="BL6" s="37">
        <v>0</v>
      </c>
      <c r="BM6" s="44">
        <f>BA6+BB6+BC6+BH6+BI6+BJ6</f>
        <v>0</v>
      </c>
      <c r="BN6" s="44">
        <f>BK6+BL6</f>
        <v>0</v>
      </c>
      <c r="BO6" s="44">
        <f>BM6+BN6</f>
        <v>0</v>
      </c>
      <c r="BP6" s="44">
        <f>BQ6+BR6+BS6+BX6+BY6+BZ6+CA6+CB6</f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0</v>
      </c>
      <c r="CB6" s="37">
        <v>0</v>
      </c>
      <c r="CC6" s="44">
        <f>BQ6+BR6+BS6+BX6+BY6+BZ6</f>
        <v>0</v>
      </c>
      <c r="CD6" s="44">
        <f>CA6+CB6</f>
        <v>0</v>
      </c>
      <c r="CE6" s="44">
        <f>CC6+CD6</f>
        <v>0</v>
      </c>
      <c r="CF6" s="44">
        <f>CG6+CH6+CI6+CN6+CO6+CP6+CQ6+CR6</f>
        <v>16855</v>
      </c>
      <c r="CG6" s="37">
        <v>0</v>
      </c>
      <c r="CH6" s="37">
        <v>0</v>
      </c>
      <c r="CI6" s="37">
        <v>16855</v>
      </c>
      <c r="CJ6" s="190"/>
      <c r="CK6" s="190"/>
      <c r="CL6" s="190"/>
      <c r="CM6" s="17"/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44">
        <f>CG6+CH6+CI6+CN6+CO6+CP6</f>
        <v>16855</v>
      </c>
      <c r="CT6" s="44">
        <f>CQ6+CR6</f>
        <v>0</v>
      </c>
      <c r="CU6" s="44">
        <f>CS6+CT6</f>
        <v>16855</v>
      </c>
    </row>
    <row r="7" spans="1:99" s="41" customFormat="1" ht="12.75">
      <c r="A7" s="37" t="s">
        <v>44</v>
      </c>
      <c r="B7" s="37"/>
      <c r="C7" s="37" t="s">
        <v>68</v>
      </c>
      <c r="D7" s="44">
        <f aca="true" t="shared" si="0" ref="D7:D32">E7+F7+G7+L7+M7+N7+O7+P7</f>
        <v>159106</v>
      </c>
      <c r="E7" s="43">
        <f aca="true" t="shared" si="1" ref="E7:P7">E8+E9+E10+E11+E12+E13+E14+E15+E16+E17+E18+E19+E20+E21</f>
        <v>25344</v>
      </c>
      <c r="F7" s="43">
        <f t="shared" si="1"/>
        <v>6546</v>
      </c>
      <c r="G7" s="43">
        <f t="shared" si="1"/>
        <v>100743</v>
      </c>
      <c r="H7" s="43">
        <f t="shared" si="1"/>
        <v>0</v>
      </c>
      <c r="I7" s="43">
        <f t="shared" si="1"/>
        <v>0</v>
      </c>
      <c r="J7" s="43">
        <f t="shared" si="1"/>
        <v>0</v>
      </c>
      <c r="K7" s="43">
        <f t="shared" si="1"/>
        <v>0</v>
      </c>
      <c r="L7" s="43">
        <f t="shared" si="1"/>
        <v>0</v>
      </c>
      <c r="M7" s="43">
        <f t="shared" si="1"/>
        <v>0</v>
      </c>
      <c r="N7" s="43">
        <f t="shared" si="1"/>
        <v>7156</v>
      </c>
      <c r="O7" s="43">
        <f t="shared" si="1"/>
        <v>7991</v>
      </c>
      <c r="P7" s="43">
        <f t="shared" si="1"/>
        <v>11326</v>
      </c>
      <c r="Q7" s="44">
        <f aca="true" t="shared" si="2" ref="Q7:Q32">E7+F7+G7+L7+M7+N7</f>
        <v>139789</v>
      </c>
      <c r="R7" s="44">
        <f aca="true" t="shared" si="3" ref="R7:R32">O7+P7</f>
        <v>19317</v>
      </c>
      <c r="S7" s="44">
        <f aca="true" t="shared" si="4" ref="S7:S32">Q7+R7</f>
        <v>159106</v>
      </c>
      <c r="T7" s="44">
        <f aca="true" t="shared" si="5" ref="T7:T32">U7+V7+W7+AB7+AC7+AD7+AE7+AF7</f>
        <v>9350</v>
      </c>
      <c r="U7" s="43">
        <f aca="true" t="shared" si="6" ref="U7:AF7">U8+U9+U10+U11+U12+U13+U14+U15+U16+U17+U18+U19+U20+U21</f>
        <v>395</v>
      </c>
      <c r="V7" s="43">
        <f t="shared" si="6"/>
        <v>196</v>
      </c>
      <c r="W7" s="43">
        <f t="shared" si="6"/>
        <v>7984</v>
      </c>
      <c r="X7" s="43">
        <f t="shared" si="6"/>
        <v>0</v>
      </c>
      <c r="Y7" s="43">
        <f t="shared" si="6"/>
        <v>0</v>
      </c>
      <c r="Z7" s="43">
        <f t="shared" si="6"/>
        <v>0</v>
      </c>
      <c r="AA7" s="43">
        <f t="shared" si="6"/>
        <v>0</v>
      </c>
      <c r="AB7" s="43">
        <f t="shared" si="6"/>
        <v>0</v>
      </c>
      <c r="AC7" s="43">
        <f t="shared" si="6"/>
        <v>0</v>
      </c>
      <c r="AD7" s="43">
        <f t="shared" si="6"/>
        <v>514</v>
      </c>
      <c r="AE7" s="43">
        <f t="shared" si="6"/>
        <v>0</v>
      </c>
      <c r="AF7" s="43">
        <f t="shared" si="6"/>
        <v>261</v>
      </c>
      <c r="AG7" s="44">
        <f aca="true" t="shared" si="7" ref="AG7:AG32">U7+V7+W7+AB7+AC7+AD7</f>
        <v>9089</v>
      </c>
      <c r="AH7" s="44">
        <f aca="true" t="shared" si="8" ref="AH7:AH32">AE7+AF7</f>
        <v>261</v>
      </c>
      <c r="AI7" s="44">
        <f aca="true" t="shared" si="9" ref="AI7:AI32">AG7+AH7</f>
        <v>9350</v>
      </c>
      <c r="AJ7" s="44">
        <f aca="true" t="shared" si="10" ref="AJ7:AJ32">AK7+AL7+AM7+AR7+AS7+AT7+AU7+AV7</f>
        <v>20888</v>
      </c>
      <c r="AK7" s="43">
        <f aca="true" t="shared" si="11" ref="AK7:AV7">AK8+AK9+AK10+AK11+AK12+AK13+AK14+AK15+AK16+AK17+AK18+AK19+AK20+AK21</f>
        <v>8088</v>
      </c>
      <c r="AL7" s="43">
        <f t="shared" si="11"/>
        <v>2278</v>
      </c>
      <c r="AM7" s="43">
        <f t="shared" si="11"/>
        <v>1980</v>
      </c>
      <c r="AN7" s="43">
        <f t="shared" si="11"/>
        <v>0</v>
      </c>
      <c r="AO7" s="43">
        <f t="shared" si="11"/>
        <v>0</v>
      </c>
      <c r="AP7" s="43">
        <f t="shared" si="11"/>
        <v>0</v>
      </c>
      <c r="AQ7" s="43">
        <f t="shared" si="11"/>
        <v>0</v>
      </c>
      <c r="AR7" s="43">
        <f t="shared" si="11"/>
        <v>0</v>
      </c>
      <c r="AS7" s="43">
        <f t="shared" si="11"/>
        <v>0</v>
      </c>
      <c r="AT7" s="43">
        <f t="shared" si="11"/>
        <v>6642</v>
      </c>
      <c r="AU7" s="43">
        <f t="shared" si="11"/>
        <v>0</v>
      </c>
      <c r="AV7" s="43">
        <f t="shared" si="11"/>
        <v>1900</v>
      </c>
      <c r="AW7" s="44">
        <f aca="true" t="shared" si="12" ref="AW7:AW32">AK7+AL7+AM7+AR7+AS7+AT7</f>
        <v>18988</v>
      </c>
      <c r="AX7" s="44">
        <f aca="true" t="shared" si="13" ref="AX7:AX32">AU7+AV7</f>
        <v>1900</v>
      </c>
      <c r="AY7" s="44">
        <f aca="true" t="shared" si="14" ref="AY7:AY32">AW7+AX7</f>
        <v>20888</v>
      </c>
      <c r="AZ7" s="44">
        <f aca="true" t="shared" si="15" ref="AZ7:AZ32">BA7+BB7+BC7+BH7+BI7+BJ7+BK7+BL7</f>
        <v>1363</v>
      </c>
      <c r="BA7" s="43">
        <f aca="true" t="shared" si="16" ref="BA7:BL7">BA8+BA9+BA10+BA11+BA12+BA13+BA14+BA15+BA16+BA17+BA18+BA19+BA20+BA21</f>
        <v>1317</v>
      </c>
      <c r="BB7" s="43">
        <f t="shared" si="16"/>
        <v>46</v>
      </c>
      <c r="BC7" s="43">
        <f t="shared" si="16"/>
        <v>0</v>
      </c>
      <c r="BD7" s="43">
        <f t="shared" si="16"/>
        <v>0</v>
      </c>
      <c r="BE7" s="43">
        <f t="shared" si="16"/>
        <v>0</v>
      </c>
      <c r="BF7" s="43">
        <f t="shared" si="16"/>
        <v>0</v>
      </c>
      <c r="BG7" s="43">
        <f t="shared" si="16"/>
        <v>0</v>
      </c>
      <c r="BH7" s="43">
        <f t="shared" si="16"/>
        <v>0</v>
      </c>
      <c r="BI7" s="43">
        <f t="shared" si="16"/>
        <v>0</v>
      </c>
      <c r="BJ7" s="43">
        <f t="shared" si="16"/>
        <v>0</v>
      </c>
      <c r="BK7" s="43">
        <f t="shared" si="16"/>
        <v>0</v>
      </c>
      <c r="BL7" s="43">
        <f t="shared" si="16"/>
        <v>0</v>
      </c>
      <c r="BM7" s="44">
        <f aca="true" t="shared" si="17" ref="BM7:BM32">BA7+BB7+BC7+BH7+BI7+BJ7</f>
        <v>1363</v>
      </c>
      <c r="BN7" s="44">
        <f aca="true" t="shared" si="18" ref="BN7:BN32">BK7+BL7</f>
        <v>0</v>
      </c>
      <c r="BO7" s="44">
        <f aca="true" t="shared" si="19" ref="BO7:BO32">BM7+BN7</f>
        <v>1363</v>
      </c>
      <c r="BP7" s="44">
        <f aca="true" t="shared" si="20" ref="BP7:BP32">BQ7+BR7+BS7+BX7+BY7+BZ7+CA7+CB7</f>
        <v>0</v>
      </c>
      <c r="BQ7" s="43">
        <f aca="true" t="shared" si="21" ref="BQ7:CB7">BQ8+BQ9+BQ10+BQ11+BQ12+BQ13+BQ14+BQ15+BQ16+BQ17+BQ18+BQ19+BQ20+BQ21</f>
        <v>0</v>
      </c>
      <c r="BR7" s="43">
        <f t="shared" si="21"/>
        <v>0</v>
      </c>
      <c r="BS7" s="43">
        <f t="shared" si="21"/>
        <v>0</v>
      </c>
      <c r="BT7" s="43">
        <f t="shared" si="21"/>
        <v>0</v>
      </c>
      <c r="BU7" s="43">
        <f t="shared" si="21"/>
        <v>0</v>
      </c>
      <c r="BV7" s="43">
        <f t="shared" si="21"/>
        <v>0</v>
      </c>
      <c r="BW7" s="43">
        <f t="shared" si="21"/>
        <v>0</v>
      </c>
      <c r="BX7" s="43">
        <f t="shared" si="21"/>
        <v>0</v>
      </c>
      <c r="BY7" s="43">
        <f t="shared" si="21"/>
        <v>0</v>
      </c>
      <c r="BZ7" s="43">
        <f t="shared" si="21"/>
        <v>0</v>
      </c>
      <c r="CA7" s="43">
        <f t="shared" si="21"/>
        <v>0</v>
      </c>
      <c r="CB7" s="43">
        <f t="shared" si="21"/>
        <v>0</v>
      </c>
      <c r="CC7" s="44">
        <f aca="true" t="shared" si="22" ref="CC7:CC32">BQ7+BR7+BS7+BX7+BY7+BZ7</f>
        <v>0</v>
      </c>
      <c r="CD7" s="44">
        <f aca="true" t="shared" si="23" ref="CD7:CD32">CA7+CB7</f>
        <v>0</v>
      </c>
      <c r="CE7" s="44">
        <f aca="true" t="shared" si="24" ref="CE7:CE32">CC7+CD7</f>
        <v>0</v>
      </c>
      <c r="CF7" s="44">
        <f aca="true" t="shared" si="25" ref="CF7:CF32">CG7+CH7+CI7+CN7+CO7+CP7+CQ7+CR7</f>
        <v>127505</v>
      </c>
      <c r="CG7" s="43">
        <f aca="true" t="shared" si="26" ref="CG7:CR7">CG8+CG9+CG10+CG11+CG12+CG13+CG14+CG15+CG16+CG17+CG18+CG19+CG20+CG21</f>
        <v>15544</v>
      </c>
      <c r="CH7" s="43">
        <f t="shared" si="26"/>
        <v>4026</v>
      </c>
      <c r="CI7" s="43">
        <f t="shared" si="26"/>
        <v>90779</v>
      </c>
      <c r="CJ7" s="43">
        <f t="shared" si="26"/>
        <v>0</v>
      </c>
      <c r="CK7" s="43">
        <f t="shared" si="26"/>
        <v>0</v>
      </c>
      <c r="CL7" s="43">
        <f t="shared" si="26"/>
        <v>0</v>
      </c>
      <c r="CM7" s="43">
        <f t="shared" si="26"/>
        <v>0</v>
      </c>
      <c r="CN7" s="43">
        <f t="shared" si="26"/>
        <v>0</v>
      </c>
      <c r="CO7" s="43">
        <f t="shared" si="26"/>
        <v>0</v>
      </c>
      <c r="CP7" s="43">
        <f t="shared" si="26"/>
        <v>0</v>
      </c>
      <c r="CQ7" s="43">
        <f t="shared" si="26"/>
        <v>7991</v>
      </c>
      <c r="CR7" s="43">
        <f t="shared" si="26"/>
        <v>9165</v>
      </c>
      <c r="CS7" s="44">
        <f aca="true" t="shared" si="27" ref="CS7:CS32">CG7+CH7+CI7+CN7+CO7+CP7</f>
        <v>110349</v>
      </c>
      <c r="CT7" s="44">
        <f aca="true" t="shared" si="28" ref="CT7:CT32">CQ7+CR7</f>
        <v>17156</v>
      </c>
      <c r="CU7" s="44">
        <f aca="true" t="shared" si="29" ref="CU7:CU32">CS7+CT7</f>
        <v>127505</v>
      </c>
    </row>
    <row r="8" spans="1:99" s="189" customFormat="1" ht="12.75">
      <c r="A8" s="26"/>
      <c r="B8" s="26" t="s">
        <v>43</v>
      </c>
      <c r="C8" s="32" t="s">
        <v>70</v>
      </c>
      <c r="D8" s="48">
        <f t="shared" si="0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48">
        <f t="shared" si="2"/>
        <v>136</v>
      </c>
      <c r="R8" s="48">
        <f t="shared" si="3"/>
        <v>0</v>
      </c>
      <c r="S8" s="48">
        <f t="shared" si="4"/>
        <v>136</v>
      </c>
      <c r="T8" s="48">
        <f t="shared" si="5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48">
        <f t="shared" si="7"/>
        <v>0</v>
      </c>
      <c r="AH8" s="48">
        <f t="shared" si="8"/>
        <v>0</v>
      </c>
      <c r="AI8" s="48">
        <f t="shared" si="9"/>
        <v>0</v>
      </c>
      <c r="AJ8" s="48">
        <f t="shared" si="10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48">
        <f t="shared" si="12"/>
        <v>0</v>
      </c>
      <c r="AX8" s="48">
        <f t="shared" si="13"/>
        <v>0</v>
      </c>
      <c r="AY8" s="48">
        <f t="shared" si="14"/>
        <v>0</v>
      </c>
      <c r="AZ8" s="48">
        <f t="shared" si="15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48">
        <f t="shared" si="17"/>
        <v>0</v>
      </c>
      <c r="BN8" s="48">
        <f t="shared" si="18"/>
        <v>0</v>
      </c>
      <c r="BO8" s="48">
        <f t="shared" si="19"/>
        <v>0</v>
      </c>
      <c r="BP8" s="48">
        <f t="shared" si="20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48">
        <f t="shared" si="22"/>
        <v>0</v>
      </c>
      <c r="CD8" s="48">
        <f t="shared" si="23"/>
        <v>0</v>
      </c>
      <c r="CE8" s="48">
        <f t="shared" si="24"/>
        <v>0</v>
      </c>
      <c r="CF8" s="48">
        <f t="shared" si="25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48">
        <f t="shared" si="27"/>
        <v>136</v>
      </c>
      <c r="CT8" s="48">
        <f t="shared" si="28"/>
        <v>0</v>
      </c>
      <c r="CU8" s="48">
        <f t="shared" si="29"/>
        <v>136</v>
      </c>
    </row>
    <row r="9" spans="1:99" s="189" customFormat="1" ht="12.75">
      <c r="A9" s="26"/>
      <c r="B9" s="26" t="s">
        <v>44</v>
      </c>
      <c r="C9" s="32" t="s">
        <v>52</v>
      </c>
      <c r="D9" s="48">
        <f t="shared" si="0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48">
        <f t="shared" si="2"/>
        <v>0</v>
      </c>
      <c r="R9" s="48">
        <f t="shared" si="3"/>
        <v>0</v>
      </c>
      <c r="S9" s="48">
        <f t="shared" si="4"/>
        <v>0</v>
      </c>
      <c r="T9" s="48">
        <f t="shared" si="5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48">
        <f t="shared" si="7"/>
        <v>0</v>
      </c>
      <c r="AH9" s="48">
        <f t="shared" si="8"/>
        <v>0</v>
      </c>
      <c r="AI9" s="48">
        <f t="shared" si="9"/>
        <v>0</v>
      </c>
      <c r="AJ9" s="48">
        <f t="shared" si="10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48">
        <f t="shared" si="12"/>
        <v>0</v>
      </c>
      <c r="AX9" s="48">
        <f t="shared" si="13"/>
        <v>0</v>
      </c>
      <c r="AY9" s="48">
        <f t="shared" si="14"/>
        <v>0</v>
      </c>
      <c r="AZ9" s="48">
        <f t="shared" si="15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48">
        <f t="shared" si="17"/>
        <v>0</v>
      </c>
      <c r="BN9" s="48">
        <f t="shared" si="18"/>
        <v>0</v>
      </c>
      <c r="BO9" s="48">
        <f t="shared" si="19"/>
        <v>0</v>
      </c>
      <c r="BP9" s="48">
        <f t="shared" si="20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48">
        <f t="shared" si="22"/>
        <v>0</v>
      </c>
      <c r="CD9" s="48">
        <f t="shared" si="23"/>
        <v>0</v>
      </c>
      <c r="CE9" s="48">
        <f t="shared" si="24"/>
        <v>0</v>
      </c>
      <c r="CF9" s="48">
        <f t="shared" si="25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48">
        <f t="shared" si="27"/>
        <v>0</v>
      </c>
      <c r="CT9" s="48">
        <f t="shared" si="28"/>
        <v>0</v>
      </c>
      <c r="CU9" s="48">
        <f t="shared" si="29"/>
        <v>0</v>
      </c>
    </row>
    <row r="10" spans="1:99" s="189" customFormat="1" ht="12.75">
      <c r="A10" s="26"/>
      <c r="B10" s="26" t="s">
        <v>46</v>
      </c>
      <c r="C10" s="32" t="s">
        <v>30</v>
      </c>
      <c r="D10" s="48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48">
        <f t="shared" si="2"/>
        <v>1065</v>
      </c>
      <c r="R10" s="48">
        <f t="shared" si="3"/>
        <v>0</v>
      </c>
      <c r="S10" s="48">
        <f t="shared" si="4"/>
        <v>1065</v>
      </c>
      <c r="T10" s="48">
        <f t="shared" si="5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48">
        <f t="shared" si="7"/>
        <v>0</v>
      </c>
      <c r="AH10" s="48">
        <f t="shared" si="8"/>
        <v>0</v>
      </c>
      <c r="AI10" s="48">
        <f t="shared" si="9"/>
        <v>0</v>
      </c>
      <c r="AJ10" s="48">
        <f t="shared" si="10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48">
        <f t="shared" si="12"/>
        <v>0</v>
      </c>
      <c r="AX10" s="48">
        <f t="shared" si="13"/>
        <v>0</v>
      </c>
      <c r="AY10" s="48">
        <f t="shared" si="14"/>
        <v>0</v>
      </c>
      <c r="AZ10" s="48">
        <f t="shared" si="15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48">
        <f t="shared" si="17"/>
        <v>0</v>
      </c>
      <c r="BN10" s="48">
        <f t="shared" si="18"/>
        <v>0</v>
      </c>
      <c r="BO10" s="48">
        <f t="shared" si="19"/>
        <v>0</v>
      </c>
      <c r="BP10" s="48">
        <f t="shared" si="20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48">
        <f t="shared" si="22"/>
        <v>0</v>
      </c>
      <c r="CD10" s="48">
        <f t="shared" si="23"/>
        <v>0</v>
      </c>
      <c r="CE10" s="48">
        <f t="shared" si="24"/>
        <v>0</v>
      </c>
      <c r="CF10" s="48">
        <f t="shared" si="25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48">
        <f t="shared" si="27"/>
        <v>1065</v>
      </c>
      <c r="CT10" s="48">
        <f t="shared" si="28"/>
        <v>0</v>
      </c>
      <c r="CU10" s="48">
        <f t="shared" si="29"/>
        <v>1065</v>
      </c>
    </row>
    <row r="11" spans="1:99" s="189" customFormat="1" ht="12.75">
      <c r="A11" s="26"/>
      <c r="B11" s="26" t="s">
        <v>47</v>
      </c>
      <c r="C11" s="1" t="s">
        <v>150</v>
      </c>
      <c r="D11" s="48">
        <f t="shared" si="0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48">
        <f t="shared" si="2"/>
        <v>279</v>
      </c>
      <c r="R11" s="48">
        <f t="shared" si="3"/>
        <v>0</v>
      </c>
      <c r="S11" s="48">
        <f t="shared" si="4"/>
        <v>279</v>
      </c>
      <c r="T11" s="48">
        <f t="shared" si="5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48">
        <f t="shared" si="7"/>
        <v>0</v>
      </c>
      <c r="AH11" s="48">
        <f t="shared" si="8"/>
        <v>0</v>
      </c>
      <c r="AI11" s="48">
        <f t="shared" si="9"/>
        <v>0</v>
      </c>
      <c r="AJ11" s="48">
        <f t="shared" si="10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48">
        <f t="shared" si="12"/>
        <v>0</v>
      </c>
      <c r="AX11" s="48">
        <f t="shared" si="13"/>
        <v>0</v>
      </c>
      <c r="AY11" s="48">
        <f t="shared" si="14"/>
        <v>0</v>
      </c>
      <c r="AZ11" s="48">
        <f t="shared" si="15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48">
        <f t="shared" si="17"/>
        <v>0</v>
      </c>
      <c r="BN11" s="48">
        <f t="shared" si="18"/>
        <v>0</v>
      </c>
      <c r="BO11" s="48">
        <f t="shared" si="19"/>
        <v>0</v>
      </c>
      <c r="BP11" s="48">
        <f t="shared" si="20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48">
        <f t="shared" si="22"/>
        <v>0</v>
      </c>
      <c r="CD11" s="48">
        <f t="shared" si="23"/>
        <v>0</v>
      </c>
      <c r="CE11" s="48">
        <f t="shared" si="24"/>
        <v>0</v>
      </c>
      <c r="CF11" s="48">
        <f t="shared" si="25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48">
        <f t="shared" si="27"/>
        <v>279</v>
      </c>
      <c r="CT11" s="48">
        <f t="shared" si="28"/>
        <v>0</v>
      </c>
      <c r="CU11" s="48">
        <f t="shared" si="29"/>
        <v>279</v>
      </c>
    </row>
    <row r="12" spans="1:99" s="189" customFormat="1" ht="12.75">
      <c r="A12" s="26"/>
      <c r="B12" s="26" t="s">
        <v>45</v>
      </c>
      <c r="C12" s="32" t="s">
        <v>53</v>
      </c>
      <c r="D12" s="48">
        <f t="shared" si="0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48">
        <f t="shared" si="2"/>
        <v>365</v>
      </c>
      <c r="R12" s="48">
        <f t="shared" si="3"/>
        <v>0</v>
      </c>
      <c r="S12" s="48">
        <f t="shared" si="4"/>
        <v>365</v>
      </c>
      <c r="T12" s="48">
        <f t="shared" si="5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48">
        <f t="shared" si="7"/>
        <v>0</v>
      </c>
      <c r="AH12" s="48">
        <f t="shared" si="8"/>
        <v>0</v>
      </c>
      <c r="AI12" s="48">
        <f t="shared" si="9"/>
        <v>0</v>
      </c>
      <c r="AJ12" s="48">
        <f t="shared" si="10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48">
        <f t="shared" si="12"/>
        <v>0</v>
      </c>
      <c r="AX12" s="48">
        <f t="shared" si="13"/>
        <v>0</v>
      </c>
      <c r="AY12" s="48">
        <f t="shared" si="14"/>
        <v>0</v>
      </c>
      <c r="AZ12" s="48">
        <f t="shared" si="15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48">
        <f t="shared" si="17"/>
        <v>0</v>
      </c>
      <c r="BN12" s="48">
        <f t="shared" si="18"/>
        <v>0</v>
      </c>
      <c r="BO12" s="48">
        <f t="shared" si="19"/>
        <v>0</v>
      </c>
      <c r="BP12" s="48">
        <f t="shared" si="20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48">
        <f t="shared" si="22"/>
        <v>0</v>
      </c>
      <c r="CD12" s="48">
        <f t="shared" si="23"/>
        <v>0</v>
      </c>
      <c r="CE12" s="48">
        <f t="shared" si="24"/>
        <v>0</v>
      </c>
      <c r="CF12" s="48">
        <f t="shared" si="25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48">
        <f t="shared" si="27"/>
        <v>365</v>
      </c>
      <c r="CT12" s="48">
        <f t="shared" si="28"/>
        <v>0</v>
      </c>
      <c r="CU12" s="48">
        <f t="shared" si="29"/>
        <v>365</v>
      </c>
    </row>
    <row r="13" spans="1:99" s="189" customFormat="1" ht="12.75">
      <c r="A13" s="26"/>
      <c r="B13" s="26" t="s">
        <v>54</v>
      </c>
      <c r="C13" s="32" t="s">
        <v>73</v>
      </c>
      <c r="D13" s="48">
        <f t="shared" si="0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48">
        <f t="shared" si="2"/>
        <v>79</v>
      </c>
      <c r="R13" s="48">
        <f t="shared" si="3"/>
        <v>0</v>
      </c>
      <c r="S13" s="48">
        <f t="shared" si="4"/>
        <v>79</v>
      </c>
      <c r="T13" s="48">
        <f t="shared" si="5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48">
        <f t="shared" si="7"/>
        <v>0</v>
      </c>
      <c r="AH13" s="48">
        <f t="shared" si="8"/>
        <v>0</v>
      </c>
      <c r="AI13" s="48">
        <f t="shared" si="9"/>
        <v>0</v>
      </c>
      <c r="AJ13" s="48">
        <f t="shared" si="10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48">
        <f t="shared" si="12"/>
        <v>0</v>
      </c>
      <c r="AX13" s="48">
        <f t="shared" si="13"/>
        <v>0</v>
      </c>
      <c r="AY13" s="48">
        <f t="shared" si="14"/>
        <v>0</v>
      </c>
      <c r="AZ13" s="48">
        <f t="shared" si="15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48">
        <f t="shared" si="17"/>
        <v>0</v>
      </c>
      <c r="BN13" s="48">
        <f t="shared" si="18"/>
        <v>0</v>
      </c>
      <c r="BO13" s="48">
        <f t="shared" si="19"/>
        <v>0</v>
      </c>
      <c r="BP13" s="48">
        <f t="shared" si="20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48">
        <f t="shared" si="22"/>
        <v>0</v>
      </c>
      <c r="CD13" s="48">
        <f t="shared" si="23"/>
        <v>0</v>
      </c>
      <c r="CE13" s="48">
        <f t="shared" si="24"/>
        <v>0</v>
      </c>
      <c r="CF13" s="48">
        <f t="shared" si="25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48">
        <f t="shared" si="27"/>
        <v>79</v>
      </c>
      <c r="CT13" s="48">
        <f t="shared" si="28"/>
        <v>0</v>
      </c>
      <c r="CU13" s="48">
        <f t="shared" si="29"/>
        <v>79</v>
      </c>
    </row>
    <row r="14" spans="1:99" s="189" customFormat="1" ht="12.75">
      <c r="A14" s="26"/>
      <c r="B14" s="26" t="s">
        <v>48</v>
      </c>
      <c r="C14" s="32" t="s">
        <v>75</v>
      </c>
      <c r="D14" s="48">
        <f t="shared" si="0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48">
        <f t="shared" si="2"/>
        <v>7853</v>
      </c>
      <c r="R14" s="48">
        <f t="shared" si="3"/>
        <v>261</v>
      </c>
      <c r="S14" s="48">
        <f t="shared" si="4"/>
        <v>8114</v>
      </c>
      <c r="T14" s="48">
        <f t="shared" si="5"/>
        <v>7899</v>
      </c>
      <c r="U14" s="26">
        <v>0</v>
      </c>
      <c r="V14" s="26">
        <v>0</v>
      </c>
      <c r="W14" s="26">
        <v>7214</v>
      </c>
      <c r="X14" s="28"/>
      <c r="Y14" s="26"/>
      <c r="Z14" s="26"/>
      <c r="AA14" s="27"/>
      <c r="AB14" s="27">
        <v>0</v>
      </c>
      <c r="AC14" s="26">
        <v>0</v>
      </c>
      <c r="AD14" s="26">
        <v>424</v>
      </c>
      <c r="AE14" s="26">
        <v>0</v>
      </c>
      <c r="AF14" s="26">
        <v>261</v>
      </c>
      <c r="AG14" s="48">
        <f t="shared" si="7"/>
        <v>7638</v>
      </c>
      <c r="AH14" s="48">
        <f t="shared" si="8"/>
        <v>261</v>
      </c>
      <c r="AI14" s="48">
        <f t="shared" si="9"/>
        <v>7899</v>
      </c>
      <c r="AJ14" s="48">
        <f t="shared" si="10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48">
        <f t="shared" si="12"/>
        <v>0</v>
      </c>
      <c r="AX14" s="48">
        <f t="shared" si="13"/>
        <v>0</v>
      </c>
      <c r="AY14" s="48">
        <f t="shared" si="14"/>
        <v>0</v>
      </c>
      <c r="AZ14" s="48">
        <f t="shared" si="15"/>
        <v>215</v>
      </c>
      <c r="BA14" s="26">
        <v>169</v>
      </c>
      <c r="BB14" s="26">
        <v>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48">
        <f t="shared" si="17"/>
        <v>215</v>
      </c>
      <c r="BN14" s="48">
        <f t="shared" si="18"/>
        <v>0</v>
      </c>
      <c r="BO14" s="48">
        <f t="shared" si="19"/>
        <v>215</v>
      </c>
      <c r="BP14" s="48">
        <f t="shared" si="20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48">
        <f t="shared" si="22"/>
        <v>0</v>
      </c>
      <c r="CD14" s="48">
        <f t="shared" si="23"/>
        <v>0</v>
      </c>
      <c r="CE14" s="48">
        <f t="shared" si="24"/>
        <v>0</v>
      </c>
      <c r="CF14" s="48">
        <f t="shared" si="25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48">
        <f t="shared" si="27"/>
        <v>0</v>
      </c>
      <c r="CT14" s="48">
        <f t="shared" si="28"/>
        <v>0</v>
      </c>
      <c r="CU14" s="48">
        <f t="shared" si="29"/>
        <v>0</v>
      </c>
    </row>
    <row r="15" spans="1:99" s="189" customFormat="1" ht="12.75">
      <c r="A15" s="26"/>
      <c r="B15" s="26" t="s">
        <v>49</v>
      </c>
      <c r="C15" s="32" t="s">
        <v>88</v>
      </c>
      <c r="D15" s="48">
        <f t="shared" si="0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48">
        <f t="shared" si="2"/>
        <v>13</v>
      </c>
      <c r="R15" s="48">
        <f t="shared" si="3"/>
        <v>0</v>
      </c>
      <c r="S15" s="48">
        <f t="shared" si="4"/>
        <v>13</v>
      </c>
      <c r="T15" s="48">
        <f t="shared" si="5"/>
        <v>13</v>
      </c>
      <c r="U15" s="26">
        <v>0</v>
      </c>
      <c r="V15" s="26">
        <v>0</v>
      </c>
      <c r="W15" s="26">
        <v>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48">
        <f t="shared" si="7"/>
        <v>13</v>
      </c>
      <c r="AH15" s="48">
        <f t="shared" si="8"/>
        <v>0</v>
      </c>
      <c r="AI15" s="48">
        <f t="shared" si="9"/>
        <v>13</v>
      </c>
      <c r="AJ15" s="48">
        <f t="shared" si="10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48">
        <f t="shared" si="12"/>
        <v>0</v>
      </c>
      <c r="AX15" s="48">
        <f t="shared" si="13"/>
        <v>0</v>
      </c>
      <c r="AY15" s="48">
        <f t="shared" si="14"/>
        <v>0</v>
      </c>
      <c r="AZ15" s="48">
        <f t="shared" si="15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48">
        <f t="shared" si="17"/>
        <v>0</v>
      </c>
      <c r="BN15" s="48">
        <f t="shared" si="18"/>
        <v>0</v>
      </c>
      <c r="BO15" s="48">
        <f t="shared" si="19"/>
        <v>0</v>
      </c>
      <c r="BP15" s="48">
        <f t="shared" si="20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48">
        <f t="shared" si="22"/>
        <v>0</v>
      </c>
      <c r="CD15" s="48">
        <f t="shared" si="23"/>
        <v>0</v>
      </c>
      <c r="CE15" s="48">
        <f t="shared" si="24"/>
        <v>0</v>
      </c>
      <c r="CF15" s="48">
        <f t="shared" si="25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48">
        <f t="shared" si="27"/>
        <v>0</v>
      </c>
      <c r="CT15" s="48">
        <f t="shared" si="28"/>
        <v>0</v>
      </c>
      <c r="CU15" s="48">
        <f t="shared" si="29"/>
        <v>0</v>
      </c>
    </row>
    <row r="16" spans="1:99" s="189" customFormat="1" ht="12.75">
      <c r="A16" s="26"/>
      <c r="B16" s="26" t="s">
        <v>50</v>
      </c>
      <c r="C16" s="32" t="s">
        <v>146</v>
      </c>
      <c r="D16" s="48">
        <f t="shared" si="0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48">
        <f t="shared" si="2"/>
        <v>85426</v>
      </c>
      <c r="R16" s="48">
        <f t="shared" si="3"/>
        <v>3672</v>
      </c>
      <c r="S16" s="48">
        <f t="shared" si="4"/>
        <v>89098</v>
      </c>
      <c r="T16" s="48">
        <f t="shared" si="5"/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48">
        <f t="shared" si="7"/>
        <v>0</v>
      </c>
      <c r="AH16" s="48">
        <f t="shared" si="8"/>
        <v>0</v>
      </c>
      <c r="AI16" s="48">
        <f t="shared" si="9"/>
        <v>0</v>
      </c>
      <c r="AJ16" s="48">
        <f t="shared" si="10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48">
        <f t="shared" si="12"/>
        <v>0</v>
      </c>
      <c r="AX16" s="48">
        <f t="shared" si="13"/>
        <v>0</v>
      </c>
      <c r="AY16" s="48">
        <f t="shared" si="14"/>
        <v>0</v>
      </c>
      <c r="AZ16" s="48">
        <f t="shared" si="15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48">
        <f t="shared" si="17"/>
        <v>0</v>
      </c>
      <c r="BN16" s="48">
        <f t="shared" si="18"/>
        <v>0</v>
      </c>
      <c r="BO16" s="48">
        <f t="shared" si="19"/>
        <v>0</v>
      </c>
      <c r="BP16" s="48">
        <f t="shared" si="20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48">
        <f t="shared" si="22"/>
        <v>0</v>
      </c>
      <c r="CD16" s="48">
        <f t="shared" si="23"/>
        <v>0</v>
      </c>
      <c r="CE16" s="48">
        <f t="shared" si="24"/>
        <v>0</v>
      </c>
      <c r="CF16" s="48">
        <f t="shared" si="25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48">
        <f t="shared" si="27"/>
        <v>85426</v>
      </c>
      <c r="CT16" s="48">
        <f t="shared" si="28"/>
        <v>3672</v>
      </c>
      <c r="CU16" s="48">
        <f t="shared" si="29"/>
        <v>89098</v>
      </c>
    </row>
    <row r="17" spans="1:99" s="189" customFormat="1" ht="12.75">
      <c r="A17" s="26"/>
      <c r="B17" s="26" t="s">
        <v>12</v>
      </c>
      <c r="C17" s="32" t="s">
        <v>159</v>
      </c>
      <c r="D17" s="48">
        <f t="shared" si="0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48">
        <f t="shared" si="2"/>
        <v>1222</v>
      </c>
      <c r="R17" s="48">
        <f t="shared" si="3"/>
        <v>0</v>
      </c>
      <c r="S17" s="48">
        <f t="shared" si="4"/>
        <v>1222</v>
      </c>
      <c r="T17" s="48">
        <f t="shared" si="5"/>
        <v>983</v>
      </c>
      <c r="U17" s="26">
        <v>140</v>
      </c>
      <c r="V17" s="26">
        <v>0</v>
      </c>
      <c r="W17" s="26">
        <v>753</v>
      </c>
      <c r="X17" s="18"/>
      <c r="Y17" s="27"/>
      <c r="Z17" s="27"/>
      <c r="AA17" s="27"/>
      <c r="AB17" s="27">
        <v>0</v>
      </c>
      <c r="AC17" s="26">
        <v>0</v>
      </c>
      <c r="AD17" s="26">
        <v>90</v>
      </c>
      <c r="AE17" s="26">
        <v>0</v>
      </c>
      <c r="AF17" s="26">
        <v>0</v>
      </c>
      <c r="AG17" s="48">
        <f t="shared" si="7"/>
        <v>983</v>
      </c>
      <c r="AH17" s="48">
        <f t="shared" si="8"/>
        <v>0</v>
      </c>
      <c r="AI17" s="48">
        <f t="shared" si="9"/>
        <v>983</v>
      </c>
      <c r="AJ17" s="48">
        <f t="shared" si="10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48">
        <f t="shared" si="12"/>
        <v>239</v>
      </c>
      <c r="AX17" s="48">
        <f t="shared" si="13"/>
        <v>0</v>
      </c>
      <c r="AY17" s="48">
        <f t="shared" si="14"/>
        <v>239</v>
      </c>
      <c r="AZ17" s="48">
        <f t="shared" si="15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48">
        <f t="shared" si="17"/>
        <v>0</v>
      </c>
      <c r="BN17" s="48">
        <f t="shared" si="18"/>
        <v>0</v>
      </c>
      <c r="BO17" s="48">
        <f t="shared" si="19"/>
        <v>0</v>
      </c>
      <c r="BP17" s="48">
        <f t="shared" si="20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48">
        <f t="shared" si="22"/>
        <v>0</v>
      </c>
      <c r="CD17" s="48">
        <f t="shared" si="23"/>
        <v>0</v>
      </c>
      <c r="CE17" s="48">
        <f t="shared" si="24"/>
        <v>0</v>
      </c>
      <c r="CF17" s="48">
        <f t="shared" si="25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48">
        <f t="shared" si="27"/>
        <v>0</v>
      </c>
      <c r="CT17" s="48">
        <f t="shared" si="28"/>
        <v>0</v>
      </c>
      <c r="CU17" s="48">
        <f t="shared" si="29"/>
        <v>0</v>
      </c>
    </row>
    <row r="18" spans="1:99" s="189" customFormat="1" ht="12.75">
      <c r="A18" s="26"/>
      <c r="B18" s="26" t="s">
        <v>14</v>
      </c>
      <c r="C18" s="32" t="s">
        <v>36</v>
      </c>
      <c r="D18" s="48">
        <f t="shared" si="0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48">
        <f t="shared" si="2"/>
        <v>5669</v>
      </c>
      <c r="R18" s="48">
        <f t="shared" si="3"/>
        <v>0</v>
      </c>
      <c r="S18" s="48">
        <f t="shared" si="4"/>
        <v>5669</v>
      </c>
      <c r="T18" s="48">
        <f t="shared" si="5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48">
        <f t="shared" si="7"/>
        <v>0</v>
      </c>
      <c r="AH18" s="48">
        <f t="shared" si="8"/>
        <v>0</v>
      </c>
      <c r="AI18" s="48">
        <f t="shared" si="9"/>
        <v>0</v>
      </c>
      <c r="AJ18" s="48">
        <f t="shared" si="10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48">
        <f t="shared" si="12"/>
        <v>5669</v>
      </c>
      <c r="AX18" s="48">
        <f t="shared" si="13"/>
        <v>0</v>
      </c>
      <c r="AY18" s="48">
        <f t="shared" si="14"/>
        <v>5669</v>
      </c>
      <c r="AZ18" s="48">
        <f t="shared" si="15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48">
        <f t="shared" si="17"/>
        <v>0</v>
      </c>
      <c r="BN18" s="48">
        <f t="shared" si="18"/>
        <v>0</v>
      </c>
      <c r="BO18" s="48">
        <f t="shared" si="19"/>
        <v>0</v>
      </c>
      <c r="BP18" s="48">
        <f t="shared" si="20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48">
        <f t="shared" si="22"/>
        <v>0</v>
      </c>
      <c r="CD18" s="48">
        <f t="shared" si="23"/>
        <v>0</v>
      </c>
      <c r="CE18" s="48">
        <f t="shared" si="24"/>
        <v>0</v>
      </c>
      <c r="CF18" s="48">
        <f t="shared" si="25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48">
        <f t="shared" si="27"/>
        <v>0</v>
      </c>
      <c r="CT18" s="48">
        <f t="shared" si="28"/>
        <v>0</v>
      </c>
      <c r="CU18" s="48">
        <f t="shared" si="29"/>
        <v>0</v>
      </c>
    </row>
    <row r="19" spans="1:99" s="189" customFormat="1" ht="12.75">
      <c r="A19" s="26"/>
      <c r="B19" s="26" t="s">
        <v>16</v>
      </c>
      <c r="C19" s="32" t="s">
        <v>0</v>
      </c>
      <c r="D19" s="48">
        <f t="shared" si="0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48">
        <f t="shared" si="2"/>
        <v>14683</v>
      </c>
      <c r="R19" s="48">
        <f t="shared" si="3"/>
        <v>1900</v>
      </c>
      <c r="S19" s="48">
        <f t="shared" si="4"/>
        <v>16583</v>
      </c>
      <c r="T19" s="48">
        <f t="shared" si="5"/>
        <v>455</v>
      </c>
      <c r="U19" s="26">
        <v>255</v>
      </c>
      <c r="V19" s="26">
        <v>196</v>
      </c>
      <c r="W19" s="26">
        <v>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48">
        <f t="shared" si="7"/>
        <v>455</v>
      </c>
      <c r="AH19" s="48">
        <f t="shared" si="8"/>
        <v>0</v>
      </c>
      <c r="AI19" s="48">
        <f t="shared" si="9"/>
        <v>455</v>
      </c>
      <c r="AJ19" s="48">
        <f t="shared" si="10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48">
        <f t="shared" si="12"/>
        <v>13080</v>
      </c>
      <c r="AX19" s="48">
        <f t="shared" si="13"/>
        <v>1900</v>
      </c>
      <c r="AY19" s="48">
        <f t="shared" si="14"/>
        <v>14980</v>
      </c>
      <c r="AZ19" s="48">
        <f t="shared" si="15"/>
        <v>1148</v>
      </c>
      <c r="BA19" s="26">
        <v>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48">
        <f t="shared" si="17"/>
        <v>1148</v>
      </c>
      <c r="BN19" s="48">
        <f t="shared" si="18"/>
        <v>0</v>
      </c>
      <c r="BO19" s="48">
        <f t="shared" si="19"/>
        <v>1148</v>
      </c>
      <c r="BP19" s="48">
        <f t="shared" si="20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48">
        <f t="shared" si="22"/>
        <v>0</v>
      </c>
      <c r="CD19" s="48">
        <f t="shared" si="23"/>
        <v>0</v>
      </c>
      <c r="CE19" s="48">
        <f t="shared" si="24"/>
        <v>0</v>
      </c>
      <c r="CF19" s="48">
        <f t="shared" si="25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48">
        <f t="shared" si="27"/>
        <v>0</v>
      </c>
      <c r="CT19" s="48">
        <f t="shared" si="28"/>
        <v>0</v>
      </c>
      <c r="CU19" s="48">
        <f t="shared" si="29"/>
        <v>0</v>
      </c>
    </row>
    <row r="20" spans="1:99" s="189" customFormat="1" ht="12.75">
      <c r="A20" s="26"/>
      <c r="B20" s="26" t="s">
        <v>17</v>
      </c>
      <c r="C20" s="32" t="s">
        <v>160</v>
      </c>
      <c r="D20" s="48">
        <f t="shared" si="0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48">
        <f t="shared" si="2"/>
        <v>20495</v>
      </c>
      <c r="R20" s="48">
        <f t="shared" si="3"/>
        <v>7271</v>
      </c>
      <c r="S20" s="48">
        <f t="shared" si="4"/>
        <v>27766</v>
      </c>
      <c r="T20" s="48">
        <f t="shared" si="5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48">
        <f t="shared" si="7"/>
        <v>0</v>
      </c>
      <c r="AH20" s="48">
        <f t="shared" si="8"/>
        <v>0</v>
      </c>
      <c r="AI20" s="48">
        <f t="shared" si="9"/>
        <v>0</v>
      </c>
      <c r="AJ20" s="48">
        <f t="shared" si="10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48">
        <f t="shared" si="12"/>
        <v>0</v>
      </c>
      <c r="AX20" s="48">
        <f t="shared" si="13"/>
        <v>0</v>
      </c>
      <c r="AY20" s="48">
        <f t="shared" si="14"/>
        <v>0</v>
      </c>
      <c r="AZ20" s="48">
        <f t="shared" si="15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48">
        <f t="shared" si="17"/>
        <v>0</v>
      </c>
      <c r="BN20" s="48">
        <f t="shared" si="18"/>
        <v>0</v>
      </c>
      <c r="BO20" s="48">
        <f t="shared" si="19"/>
        <v>0</v>
      </c>
      <c r="BP20" s="48">
        <f t="shared" si="20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48">
        <f t="shared" si="22"/>
        <v>0</v>
      </c>
      <c r="CD20" s="48">
        <f t="shared" si="23"/>
        <v>0</v>
      </c>
      <c r="CE20" s="48">
        <f t="shared" si="24"/>
        <v>0</v>
      </c>
      <c r="CF20" s="48">
        <f t="shared" si="25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48">
        <f t="shared" si="27"/>
        <v>20495</v>
      </c>
      <c r="CT20" s="48">
        <f t="shared" si="28"/>
        <v>7271</v>
      </c>
      <c r="CU20" s="48">
        <f t="shared" si="29"/>
        <v>27766</v>
      </c>
    </row>
    <row r="21" spans="1:99" s="189" customFormat="1" ht="12.75">
      <c r="A21" s="26"/>
      <c r="B21" s="26" t="s">
        <v>19</v>
      </c>
      <c r="C21" s="32" t="s">
        <v>193</v>
      </c>
      <c r="D21" s="48">
        <f t="shared" si="0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48">
        <f t="shared" si="2"/>
        <v>2504</v>
      </c>
      <c r="R21" s="48">
        <f t="shared" si="3"/>
        <v>6213</v>
      </c>
      <c r="S21" s="48">
        <f t="shared" si="4"/>
        <v>8717</v>
      </c>
      <c r="T21" s="48">
        <f t="shared" si="5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48">
        <f t="shared" si="7"/>
        <v>0</v>
      </c>
      <c r="AH21" s="48">
        <f t="shared" si="8"/>
        <v>0</v>
      </c>
      <c r="AI21" s="48">
        <f t="shared" si="9"/>
        <v>0</v>
      </c>
      <c r="AJ21" s="48">
        <f t="shared" si="10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48">
        <f t="shared" si="12"/>
        <v>0</v>
      </c>
      <c r="AX21" s="48">
        <f t="shared" si="13"/>
        <v>0</v>
      </c>
      <c r="AY21" s="48">
        <f t="shared" si="14"/>
        <v>0</v>
      </c>
      <c r="AZ21" s="48">
        <f t="shared" si="15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48">
        <f t="shared" si="17"/>
        <v>0</v>
      </c>
      <c r="BN21" s="48">
        <f t="shared" si="18"/>
        <v>0</v>
      </c>
      <c r="BO21" s="48">
        <f t="shared" si="19"/>
        <v>0</v>
      </c>
      <c r="BP21" s="48">
        <f t="shared" si="20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48">
        <f t="shared" si="22"/>
        <v>0</v>
      </c>
      <c r="CD21" s="48">
        <f t="shared" si="23"/>
        <v>0</v>
      </c>
      <c r="CE21" s="48">
        <f t="shared" si="24"/>
        <v>0</v>
      </c>
      <c r="CF21" s="48">
        <f t="shared" si="25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48">
        <f t="shared" si="27"/>
        <v>2504</v>
      </c>
      <c r="CT21" s="48">
        <f t="shared" si="28"/>
        <v>6213</v>
      </c>
      <c r="CU21" s="48">
        <f t="shared" si="29"/>
        <v>8717</v>
      </c>
    </row>
    <row r="22" spans="1:99" s="41" customFormat="1" ht="12.75">
      <c r="A22" s="37" t="s">
        <v>46</v>
      </c>
      <c r="B22" s="37"/>
      <c r="C22" s="37" t="s">
        <v>147</v>
      </c>
      <c r="D22" s="44">
        <f t="shared" si="0"/>
        <v>13199</v>
      </c>
      <c r="E22" s="37">
        <v>8216</v>
      </c>
      <c r="F22" s="37">
        <v>2115</v>
      </c>
      <c r="G22" s="37">
        <v>1960</v>
      </c>
      <c r="H22" s="39"/>
      <c r="I22" s="37"/>
      <c r="J22" s="37"/>
      <c r="K22" s="40"/>
      <c r="L22" s="40">
        <v>0</v>
      </c>
      <c r="M22" s="37">
        <v>0</v>
      </c>
      <c r="N22" s="37">
        <v>0</v>
      </c>
      <c r="O22" s="37">
        <v>0</v>
      </c>
      <c r="P22" s="37">
        <v>908</v>
      </c>
      <c r="Q22" s="44">
        <f t="shared" si="2"/>
        <v>12291</v>
      </c>
      <c r="R22" s="44">
        <f t="shared" si="3"/>
        <v>908</v>
      </c>
      <c r="S22" s="44">
        <f t="shared" si="4"/>
        <v>13199</v>
      </c>
      <c r="T22" s="44">
        <f t="shared" si="5"/>
        <v>63</v>
      </c>
      <c r="U22" s="37">
        <v>0</v>
      </c>
      <c r="V22" s="37">
        <v>0</v>
      </c>
      <c r="W22" s="37">
        <v>63</v>
      </c>
      <c r="X22" s="39"/>
      <c r="Y22" s="37"/>
      <c r="Z22" s="37"/>
      <c r="AA22" s="40"/>
      <c r="AB22" s="40">
        <v>0</v>
      </c>
      <c r="AC22" s="37">
        <v>0</v>
      </c>
      <c r="AD22" s="37">
        <v>0</v>
      </c>
      <c r="AE22" s="37">
        <v>0</v>
      </c>
      <c r="AF22" s="37">
        <v>0</v>
      </c>
      <c r="AG22" s="44">
        <f t="shared" si="7"/>
        <v>63</v>
      </c>
      <c r="AH22" s="44">
        <f t="shared" si="8"/>
        <v>0</v>
      </c>
      <c r="AI22" s="44">
        <f t="shared" si="9"/>
        <v>63</v>
      </c>
      <c r="AJ22" s="44">
        <f t="shared" si="10"/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44">
        <f t="shared" si="12"/>
        <v>0</v>
      </c>
      <c r="AX22" s="44">
        <f t="shared" si="13"/>
        <v>0</v>
      </c>
      <c r="AY22" s="44">
        <f t="shared" si="14"/>
        <v>0</v>
      </c>
      <c r="AZ22" s="44">
        <f t="shared" si="15"/>
        <v>1757</v>
      </c>
      <c r="BA22" s="37">
        <v>1174</v>
      </c>
      <c r="BB22" s="37">
        <v>285</v>
      </c>
      <c r="BC22" s="37">
        <v>298</v>
      </c>
      <c r="BD22" s="39"/>
      <c r="BE22" s="37"/>
      <c r="BF22" s="37"/>
      <c r="BG22" s="40"/>
      <c r="BH22" s="40">
        <v>0</v>
      </c>
      <c r="BI22" s="37">
        <v>0</v>
      </c>
      <c r="BJ22" s="37">
        <v>0</v>
      </c>
      <c r="BK22" s="37">
        <v>0</v>
      </c>
      <c r="BL22" s="37">
        <v>0</v>
      </c>
      <c r="BM22" s="44">
        <f t="shared" si="17"/>
        <v>1757</v>
      </c>
      <c r="BN22" s="44">
        <f t="shared" si="18"/>
        <v>0</v>
      </c>
      <c r="BO22" s="44">
        <f t="shared" si="19"/>
        <v>1757</v>
      </c>
      <c r="BP22" s="44">
        <f t="shared" si="20"/>
        <v>11379</v>
      </c>
      <c r="BQ22" s="37">
        <v>7042</v>
      </c>
      <c r="BR22" s="37">
        <v>1830</v>
      </c>
      <c r="BS22" s="37">
        <v>1599</v>
      </c>
      <c r="BT22" s="39"/>
      <c r="BU22" s="37"/>
      <c r="BV22" s="37"/>
      <c r="BW22" s="40"/>
      <c r="BX22" s="40">
        <v>0</v>
      </c>
      <c r="BY22" s="37">
        <v>0</v>
      </c>
      <c r="BZ22" s="37">
        <v>0</v>
      </c>
      <c r="CA22" s="37">
        <v>0</v>
      </c>
      <c r="CB22" s="37">
        <v>908</v>
      </c>
      <c r="CC22" s="44">
        <f t="shared" si="22"/>
        <v>10471</v>
      </c>
      <c r="CD22" s="44">
        <f t="shared" si="23"/>
        <v>908</v>
      </c>
      <c r="CE22" s="44">
        <f t="shared" si="24"/>
        <v>11379</v>
      </c>
      <c r="CF22" s="44">
        <f t="shared" si="25"/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44">
        <f t="shared" si="27"/>
        <v>0</v>
      </c>
      <c r="CT22" s="44">
        <f t="shared" si="28"/>
        <v>0</v>
      </c>
      <c r="CU22" s="44">
        <f t="shared" si="29"/>
        <v>0</v>
      </c>
    </row>
    <row r="23" spans="1:99" s="41" customFormat="1" ht="12.75">
      <c r="A23" s="37" t="s">
        <v>47</v>
      </c>
      <c r="B23" s="37"/>
      <c r="C23" s="37" t="s">
        <v>86</v>
      </c>
      <c r="D23" s="44">
        <f t="shared" si="0"/>
        <v>55074</v>
      </c>
      <c r="E23" s="44">
        <f aca="true" t="shared" si="30" ref="E23:P23">E24+E25+E26+E27+E28+E29+E30</f>
        <v>22256</v>
      </c>
      <c r="F23" s="44">
        <f t="shared" si="30"/>
        <v>4712</v>
      </c>
      <c r="G23" s="44">
        <f t="shared" si="30"/>
        <v>16840</v>
      </c>
      <c r="H23" s="44">
        <f t="shared" si="30"/>
        <v>0</v>
      </c>
      <c r="I23" s="44">
        <f t="shared" si="30"/>
        <v>0</v>
      </c>
      <c r="J23" s="44">
        <f t="shared" si="30"/>
        <v>0</v>
      </c>
      <c r="K23" s="44">
        <f t="shared" si="30"/>
        <v>0</v>
      </c>
      <c r="L23" s="44">
        <f t="shared" si="30"/>
        <v>0</v>
      </c>
      <c r="M23" s="44">
        <f t="shared" si="30"/>
        <v>0</v>
      </c>
      <c r="N23" s="44">
        <f t="shared" si="30"/>
        <v>11266</v>
      </c>
      <c r="O23" s="44">
        <f t="shared" si="30"/>
        <v>0</v>
      </c>
      <c r="P23" s="44">
        <f t="shared" si="30"/>
        <v>0</v>
      </c>
      <c r="Q23" s="44">
        <f t="shared" si="2"/>
        <v>55074</v>
      </c>
      <c r="R23" s="44">
        <f t="shared" si="3"/>
        <v>0</v>
      </c>
      <c r="S23" s="44">
        <f t="shared" si="4"/>
        <v>55074</v>
      </c>
      <c r="T23" s="44">
        <f t="shared" si="5"/>
        <v>654</v>
      </c>
      <c r="U23" s="44">
        <f aca="true" t="shared" si="31" ref="U23:AF23">U24+U25+U26+U27+U28+U29+U30</f>
        <v>0</v>
      </c>
      <c r="V23" s="44">
        <f t="shared" si="31"/>
        <v>0</v>
      </c>
      <c r="W23" s="44">
        <f t="shared" si="31"/>
        <v>654</v>
      </c>
      <c r="X23" s="44">
        <f t="shared" si="31"/>
        <v>0</v>
      </c>
      <c r="Y23" s="44">
        <f t="shared" si="31"/>
        <v>0</v>
      </c>
      <c r="Z23" s="44">
        <f t="shared" si="31"/>
        <v>0</v>
      </c>
      <c r="AA23" s="44">
        <f t="shared" si="31"/>
        <v>0</v>
      </c>
      <c r="AB23" s="44">
        <f t="shared" si="31"/>
        <v>0</v>
      </c>
      <c r="AC23" s="44">
        <f t="shared" si="31"/>
        <v>0</v>
      </c>
      <c r="AD23" s="44">
        <f t="shared" si="31"/>
        <v>0</v>
      </c>
      <c r="AE23" s="44">
        <f t="shared" si="31"/>
        <v>0</v>
      </c>
      <c r="AF23" s="44">
        <f t="shared" si="31"/>
        <v>0</v>
      </c>
      <c r="AG23" s="44">
        <f t="shared" si="7"/>
        <v>654</v>
      </c>
      <c r="AH23" s="44">
        <f t="shared" si="8"/>
        <v>0</v>
      </c>
      <c r="AI23" s="44">
        <f t="shared" si="9"/>
        <v>654</v>
      </c>
      <c r="AJ23" s="44">
        <f t="shared" si="10"/>
        <v>38981</v>
      </c>
      <c r="AK23" s="44">
        <f aca="true" t="shared" si="32" ref="AK23:AV23">AK24+AK25+AK26+AK27+AK28+AK29+AK30</f>
        <v>13040</v>
      </c>
      <c r="AL23" s="44">
        <f t="shared" si="32"/>
        <v>3709</v>
      </c>
      <c r="AM23" s="44">
        <f t="shared" si="32"/>
        <v>15974</v>
      </c>
      <c r="AN23" s="44">
        <f t="shared" si="32"/>
        <v>0</v>
      </c>
      <c r="AO23" s="44">
        <f t="shared" si="32"/>
        <v>0</v>
      </c>
      <c r="AP23" s="44">
        <f t="shared" si="32"/>
        <v>0</v>
      </c>
      <c r="AQ23" s="44">
        <f t="shared" si="32"/>
        <v>0</v>
      </c>
      <c r="AR23" s="44">
        <f t="shared" si="32"/>
        <v>0</v>
      </c>
      <c r="AS23" s="44">
        <f t="shared" si="32"/>
        <v>0</v>
      </c>
      <c r="AT23" s="44">
        <f t="shared" si="32"/>
        <v>6258</v>
      </c>
      <c r="AU23" s="44">
        <f t="shared" si="32"/>
        <v>0</v>
      </c>
      <c r="AV23" s="44">
        <f t="shared" si="32"/>
        <v>0</v>
      </c>
      <c r="AW23" s="44">
        <f t="shared" si="12"/>
        <v>38981</v>
      </c>
      <c r="AX23" s="44">
        <f t="shared" si="13"/>
        <v>0</v>
      </c>
      <c r="AY23" s="44">
        <f t="shared" si="14"/>
        <v>38981</v>
      </c>
      <c r="AZ23" s="44">
        <f t="shared" si="15"/>
        <v>15439</v>
      </c>
      <c r="BA23" s="44">
        <f aca="true" t="shared" si="33" ref="BA23:BL23">BA24+BA25+BA26+BA27+BA28+BA29+BA30</f>
        <v>9216</v>
      </c>
      <c r="BB23" s="44">
        <f t="shared" si="33"/>
        <v>1003</v>
      </c>
      <c r="BC23" s="44">
        <f t="shared" si="33"/>
        <v>212</v>
      </c>
      <c r="BD23" s="44">
        <f t="shared" si="33"/>
        <v>0</v>
      </c>
      <c r="BE23" s="44">
        <f t="shared" si="33"/>
        <v>0</v>
      </c>
      <c r="BF23" s="44">
        <f t="shared" si="33"/>
        <v>0</v>
      </c>
      <c r="BG23" s="44">
        <f t="shared" si="33"/>
        <v>0</v>
      </c>
      <c r="BH23" s="44">
        <f t="shared" si="33"/>
        <v>0</v>
      </c>
      <c r="BI23" s="44">
        <f t="shared" si="33"/>
        <v>0</v>
      </c>
      <c r="BJ23" s="44">
        <f t="shared" si="33"/>
        <v>5008</v>
      </c>
      <c r="BK23" s="44">
        <f t="shared" si="33"/>
        <v>0</v>
      </c>
      <c r="BL23" s="44">
        <f t="shared" si="33"/>
        <v>0</v>
      </c>
      <c r="BM23" s="44">
        <f t="shared" si="17"/>
        <v>15439</v>
      </c>
      <c r="BN23" s="44">
        <f t="shared" si="18"/>
        <v>0</v>
      </c>
      <c r="BO23" s="44">
        <f t="shared" si="19"/>
        <v>15439</v>
      </c>
      <c r="BP23" s="44">
        <f t="shared" si="20"/>
        <v>0</v>
      </c>
      <c r="BQ23" s="44">
        <f aca="true" t="shared" si="34" ref="BQ23:CB23">BQ24+BQ25+BQ26+BQ27+BQ28+BQ29+BQ30</f>
        <v>0</v>
      </c>
      <c r="BR23" s="44">
        <f t="shared" si="34"/>
        <v>0</v>
      </c>
      <c r="BS23" s="44">
        <f t="shared" si="34"/>
        <v>0</v>
      </c>
      <c r="BT23" s="44">
        <f t="shared" si="34"/>
        <v>0</v>
      </c>
      <c r="BU23" s="44">
        <f t="shared" si="34"/>
        <v>0</v>
      </c>
      <c r="BV23" s="44">
        <f t="shared" si="34"/>
        <v>0</v>
      </c>
      <c r="BW23" s="44">
        <f t="shared" si="34"/>
        <v>0</v>
      </c>
      <c r="BX23" s="44">
        <f t="shared" si="34"/>
        <v>0</v>
      </c>
      <c r="BY23" s="44">
        <f t="shared" si="34"/>
        <v>0</v>
      </c>
      <c r="BZ23" s="44">
        <f t="shared" si="34"/>
        <v>0</v>
      </c>
      <c r="CA23" s="44">
        <f t="shared" si="34"/>
        <v>0</v>
      </c>
      <c r="CB23" s="44">
        <f t="shared" si="34"/>
        <v>0</v>
      </c>
      <c r="CC23" s="44">
        <f t="shared" si="22"/>
        <v>0</v>
      </c>
      <c r="CD23" s="44">
        <f t="shared" si="23"/>
        <v>0</v>
      </c>
      <c r="CE23" s="44">
        <f t="shared" si="24"/>
        <v>0</v>
      </c>
      <c r="CF23" s="44">
        <f t="shared" si="25"/>
        <v>0</v>
      </c>
      <c r="CG23" s="44">
        <f aca="true" t="shared" si="35" ref="CG23:CR23">CG24+CG25+CG26+CG27+CG28+CG29+CG30</f>
        <v>0</v>
      </c>
      <c r="CH23" s="44">
        <f t="shared" si="35"/>
        <v>0</v>
      </c>
      <c r="CI23" s="44">
        <f t="shared" si="35"/>
        <v>0</v>
      </c>
      <c r="CJ23" s="44">
        <f t="shared" si="35"/>
        <v>0</v>
      </c>
      <c r="CK23" s="44">
        <f t="shared" si="35"/>
        <v>0</v>
      </c>
      <c r="CL23" s="44">
        <f t="shared" si="35"/>
        <v>0</v>
      </c>
      <c r="CM23" s="44">
        <f t="shared" si="35"/>
        <v>0</v>
      </c>
      <c r="CN23" s="44">
        <f t="shared" si="35"/>
        <v>0</v>
      </c>
      <c r="CO23" s="44">
        <f t="shared" si="35"/>
        <v>0</v>
      </c>
      <c r="CP23" s="44">
        <f t="shared" si="35"/>
        <v>0</v>
      </c>
      <c r="CQ23" s="44">
        <f t="shared" si="35"/>
        <v>0</v>
      </c>
      <c r="CR23" s="44">
        <f t="shared" si="35"/>
        <v>0</v>
      </c>
      <c r="CS23" s="44">
        <f t="shared" si="27"/>
        <v>0</v>
      </c>
      <c r="CT23" s="44">
        <f t="shared" si="28"/>
        <v>0</v>
      </c>
      <c r="CU23" s="44">
        <f t="shared" si="29"/>
        <v>0</v>
      </c>
    </row>
    <row r="24" spans="1:99" ht="12.75">
      <c r="A24" s="30"/>
      <c r="B24" s="30" t="s">
        <v>43</v>
      </c>
      <c r="C24" s="33" t="s">
        <v>78</v>
      </c>
      <c r="D24" s="187">
        <f t="shared" si="0"/>
        <v>1583</v>
      </c>
      <c r="E24" s="30">
        <v>1234</v>
      </c>
      <c r="F24" s="30">
        <v>218</v>
      </c>
      <c r="G24" s="30">
        <v>131</v>
      </c>
      <c r="H24" s="31"/>
      <c r="I24" s="30"/>
      <c r="J24" s="30"/>
      <c r="K24" s="188"/>
      <c r="L24" s="188">
        <v>0</v>
      </c>
      <c r="M24" s="30">
        <v>0</v>
      </c>
      <c r="N24" s="30">
        <v>0</v>
      </c>
      <c r="O24" s="30">
        <v>0</v>
      </c>
      <c r="P24" s="30">
        <v>0</v>
      </c>
      <c r="Q24" s="187">
        <f t="shared" si="2"/>
        <v>1583</v>
      </c>
      <c r="R24" s="187">
        <f t="shared" si="3"/>
        <v>0</v>
      </c>
      <c r="S24" s="187">
        <f t="shared" si="4"/>
        <v>1583</v>
      </c>
      <c r="T24" s="187">
        <f t="shared" si="5"/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187">
        <f t="shared" si="7"/>
        <v>0</v>
      </c>
      <c r="AH24" s="187">
        <f t="shared" si="8"/>
        <v>0</v>
      </c>
      <c r="AI24" s="187">
        <f t="shared" si="9"/>
        <v>0</v>
      </c>
      <c r="AJ24" s="187">
        <f t="shared" si="10"/>
        <v>120</v>
      </c>
      <c r="AK24" s="30">
        <v>0</v>
      </c>
      <c r="AL24" s="30">
        <v>18</v>
      </c>
      <c r="AM24" s="30">
        <v>102</v>
      </c>
      <c r="AN24" s="31"/>
      <c r="AO24" s="30"/>
      <c r="AP24" s="30"/>
      <c r="AQ24" s="188"/>
      <c r="AR24" s="188">
        <v>0</v>
      </c>
      <c r="AS24" s="30">
        <v>0</v>
      </c>
      <c r="AT24" s="30">
        <v>0</v>
      </c>
      <c r="AU24" s="30">
        <v>0</v>
      </c>
      <c r="AV24" s="30">
        <v>0</v>
      </c>
      <c r="AW24" s="187">
        <f t="shared" si="12"/>
        <v>120</v>
      </c>
      <c r="AX24" s="187">
        <f t="shared" si="13"/>
        <v>0</v>
      </c>
      <c r="AY24" s="187">
        <f t="shared" si="14"/>
        <v>120</v>
      </c>
      <c r="AZ24" s="187">
        <f t="shared" si="15"/>
        <v>1463</v>
      </c>
      <c r="BA24" s="30">
        <v>1234</v>
      </c>
      <c r="BB24" s="30">
        <v>200</v>
      </c>
      <c r="BC24" s="30">
        <v>29</v>
      </c>
      <c r="BD24" s="31"/>
      <c r="BE24" s="30"/>
      <c r="BF24" s="30"/>
      <c r="BG24" s="188"/>
      <c r="BH24" s="188">
        <v>0</v>
      </c>
      <c r="BI24" s="30">
        <v>0</v>
      </c>
      <c r="BJ24" s="30">
        <v>0</v>
      </c>
      <c r="BK24" s="30">
        <v>0</v>
      </c>
      <c r="BL24" s="30">
        <v>0</v>
      </c>
      <c r="BM24" s="187">
        <f t="shared" si="17"/>
        <v>1463</v>
      </c>
      <c r="BN24" s="187">
        <f t="shared" si="18"/>
        <v>0</v>
      </c>
      <c r="BO24" s="187">
        <f t="shared" si="19"/>
        <v>1463</v>
      </c>
      <c r="BP24" s="187">
        <f t="shared" si="20"/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  <c r="CC24" s="187">
        <f t="shared" si="22"/>
        <v>0</v>
      </c>
      <c r="CD24" s="187">
        <f t="shared" si="23"/>
        <v>0</v>
      </c>
      <c r="CE24" s="187">
        <f t="shared" si="24"/>
        <v>0</v>
      </c>
      <c r="CF24" s="187">
        <f t="shared" si="25"/>
        <v>0</v>
      </c>
      <c r="CG24" s="30">
        <v>0</v>
      </c>
      <c r="CH24" s="30">
        <v>0</v>
      </c>
      <c r="CI24" s="30">
        <v>0</v>
      </c>
      <c r="CJ24" s="30">
        <v>0</v>
      </c>
      <c r="CK24" s="30">
        <v>0</v>
      </c>
      <c r="CL24" s="30">
        <v>0</v>
      </c>
      <c r="CM24" s="30">
        <v>0</v>
      </c>
      <c r="CN24" s="30">
        <v>0</v>
      </c>
      <c r="CO24" s="30">
        <v>0</v>
      </c>
      <c r="CP24" s="30">
        <v>0</v>
      </c>
      <c r="CQ24" s="30">
        <v>0</v>
      </c>
      <c r="CR24" s="30">
        <v>0</v>
      </c>
      <c r="CS24" s="187">
        <f t="shared" si="27"/>
        <v>0</v>
      </c>
      <c r="CT24" s="187">
        <f t="shared" si="28"/>
        <v>0</v>
      </c>
      <c r="CU24" s="187">
        <f t="shared" si="29"/>
        <v>0</v>
      </c>
    </row>
    <row r="25" spans="1:99" ht="12.75">
      <c r="A25" s="30"/>
      <c r="B25" s="30" t="s">
        <v>44</v>
      </c>
      <c r="C25" s="33" t="s">
        <v>148</v>
      </c>
      <c r="D25" s="187">
        <f t="shared" si="0"/>
        <v>2537</v>
      </c>
      <c r="E25" s="30">
        <v>1457</v>
      </c>
      <c r="F25" s="30">
        <v>143</v>
      </c>
      <c r="G25" s="30">
        <v>487</v>
      </c>
      <c r="H25" s="31"/>
      <c r="I25" s="30"/>
      <c r="J25" s="30"/>
      <c r="K25" s="188"/>
      <c r="L25" s="188">
        <v>0</v>
      </c>
      <c r="M25" s="30">
        <v>0</v>
      </c>
      <c r="N25" s="30">
        <v>450</v>
      </c>
      <c r="O25" s="30">
        <v>0</v>
      </c>
      <c r="P25" s="30">
        <v>0</v>
      </c>
      <c r="Q25" s="187">
        <f t="shared" si="2"/>
        <v>2537</v>
      </c>
      <c r="R25" s="187">
        <f t="shared" si="3"/>
        <v>0</v>
      </c>
      <c r="S25" s="187">
        <f t="shared" si="4"/>
        <v>2537</v>
      </c>
      <c r="T25" s="187">
        <f t="shared" si="5"/>
        <v>156</v>
      </c>
      <c r="U25" s="30">
        <v>0</v>
      </c>
      <c r="V25" s="30">
        <v>0</v>
      </c>
      <c r="W25" s="30">
        <v>156</v>
      </c>
      <c r="X25" s="31"/>
      <c r="Y25" s="30"/>
      <c r="Z25" s="30"/>
      <c r="AA25" s="188"/>
      <c r="AB25" s="188">
        <v>0</v>
      </c>
      <c r="AC25" s="30">
        <v>0</v>
      </c>
      <c r="AD25" s="30">
        <v>0</v>
      </c>
      <c r="AE25" s="30">
        <v>0</v>
      </c>
      <c r="AF25" s="30">
        <v>0</v>
      </c>
      <c r="AG25" s="187">
        <f t="shared" si="7"/>
        <v>156</v>
      </c>
      <c r="AH25" s="187">
        <f t="shared" si="8"/>
        <v>0</v>
      </c>
      <c r="AI25" s="187">
        <f t="shared" si="9"/>
        <v>156</v>
      </c>
      <c r="AJ25" s="187">
        <f t="shared" si="10"/>
        <v>342</v>
      </c>
      <c r="AK25" s="30">
        <v>0</v>
      </c>
      <c r="AL25" s="30">
        <v>25</v>
      </c>
      <c r="AM25" s="30">
        <v>317</v>
      </c>
      <c r="AN25" s="31"/>
      <c r="AO25" s="30"/>
      <c r="AP25" s="30"/>
      <c r="AQ25" s="188"/>
      <c r="AR25" s="188">
        <v>0</v>
      </c>
      <c r="AS25" s="30">
        <v>0</v>
      </c>
      <c r="AT25" s="30">
        <v>0</v>
      </c>
      <c r="AU25" s="30">
        <v>0</v>
      </c>
      <c r="AV25" s="30">
        <v>0</v>
      </c>
      <c r="AW25" s="187">
        <f t="shared" si="12"/>
        <v>342</v>
      </c>
      <c r="AX25" s="187">
        <f t="shared" si="13"/>
        <v>0</v>
      </c>
      <c r="AY25" s="187">
        <f t="shared" si="14"/>
        <v>342</v>
      </c>
      <c r="AZ25" s="187">
        <f t="shared" si="15"/>
        <v>2039</v>
      </c>
      <c r="BA25" s="30">
        <v>1457</v>
      </c>
      <c r="BB25" s="30">
        <v>118</v>
      </c>
      <c r="BC25" s="30">
        <v>14</v>
      </c>
      <c r="BD25" s="31"/>
      <c r="BE25" s="30"/>
      <c r="BF25" s="30"/>
      <c r="BG25" s="188"/>
      <c r="BH25" s="188">
        <v>0</v>
      </c>
      <c r="BI25" s="30">
        <v>0</v>
      </c>
      <c r="BJ25" s="30">
        <v>450</v>
      </c>
      <c r="BK25" s="30">
        <v>0</v>
      </c>
      <c r="BL25" s="30">
        <v>0</v>
      </c>
      <c r="BM25" s="187">
        <f t="shared" si="17"/>
        <v>2039</v>
      </c>
      <c r="BN25" s="187">
        <f t="shared" si="18"/>
        <v>0</v>
      </c>
      <c r="BO25" s="187">
        <f t="shared" si="19"/>
        <v>2039</v>
      </c>
      <c r="BP25" s="187">
        <f t="shared" si="20"/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0</v>
      </c>
      <c r="CC25" s="187">
        <f t="shared" si="22"/>
        <v>0</v>
      </c>
      <c r="CD25" s="187">
        <f t="shared" si="23"/>
        <v>0</v>
      </c>
      <c r="CE25" s="187">
        <f t="shared" si="24"/>
        <v>0</v>
      </c>
      <c r="CF25" s="187">
        <f t="shared" si="25"/>
        <v>0</v>
      </c>
      <c r="CG25" s="30">
        <v>0</v>
      </c>
      <c r="CH25" s="30">
        <v>0</v>
      </c>
      <c r="CI25" s="30">
        <v>0</v>
      </c>
      <c r="CJ25" s="30">
        <v>0</v>
      </c>
      <c r="CK25" s="30">
        <v>0</v>
      </c>
      <c r="CL25" s="30">
        <v>0</v>
      </c>
      <c r="CM25" s="30">
        <v>0</v>
      </c>
      <c r="CN25" s="30">
        <v>0</v>
      </c>
      <c r="CO25" s="30">
        <v>0</v>
      </c>
      <c r="CP25" s="30">
        <v>0</v>
      </c>
      <c r="CQ25" s="30">
        <v>0</v>
      </c>
      <c r="CR25" s="30">
        <v>0</v>
      </c>
      <c r="CS25" s="187">
        <f t="shared" si="27"/>
        <v>0</v>
      </c>
      <c r="CT25" s="187">
        <f t="shared" si="28"/>
        <v>0</v>
      </c>
      <c r="CU25" s="187">
        <f t="shared" si="29"/>
        <v>0</v>
      </c>
    </row>
    <row r="26" spans="1:99" ht="13.5" customHeight="1">
      <c r="A26" s="30"/>
      <c r="B26" s="30" t="s">
        <v>46</v>
      </c>
      <c r="C26" s="33" t="s">
        <v>79</v>
      </c>
      <c r="D26" s="187">
        <f t="shared" si="0"/>
        <v>1481</v>
      </c>
      <c r="E26" s="30">
        <v>468</v>
      </c>
      <c r="F26" s="30">
        <v>36</v>
      </c>
      <c r="G26" s="30">
        <v>559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418</v>
      </c>
      <c r="O26" s="30">
        <v>0</v>
      </c>
      <c r="P26" s="30">
        <v>0</v>
      </c>
      <c r="Q26" s="187">
        <f t="shared" si="2"/>
        <v>1481</v>
      </c>
      <c r="R26" s="187">
        <f t="shared" si="3"/>
        <v>0</v>
      </c>
      <c r="S26" s="187">
        <f t="shared" si="4"/>
        <v>1481</v>
      </c>
      <c r="T26" s="187">
        <f t="shared" si="5"/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187">
        <f t="shared" si="7"/>
        <v>0</v>
      </c>
      <c r="AH26" s="187">
        <f t="shared" si="8"/>
        <v>0</v>
      </c>
      <c r="AI26" s="187">
        <f t="shared" si="9"/>
        <v>0</v>
      </c>
      <c r="AJ26" s="187">
        <f t="shared" si="10"/>
        <v>540</v>
      </c>
      <c r="AK26" s="30">
        <v>0</v>
      </c>
      <c r="AL26" s="30">
        <v>33</v>
      </c>
      <c r="AM26" s="30">
        <v>507</v>
      </c>
      <c r="AN26" s="31"/>
      <c r="AO26" s="30"/>
      <c r="AP26" s="30"/>
      <c r="AQ26" s="188"/>
      <c r="AR26" s="188">
        <v>0</v>
      </c>
      <c r="AS26" s="188">
        <v>0</v>
      </c>
      <c r="AT26" s="188">
        <v>0</v>
      </c>
      <c r="AU26" s="188">
        <v>0</v>
      </c>
      <c r="AV26" s="188">
        <v>0</v>
      </c>
      <c r="AW26" s="187">
        <f t="shared" si="12"/>
        <v>540</v>
      </c>
      <c r="AX26" s="187">
        <f t="shared" si="13"/>
        <v>0</v>
      </c>
      <c r="AY26" s="187">
        <f t="shared" si="14"/>
        <v>540</v>
      </c>
      <c r="AZ26" s="187">
        <f t="shared" si="15"/>
        <v>941</v>
      </c>
      <c r="BA26" s="30">
        <v>468</v>
      </c>
      <c r="BB26" s="30">
        <v>3</v>
      </c>
      <c r="BC26" s="30">
        <v>52</v>
      </c>
      <c r="BD26" s="31"/>
      <c r="BE26" s="30"/>
      <c r="BF26" s="30"/>
      <c r="BG26" s="188"/>
      <c r="BH26" s="188">
        <v>0</v>
      </c>
      <c r="BI26" s="30">
        <v>0</v>
      </c>
      <c r="BJ26" s="30">
        <v>418</v>
      </c>
      <c r="BK26" s="30">
        <v>0</v>
      </c>
      <c r="BL26" s="30">
        <v>0</v>
      </c>
      <c r="BM26" s="187">
        <f t="shared" si="17"/>
        <v>941</v>
      </c>
      <c r="BN26" s="187">
        <f t="shared" si="18"/>
        <v>0</v>
      </c>
      <c r="BO26" s="187">
        <f t="shared" si="19"/>
        <v>941</v>
      </c>
      <c r="BP26" s="187">
        <f t="shared" si="20"/>
        <v>0</v>
      </c>
      <c r="BQ26" s="30">
        <v>0</v>
      </c>
      <c r="BR26" s="30">
        <v>0</v>
      </c>
      <c r="BS26" s="30">
        <v>0</v>
      </c>
      <c r="BT26" s="30">
        <v>0</v>
      </c>
      <c r="BU26" s="30">
        <v>0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187">
        <f t="shared" si="22"/>
        <v>0</v>
      </c>
      <c r="CD26" s="187">
        <f t="shared" si="23"/>
        <v>0</v>
      </c>
      <c r="CE26" s="187">
        <f t="shared" si="24"/>
        <v>0</v>
      </c>
      <c r="CF26" s="187">
        <f t="shared" si="25"/>
        <v>0</v>
      </c>
      <c r="CG26" s="30">
        <v>0</v>
      </c>
      <c r="CH26" s="30">
        <v>0</v>
      </c>
      <c r="CI26" s="30">
        <v>0</v>
      </c>
      <c r="CJ26" s="30">
        <v>0</v>
      </c>
      <c r="CK26" s="30">
        <v>0</v>
      </c>
      <c r="CL26" s="30">
        <v>0</v>
      </c>
      <c r="CM26" s="30">
        <v>0</v>
      </c>
      <c r="CN26" s="30">
        <v>0</v>
      </c>
      <c r="CO26" s="30">
        <v>0</v>
      </c>
      <c r="CP26" s="30">
        <v>0</v>
      </c>
      <c r="CQ26" s="30">
        <v>0</v>
      </c>
      <c r="CR26" s="30">
        <v>0</v>
      </c>
      <c r="CS26" s="187">
        <f t="shared" si="27"/>
        <v>0</v>
      </c>
      <c r="CT26" s="187">
        <f t="shared" si="28"/>
        <v>0</v>
      </c>
      <c r="CU26" s="187">
        <f t="shared" si="29"/>
        <v>0</v>
      </c>
    </row>
    <row r="27" spans="1:99" ht="12.75">
      <c r="A27" s="30"/>
      <c r="B27" s="30" t="s">
        <v>47</v>
      </c>
      <c r="C27" s="33" t="s">
        <v>80</v>
      </c>
      <c r="D27" s="187">
        <f t="shared" si="0"/>
        <v>3104</v>
      </c>
      <c r="E27" s="30">
        <v>322</v>
      </c>
      <c r="F27" s="30">
        <v>29</v>
      </c>
      <c r="G27" s="30">
        <v>508</v>
      </c>
      <c r="H27" s="31"/>
      <c r="I27" s="30"/>
      <c r="J27" s="30"/>
      <c r="K27" s="188"/>
      <c r="L27" s="188">
        <v>0</v>
      </c>
      <c r="M27" s="30">
        <v>0</v>
      </c>
      <c r="N27" s="30">
        <v>2245</v>
      </c>
      <c r="O27" s="30">
        <v>0</v>
      </c>
      <c r="P27" s="30">
        <v>0</v>
      </c>
      <c r="Q27" s="187">
        <f t="shared" si="2"/>
        <v>3104</v>
      </c>
      <c r="R27" s="187">
        <f t="shared" si="3"/>
        <v>0</v>
      </c>
      <c r="S27" s="187">
        <f t="shared" si="4"/>
        <v>3104</v>
      </c>
      <c r="T27" s="187">
        <f t="shared" si="5"/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187">
        <f t="shared" si="7"/>
        <v>0</v>
      </c>
      <c r="AH27" s="187">
        <f t="shared" si="8"/>
        <v>0</v>
      </c>
      <c r="AI27" s="187">
        <f t="shared" si="9"/>
        <v>0</v>
      </c>
      <c r="AJ27" s="187">
        <f t="shared" si="10"/>
        <v>2736</v>
      </c>
      <c r="AK27" s="30">
        <v>0</v>
      </c>
      <c r="AL27" s="30">
        <v>29</v>
      </c>
      <c r="AM27" s="30">
        <v>462</v>
      </c>
      <c r="AN27" s="31"/>
      <c r="AO27" s="30"/>
      <c r="AP27" s="30"/>
      <c r="AQ27" s="188"/>
      <c r="AR27" s="188">
        <v>0</v>
      </c>
      <c r="AS27" s="30">
        <v>0</v>
      </c>
      <c r="AT27" s="30">
        <v>2245</v>
      </c>
      <c r="AU27" s="30">
        <v>0</v>
      </c>
      <c r="AV27" s="30">
        <v>0</v>
      </c>
      <c r="AW27" s="187">
        <f t="shared" si="12"/>
        <v>2736</v>
      </c>
      <c r="AX27" s="187">
        <f t="shared" si="13"/>
        <v>0</v>
      </c>
      <c r="AY27" s="187">
        <f t="shared" si="14"/>
        <v>2736</v>
      </c>
      <c r="AZ27" s="187">
        <f t="shared" si="15"/>
        <v>368</v>
      </c>
      <c r="BA27" s="30">
        <v>322</v>
      </c>
      <c r="BB27" s="30">
        <v>0</v>
      </c>
      <c r="BC27" s="30">
        <v>46</v>
      </c>
      <c r="BD27" s="31"/>
      <c r="BE27" s="30"/>
      <c r="BF27" s="30"/>
      <c r="BG27" s="188"/>
      <c r="BH27" s="188">
        <v>0</v>
      </c>
      <c r="BI27" s="30">
        <v>0</v>
      </c>
      <c r="BJ27" s="30">
        <v>0</v>
      </c>
      <c r="BK27" s="30">
        <v>0</v>
      </c>
      <c r="BL27" s="30">
        <v>0</v>
      </c>
      <c r="BM27" s="187">
        <f t="shared" si="17"/>
        <v>368</v>
      </c>
      <c r="BN27" s="187">
        <f t="shared" si="18"/>
        <v>0</v>
      </c>
      <c r="BO27" s="187">
        <f t="shared" si="19"/>
        <v>368</v>
      </c>
      <c r="BP27" s="187">
        <f t="shared" si="20"/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0</v>
      </c>
      <c r="CC27" s="187">
        <f t="shared" si="22"/>
        <v>0</v>
      </c>
      <c r="CD27" s="187">
        <f t="shared" si="23"/>
        <v>0</v>
      </c>
      <c r="CE27" s="187">
        <f t="shared" si="24"/>
        <v>0</v>
      </c>
      <c r="CF27" s="187">
        <f t="shared" si="25"/>
        <v>0</v>
      </c>
      <c r="CG27" s="30">
        <v>0</v>
      </c>
      <c r="CH27" s="30">
        <v>0</v>
      </c>
      <c r="CI27" s="30">
        <v>0</v>
      </c>
      <c r="CJ27" s="30">
        <v>0</v>
      </c>
      <c r="CK27" s="30">
        <v>0</v>
      </c>
      <c r="CL27" s="30">
        <v>0</v>
      </c>
      <c r="CM27" s="30">
        <v>0</v>
      </c>
      <c r="CN27" s="30">
        <v>0</v>
      </c>
      <c r="CO27" s="30">
        <v>0</v>
      </c>
      <c r="CP27" s="30">
        <v>0</v>
      </c>
      <c r="CQ27" s="30">
        <v>0</v>
      </c>
      <c r="CR27" s="30">
        <v>0</v>
      </c>
      <c r="CS27" s="187">
        <f t="shared" si="27"/>
        <v>0</v>
      </c>
      <c r="CT27" s="187">
        <f t="shared" si="28"/>
        <v>0</v>
      </c>
      <c r="CU27" s="187">
        <f t="shared" si="29"/>
        <v>0</v>
      </c>
    </row>
    <row r="28" spans="1:99" ht="12.75">
      <c r="A28" s="30"/>
      <c r="B28" s="30" t="s">
        <v>45</v>
      </c>
      <c r="C28" s="33" t="s">
        <v>84</v>
      </c>
      <c r="D28" s="187">
        <f t="shared" si="0"/>
        <v>1165</v>
      </c>
      <c r="E28" s="30">
        <v>800</v>
      </c>
      <c r="F28" s="30">
        <v>126</v>
      </c>
      <c r="G28" s="30">
        <v>14</v>
      </c>
      <c r="H28" s="31"/>
      <c r="I28" s="30"/>
      <c r="J28" s="30"/>
      <c r="K28" s="188"/>
      <c r="L28" s="188">
        <v>0</v>
      </c>
      <c r="M28" s="30">
        <v>0</v>
      </c>
      <c r="N28" s="30">
        <v>225</v>
      </c>
      <c r="O28" s="30">
        <v>0</v>
      </c>
      <c r="P28" s="30">
        <v>0</v>
      </c>
      <c r="Q28" s="187">
        <f t="shared" si="2"/>
        <v>1165</v>
      </c>
      <c r="R28" s="187">
        <f t="shared" si="3"/>
        <v>0</v>
      </c>
      <c r="S28" s="187">
        <f t="shared" si="4"/>
        <v>1165</v>
      </c>
      <c r="T28" s="187">
        <f t="shared" si="5"/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187">
        <f t="shared" si="7"/>
        <v>0</v>
      </c>
      <c r="AH28" s="187">
        <f t="shared" si="8"/>
        <v>0</v>
      </c>
      <c r="AI28" s="187">
        <f t="shared" si="9"/>
        <v>0</v>
      </c>
      <c r="AJ28" s="187">
        <f t="shared" si="10"/>
        <v>9</v>
      </c>
      <c r="AK28" s="30">
        <v>0</v>
      </c>
      <c r="AL28" s="30">
        <v>9</v>
      </c>
      <c r="AM28" s="30">
        <v>0</v>
      </c>
      <c r="AN28" s="31"/>
      <c r="AO28" s="30"/>
      <c r="AP28" s="30"/>
      <c r="AQ28" s="188"/>
      <c r="AR28" s="188">
        <v>0</v>
      </c>
      <c r="AS28" s="30">
        <v>0</v>
      </c>
      <c r="AT28" s="30">
        <v>0</v>
      </c>
      <c r="AU28" s="30">
        <v>0</v>
      </c>
      <c r="AV28" s="30">
        <v>0</v>
      </c>
      <c r="AW28" s="187">
        <f t="shared" si="12"/>
        <v>9</v>
      </c>
      <c r="AX28" s="187">
        <f t="shared" si="13"/>
        <v>0</v>
      </c>
      <c r="AY28" s="187">
        <f t="shared" si="14"/>
        <v>9</v>
      </c>
      <c r="AZ28" s="187">
        <f t="shared" si="15"/>
        <v>1156</v>
      </c>
      <c r="BA28" s="30">
        <v>800</v>
      </c>
      <c r="BB28" s="30">
        <v>117</v>
      </c>
      <c r="BC28" s="30">
        <v>14</v>
      </c>
      <c r="BD28" s="31"/>
      <c r="BE28" s="30"/>
      <c r="BF28" s="30"/>
      <c r="BG28" s="188"/>
      <c r="BH28" s="188">
        <v>0</v>
      </c>
      <c r="BI28" s="30">
        <v>0</v>
      </c>
      <c r="BJ28" s="30">
        <v>225</v>
      </c>
      <c r="BK28" s="30">
        <v>0</v>
      </c>
      <c r="BL28" s="30">
        <v>0</v>
      </c>
      <c r="BM28" s="187">
        <f t="shared" si="17"/>
        <v>1156</v>
      </c>
      <c r="BN28" s="187">
        <f t="shared" si="18"/>
        <v>0</v>
      </c>
      <c r="BO28" s="187">
        <f t="shared" si="19"/>
        <v>1156</v>
      </c>
      <c r="BP28" s="187">
        <f t="shared" si="20"/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0">
        <v>0</v>
      </c>
      <c r="BX28" s="30">
        <v>0</v>
      </c>
      <c r="BY28" s="30">
        <v>0</v>
      </c>
      <c r="BZ28" s="30">
        <v>0</v>
      </c>
      <c r="CA28" s="30">
        <v>0</v>
      </c>
      <c r="CB28" s="30">
        <v>0</v>
      </c>
      <c r="CC28" s="187">
        <f t="shared" si="22"/>
        <v>0</v>
      </c>
      <c r="CD28" s="187">
        <f t="shared" si="23"/>
        <v>0</v>
      </c>
      <c r="CE28" s="187">
        <f t="shared" si="24"/>
        <v>0</v>
      </c>
      <c r="CF28" s="187">
        <f t="shared" si="25"/>
        <v>0</v>
      </c>
      <c r="CG28" s="30">
        <v>0</v>
      </c>
      <c r="CH28" s="30">
        <v>0</v>
      </c>
      <c r="CI28" s="30">
        <v>0</v>
      </c>
      <c r="CJ28" s="30">
        <v>0</v>
      </c>
      <c r="CK28" s="30">
        <v>0</v>
      </c>
      <c r="CL28" s="30">
        <v>0</v>
      </c>
      <c r="CM28" s="30">
        <v>0</v>
      </c>
      <c r="CN28" s="30">
        <v>0</v>
      </c>
      <c r="CO28" s="30">
        <v>0</v>
      </c>
      <c r="CP28" s="30">
        <v>0</v>
      </c>
      <c r="CQ28" s="30">
        <v>0</v>
      </c>
      <c r="CR28" s="30">
        <v>0</v>
      </c>
      <c r="CS28" s="187">
        <f t="shared" si="27"/>
        <v>0</v>
      </c>
      <c r="CT28" s="187">
        <f t="shared" si="28"/>
        <v>0</v>
      </c>
      <c r="CU28" s="187">
        <f t="shared" si="29"/>
        <v>0</v>
      </c>
    </row>
    <row r="29" spans="1:99" ht="12.75">
      <c r="A29" s="30"/>
      <c r="B29" s="30" t="s">
        <v>54</v>
      </c>
      <c r="C29" s="33" t="s">
        <v>82</v>
      </c>
      <c r="D29" s="187">
        <f t="shared" si="0"/>
        <v>2820</v>
      </c>
      <c r="E29" s="30">
        <v>2172</v>
      </c>
      <c r="F29" s="30">
        <v>93</v>
      </c>
      <c r="G29" s="30">
        <v>555</v>
      </c>
      <c r="H29" s="31"/>
      <c r="I29" s="30"/>
      <c r="J29" s="30"/>
      <c r="K29" s="188"/>
      <c r="L29" s="188">
        <v>0</v>
      </c>
      <c r="M29" s="30">
        <v>0</v>
      </c>
      <c r="N29" s="30">
        <v>0</v>
      </c>
      <c r="O29" s="30">
        <v>0</v>
      </c>
      <c r="P29" s="30">
        <v>0</v>
      </c>
      <c r="Q29" s="187">
        <f t="shared" si="2"/>
        <v>2820</v>
      </c>
      <c r="R29" s="187">
        <f t="shared" si="3"/>
        <v>0</v>
      </c>
      <c r="S29" s="187">
        <f t="shared" si="4"/>
        <v>2820</v>
      </c>
      <c r="T29" s="187">
        <f t="shared" si="5"/>
        <v>498</v>
      </c>
      <c r="U29" s="30">
        <v>0</v>
      </c>
      <c r="V29" s="30">
        <v>0</v>
      </c>
      <c r="W29" s="30">
        <v>498</v>
      </c>
      <c r="X29" s="31"/>
      <c r="Y29" s="30"/>
      <c r="Z29" s="30"/>
      <c r="AA29" s="188"/>
      <c r="AB29" s="188">
        <v>0</v>
      </c>
      <c r="AC29" s="30">
        <v>0</v>
      </c>
      <c r="AD29" s="30">
        <v>0</v>
      </c>
      <c r="AE29" s="30">
        <v>0</v>
      </c>
      <c r="AF29" s="30">
        <v>0</v>
      </c>
      <c r="AG29" s="187">
        <f t="shared" si="7"/>
        <v>498</v>
      </c>
      <c r="AH29" s="187">
        <f t="shared" si="8"/>
        <v>0</v>
      </c>
      <c r="AI29" s="187">
        <f t="shared" si="9"/>
        <v>498</v>
      </c>
      <c r="AJ29" s="187">
        <f t="shared" si="10"/>
        <v>21</v>
      </c>
      <c r="AK29" s="30">
        <v>0</v>
      </c>
      <c r="AL29" s="30">
        <v>21</v>
      </c>
      <c r="AM29" s="30">
        <v>0</v>
      </c>
      <c r="AN29" s="31"/>
      <c r="AO29" s="30"/>
      <c r="AP29" s="30"/>
      <c r="AQ29" s="188"/>
      <c r="AR29" s="188">
        <v>0</v>
      </c>
      <c r="AS29" s="30">
        <v>0</v>
      </c>
      <c r="AT29" s="30">
        <v>0</v>
      </c>
      <c r="AU29" s="30">
        <v>0</v>
      </c>
      <c r="AV29" s="30">
        <v>0</v>
      </c>
      <c r="AW29" s="187">
        <f t="shared" si="12"/>
        <v>21</v>
      </c>
      <c r="AX29" s="187">
        <f t="shared" si="13"/>
        <v>0</v>
      </c>
      <c r="AY29" s="187">
        <f t="shared" si="14"/>
        <v>21</v>
      </c>
      <c r="AZ29" s="187">
        <f t="shared" si="15"/>
        <v>2301</v>
      </c>
      <c r="BA29" s="30">
        <v>2172</v>
      </c>
      <c r="BB29" s="30">
        <v>72</v>
      </c>
      <c r="BC29" s="30">
        <v>57</v>
      </c>
      <c r="BD29" s="31"/>
      <c r="BE29" s="30"/>
      <c r="BF29" s="30"/>
      <c r="BG29" s="188"/>
      <c r="BH29" s="188">
        <v>0</v>
      </c>
      <c r="BI29" s="30">
        <v>0</v>
      </c>
      <c r="BJ29" s="30">
        <v>0</v>
      </c>
      <c r="BK29" s="30">
        <v>0</v>
      </c>
      <c r="BL29" s="30">
        <v>0</v>
      </c>
      <c r="BM29" s="187">
        <f t="shared" si="17"/>
        <v>2301</v>
      </c>
      <c r="BN29" s="187">
        <f t="shared" si="18"/>
        <v>0</v>
      </c>
      <c r="BO29" s="187">
        <f t="shared" si="19"/>
        <v>2301</v>
      </c>
      <c r="BP29" s="187">
        <f t="shared" si="20"/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0</v>
      </c>
      <c r="CC29" s="187">
        <f t="shared" si="22"/>
        <v>0</v>
      </c>
      <c r="CD29" s="187">
        <f t="shared" si="23"/>
        <v>0</v>
      </c>
      <c r="CE29" s="187">
        <f t="shared" si="24"/>
        <v>0</v>
      </c>
      <c r="CF29" s="187">
        <f t="shared" si="25"/>
        <v>0</v>
      </c>
      <c r="CG29" s="30">
        <v>0</v>
      </c>
      <c r="CH29" s="30">
        <v>0</v>
      </c>
      <c r="CI29" s="30">
        <v>0</v>
      </c>
      <c r="CJ29" s="30">
        <v>0</v>
      </c>
      <c r="CK29" s="30">
        <v>0</v>
      </c>
      <c r="CL29" s="30">
        <v>0</v>
      </c>
      <c r="CM29" s="30">
        <v>0</v>
      </c>
      <c r="CN29" s="30">
        <v>0</v>
      </c>
      <c r="CO29" s="30">
        <v>0</v>
      </c>
      <c r="CP29" s="30">
        <v>0</v>
      </c>
      <c r="CQ29" s="30">
        <v>0</v>
      </c>
      <c r="CR29" s="30">
        <v>0</v>
      </c>
      <c r="CS29" s="187">
        <f t="shared" si="27"/>
        <v>0</v>
      </c>
      <c r="CT29" s="187">
        <f t="shared" si="28"/>
        <v>0</v>
      </c>
      <c r="CU29" s="187">
        <f t="shared" si="29"/>
        <v>0</v>
      </c>
    </row>
    <row r="30" spans="1:99" ht="12.75">
      <c r="A30" s="30"/>
      <c r="B30" s="30" t="s">
        <v>48</v>
      </c>
      <c r="C30" s="33" t="s">
        <v>161</v>
      </c>
      <c r="D30" s="187">
        <f t="shared" si="0"/>
        <v>42384</v>
      </c>
      <c r="E30" s="30">
        <v>15803</v>
      </c>
      <c r="F30" s="30">
        <v>4067</v>
      </c>
      <c r="G30" s="30">
        <v>14586</v>
      </c>
      <c r="H30" s="31"/>
      <c r="I30" s="30"/>
      <c r="J30" s="30"/>
      <c r="K30" s="188"/>
      <c r="L30" s="188">
        <v>0</v>
      </c>
      <c r="M30" s="30">
        <v>0</v>
      </c>
      <c r="N30" s="30">
        <v>7928</v>
      </c>
      <c r="O30" s="30">
        <v>0</v>
      </c>
      <c r="P30" s="30">
        <v>0</v>
      </c>
      <c r="Q30" s="187">
        <f t="shared" si="2"/>
        <v>42384</v>
      </c>
      <c r="R30" s="187">
        <f t="shared" si="3"/>
        <v>0</v>
      </c>
      <c r="S30" s="187">
        <f t="shared" si="4"/>
        <v>42384</v>
      </c>
      <c r="T30" s="187">
        <f t="shared" si="5"/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187">
        <f t="shared" si="7"/>
        <v>0</v>
      </c>
      <c r="AH30" s="187">
        <f t="shared" si="8"/>
        <v>0</v>
      </c>
      <c r="AI30" s="187">
        <f t="shared" si="9"/>
        <v>0</v>
      </c>
      <c r="AJ30" s="187">
        <f t="shared" si="10"/>
        <v>35213</v>
      </c>
      <c r="AK30" s="30">
        <v>13040</v>
      </c>
      <c r="AL30" s="30">
        <v>3574</v>
      </c>
      <c r="AM30" s="30">
        <v>14586</v>
      </c>
      <c r="AN30" s="31"/>
      <c r="AO30" s="30"/>
      <c r="AP30" s="30"/>
      <c r="AQ30" s="188"/>
      <c r="AR30" s="188">
        <v>0</v>
      </c>
      <c r="AS30" s="30">
        <v>0</v>
      </c>
      <c r="AT30" s="30">
        <v>4013</v>
      </c>
      <c r="AU30" s="30">
        <v>0</v>
      </c>
      <c r="AV30" s="30">
        <v>0</v>
      </c>
      <c r="AW30" s="187">
        <f t="shared" si="12"/>
        <v>35213</v>
      </c>
      <c r="AX30" s="187">
        <f t="shared" si="13"/>
        <v>0</v>
      </c>
      <c r="AY30" s="187">
        <f t="shared" si="14"/>
        <v>35213</v>
      </c>
      <c r="AZ30" s="187">
        <f t="shared" si="15"/>
        <v>7171</v>
      </c>
      <c r="BA30" s="30">
        <v>2763</v>
      </c>
      <c r="BB30" s="30">
        <v>493</v>
      </c>
      <c r="BC30" s="30">
        <v>0</v>
      </c>
      <c r="BD30" s="31"/>
      <c r="BE30" s="30"/>
      <c r="BF30" s="30"/>
      <c r="BG30" s="188"/>
      <c r="BH30" s="188">
        <v>0</v>
      </c>
      <c r="BI30" s="30">
        <v>0</v>
      </c>
      <c r="BJ30" s="30">
        <v>3915</v>
      </c>
      <c r="BK30" s="30">
        <v>0</v>
      </c>
      <c r="BL30" s="30">
        <v>0</v>
      </c>
      <c r="BM30" s="187">
        <f t="shared" si="17"/>
        <v>7171</v>
      </c>
      <c r="BN30" s="187">
        <f t="shared" si="18"/>
        <v>0</v>
      </c>
      <c r="BO30" s="187">
        <f t="shared" si="19"/>
        <v>7171</v>
      </c>
      <c r="BP30" s="187">
        <f t="shared" si="20"/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0</v>
      </c>
      <c r="CC30" s="187">
        <f t="shared" si="22"/>
        <v>0</v>
      </c>
      <c r="CD30" s="187">
        <f t="shared" si="23"/>
        <v>0</v>
      </c>
      <c r="CE30" s="187">
        <f t="shared" si="24"/>
        <v>0</v>
      </c>
      <c r="CF30" s="187">
        <f t="shared" si="25"/>
        <v>0</v>
      </c>
      <c r="CG30" s="30">
        <v>0</v>
      </c>
      <c r="CH30" s="30">
        <v>0</v>
      </c>
      <c r="CI30" s="30">
        <v>0</v>
      </c>
      <c r="CJ30" s="30">
        <v>0</v>
      </c>
      <c r="CK30" s="30">
        <v>0</v>
      </c>
      <c r="CL30" s="30">
        <v>0</v>
      </c>
      <c r="CM30" s="30">
        <v>0</v>
      </c>
      <c r="CN30" s="30">
        <v>0</v>
      </c>
      <c r="CO30" s="30">
        <v>0</v>
      </c>
      <c r="CP30" s="30">
        <v>0</v>
      </c>
      <c r="CQ30" s="30">
        <v>0</v>
      </c>
      <c r="CR30" s="30">
        <v>0</v>
      </c>
      <c r="CS30" s="187">
        <f t="shared" si="27"/>
        <v>0</v>
      </c>
      <c r="CT30" s="187">
        <f t="shared" si="28"/>
        <v>0</v>
      </c>
      <c r="CU30" s="187">
        <f t="shared" si="29"/>
        <v>0</v>
      </c>
    </row>
    <row r="31" spans="1:99" s="41" customFormat="1" ht="12.75">
      <c r="A31" s="37" t="s">
        <v>45</v>
      </c>
      <c r="B31" s="37"/>
      <c r="C31" s="37" t="s">
        <v>149</v>
      </c>
      <c r="D31" s="44">
        <f t="shared" si="0"/>
        <v>4491</v>
      </c>
      <c r="E31" s="37">
        <v>420</v>
      </c>
      <c r="F31" s="37">
        <v>0</v>
      </c>
      <c r="G31" s="37">
        <v>4071</v>
      </c>
      <c r="H31" s="37"/>
      <c r="I31" s="37"/>
      <c r="J31" s="37"/>
      <c r="K31" s="37"/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44">
        <f t="shared" si="2"/>
        <v>4491</v>
      </c>
      <c r="R31" s="44">
        <f t="shared" si="3"/>
        <v>0</v>
      </c>
      <c r="S31" s="44">
        <f t="shared" si="4"/>
        <v>4491</v>
      </c>
      <c r="T31" s="44">
        <f t="shared" si="5"/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44">
        <f t="shared" si="7"/>
        <v>0</v>
      </c>
      <c r="AH31" s="44">
        <f t="shared" si="8"/>
        <v>0</v>
      </c>
      <c r="AI31" s="44">
        <f t="shared" si="9"/>
        <v>0</v>
      </c>
      <c r="AJ31" s="44">
        <f t="shared" si="10"/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44">
        <f t="shared" si="12"/>
        <v>0</v>
      </c>
      <c r="AX31" s="44">
        <f t="shared" si="13"/>
        <v>0</v>
      </c>
      <c r="AY31" s="44">
        <f t="shared" si="14"/>
        <v>0</v>
      </c>
      <c r="AZ31" s="44">
        <f t="shared" si="15"/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44">
        <f t="shared" si="17"/>
        <v>0</v>
      </c>
      <c r="BN31" s="44">
        <f t="shared" si="18"/>
        <v>0</v>
      </c>
      <c r="BO31" s="44">
        <f t="shared" si="19"/>
        <v>0</v>
      </c>
      <c r="BP31" s="44">
        <f t="shared" si="20"/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44">
        <f t="shared" si="22"/>
        <v>0</v>
      </c>
      <c r="CD31" s="44">
        <f t="shared" si="23"/>
        <v>0</v>
      </c>
      <c r="CE31" s="44">
        <f t="shared" si="24"/>
        <v>0</v>
      </c>
      <c r="CF31" s="44">
        <f t="shared" si="25"/>
        <v>4491</v>
      </c>
      <c r="CG31" s="37">
        <v>420</v>
      </c>
      <c r="CH31" s="37">
        <v>0</v>
      </c>
      <c r="CI31" s="37">
        <v>4071</v>
      </c>
      <c r="CJ31" s="37"/>
      <c r="CK31" s="37"/>
      <c r="CL31" s="37"/>
      <c r="CM31" s="37"/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44">
        <f t="shared" si="27"/>
        <v>4491</v>
      </c>
      <c r="CT31" s="44">
        <f t="shared" si="28"/>
        <v>0</v>
      </c>
      <c r="CU31" s="44">
        <f t="shared" si="29"/>
        <v>4491</v>
      </c>
    </row>
    <row r="32" spans="1:99" s="41" customFormat="1" ht="12.75">
      <c r="A32" s="37" t="s">
        <v>54</v>
      </c>
      <c r="B32" s="37"/>
      <c r="C32" s="37" t="s">
        <v>192</v>
      </c>
      <c r="D32" s="44">
        <f t="shared" si="0"/>
        <v>4855</v>
      </c>
      <c r="E32" s="42">
        <v>1504</v>
      </c>
      <c r="F32" s="42">
        <v>406</v>
      </c>
      <c r="G32" s="37">
        <v>2945</v>
      </c>
      <c r="H32" s="39"/>
      <c r="I32" s="37"/>
      <c r="J32" s="37"/>
      <c r="K32" s="40"/>
      <c r="L32" s="40">
        <v>0</v>
      </c>
      <c r="M32" s="42">
        <v>0</v>
      </c>
      <c r="N32" s="42">
        <v>0</v>
      </c>
      <c r="O32" s="42">
        <v>0</v>
      </c>
      <c r="P32" s="42">
        <v>0</v>
      </c>
      <c r="Q32" s="44">
        <f t="shared" si="2"/>
        <v>4855</v>
      </c>
      <c r="R32" s="44">
        <f t="shared" si="3"/>
        <v>0</v>
      </c>
      <c r="S32" s="44">
        <f t="shared" si="4"/>
        <v>4855</v>
      </c>
      <c r="T32" s="44">
        <f t="shared" si="5"/>
        <v>0</v>
      </c>
      <c r="U32" s="42">
        <v>0</v>
      </c>
      <c r="V32" s="42">
        <v>0</v>
      </c>
      <c r="W32" s="37">
        <v>0</v>
      </c>
      <c r="X32" s="39"/>
      <c r="Y32" s="37"/>
      <c r="Z32" s="37"/>
      <c r="AA32" s="40"/>
      <c r="AB32" s="40">
        <v>0</v>
      </c>
      <c r="AC32" s="42">
        <v>0</v>
      </c>
      <c r="AD32" s="42">
        <v>0</v>
      </c>
      <c r="AE32" s="42">
        <v>0</v>
      </c>
      <c r="AF32" s="42">
        <v>0</v>
      </c>
      <c r="AG32" s="44">
        <f t="shared" si="7"/>
        <v>0</v>
      </c>
      <c r="AH32" s="44">
        <f t="shared" si="8"/>
        <v>0</v>
      </c>
      <c r="AI32" s="44">
        <f t="shared" si="9"/>
        <v>0</v>
      </c>
      <c r="AJ32" s="44">
        <f t="shared" si="10"/>
        <v>0</v>
      </c>
      <c r="AK32" s="42">
        <v>0</v>
      </c>
      <c r="AL32" s="42">
        <v>0</v>
      </c>
      <c r="AM32" s="37">
        <v>0</v>
      </c>
      <c r="AN32" s="39"/>
      <c r="AO32" s="37"/>
      <c r="AP32" s="37"/>
      <c r="AQ32" s="40"/>
      <c r="AR32" s="40">
        <v>0</v>
      </c>
      <c r="AS32" s="42">
        <v>0</v>
      </c>
      <c r="AT32" s="42">
        <v>0</v>
      </c>
      <c r="AU32" s="42">
        <v>0</v>
      </c>
      <c r="AV32" s="42">
        <v>0</v>
      </c>
      <c r="AW32" s="44">
        <f t="shared" si="12"/>
        <v>0</v>
      </c>
      <c r="AX32" s="44">
        <f t="shared" si="13"/>
        <v>0</v>
      </c>
      <c r="AY32" s="44">
        <f t="shared" si="14"/>
        <v>0</v>
      </c>
      <c r="AZ32" s="44">
        <f t="shared" si="15"/>
        <v>0</v>
      </c>
      <c r="BA32" s="42">
        <v>0</v>
      </c>
      <c r="BB32" s="42">
        <v>0</v>
      </c>
      <c r="BC32" s="37">
        <v>0</v>
      </c>
      <c r="BD32" s="39"/>
      <c r="BE32" s="37"/>
      <c r="BF32" s="37"/>
      <c r="BG32" s="40"/>
      <c r="BH32" s="40">
        <v>0</v>
      </c>
      <c r="BI32" s="42">
        <v>0</v>
      </c>
      <c r="BJ32" s="42">
        <v>0</v>
      </c>
      <c r="BK32" s="42">
        <v>0</v>
      </c>
      <c r="BL32" s="42">
        <v>0</v>
      </c>
      <c r="BM32" s="44">
        <f t="shared" si="17"/>
        <v>0</v>
      </c>
      <c r="BN32" s="44">
        <f t="shared" si="18"/>
        <v>0</v>
      </c>
      <c r="BO32" s="44">
        <f t="shared" si="19"/>
        <v>0</v>
      </c>
      <c r="BP32" s="44">
        <f t="shared" si="20"/>
        <v>0</v>
      </c>
      <c r="BQ32" s="42">
        <v>0</v>
      </c>
      <c r="BR32" s="42">
        <v>0</v>
      </c>
      <c r="BS32" s="37">
        <v>0</v>
      </c>
      <c r="BT32" s="39"/>
      <c r="BU32" s="37"/>
      <c r="BV32" s="37"/>
      <c r="BW32" s="40"/>
      <c r="BX32" s="40">
        <v>0</v>
      </c>
      <c r="BY32" s="42">
        <v>0</v>
      </c>
      <c r="BZ32" s="42">
        <v>0</v>
      </c>
      <c r="CA32" s="42">
        <v>0</v>
      </c>
      <c r="CB32" s="42">
        <v>0</v>
      </c>
      <c r="CC32" s="44">
        <f t="shared" si="22"/>
        <v>0</v>
      </c>
      <c r="CD32" s="44">
        <f t="shared" si="23"/>
        <v>0</v>
      </c>
      <c r="CE32" s="44">
        <f t="shared" si="24"/>
        <v>0</v>
      </c>
      <c r="CF32" s="44">
        <f t="shared" si="25"/>
        <v>4855</v>
      </c>
      <c r="CG32" s="42">
        <v>1504</v>
      </c>
      <c r="CH32" s="42">
        <v>406</v>
      </c>
      <c r="CI32" s="37">
        <v>2945</v>
      </c>
      <c r="CJ32" s="39"/>
      <c r="CK32" s="37"/>
      <c r="CL32" s="37"/>
      <c r="CM32" s="40"/>
      <c r="CN32" s="40">
        <v>0</v>
      </c>
      <c r="CO32" s="42">
        <v>0</v>
      </c>
      <c r="CP32" s="42">
        <v>0</v>
      </c>
      <c r="CQ32" s="42">
        <v>0</v>
      </c>
      <c r="CR32" s="42">
        <v>0</v>
      </c>
      <c r="CS32" s="44">
        <f t="shared" si="27"/>
        <v>4855</v>
      </c>
      <c r="CT32" s="44">
        <f t="shared" si="28"/>
        <v>0</v>
      </c>
      <c r="CU32" s="44">
        <f t="shared" si="29"/>
        <v>4855</v>
      </c>
    </row>
    <row r="33" spans="1:99" s="41" customFormat="1" ht="12.75">
      <c r="A33" s="45" t="s">
        <v>7</v>
      </c>
      <c r="B33" s="45"/>
      <c r="C33" s="46" t="s">
        <v>158</v>
      </c>
      <c r="D33" s="23">
        <f>D6+D7+D22+D23+D31+D32</f>
        <v>253580</v>
      </c>
      <c r="E33" s="23">
        <f aca="true" t="shared" si="36" ref="E33:S33">E6+E7+E22+E23+E31+E32</f>
        <v>57740</v>
      </c>
      <c r="F33" s="23">
        <f t="shared" si="36"/>
        <v>13779</v>
      </c>
      <c r="G33" s="23">
        <f t="shared" si="36"/>
        <v>143414</v>
      </c>
      <c r="H33" s="23">
        <f t="shared" si="36"/>
        <v>0</v>
      </c>
      <c r="I33" s="23">
        <f t="shared" si="36"/>
        <v>0</v>
      </c>
      <c r="J33" s="23">
        <f t="shared" si="36"/>
        <v>0</v>
      </c>
      <c r="K33" s="23">
        <f t="shared" si="36"/>
        <v>0</v>
      </c>
      <c r="L33" s="23">
        <f t="shared" si="36"/>
        <v>0</v>
      </c>
      <c r="M33" s="23">
        <f t="shared" si="36"/>
        <v>0</v>
      </c>
      <c r="N33" s="23">
        <f t="shared" si="36"/>
        <v>18422</v>
      </c>
      <c r="O33" s="23">
        <f t="shared" si="36"/>
        <v>7991</v>
      </c>
      <c r="P33" s="23">
        <f t="shared" si="36"/>
        <v>12234</v>
      </c>
      <c r="Q33" s="23">
        <f t="shared" si="36"/>
        <v>233355</v>
      </c>
      <c r="R33" s="23">
        <f t="shared" si="36"/>
        <v>20225</v>
      </c>
      <c r="S33" s="23">
        <f t="shared" si="36"/>
        <v>253580</v>
      </c>
      <c r="T33" s="23">
        <f>T6+T7+T22+T23+T31+T32</f>
        <v>10067</v>
      </c>
      <c r="U33" s="23">
        <f aca="true" t="shared" si="37" ref="U33:AI33">U6+U7+U22+U23+U31+U32</f>
        <v>395</v>
      </c>
      <c r="V33" s="23">
        <f t="shared" si="37"/>
        <v>196</v>
      </c>
      <c r="W33" s="23">
        <f t="shared" si="37"/>
        <v>8701</v>
      </c>
      <c r="X33" s="23">
        <f t="shared" si="37"/>
        <v>0</v>
      </c>
      <c r="Y33" s="23">
        <f t="shared" si="37"/>
        <v>0</v>
      </c>
      <c r="Z33" s="23">
        <f t="shared" si="37"/>
        <v>0</v>
      </c>
      <c r="AA33" s="23">
        <f t="shared" si="37"/>
        <v>0</v>
      </c>
      <c r="AB33" s="23">
        <f t="shared" si="37"/>
        <v>0</v>
      </c>
      <c r="AC33" s="23">
        <f t="shared" si="37"/>
        <v>0</v>
      </c>
      <c r="AD33" s="23">
        <f t="shared" si="37"/>
        <v>514</v>
      </c>
      <c r="AE33" s="23">
        <f t="shared" si="37"/>
        <v>0</v>
      </c>
      <c r="AF33" s="23">
        <f t="shared" si="37"/>
        <v>261</v>
      </c>
      <c r="AG33" s="23">
        <f t="shared" si="37"/>
        <v>9806</v>
      </c>
      <c r="AH33" s="23">
        <f t="shared" si="37"/>
        <v>261</v>
      </c>
      <c r="AI33" s="23">
        <f t="shared" si="37"/>
        <v>10067</v>
      </c>
      <c r="AJ33" s="23">
        <f>AJ6+AJ7+AJ22+AJ23+AJ31+AJ32</f>
        <v>59869</v>
      </c>
      <c r="AK33" s="23">
        <f aca="true" t="shared" si="38" ref="AK33:AY33">AK6+AK7+AK22+AK23+AK31+AK32</f>
        <v>21128</v>
      </c>
      <c r="AL33" s="23">
        <f t="shared" si="38"/>
        <v>5987</v>
      </c>
      <c r="AM33" s="23">
        <f t="shared" si="38"/>
        <v>17954</v>
      </c>
      <c r="AN33" s="23">
        <f t="shared" si="38"/>
        <v>0</v>
      </c>
      <c r="AO33" s="23">
        <f t="shared" si="38"/>
        <v>0</v>
      </c>
      <c r="AP33" s="23">
        <f t="shared" si="38"/>
        <v>0</v>
      </c>
      <c r="AQ33" s="23">
        <f t="shared" si="38"/>
        <v>0</v>
      </c>
      <c r="AR33" s="23">
        <f t="shared" si="38"/>
        <v>0</v>
      </c>
      <c r="AS33" s="23">
        <f t="shared" si="38"/>
        <v>0</v>
      </c>
      <c r="AT33" s="23">
        <f t="shared" si="38"/>
        <v>12900</v>
      </c>
      <c r="AU33" s="23">
        <f t="shared" si="38"/>
        <v>0</v>
      </c>
      <c r="AV33" s="23">
        <f t="shared" si="38"/>
        <v>1900</v>
      </c>
      <c r="AW33" s="23">
        <f t="shared" si="38"/>
        <v>57969</v>
      </c>
      <c r="AX33" s="23">
        <f t="shared" si="38"/>
        <v>1900</v>
      </c>
      <c r="AY33" s="23">
        <f t="shared" si="38"/>
        <v>59869</v>
      </c>
      <c r="AZ33" s="23">
        <f>AZ6+AZ7+AZ22+AZ23+AZ31+AZ32</f>
        <v>18559</v>
      </c>
      <c r="BA33" s="23">
        <f aca="true" t="shared" si="39" ref="BA33:BO33">BA6+BA7+BA22+BA23+BA31+BA32</f>
        <v>11707</v>
      </c>
      <c r="BB33" s="23">
        <f t="shared" si="39"/>
        <v>1334</v>
      </c>
      <c r="BC33" s="23">
        <f t="shared" si="39"/>
        <v>510</v>
      </c>
      <c r="BD33" s="23">
        <f t="shared" si="39"/>
        <v>0</v>
      </c>
      <c r="BE33" s="23">
        <f t="shared" si="39"/>
        <v>0</v>
      </c>
      <c r="BF33" s="23">
        <f t="shared" si="39"/>
        <v>0</v>
      </c>
      <c r="BG33" s="23">
        <f t="shared" si="39"/>
        <v>0</v>
      </c>
      <c r="BH33" s="23">
        <f t="shared" si="39"/>
        <v>0</v>
      </c>
      <c r="BI33" s="23">
        <f t="shared" si="39"/>
        <v>0</v>
      </c>
      <c r="BJ33" s="23">
        <f t="shared" si="39"/>
        <v>5008</v>
      </c>
      <c r="BK33" s="23">
        <f t="shared" si="39"/>
        <v>0</v>
      </c>
      <c r="BL33" s="23">
        <f t="shared" si="39"/>
        <v>0</v>
      </c>
      <c r="BM33" s="23">
        <f t="shared" si="39"/>
        <v>18559</v>
      </c>
      <c r="BN33" s="23">
        <f t="shared" si="39"/>
        <v>0</v>
      </c>
      <c r="BO33" s="23">
        <f t="shared" si="39"/>
        <v>18559</v>
      </c>
      <c r="BP33" s="23">
        <f aca="true" t="shared" si="40" ref="BP33:CU33">BP6+BP7+BP22+BP23+BP31+BP32</f>
        <v>11379</v>
      </c>
      <c r="BQ33" s="23">
        <f t="shared" si="40"/>
        <v>7042</v>
      </c>
      <c r="BR33" s="23">
        <f t="shared" si="40"/>
        <v>1830</v>
      </c>
      <c r="BS33" s="23">
        <f t="shared" si="40"/>
        <v>1599</v>
      </c>
      <c r="BT33" s="23">
        <f t="shared" si="40"/>
        <v>0</v>
      </c>
      <c r="BU33" s="23">
        <f t="shared" si="40"/>
        <v>0</v>
      </c>
      <c r="BV33" s="23">
        <f t="shared" si="40"/>
        <v>0</v>
      </c>
      <c r="BW33" s="23">
        <f t="shared" si="40"/>
        <v>0</v>
      </c>
      <c r="BX33" s="23">
        <f t="shared" si="40"/>
        <v>0</v>
      </c>
      <c r="BY33" s="23">
        <f t="shared" si="40"/>
        <v>0</v>
      </c>
      <c r="BZ33" s="23">
        <f t="shared" si="40"/>
        <v>0</v>
      </c>
      <c r="CA33" s="23">
        <f t="shared" si="40"/>
        <v>0</v>
      </c>
      <c r="CB33" s="23">
        <f t="shared" si="40"/>
        <v>908</v>
      </c>
      <c r="CC33" s="23">
        <f t="shared" si="40"/>
        <v>10471</v>
      </c>
      <c r="CD33" s="23">
        <f t="shared" si="40"/>
        <v>908</v>
      </c>
      <c r="CE33" s="23">
        <f t="shared" si="40"/>
        <v>11379</v>
      </c>
      <c r="CF33" s="23">
        <f t="shared" si="40"/>
        <v>153706</v>
      </c>
      <c r="CG33" s="23">
        <f t="shared" si="40"/>
        <v>17468</v>
      </c>
      <c r="CH33" s="23">
        <f t="shared" si="40"/>
        <v>4432</v>
      </c>
      <c r="CI33" s="23">
        <f t="shared" si="40"/>
        <v>114650</v>
      </c>
      <c r="CJ33" s="23">
        <f t="shared" si="40"/>
        <v>0</v>
      </c>
      <c r="CK33" s="23">
        <f t="shared" si="40"/>
        <v>0</v>
      </c>
      <c r="CL33" s="23">
        <f t="shared" si="40"/>
        <v>0</v>
      </c>
      <c r="CM33" s="23">
        <f t="shared" si="40"/>
        <v>0</v>
      </c>
      <c r="CN33" s="23">
        <f t="shared" si="40"/>
        <v>0</v>
      </c>
      <c r="CO33" s="23">
        <f t="shared" si="40"/>
        <v>0</v>
      </c>
      <c r="CP33" s="23">
        <f t="shared" si="40"/>
        <v>0</v>
      </c>
      <c r="CQ33" s="23">
        <f t="shared" si="40"/>
        <v>7991</v>
      </c>
      <c r="CR33" s="23">
        <f t="shared" si="40"/>
        <v>9165</v>
      </c>
      <c r="CS33" s="23">
        <f t="shared" si="40"/>
        <v>136550</v>
      </c>
      <c r="CT33" s="23">
        <f t="shared" si="40"/>
        <v>17156</v>
      </c>
      <c r="CU33" s="23">
        <f t="shared" si="40"/>
        <v>153706</v>
      </c>
    </row>
    <row r="34" spans="1:35" ht="12.75">
      <c r="A34" s="16"/>
      <c r="B34" s="16"/>
      <c r="C34" s="1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0">
    <mergeCell ref="E1:P1"/>
    <mergeCell ref="U1:AF1"/>
    <mergeCell ref="AK1:AV1"/>
    <mergeCell ref="BA1:BL1"/>
    <mergeCell ref="E2:P2"/>
    <mergeCell ref="Q2:S2"/>
    <mergeCell ref="U2:AF2"/>
    <mergeCell ref="AG2:AI2"/>
    <mergeCell ref="AK2:AV2"/>
    <mergeCell ref="AW2:AY2"/>
    <mergeCell ref="BA2:BL2"/>
    <mergeCell ref="BM2:BO2"/>
    <mergeCell ref="H3:I3"/>
    <mergeCell ref="J3:K3"/>
    <mergeCell ref="X3:Y3"/>
    <mergeCell ref="Z3:AA3"/>
    <mergeCell ref="AN3:AO3"/>
    <mergeCell ref="AP3:AQ3"/>
    <mergeCell ref="BD3:BE3"/>
    <mergeCell ref="BF3:BG3"/>
    <mergeCell ref="CS2:CU2"/>
    <mergeCell ref="CJ3:CK3"/>
    <mergeCell ref="CL3:CM3"/>
    <mergeCell ref="BQ1:CB1"/>
    <mergeCell ref="BQ2:CB2"/>
    <mergeCell ref="CC2:CE2"/>
    <mergeCell ref="BT3:BU3"/>
    <mergeCell ref="BV3:BW3"/>
    <mergeCell ref="CG1:CR1"/>
    <mergeCell ref="CG2:CR2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  <colBreaks count="5" manualBreakCount="5">
    <brk id="19" max="32" man="1"/>
    <brk id="35" max="32" man="1"/>
    <brk id="51" max="32" man="1"/>
    <brk id="67" max="32" man="1"/>
    <brk id="83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34"/>
  <sheetViews>
    <sheetView view="pageBreakPreview" zoomScaleNormal="81" zoomScaleSheetLayoutView="100" zoomScalePageLayoutView="0" workbookViewId="0" topLeftCell="A1">
      <pane xSplit="3" ySplit="5" topLeftCell="D12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9" sqref="D9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8" width="15.75390625" style="2" customWidth="1"/>
    <col min="9" max="9" width="14.875" style="2" customWidth="1"/>
    <col min="10" max="16384" width="11.75390625" style="2" customWidth="1"/>
  </cols>
  <sheetData>
    <row r="1" spans="1:9" ht="12.75">
      <c r="A1" s="25" t="s">
        <v>7</v>
      </c>
      <c r="B1" s="25"/>
      <c r="C1" s="25" t="s">
        <v>7</v>
      </c>
      <c r="D1" s="25"/>
      <c r="E1" s="25"/>
      <c r="F1" s="25"/>
      <c r="G1" s="25"/>
      <c r="H1" s="25"/>
      <c r="I1" s="25"/>
    </row>
    <row r="2" spans="1:9" ht="12.75">
      <c r="A2" s="20" t="s">
        <v>8</v>
      </c>
      <c r="B2" s="20" t="s">
        <v>2</v>
      </c>
      <c r="C2" s="20" t="s">
        <v>59</v>
      </c>
      <c r="D2" s="25" t="s">
        <v>326</v>
      </c>
      <c r="E2" s="25" t="s">
        <v>329</v>
      </c>
      <c r="F2" s="25" t="s">
        <v>329</v>
      </c>
      <c r="G2" s="25" t="s">
        <v>329</v>
      </c>
      <c r="H2" s="25" t="s">
        <v>329</v>
      </c>
      <c r="I2" s="25" t="s">
        <v>329</v>
      </c>
    </row>
    <row r="3" spans="1:9" ht="12.75">
      <c r="A3" s="20" t="s">
        <v>6</v>
      </c>
      <c r="B3" s="20" t="s">
        <v>3</v>
      </c>
      <c r="C3" s="20" t="s">
        <v>156</v>
      </c>
      <c r="D3" s="20" t="s">
        <v>325</v>
      </c>
      <c r="E3" s="20" t="s">
        <v>330</v>
      </c>
      <c r="F3" s="20" t="s">
        <v>335</v>
      </c>
      <c r="G3" s="20" t="s">
        <v>367</v>
      </c>
      <c r="H3" s="20" t="s">
        <v>350</v>
      </c>
      <c r="I3" s="20" t="s">
        <v>347</v>
      </c>
    </row>
    <row r="4" spans="1:9" ht="12.75">
      <c r="A4" s="20" t="s">
        <v>7</v>
      </c>
      <c r="B4" s="20"/>
      <c r="C4" s="35"/>
      <c r="D4" s="20" t="s">
        <v>324</v>
      </c>
      <c r="E4" s="20" t="s">
        <v>346</v>
      </c>
      <c r="F4" s="20" t="s">
        <v>346</v>
      </c>
      <c r="G4" s="20" t="s">
        <v>348</v>
      </c>
      <c r="H4" s="20" t="s">
        <v>349</v>
      </c>
      <c r="I4" s="20" t="s">
        <v>348</v>
      </c>
    </row>
    <row r="5" spans="1:9" ht="12.75">
      <c r="A5" s="36"/>
      <c r="B5" s="36"/>
      <c r="C5" s="36"/>
      <c r="D5" s="36" t="s">
        <v>5</v>
      </c>
      <c r="E5" s="36" t="s">
        <v>60</v>
      </c>
      <c r="F5" s="36" t="s">
        <v>61</v>
      </c>
      <c r="G5" s="36" t="s">
        <v>64</v>
      </c>
      <c r="H5" s="36" t="s">
        <v>65</v>
      </c>
      <c r="I5" s="36" t="s">
        <v>62</v>
      </c>
    </row>
    <row r="6" spans="1:9" s="41" customFormat="1" ht="12.75">
      <c r="A6" s="37" t="s">
        <v>43</v>
      </c>
      <c r="B6" s="37"/>
      <c r="C6" s="72" t="s">
        <v>77</v>
      </c>
      <c r="D6" s="44">
        <f>E6+F6+G6+H6+I6</f>
        <v>16855</v>
      </c>
      <c r="E6" s="38">
        <v>0</v>
      </c>
      <c r="F6" s="38">
        <v>0</v>
      </c>
      <c r="G6" s="38">
        <v>0</v>
      </c>
      <c r="H6" s="38">
        <v>0</v>
      </c>
      <c r="I6" s="38">
        <v>16855</v>
      </c>
    </row>
    <row r="7" spans="1:9" s="41" customFormat="1" ht="12.75">
      <c r="A7" s="37" t="s">
        <v>44</v>
      </c>
      <c r="B7" s="37"/>
      <c r="C7" s="37" t="s">
        <v>68</v>
      </c>
      <c r="D7" s="44">
        <f aca="true" t="shared" si="0" ref="D7:I7">D8+D9+D10+D11+D12+D13+D14+D15+D16+D17+D18+D19+D20+D21</f>
        <v>159106</v>
      </c>
      <c r="E7" s="44">
        <f t="shared" si="0"/>
        <v>9350</v>
      </c>
      <c r="F7" s="44">
        <f t="shared" si="0"/>
        <v>20888</v>
      </c>
      <c r="G7" s="44">
        <f t="shared" si="0"/>
        <v>1363</v>
      </c>
      <c r="H7" s="44">
        <f t="shared" si="0"/>
        <v>0</v>
      </c>
      <c r="I7" s="44">
        <f t="shared" si="0"/>
        <v>127505</v>
      </c>
    </row>
    <row r="8" spans="1:9" s="189" customFormat="1" ht="12.75">
      <c r="A8" s="26"/>
      <c r="B8" s="26" t="s">
        <v>43</v>
      </c>
      <c r="C8" s="32" t="s">
        <v>70</v>
      </c>
      <c r="D8" s="48">
        <f>E8+F8+G8+H8+I8</f>
        <v>136</v>
      </c>
      <c r="E8" s="47">
        <v>0</v>
      </c>
      <c r="F8" s="47">
        <v>0</v>
      </c>
      <c r="G8" s="47">
        <v>0</v>
      </c>
      <c r="H8" s="47">
        <v>0</v>
      </c>
      <c r="I8" s="47">
        <v>136</v>
      </c>
    </row>
    <row r="9" spans="1:9" s="189" customFormat="1" ht="12.75">
      <c r="A9" s="26"/>
      <c r="B9" s="26" t="s">
        <v>44</v>
      </c>
      <c r="C9" s="32" t="s">
        <v>52</v>
      </c>
      <c r="D9" s="48">
        <f aca="true" t="shared" si="1" ref="D9:D21">E9+F9+G9+H9+I9</f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</row>
    <row r="10" spans="1:9" s="189" customFormat="1" ht="12.75">
      <c r="A10" s="26"/>
      <c r="B10" s="26" t="s">
        <v>46</v>
      </c>
      <c r="C10" s="32" t="s">
        <v>30</v>
      </c>
      <c r="D10" s="48">
        <f t="shared" si="1"/>
        <v>1065</v>
      </c>
      <c r="E10" s="47">
        <v>0</v>
      </c>
      <c r="F10" s="47">
        <v>0</v>
      </c>
      <c r="G10" s="47">
        <v>0</v>
      </c>
      <c r="H10" s="47">
        <v>0</v>
      </c>
      <c r="I10" s="47">
        <v>1065</v>
      </c>
    </row>
    <row r="11" spans="1:9" s="189" customFormat="1" ht="12.75">
      <c r="A11" s="26"/>
      <c r="B11" s="26" t="s">
        <v>47</v>
      </c>
      <c r="C11" s="1" t="s">
        <v>150</v>
      </c>
      <c r="D11" s="48">
        <f t="shared" si="1"/>
        <v>279</v>
      </c>
      <c r="E11" s="47">
        <v>0</v>
      </c>
      <c r="F11" s="47">
        <v>0</v>
      </c>
      <c r="G11" s="47">
        <v>0</v>
      </c>
      <c r="H11" s="47">
        <v>0</v>
      </c>
      <c r="I11" s="47">
        <v>279</v>
      </c>
    </row>
    <row r="12" spans="1:9" s="189" customFormat="1" ht="12.75">
      <c r="A12" s="26"/>
      <c r="B12" s="26" t="s">
        <v>45</v>
      </c>
      <c r="C12" s="32" t="s">
        <v>53</v>
      </c>
      <c r="D12" s="48">
        <f t="shared" si="1"/>
        <v>365</v>
      </c>
      <c r="E12" s="47">
        <v>0</v>
      </c>
      <c r="F12" s="47">
        <v>0</v>
      </c>
      <c r="G12" s="47">
        <v>0</v>
      </c>
      <c r="H12" s="47">
        <v>0</v>
      </c>
      <c r="I12" s="47">
        <v>365</v>
      </c>
    </row>
    <row r="13" spans="1:9" s="189" customFormat="1" ht="12.75">
      <c r="A13" s="26"/>
      <c r="B13" s="26" t="s">
        <v>54</v>
      </c>
      <c r="C13" s="32" t="s">
        <v>73</v>
      </c>
      <c r="D13" s="48">
        <f t="shared" si="1"/>
        <v>79</v>
      </c>
      <c r="E13" s="47">
        <v>0</v>
      </c>
      <c r="F13" s="47">
        <v>0</v>
      </c>
      <c r="G13" s="47">
        <v>0</v>
      </c>
      <c r="H13" s="47">
        <v>0</v>
      </c>
      <c r="I13" s="47">
        <v>79</v>
      </c>
    </row>
    <row r="14" spans="1:9" s="189" customFormat="1" ht="12.75">
      <c r="A14" s="26"/>
      <c r="B14" s="26" t="s">
        <v>48</v>
      </c>
      <c r="C14" s="32" t="s">
        <v>75</v>
      </c>
      <c r="D14" s="48">
        <f t="shared" si="1"/>
        <v>8114</v>
      </c>
      <c r="E14" s="47">
        <v>7899</v>
      </c>
      <c r="F14" s="47">
        <v>0</v>
      </c>
      <c r="G14" s="47">
        <v>215</v>
      </c>
      <c r="H14" s="47">
        <v>0</v>
      </c>
      <c r="I14" s="47">
        <v>0</v>
      </c>
    </row>
    <row r="15" spans="1:9" s="189" customFormat="1" ht="12.75">
      <c r="A15" s="26"/>
      <c r="B15" s="26" t="s">
        <v>49</v>
      </c>
      <c r="C15" s="32" t="s">
        <v>88</v>
      </c>
      <c r="D15" s="48">
        <f t="shared" si="1"/>
        <v>13</v>
      </c>
      <c r="E15" s="47">
        <v>13</v>
      </c>
      <c r="F15" s="47">
        <v>0</v>
      </c>
      <c r="G15" s="47">
        <v>0</v>
      </c>
      <c r="H15" s="47">
        <v>0</v>
      </c>
      <c r="I15" s="47">
        <v>0</v>
      </c>
    </row>
    <row r="16" spans="1:9" s="189" customFormat="1" ht="12.75">
      <c r="A16" s="26"/>
      <c r="B16" s="26" t="s">
        <v>50</v>
      </c>
      <c r="C16" s="32" t="s">
        <v>146</v>
      </c>
      <c r="D16" s="48">
        <f t="shared" si="1"/>
        <v>89098</v>
      </c>
      <c r="E16" s="47">
        <v>0</v>
      </c>
      <c r="F16" s="47">
        <v>0</v>
      </c>
      <c r="G16" s="47">
        <v>0</v>
      </c>
      <c r="H16" s="47">
        <v>0</v>
      </c>
      <c r="I16" s="47">
        <v>89098</v>
      </c>
    </row>
    <row r="17" spans="1:9" s="189" customFormat="1" ht="12.75">
      <c r="A17" s="26"/>
      <c r="B17" s="26" t="s">
        <v>12</v>
      </c>
      <c r="C17" s="32" t="s">
        <v>159</v>
      </c>
      <c r="D17" s="48">
        <f t="shared" si="1"/>
        <v>1222</v>
      </c>
      <c r="E17" s="47">
        <v>983</v>
      </c>
      <c r="F17" s="47">
        <v>239</v>
      </c>
      <c r="G17" s="47">
        <v>0</v>
      </c>
      <c r="H17" s="47">
        <v>0</v>
      </c>
      <c r="I17" s="47">
        <v>0</v>
      </c>
    </row>
    <row r="18" spans="1:9" s="189" customFormat="1" ht="12.75">
      <c r="A18" s="26"/>
      <c r="B18" s="26" t="s">
        <v>14</v>
      </c>
      <c r="C18" s="32" t="s">
        <v>36</v>
      </c>
      <c r="D18" s="48">
        <f t="shared" si="1"/>
        <v>5669</v>
      </c>
      <c r="E18" s="47">
        <v>0</v>
      </c>
      <c r="F18" s="47">
        <v>5669</v>
      </c>
      <c r="G18" s="47">
        <v>0</v>
      </c>
      <c r="H18" s="47">
        <v>0</v>
      </c>
      <c r="I18" s="47">
        <v>0</v>
      </c>
    </row>
    <row r="19" spans="1:9" s="189" customFormat="1" ht="12.75">
      <c r="A19" s="26"/>
      <c r="B19" s="26" t="s">
        <v>16</v>
      </c>
      <c r="C19" s="32" t="s">
        <v>0</v>
      </c>
      <c r="D19" s="48">
        <f t="shared" si="1"/>
        <v>16583</v>
      </c>
      <c r="E19" s="47">
        <v>455</v>
      </c>
      <c r="F19" s="47">
        <v>14980</v>
      </c>
      <c r="G19" s="47">
        <v>1148</v>
      </c>
      <c r="H19" s="47">
        <v>0</v>
      </c>
      <c r="I19" s="47">
        <v>0</v>
      </c>
    </row>
    <row r="20" spans="1:9" s="189" customFormat="1" ht="12.75">
      <c r="A20" s="26"/>
      <c r="B20" s="26" t="s">
        <v>17</v>
      </c>
      <c r="C20" s="32" t="s">
        <v>160</v>
      </c>
      <c r="D20" s="48">
        <f t="shared" si="1"/>
        <v>27766</v>
      </c>
      <c r="E20" s="47">
        <v>0</v>
      </c>
      <c r="F20" s="47">
        <v>0</v>
      </c>
      <c r="G20" s="47">
        <v>0</v>
      </c>
      <c r="H20" s="47">
        <v>0</v>
      </c>
      <c r="I20" s="47">
        <v>27766</v>
      </c>
    </row>
    <row r="21" spans="1:9" s="189" customFormat="1" ht="12.75">
      <c r="A21" s="26"/>
      <c r="B21" s="26" t="s">
        <v>19</v>
      </c>
      <c r="C21" s="32" t="s">
        <v>193</v>
      </c>
      <c r="D21" s="48">
        <f t="shared" si="1"/>
        <v>8717</v>
      </c>
      <c r="E21" s="47">
        <v>0</v>
      </c>
      <c r="F21" s="47">
        <v>0</v>
      </c>
      <c r="G21" s="47">
        <v>0</v>
      </c>
      <c r="H21" s="47">
        <v>0</v>
      </c>
      <c r="I21" s="47">
        <v>8717</v>
      </c>
    </row>
    <row r="22" spans="1:9" s="41" customFormat="1" ht="12.75">
      <c r="A22" s="37" t="s">
        <v>46</v>
      </c>
      <c r="B22" s="37"/>
      <c r="C22" s="37" t="s">
        <v>147</v>
      </c>
      <c r="D22" s="44">
        <f>E22+F22+G22+H22+I22</f>
        <v>13199</v>
      </c>
      <c r="E22" s="38">
        <v>63</v>
      </c>
      <c r="F22" s="38">
        <v>0</v>
      </c>
      <c r="G22" s="38">
        <v>1757</v>
      </c>
      <c r="H22" s="38">
        <v>11379</v>
      </c>
      <c r="I22" s="38">
        <v>0</v>
      </c>
    </row>
    <row r="23" spans="1:9" s="41" customFormat="1" ht="12.75">
      <c r="A23" s="37" t="s">
        <v>47</v>
      </c>
      <c r="B23" s="37"/>
      <c r="C23" s="37" t="s">
        <v>86</v>
      </c>
      <c r="D23" s="44">
        <f>E23+F23+G23+H23+I23</f>
        <v>55074</v>
      </c>
      <c r="E23" s="44">
        <f>E24+E25+E26+E27+E28+E29+E30</f>
        <v>654</v>
      </c>
      <c r="F23" s="44">
        <f>F24+F25+F26+F27+F28+F29+F30</f>
        <v>38981</v>
      </c>
      <c r="G23" s="44">
        <f>G24+G25+G26+G27+G28+G29+G30</f>
        <v>15439</v>
      </c>
      <c r="H23" s="44">
        <f>H24+H25+H26+H27+H28+H29+H30</f>
        <v>0</v>
      </c>
      <c r="I23" s="44">
        <f>I24+I25+I26+I27+I28+I29+I30</f>
        <v>0</v>
      </c>
    </row>
    <row r="24" spans="1:9" s="189" customFormat="1" ht="12.75">
      <c r="A24" s="26"/>
      <c r="B24" s="26" t="s">
        <v>43</v>
      </c>
      <c r="C24" s="32" t="s">
        <v>78</v>
      </c>
      <c r="D24" s="48">
        <f aca="true" t="shared" si="2" ref="D24:D30">E24+F24+G24+H24+I24</f>
        <v>1583</v>
      </c>
      <c r="E24" s="47">
        <v>0</v>
      </c>
      <c r="F24" s="47">
        <v>120</v>
      </c>
      <c r="G24" s="47">
        <v>1463</v>
      </c>
      <c r="H24" s="47">
        <v>0</v>
      </c>
      <c r="I24" s="47">
        <v>0</v>
      </c>
    </row>
    <row r="25" spans="1:9" s="189" customFormat="1" ht="12.75">
      <c r="A25" s="26"/>
      <c r="B25" s="26" t="s">
        <v>44</v>
      </c>
      <c r="C25" s="32" t="s">
        <v>148</v>
      </c>
      <c r="D25" s="48">
        <f t="shared" si="2"/>
        <v>2537</v>
      </c>
      <c r="E25" s="47">
        <v>156</v>
      </c>
      <c r="F25" s="47">
        <v>342</v>
      </c>
      <c r="G25" s="47">
        <v>2039</v>
      </c>
      <c r="H25" s="47">
        <v>0</v>
      </c>
      <c r="I25" s="47">
        <v>0</v>
      </c>
    </row>
    <row r="26" spans="1:9" s="189" customFormat="1" ht="13.5" customHeight="1">
      <c r="A26" s="26"/>
      <c r="B26" s="26" t="s">
        <v>46</v>
      </c>
      <c r="C26" s="32" t="s">
        <v>79</v>
      </c>
      <c r="D26" s="48">
        <f t="shared" si="2"/>
        <v>1481</v>
      </c>
      <c r="E26" s="47">
        <v>0</v>
      </c>
      <c r="F26" s="47">
        <v>540</v>
      </c>
      <c r="G26" s="47">
        <v>941</v>
      </c>
      <c r="H26" s="47">
        <v>0</v>
      </c>
      <c r="I26" s="47">
        <v>0</v>
      </c>
    </row>
    <row r="27" spans="1:9" s="189" customFormat="1" ht="12.75">
      <c r="A27" s="26"/>
      <c r="B27" s="26" t="s">
        <v>47</v>
      </c>
      <c r="C27" s="32" t="s">
        <v>80</v>
      </c>
      <c r="D27" s="48">
        <f t="shared" si="2"/>
        <v>3104</v>
      </c>
      <c r="E27" s="47">
        <v>0</v>
      </c>
      <c r="F27" s="47">
        <v>2736</v>
      </c>
      <c r="G27" s="47">
        <v>368</v>
      </c>
      <c r="H27" s="47">
        <v>0</v>
      </c>
      <c r="I27" s="47">
        <v>0</v>
      </c>
    </row>
    <row r="28" spans="1:9" s="189" customFormat="1" ht="12.75">
      <c r="A28" s="26"/>
      <c r="B28" s="26" t="s">
        <v>45</v>
      </c>
      <c r="C28" s="32" t="s">
        <v>84</v>
      </c>
      <c r="D28" s="48">
        <f t="shared" si="2"/>
        <v>1165</v>
      </c>
      <c r="E28" s="47">
        <v>0</v>
      </c>
      <c r="F28" s="47">
        <v>9</v>
      </c>
      <c r="G28" s="47">
        <v>1156</v>
      </c>
      <c r="H28" s="47">
        <v>0</v>
      </c>
      <c r="I28" s="47">
        <v>0</v>
      </c>
    </row>
    <row r="29" spans="1:9" s="189" customFormat="1" ht="12.75">
      <c r="A29" s="26"/>
      <c r="B29" s="26" t="s">
        <v>54</v>
      </c>
      <c r="C29" s="32" t="s">
        <v>82</v>
      </c>
      <c r="D29" s="48">
        <f t="shared" si="2"/>
        <v>2820</v>
      </c>
      <c r="E29" s="47">
        <v>498</v>
      </c>
      <c r="F29" s="47">
        <v>21</v>
      </c>
      <c r="G29" s="47">
        <v>2301</v>
      </c>
      <c r="H29" s="47">
        <v>0</v>
      </c>
      <c r="I29" s="47">
        <v>0</v>
      </c>
    </row>
    <row r="30" spans="1:9" s="189" customFormat="1" ht="12.75">
      <c r="A30" s="26"/>
      <c r="B30" s="26" t="s">
        <v>48</v>
      </c>
      <c r="C30" s="32" t="s">
        <v>161</v>
      </c>
      <c r="D30" s="48">
        <f t="shared" si="2"/>
        <v>42384</v>
      </c>
      <c r="E30" s="47">
        <v>0</v>
      </c>
      <c r="F30" s="47">
        <v>35213</v>
      </c>
      <c r="G30" s="47">
        <v>7171</v>
      </c>
      <c r="H30" s="47">
        <v>0</v>
      </c>
      <c r="I30" s="47">
        <v>0</v>
      </c>
    </row>
    <row r="31" spans="1:9" s="41" customFormat="1" ht="12.75">
      <c r="A31" s="37" t="s">
        <v>45</v>
      </c>
      <c r="B31" s="37"/>
      <c r="C31" s="37" t="s">
        <v>149</v>
      </c>
      <c r="D31" s="44">
        <f>E31+F31+G31+H31+I31</f>
        <v>4491</v>
      </c>
      <c r="E31" s="38">
        <v>0</v>
      </c>
      <c r="F31" s="38">
        <v>0</v>
      </c>
      <c r="G31" s="38">
        <v>0</v>
      </c>
      <c r="H31" s="38">
        <v>0</v>
      </c>
      <c r="I31" s="38">
        <v>4491</v>
      </c>
    </row>
    <row r="32" spans="1:9" s="41" customFormat="1" ht="12.75">
      <c r="A32" s="37" t="s">
        <v>54</v>
      </c>
      <c r="B32" s="37"/>
      <c r="C32" s="37" t="s">
        <v>192</v>
      </c>
      <c r="D32" s="44">
        <f>E32+F32+G32+H32+I32</f>
        <v>4855</v>
      </c>
      <c r="E32" s="38">
        <v>0</v>
      </c>
      <c r="F32" s="38">
        <v>0</v>
      </c>
      <c r="G32" s="38">
        <v>0</v>
      </c>
      <c r="H32" s="38">
        <v>0</v>
      </c>
      <c r="I32" s="38">
        <v>4855</v>
      </c>
    </row>
    <row r="33" spans="1:9" s="41" customFormat="1" ht="12.75">
      <c r="A33" s="45" t="s">
        <v>7</v>
      </c>
      <c r="B33" s="45"/>
      <c r="C33" s="46" t="s">
        <v>158</v>
      </c>
      <c r="D33" s="23">
        <f aca="true" t="shared" si="3" ref="D33:I33">D6+D7+D22+D23+D31+D32</f>
        <v>253580</v>
      </c>
      <c r="E33" s="23">
        <f t="shared" si="3"/>
        <v>10067</v>
      </c>
      <c r="F33" s="23">
        <f t="shared" si="3"/>
        <v>59869</v>
      </c>
      <c r="G33" s="23">
        <f t="shared" si="3"/>
        <v>18559</v>
      </c>
      <c r="H33" s="23">
        <f t="shared" si="3"/>
        <v>11379</v>
      </c>
      <c r="I33" s="23">
        <f t="shared" si="3"/>
        <v>153706</v>
      </c>
    </row>
    <row r="34" spans="1:4" ht="12.75">
      <c r="A34" s="16"/>
      <c r="B34" s="16"/>
      <c r="C34" s="16"/>
      <c r="D34" s="21"/>
    </row>
  </sheetData>
  <sheetProtection/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Roman,Normál"10.f.sz.melléklet
ezer ft-bna</oddHeader>
    <oddFooter>&amp;L&amp;8&amp;D/&amp;T
&amp;C&amp;8&amp;Z&amp;F/&amp;A/Kulcsár 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workbookViewId="0" topLeftCell="A1">
      <pane ySplit="3" topLeftCell="A16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48.00390625" style="194" customWidth="1"/>
    <col min="2" max="3" width="9.375" style="194" bestFit="1" customWidth="1"/>
    <col min="4" max="5" width="9.125" style="194" customWidth="1"/>
    <col min="6" max="6" width="11.25390625" style="194" customWidth="1"/>
    <col min="7" max="12" width="9.125" style="194" customWidth="1"/>
    <col min="13" max="13" width="10.625" style="194" customWidth="1"/>
    <col min="14" max="17" width="9.125" style="194" customWidth="1"/>
    <col min="18" max="18" width="9.375" style="194" bestFit="1" customWidth="1"/>
    <col min="19" max="16384" width="9.125" style="194" customWidth="1"/>
  </cols>
  <sheetData>
    <row r="1" spans="1:13" ht="15.75" customHeight="1">
      <c r="A1" s="191"/>
      <c r="B1" s="306" t="s">
        <v>390</v>
      </c>
      <c r="C1" s="307"/>
      <c r="D1" s="308" t="s">
        <v>391</v>
      </c>
      <c r="E1" s="306"/>
      <c r="F1" s="306"/>
      <c r="G1" s="306"/>
      <c r="H1" s="306"/>
      <c r="I1" s="306"/>
      <c r="J1" s="306"/>
      <c r="K1" s="306"/>
      <c r="L1" s="307"/>
      <c r="M1" s="193"/>
    </row>
    <row r="2" spans="1:13" ht="15.75">
      <c r="A2" s="195" t="s">
        <v>405</v>
      </c>
      <c r="B2" s="196" t="s">
        <v>392</v>
      </c>
      <c r="C2" s="192" t="s">
        <v>393</v>
      </c>
      <c r="D2" s="192" t="s">
        <v>394</v>
      </c>
      <c r="E2" s="192" t="s">
        <v>395</v>
      </c>
      <c r="F2" s="192" t="s">
        <v>396</v>
      </c>
      <c r="G2" s="192" t="s">
        <v>397</v>
      </c>
      <c r="H2" s="192" t="s">
        <v>398</v>
      </c>
      <c r="I2" s="192" t="s">
        <v>399</v>
      </c>
      <c r="J2" s="192" t="s">
        <v>400</v>
      </c>
      <c r="K2" s="192" t="s">
        <v>125</v>
      </c>
      <c r="L2" s="192" t="s">
        <v>401</v>
      </c>
      <c r="M2" s="193"/>
    </row>
    <row r="3" spans="1:13" ht="15.75">
      <c r="A3" s="197"/>
      <c r="B3" s="198" t="s">
        <v>402</v>
      </c>
      <c r="C3" s="197" t="s">
        <v>402</v>
      </c>
      <c r="D3" s="197" t="s">
        <v>121</v>
      </c>
      <c r="E3" s="197" t="s">
        <v>127</v>
      </c>
      <c r="F3" s="197" t="s">
        <v>403</v>
      </c>
      <c r="G3" s="197" t="s">
        <v>98</v>
      </c>
      <c r="H3" s="197" t="s">
        <v>98</v>
      </c>
      <c r="I3" s="197" t="s">
        <v>404</v>
      </c>
      <c r="J3" s="197"/>
      <c r="K3" s="197" t="s">
        <v>123</v>
      </c>
      <c r="L3" s="197" t="s">
        <v>112</v>
      </c>
      <c r="M3" s="193"/>
    </row>
    <row r="4" spans="1:13" ht="15.75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193"/>
    </row>
    <row r="5" spans="1:13" ht="25.5" customHeight="1">
      <c r="A5" s="201" t="s">
        <v>406</v>
      </c>
      <c r="B5" s="202"/>
      <c r="C5" s="202"/>
      <c r="D5" s="202"/>
      <c r="E5" s="202"/>
      <c r="F5" s="202"/>
      <c r="G5" s="202"/>
      <c r="H5" s="202"/>
      <c r="I5" s="202"/>
      <c r="J5" s="202"/>
      <c r="K5" s="203"/>
      <c r="L5" s="203"/>
      <c r="M5" s="204"/>
    </row>
    <row r="6" spans="1:13" ht="33" customHeight="1">
      <c r="A6" s="205" t="s">
        <v>407</v>
      </c>
      <c r="B6" s="206">
        <v>5025</v>
      </c>
      <c r="C6" s="206">
        <v>5025</v>
      </c>
      <c r="D6" s="206"/>
      <c r="E6" s="206"/>
      <c r="F6" s="206"/>
      <c r="G6" s="206"/>
      <c r="H6" s="206"/>
      <c r="I6" s="206"/>
      <c r="J6" s="206"/>
      <c r="K6" s="206">
        <v>5025</v>
      </c>
      <c r="L6" s="215">
        <f>K6+J6+I6+H6+G6+F6+E6+D6</f>
        <v>5025</v>
      </c>
      <c r="M6" s="204"/>
    </row>
    <row r="7" spans="1:13" ht="18" customHeight="1">
      <c r="A7" s="207"/>
      <c r="B7" s="208"/>
      <c r="C7" s="208"/>
      <c r="D7" s="208"/>
      <c r="E7" s="208"/>
      <c r="F7" s="208"/>
      <c r="G7" s="209"/>
      <c r="H7" s="209"/>
      <c r="I7" s="209"/>
      <c r="J7" s="209"/>
      <c r="K7" s="209"/>
      <c r="L7" s="209">
        <v>0</v>
      </c>
      <c r="M7" s="204"/>
    </row>
    <row r="8" spans="1:13" s="219" customFormat="1" ht="18" customHeight="1">
      <c r="A8" s="216" t="s">
        <v>408</v>
      </c>
      <c r="B8" s="217">
        <f>B6</f>
        <v>5025</v>
      </c>
      <c r="C8" s="217">
        <f aca="true" t="shared" si="0" ref="C8:L8">C6</f>
        <v>5025</v>
      </c>
      <c r="D8" s="217">
        <f t="shared" si="0"/>
        <v>0</v>
      </c>
      <c r="E8" s="217">
        <f t="shared" si="0"/>
        <v>0</v>
      </c>
      <c r="F8" s="217">
        <f t="shared" si="0"/>
        <v>0</v>
      </c>
      <c r="G8" s="217">
        <f t="shared" si="0"/>
        <v>0</v>
      </c>
      <c r="H8" s="217">
        <f t="shared" si="0"/>
        <v>0</v>
      </c>
      <c r="I8" s="217">
        <f t="shared" si="0"/>
        <v>0</v>
      </c>
      <c r="J8" s="217">
        <f t="shared" si="0"/>
        <v>0</v>
      </c>
      <c r="K8" s="217">
        <f t="shared" si="0"/>
        <v>5025</v>
      </c>
      <c r="L8" s="217">
        <f t="shared" si="0"/>
        <v>5025</v>
      </c>
      <c r="M8" s="218"/>
    </row>
    <row r="9" spans="1:13" ht="16.5" customHeight="1">
      <c r="A9" s="210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11"/>
      <c r="M9" s="204"/>
    </row>
    <row r="10" spans="1:13" ht="20.25" customHeight="1">
      <c r="A10" s="201" t="s">
        <v>409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3"/>
      <c r="L10" s="203"/>
      <c r="M10" s="204"/>
    </row>
    <row r="11" spans="1:13" ht="33" customHeight="1">
      <c r="A11" s="212" t="s">
        <v>410</v>
      </c>
      <c r="B11" s="213">
        <v>443</v>
      </c>
      <c r="C11" s="213">
        <v>0</v>
      </c>
      <c r="D11" s="209"/>
      <c r="E11" s="209"/>
      <c r="F11" s="209"/>
      <c r="G11" s="209"/>
      <c r="H11" s="209"/>
      <c r="I11" s="209"/>
      <c r="J11" s="209"/>
      <c r="K11" s="209"/>
      <c r="L11" s="215">
        <f>K11+J11+I11+H11+G11+F11+E11+D11</f>
        <v>0</v>
      </c>
      <c r="M11" s="204"/>
    </row>
    <row r="12" spans="1:13" ht="18" customHeight="1">
      <c r="A12" s="207"/>
      <c r="B12" s="208"/>
      <c r="C12" s="208"/>
      <c r="D12" s="208"/>
      <c r="E12" s="208"/>
      <c r="F12" s="208"/>
      <c r="G12" s="209"/>
      <c r="H12" s="209"/>
      <c r="I12" s="209"/>
      <c r="J12" s="209"/>
      <c r="K12" s="209"/>
      <c r="L12" s="209">
        <v>0</v>
      </c>
      <c r="M12" s="204"/>
    </row>
    <row r="13" spans="1:13" s="219" customFormat="1" ht="15.75">
      <c r="A13" s="216" t="s">
        <v>412</v>
      </c>
      <c r="B13" s="217">
        <f>B11</f>
        <v>443</v>
      </c>
      <c r="C13" s="217">
        <f aca="true" t="shared" si="1" ref="C13:L13">C11</f>
        <v>0</v>
      </c>
      <c r="D13" s="217">
        <f t="shared" si="1"/>
        <v>0</v>
      </c>
      <c r="E13" s="217">
        <f t="shared" si="1"/>
        <v>0</v>
      </c>
      <c r="F13" s="217">
        <f t="shared" si="1"/>
        <v>0</v>
      </c>
      <c r="G13" s="217">
        <f t="shared" si="1"/>
        <v>0</v>
      </c>
      <c r="H13" s="217">
        <f t="shared" si="1"/>
        <v>0</v>
      </c>
      <c r="I13" s="217">
        <f t="shared" si="1"/>
        <v>0</v>
      </c>
      <c r="J13" s="217">
        <f t="shared" si="1"/>
        <v>0</v>
      </c>
      <c r="K13" s="217">
        <f t="shared" si="1"/>
        <v>0</v>
      </c>
      <c r="L13" s="217">
        <f t="shared" si="1"/>
        <v>0</v>
      </c>
      <c r="M13" s="218"/>
    </row>
    <row r="14" spans="1:13" ht="15.75">
      <c r="A14" s="210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11"/>
      <c r="M14" s="204"/>
    </row>
    <row r="15" spans="1:13" ht="15.75">
      <c r="A15" s="201" t="s">
        <v>411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3"/>
      <c r="L15" s="203"/>
      <c r="M15" s="204"/>
    </row>
    <row r="16" spans="1:13" ht="19.5" customHeight="1">
      <c r="A16" s="212" t="s">
        <v>410</v>
      </c>
      <c r="B16" s="214">
        <v>160</v>
      </c>
      <c r="C16" s="214">
        <v>0</v>
      </c>
      <c r="D16" s="214"/>
      <c r="E16" s="214"/>
      <c r="F16" s="214"/>
      <c r="G16" s="214"/>
      <c r="H16" s="209">
        <v>0</v>
      </c>
      <c r="I16" s="209"/>
      <c r="J16" s="209"/>
      <c r="K16" s="209"/>
      <c r="L16" s="215">
        <f>K16+J16+I16+H16+G16+F16+E16+D16</f>
        <v>0</v>
      </c>
      <c r="M16" s="204"/>
    </row>
    <row r="17" spans="1:13" ht="18" customHeight="1">
      <c r="A17" s="207"/>
      <c r="B17" s="208"/>
      <c r="C17" s="208"/>
      <c r="D17" s="208"/>
      <c r="E17" s="208"/>
      <c r="F17" s="208"/>
      <c r="G17" s="209"/>
      <c r="H17" s="209"/>
      <c r="I17" s="209"/>
      <c r="J17" s="209"/>
      <c r="K17" s="209"/>
      <c r="L17" s="209">
        <v>0</v>
      </c>
      <c r="M17" s="204"/>
    </row>
    <row r="18" spans="1:13" s="219" customFormat="1" ht="15.75">
      <c r="A18" s="216" t="s">
        <v>413</v>
      </c>
      <c r="B18" s="217">
        <f>B16</f>
        <v>160</v>
      </c>
      <c r="C18" s="217">
        <f aca="true" t="shared" si="2" ref="C18:L18">C16</f>
        <v>0</v>
      </c>
      <c r="D18" s="217">
        <f t="shared" si="2"/>
        <v>0</v>
      </c>
      <c r="E18" s="217">
        <f t="shared" si="2"/>
        <v>0</v>
      </c>
      <c r="F18" s="217">
        <f t="shared" si="2"/>
        <v>0</v>
      </c>
      <c r="G18" s="217">
        <f t="shared" si="2"/>
        <v>0</v>
      </c>
      <c r="H18" s="217">
        <f t="shared" si="2"/>
        <v>0</v>
      </c>
      <c r="I18" s="217">
        <f t="shared" si="2"/>
        <v>0</v>
      </c>
      <c r="J18" s="217">
        <f t="shared" si="2"/>
        <v>0</v>
      </c>
      <c r="K18" s="217">
        <f t="shared" si="2"/>
        <v>0</v>
      </c>
      <c r="L18" s="217">
        <f t="shared" si="2"/>
        <v>0</v>
      </c>
      <c r="M18" s="218"/>
    </row>
    <row r="19" spans="1:13" ht="15.75">
      <c r="A19" s="210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11"/>
      <c r="M19" s="204"/>
    </row>
    <row r="20" spans="1:13" ht="15.75">
      <c r="A20" s="201" t="s">
        <v>414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3"/>
      <c r="L20" s="203"/>
      <c r="M20" s="204"/>
    </row>
    <row r="21" spans="1:13" ht="19.5" customHeight="1">
      <c r="A21" s="212" t="s">
        <v>410</v>
      </c>
      <c r="B21" s="214">
        <v>214</v>
      </c>
      <c r="C21" s="214">
        <v>0</v>
      </c>
      <c r="D21" s="214"/>
      <c r="E21" s="214"/>
      <c r="F21" s="214"/>
      <c r="G21" s="214"/>
      <c r="H21" s="209">
        <v>0</v>
      </c>
      <c r="I21" s="209"/>
      <c r="J21" s="209"/>
      <c r="K21" s="209"/>
      <c r="L21" s="215">
        <f>K21+J21+I21+H21+G21+F21+E21+D21</f>
        <v>0</v>
      </c>
      <c r="M21" s="204"/>
    </row>
    <row r="22" spans="1:13" ht="18" customHeight="1">
      <c r="A22" s="207"/>
      <c r="B22" s="208"/>
      <c r="C22" s="208"/>
      <c r="D22" s="208"/>
      <c r="E22" s="208"/>
      <c r="F22" s="208"/>
      <c r="G22" s="209"/>
      <c r="H22" s="209"/>
      <c r="I22" s="209"/>
      <c r="J22" s="209"/>
      <c r="K22" s="209"/>
      <c r="L22" s="209">
        <v>0</v>
      </c>
      <c r="M22" s="204"/>
    </row>
    <row r="23" spans="1:13" s="219" customFormat="1" ht="15.75">
      <c r="A23" s="216" t="s">
        <v>415</v>
      </c>
      <c r="B23" s="217">
        <f>B21</f>
        <v>214</v>
      </c>
      <c r="C23" s="217">
        <f aca="true" t="shared" si="3" ref="C23:L23">C21</f>
        <v>0</v>
      </c>
      <c r="D23" s="217">
        <f t="shared" si="3"/>
        <v>0</v>
      </c>
      <c r="E23" s="217">
        <f t="shared" si="3"/>
        <v>0</v>
      </c>
      <c r="F23" s="217">
        <f t="shared" si="3"/>
        <v>0</v>
      </c>
      <c r="G23" s="217">
        <f t="shared" si="3"/>
        <v>0</v>
      </c>
      <c r="H23" s="217">
        <f t="shared" si="3"/>
        <v>0</v>
      </c>
      <c r="I23" s="217">
        <f t="shared" si="3"/>
        <v>0</v>
      </c>
      <c r="J23" s="217">
        <f t="shared" si="3"/>
        <v>0</v>
      </c>
      <c r="K23" s="217">
        <f t="shared" si="3"/>
        <v>0</v>
      </c>
      <c r="L23" s="217">
        <f t="shared" si="3"/>
        <v>0</v>
      </c>
      <c r="M23" s="218"/>
    </row>
    <row r="24" spans="1:12" ht="15.75">
      <c r="A24" s="210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11"/>
    </row>
    <row r="25" spans="1:12" ht="15.75">
      <c r="A25" s="201" t="s">
        <v>416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3"/>
      <c r="L25" s="203"/>
    </row>
    <row r="26" spans="1:12" ht="15.75">
      <c r="A26" s="212" t="s">
        <v>410</v>
      </c>
      <c r="B26" s="214">
        <v>450</v>
      </c>
      <c r="C26" s="214">
        <v>0</v>
      </c>
      <c r="D26" s="214"/>
      <c r="E26" s="214"/>
      <c r="F26" s="214"/>
      <c r="G26" s="214"/>
      <c r="H26" s="209">
        <v>0</v>
      </c>
      <c r="I26" s="209"/>
      <c r="J26" s="209"/>
      <c r="K26" s="209"/>
      <c r="L26" s="215">
        <f>K26+J26+I26+H26+G26+F26+E26+D26</f>
        <v>0</v>
      </c>
    </row>
    <row r="27" spans="1:12" ht="15.75">
      <c r="A27" s="212" t="s">
        <v>417</v>
      </c>
      <c r="B27" s="208">
        <v>932</v>
      </c>
      <c r="C27" s="208">
        <v>932</v>
      </c>
      <c r="D27" s="208"/>
      <c r="E27" s="208"/>
      <c r="F27" s="208"/>
      <c r="G27" s="214"/>
      <c r="H27" s="209"/>
      <c r="I27" s="209"/>
      <c r="J27" s="209">
        <v>932</v>
      </c>
      <c r="K27" s="209"/>
      <c r="L27" s="215">
        <f>K27+J27+I27+H27+G27+F27+E27+D27</f>
        <v>932</v>
      </c>
    </row>
    <row r="28" spans="1:12" ht="15.75">
      <c r="A28" s="207"/>
      <c r="B28" s="208"/>
      <c r="C28" s="208"/>
      <c r="D28" s="208"/>
      <c r="E28" s="208"/>
      <c r="F28" s="208"/>
      <c r="G28" s="209"/>
      <c r="H28" s="209"/>
      <c r="I28" s="209"/>
      <c r="J28" s="209"/>
      <c r="K28" s="209"/>
      <c r="L28" s="209"/>
    </row>
    <row r="29" spans="1:12" s="219" customFormat="1" ht="15.75">
      <c r="A29" s="216" t="s">
        <v>429</v>
      </c>
      <c r="B29" s="217">
        <f>B27+B26</f>
        <v>1382</v>
      </c>
      <c r="C29" s="217">
        <f aca="true" t="shared" si="4" ref="C29:L29">C27+C26</f>
        <v>932</v>
      </c>
      <c r="D29" s="217">
        <f t="shared" si="4"/>
        <v>0</v>
      </c>
      <c r="E29" s="217">
        <f t="shared" si="4"/>
        <v>0</v>
      </c>
      <c r="F29" s="217">
        <f t="shared" si="4"/>
        <v>0</v>
      </c>
      <c r="G29" s="217">
        <f t="shared" si="4"/>
        <v>0</v>
      </c>
      <c r="H29" s="217">
        <f t="shared" si="4"/>
        <v>0</v>
      </c>
      <c r="I29" s="217">
        <f t="shared" si="4"/>
        <v>0</v>
      </c>
      <c r="J29" s="217">
        <f t="shared" si="4"/>
        <v>932</v>
      </c>
      <c r="K29" s="217">
        <f t="shared" si="4"/>
        <v>0</v>
      </c>
      <c r="L29" s="217">
        <f t="shared" si="4"/>
        <v>932</v>
      </c>
    </row>
    <row r="30" spans="1:13" ht="15.75">
      <c r="A30" s="210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11"/>
      <c r="M30" s="204"/>
    </row>
    <row r="31" spans="1:13" ht="15.75">
      <c r="A31" s="201" t="s">
        <v>418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3"/>
      <c r="L31" s="203"/>
      <c r="M31" s="204"/>
    </row>
    <row r="32" spans="1:13" ht="19.5" customHeight="1">
      <c r="A32" s="212" t="s">
        <v>410</v>
      </c>
      <c r="B32" s="214">
        <v>135</v>
      </c>
      <c r="C32" s="214">
        <v>0</v>
      </c>
      <c r="D32" s="214"/>
      <c r="E32" s="214"/>
      <c r="F32" s="214"/>
      <c r="G32" s="214"/>
      <c r="H32" s="209">
        <v>0</v>
      </c>
      <c r="I32" s="209"/>
      <c r="J32" s="209"/>
      <c r="K32" s="209"/>
      <c r="L32" s="215">
        <f>K32+J32+I32+H32+G32+F32+E32+D32</f>
        <v>0</v>
      </c>
      <c r="M32" s="204"/>
    </row>
    <row r="33" spans="1:13" ht="18" customHeight="1">
      <c r="A33" s="207"/>
      <c r="B33" s="208"/>
      <c r="C33" s="208"/>
      <c r="D33" s="208"/>
      <c r="E33" s="208"/>
      <c r="F33" s="208"/>
      <c r="G33" s="209"/>
      <c r="H33" s="209"/>
      <c r="I33" s="209"/>
      <c r="J33" s="209"/>
      <c r="K33" s="209"/>
      <c r="L33" s="209">
        <v>0</v>
      </c>
      <c r="M33" s="204"/>
    </row>
    <row r="34" spans="1:13" s="219" customFormat="1" ht="15.75">
      <c r="A34" s="216" t="s">
        <v>419</v>
      </c>
      <c r="B34" s="217">
        <f>B32</f>
        <v>135</v>
      </c>
      <c r="C34" s="217">
        <f aca="true" t="shared" si="5" ref="C34:L34">C32</f>
        <v>0</v>
      </c>
      <c r="D34" s="217">
        <f t="shared" si="5"/>
        <v>0</v>
      </c>
      <c r="E34" s="217">
        <f t="shared" si="5"/>
        <v>0</v>
      </c>
      <c r="F34" s="217">
        <f t="shared" si="5"/>
        <v>0</v>
      </c>
      <c r="G34" s="217">
        <f t="shared" si="5"/>
        <v>0</v>
      </c>
      <c r="H34" s="217">
        <f t="shared" si="5"/>
        <v>0</v>
      </c>
      <c r="I34" s="217">
        <f t="shared" si="5"/>
        <v>0</v>
      </c>
      <c r="J34" s="217">
        <f t="shared" si="5"/>
        <v>0</v>
      </c>
      <c r="K34" s="217">
        <f t="shared" si="5"/>
        <v>0</v>
      </c>
      <c r="L34" s="217">
        <f t="shared" si="5"/>
        <v>0</v>
      </c>
      <c r="M34" s="218"/>
    </row>
    <row r="36" spans="1:13" ht="15.75">
      <c r="A36" s="201" t="s">
        <v>420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3"/>
      <c r="L36" s="203"/>
      <c r="M36" s="204"/>
    </row>
    <row r="37" spans="1:13" ht="19.5" customHeight="1">
      <c r="A37" s="212" t="s">
        <v>410</v>
      </c>
      <c r="B37" s="214">
        <v>363</v>
      </c>
      <c r="C37" s="214">
        <v>0</v>
      </c>
      <c r="D37" s="214"/>
      <c r="E37" s="214"/>
      <c r="F37" s="214"/>
      <c r="G37" s="214"/>
      <c r="H37" s="209">
        <v>0</v>
      </c>
      <c r="I37" s="209"/>
      <c r="J37" s="209"/>
      <c r="K37" s="209"/>
      <c r="L37" s="215">
        <f>K37+J37+I37+H37+G37+F37+E37+D37</f>
        <v>0</v>
      </c>
      <c r="M37" s="204"/>
    </row>
    <row r="38" spans="1:13" ht="18" customHeight="1">
      <c r="A38" s="207"/>
      <c r="B38" s="208"/>
      <c r="C38" s="208"/>
      <c r="D38" s="208"/>
      <c r="E38" s="208"/>
      <c r="F38" s="208"/>
      <c r="G38" s="209"/>
      <c r="H38" s="209"/>
      <c r="I38" s="209"/>
      <c r="J38" s="209"/>
      <c r="K38" s="209"/>
      <c r="L38" s="209">
        <v>0</v>
      </c>
      <c r="M38" s="204"/>
    </row>
    <row r="39" spans="1:13" s="219" customFormat="1" ht="15.75">
      <c r="A39" s="216" t="s">
        <v>423</v>
      </c>
      <c r="B39" s="217">
        <f>B37</f>
        <v>363</v>
      </c>
      <c r="C39" s="217">
        <f aca="true" t="shared" si="6" ref="C39:L39">C37</f>
        <v>0</v>
      </c>
      <c r="D39" s="217">
        <f t="shared" si="6"/>
        <v>0</v>
      </c>
      <c r="E39" s="217">
        <f t="shared" si="6"/>
        <v>0</v>
      </c>
      <c r="F39" s="217">
        <f t="shared" si="6"/>
        <v>0</v>
      </c>
      <c r="G39" s="217">
        <f t="shared" si="6"/>
        <v>0</v>
      </c>
      <c r="H39" s="217">
        <f t="shared" si="6"/>
        <v>0</v>
      </c>
      <c r="I39" s="217">
        <f t="shared" si="6"/>
        <v>0</v>
      </c>
      <c r="J39" s="217">
        <f t="shared" si="6"/>
        <v>0</v>
      </c>
      <c r="K39" s="217">
        <f t="shared" si="6"/>
        <v>0</v>
      </c>
      <c r="L39" s="217">
        <f t="shared" si="6"/>
        <v>0</v>
      </c>
      <c r="M39" s="218"/>
    </row>
    <row r="41" spans="1:12" ht="15.75">
      <c r="A41" s="201" t="s">
        <v>421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3"/>
      <c r="L41" s="203"/>
    </row>
    <row r="42" spans="1:12" ht="15.75">
      <c r="A42" s="212" t="s">
        <v>431</v>
      </c>
      <c r="B42" s="214">
        <v>1693</v>
      </c>
      <c r="C42" s="214">
        <v>1693</v>
      </c>
      <c r="D42" s="214"/>
      <c r="E42" s="214"/>
      <c r="F42" s="214">
        <v>1693</v>
      </c>
      <c r="G42" s="214"/>
      <c r="H42" s="209">
        <v>0</v>
      </c>
      <c r="I42" s="209"/>
      <c r="J42" s="209"/>
      <c r="K42" s="209"/>
      <c r="L42" s="215">
        <f>K42+J42+I42+H42+G42+F42+E42+D42</f>
        <v>1693</v>
      </c>
    </row>
    <row r="43" spans="1:12" ht="94.5">
      <c r="A43" s="212" t="s">
        <v>439</v>
      </c>
      <c r="B43" s="208">
        <v>12609</v>
      </c>
      <c r="C43" s="208">
        <v>12609</v>
      </c>
      <c r="D43" s="208"/>
      <c r="E43" s="208"/>
      <c r="F43" s="208">
        <v>12609</v>
      </c>
      <c r="G43" s="214"/>
      <c r="H43" s="209"/>
      <c r="I43" s="209"/>
      <c r="J43" s="209"/>
      <c r="K43" s="209"/>
      <c r="L43" s="215">
        <f aca="true" t="shared" si="7" ref="L43:L48">K43+J43+I43+H43+G43+F43+E43+D43</f>
        <v>12609</v>
      </c>
    </row>
    <row r="44" spans="1:12" ht="31.5">
      <c r="A44" s="212" t="s">
        <v>432</v>
      </c>
      <c r="B44" s="208">
        <v>234</v>
      </c>
      <c r="C44" s="208">
        <v>234</v>
      </c>
      <c r="D44" s="208"/>
      <c r="E44" s="208"/>
      <c r="F44" s="208">
        <v>234</v>
      </c>
      <c r="G44" s="209"/>
      <c r="H44" s="209"/>
      <c r="I44" s="209"/>
      <c r="J44" s="209"/>
      <c r="K44" s="209"/>
      <c r="L44" s="215">
        <f t="shared" si="7"/>
        <v>234</v>
      </c>
    </row>
    <row r="45" spans="1:12" ht="15.75">
      <c r="A45" s="212" t="s">
        <v>433</v>
      </c>
      <c r="B45" s="208">
        <v>80</v>
      </c>
      <c r="C45" s="208">
        <v>80</v>
      </c>
      <c r="D45" s="208"/>
      <c r="E45" s="208"/>
      <c r="F45" s="208">
        <v>80</v>
      </c>
      <c r="G45" s="209"/>
      <c r="H45" s="209"/>
      <c r="I45" s="209"/>
      <c r="J45" s="209"/>
      <c r="K45" s="209"/>
      <c r="L45" s="215">
        <f t="shared" si="7"/>
        <v>80</v>
      </c>
    </row>
    <row r="46" spans="1:12" ht="15.75">
      <c r="A46" s="212" t="s">
        <v>434</v>
      </c>
      <c r="B46" s="208">
        <v>136</v>
      </c>
      <c r="C46" s="208">
        <v>136</v>
      </c>
      <c r="D46" s="208"/>
      <c r="E46" s="208"/>
      <c r="F46" s="208">
        <v>136</v>
      </c>
      <c r="G46" s="209"/>
      <c r="H46" s="209"/>
      <c r="I46" s="209"/>
      <c r="J46" s="209"/>
      <c r="K46" s="209"/>
      <c r="L46" s="215">
        <f t="shared" si="7"/>
        <v>136</v>
      </c>
    </row>
    <row r="47" spans="1:12" ht="15.75">
      <c r="A47" s="212" t="s">
        <v>435</v>
      </c>
      <c r="B47" s="208">
        <v>268</v>
      </c>
      <c r="C47" s="208">
        <v>268</v>
      </c>
      <c r="D47" s="208"/>
      <c r="E47" s="208"/>
      <c r="F47" s="208">
        <v>268</v>
      </c>
      <c r="G47" s="209"/>
      <c r="H47" s="209"/>
      <c r="I47" s="209"/>
      <c r="J47" s="209"/>
      <c r="K47" s="209"/>
      <c r="L47" s="215">
        <f t="shared" si="7"/>
        <v>268</v>
      </c>
    </row>
    <row r="48" spans="1:12" ht="15.75">
      <c r="A48" s="212" t="s">
        <v>436</v>
      </c>
      <c r="B48" s="208">
        <v>251</v>
      </c>
      <c r="C48" s="208">
        <v>251</v>
      </c>
      <c r="D48" s="208"/>
      <c r="E48" s="208"/>
      <c r="F48" s="208">
        <v>251</v>
      </c>
      <c r="G48" s="209"/>
      <c r="H48" s="209"/>
      <c r="I48" s="209"/>
      <c r="J48" s="209"/>
      <c r="K48" s="209"/>
      <c r="L48" s="215">
        <f t="shared" si="7"/>
        <v>251</v>
      </c>
    </row>
    <row r="49" spans="1:12" ht="15.75">
      <c r="A49" s="212"/>
      <c r="B49" s="208"/>
      <c r="C49" s="208"/>
      <c r="D49" s="208"/>
      <c r="E49" s="208"/>
      <c r="F49" s="208"/>
      <c r="G49" s="209"/>
      <c r="H49" s="209"/>
      <c r="I49" s="209"/>
      <c r="J49" s="209"/>
      <c r="K49" s="209"/>
      <c r="L49" s="215"/>
    </row>
    <row r="50" spans="1:12" s="219" customFormat="1" ht="15.75">
      <c r="A50" s="216" t="s">
        <v>422</v>
      </c>
      <c r="B50" s="217">
        <f>B42+B43+B44+B45+B46+B47+B48</f>
        <v>15271</v>
      </c>
      <c r="C50" s="217">
        <f aca="true" t="shared" si="8" ref="C50:L50">C42+C43+C44+C45+C46+C47+C48</f>
        <v>15271</v>
      </c>
      <c r="D50" s="217">
        <f t="shared" si="8"/>
        <v>0</v>
      </c>
      <c r="E50" s="217">
        <f t="shared" si="8"/>
        <v>0</v>
      </c>
      <c r="F50" s="217">
        <f t="shared" si="8"/>
        <v>15271</v>
      </c>
      <c r="G50" s="217">
        <f t="shared" si="8"/>
        <v>0</v>
      </c>
      <c r="H50" s="217">
        <f t="shared" si="8"/>
        <v>0</v>
      </c>
      <c r="I50" s="217">
        <f t="shared" si="8"/>
        <v>0</v>
      </c>
      <c r="J50" s="217">
        <f t="shared" si="8"/>
        <v>0</v>
      </c>
      <c r="K50" s="217">
        <f t="shared" si="8"/>
        <v>0</v>
      </c>
      <c r="L50" s="217">
        <f t="shared" si="8"/>
        <v>15271</v>
      </c>
    </row>
    <row r="51" spans="1:13" ht="15.75">
      <c r="A51" s="210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11"/>
      <c r="M51" s="204"/>
    </row>
    <row r="52" spans="1:13" ht="15.75">
      <c r="A52" s="201" t="s">
        <v>424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3"/>
      <c r="L52" s="203"/>
      <c r="M52" s="204"/>
    </row>
    <row r="53" spans="1:13" ht="78.75">
      <c r="A53" s="212" t="s">
        <v>437</v>
      </c>
      <c r="B53" s="214">
        <v>6900</v>
      </c>
      <c r="C53" s="214">
        <v>6900</v>
      </c>
      <c r="D53" s="214"/>
      <c r="E53" s="214"/>
      <c r="F53" s="214"/>
      <c r="G53" s="214"/>
      <c r="H53" s="209"/>
      <c r="I53" s="209"/>
      <c r="J53" s="209"/>
      <c r="K53" s="209">
        <v>6900</v>
      </c>
      <c r="L53" s="215">
        <f>K53+J53+I53+H53+G53+F53+E53+D53</f>
        <v>6900</v>
      </c>
      <c r="M53" s="204"/>
    </row>
    <row r="54" spans="1:13" ht="18" customHeight="1">
      <c r="A54" s="207"/>
      <c r="B54" s="208"/>
      <c r="C54" s="208"/>
      <c r="D54" s="208"/>
      <c r="E54" s="208"/>
      <c r="F54" s="208"/>
      <c r="G54" s="209"/>
      <c r="H54" s="209"/>
      <c r="I54" s="209"/>
      <c r="J54" s="209"/>
      <c r="K54" s="209"/>
      <c r="L54" s="209">
        <v>0</v>
      </c>
      <c r="M54" s="204"/>
    </row>
    <row r="55" spans="1:13" s="219" customFormat="1" ht="15.75">
      <c r="A55" s="216" t="s">
        <v>430</v>
      </c>
      <c r="B55" s="217">
        <f>B53</f>
        <v>6900</v>
      </c>
      <c r="C55" s="217">
        <f aca="true" t="shared" si="9" ref="C55:L55">C53</f>
        <v>6900</v>
      </c>
      <c r="D55" s="217">
        <f t="shared" si="9"/>
        <v>0</v>
      </c>
      <c r="E55" s="217">
        <f t="shared" si="9"/>
        <v>0</v>
      </c>
      <c r="F55" s="217">
        <f t="shared" si="9"/>
        <v>0</v>
      </c>
      <c r="G55" s="217">
        <f t="shared" si="9"/>
        <v>0</v>
      </c>
      <c r="H55" s="217">
        <f t="shared" si="9"/>
        <v>0</v>
      </c>
      <c r="I55" s="217">
        <f t="shared" si="9"/>
        <v>0</v>
      </c>
      <c r="J55" s="217">
        <f t="shared" si="9"/>
        <v>0</v>
      </c>
      <c r="K55" s="217">
        <f t="shared" si="9"/>
        <v>6900</v>
      </c>
      <c r="L55" s="217">
        <f t="shared" si="9"/>
        <v>6900</v>
      </c>
      <c r="M55" s="218"/>
    </row>
    <row r="56" spans="1:13" ht="15.75">
      <c r="A56" s="210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11"/>
      <c r="M56" s="204"/>
    </row>
    <row r="57" spans="1:13" ht="15.75">
      <c r="A57" s="220" t="s">
        <v>425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3"/>
      <c r="L57" s="203"/>
      <c r="M57" s="204"/>
    </row>
    <row r="58" spans="1:13" ht="31.5" customHeight="1">
      <c r="A58" s="212" t="s">
        <v>438</v>
      </c>
      <c r="B58" s="214">
        <v>15000</v>
      </c>
      <c r="C58" s="214">
        <v>15000</v>
      </c>
      <c r="D58" s="214"/>
      <c r="E58" s="214"/>
      <c r="F58" s="214">
        <v>15000</v>
      </c>
      <c r="G58" s="214"/>
      <c r="H58" s="209"/>
      <c r="I58" s="209"/>
      <c r="J58" s="209"/>
      <c r="K58" s="209"/>
      <c r="L58" s="215">
        <f>K58+J58+I58+H58+G58+F58+E58+D58</f>
        <v>15000</v>
      </c>
      <c r="M58" s="204"/>
    </row>
    <row r="59" spans="1:13" ht="18" customHeight="1">
      <c r="A59" s="207"/>
      <c r="B59" s="208"/>
      <c r="C59" s="208"/>
      <c r="D59" s="208"/>
      <c r="E59" s="208"/>
      <c r="F59" s="208"/>
      <c r="G59" s="209"/>
      <c r="H59" s="209"/>
      <c r="I59" s="209"/>
      <c r="J59" s="209"/>
      <c r="K59" s="209"/>
      <c r="L59" s="209">
        <v>0</v>
      </c>
      <c r="M59" s="204"/>
    </row>
    <row r="60" spans="1:13" s="219" customFormat="1" ht="15.75">
      <c r="A60" s="216" t="s">
        <v>426</v>
      </c>
      <c r="B60" s="217">
        <f>B58</f>
        <v>15000</v>
      </c>
      <c r="C60" s="217">
        <f aca="true" t="shared" si="10" ref="C60:L60">C58</f>
        <v>15000</v>
      </c>
      <c r="D60" s="217">
        <f t="shared" si="10"/>
        <v>0</v>
      </c>
      <c r="E60" s="217">
        <f t="shared" si="10"/>
        <v>0</v>
      </c>
      <c r="F60" s="217">
        <f t="shared" si="10"/>
        <v>15000</v>
      </c>
      <c r="G60" s="217">
        <f t="shared" si="10"/>
        <v>0</v>
      </c>
      <c r="H60" s="217">
        <f t="shared" si="10"/>
        <v>0</v>
      </c>
      <c r="I60" s="217">
        <f t="shared" si="10"/>
        <v>0</v>
      </c>
      <c r="J60" s="217">
        <f t="shared" si="10"/>
        <v>0</v>
      </c>
      <c r="K60" s="217">
        <f t="shared" si="10"/>
        <v>0</v>
      </c>
      <c r="L60" s="217">
        <f t="shared" si="10"/>
        <v>15000</v>
      </c>
      <c r="M60" s="218"/>
    </row>
    <row r="61" spans="1:13" ht="15.75">
      <c r="A61" s="210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11"/>
      <c r="M61" s="204"/>
    </row>
    <row r="62" spans="1:13" ht="15.75">
      <c r="A62" s="201" t="s">
        <v>427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3"/>
      <c r="L62" s="203"/>
      <c r="M62" s="204"/>
    </row>
    <row r="63" spans="1:13" s="219" customFormat="1" ht="15.75">
      <c r="A63" s="216" t="s">
        <v>428</v>
      </c>
      <c r="B63" s="217">
        <f>B60+B55+B50+B39+B34+B29+B23+B18+B13+B8</f>
        <v>44893</v>
      </c>
      <c r="C63" s="217">
        <f aca="true" t="shared" si="11" ref="C63:L63">C60+C55+C50+C39+C34+C29+C23+C18+C13+C8</f>
        <v>43128</v>
      </c>
      <c r="D63" s="217">
        <f t="shared" si="11"/>
        <v>0</v>
      </c>
      <c r="E63" s="217">
        <f t="shared" si="11"/>
        <v>0</v>
      </c>
      <c r="F63" s="217">
        <f t="shared" si="11"/>
        <v>30271</v>
      </c>
      <c r="G63" s="217">
        <f t="shared" si="11"/>
        <v>0</v>
      </c>
      <c r="H63" s="217">
        <f t="shared" si="11"/>
        <v>0</v>
      </c>
      <c r="I63" s="217">
        <f t="shared" si="11"/>
        <v>0</v>
      </c>
      <c r="J63" s="217">
        <f t="shared" si="11"/>
        <v>932</v>
      </c>
      <c r="K63" s="217">
        <f t="shared" si="11"/>
        <v>11925</v>
      </c>
      <c r="L63" s="217">
        <f t="shared" si="11"/>
        <v>43128</v>
      </c>
      <c r="M63" s="218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67" r:id="rId1"/>
  <headerFooter>
    <oddHeader>&amp;C&amp;"Times New Roman,Normál"&amp;14Szabad pénzmaradvány terhére, intézmény által igányelt összeg:&amp;R&amp;"Times New Roman,Normál"&amp;12 10.g.  melléklet
(ezer Ft-ban)</oddHeader>
  </headerFooter>
  <rowBreaks count="1" manualBreakCount="1">
    <brk id="39" max="11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719"/>
  <sheetViews>
    <sheetView view="pageBreakPreview" zoomScale="90" zoomScaleSheetLayoutView="90" zoomScalePageLayoutView="0" workbookViewId="0" topLeftCell="A1">
      <pane xSplit="2" ySplit="3" topLeftCell="C6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77" sqref="B677:B678"/>
    </sheetView>
  </sheetViews>
  <sheetFormatPr defaultColWidth="6.00390625" defaultRowHeight="12.75"/>
  <cols>
    <col min="1" max="1" width="3.375" style="78" customWidth="1"/>
    <col min="2" max="2" width="44.00390625" style="78" customWidth="1"/>
    <col min="3" max="3" width="11.25390625" style="78" customWidth="1"/>
    <col min="4" max="4" width="0.74609375" style="78" customWidth="1"/>
    <col min="5" max="5" width="10.25390625" style="78" customWidth="1"/>
    <col min="6" max="6" width="12.75390625" style="78" bestFit="1" customWidth="1"/>
    <col min="7" max="7" width="0.2421875" style="78" customWidth="1"/>
    <col min="8" max="10" width="9.75390625" style="78" customWidth="1"/>
    <col min="11" max="11" width="7.375" style="78" hidden="1" customWidth="1"/>
    <col min="12" max="13" width="6.00390625" style="78" hidden="1" customWidth="1"/>
    <col min="14" max="14" width="0" style="78" hidden="1" customWidth="1"/>
    <col min="15" max="20" width="9.75390625" style="78" customWidth="1"/>
    <col min="21" max="16384" width="6.00390625" style="78" customWidth="1"/>
  </cols>
  <sheetData>
    <row r="1" spans="1:20" ht="12.75">
      <c r="A1" s="74"/>
      <c r="B1" s="74"/>
      <c r="C1" s="75" t="s">
        <v>490</v>
      </c>
      <c r="D1" s="75"/>
      <c r="E1" s="76" t="s">
        <v>194</v>
      </c>
      <c r="F1" s="76" t="s">
        <v>176</v>
      </c>
      <c r="G1" s="76"/>
      <c r="H1" s="77" t="s">
        <v>114</v>
      </c>
      <c r="I1" s="77" t="s">
        <v>115</v>
      </c>
      <c r="J1" s="77" t="s">
        <v>116</v>
      </c>
      <c r="K1" s="77" t="s">
        <v>170</v>
      </c>
      <c r="L1" s="77"/>
      <c r="M1" s="77" t="s">
        <v>171</v>
      </c>
      <c r="N1" s="77"/>
      <c r="O1" s="77" t="s">
        <v>169</v>
      </c>
      <c r="P1" s="77" t="s">
        <v>97</v>
      </c>
      <c r="Q1" s="77" t="s">
        <v>118</v>
      </c>
      <c r="R1" s="77" t="s">
        <v>119</v>
      </c>
      <c r="S1" s="77" t="s">
        <v>120</v>
      </c>
      <c r="T1" s="77" t="s">
        <v>112</v>
      </c>
    </row>
    <row r="2" spans="1:20" ht="12.75">
      <c r="A2" s="79" t="s">
        <v>195</v>
      </c>
      <c r="B2" s="80" t="s">
        <v>196</v>
      </c>
      <c r="C2" s="75" t="s">
        <v>489</v>
      </c>
      <c r="D2" s="81"/>
      <c r="E2" s="82" t="s">
        <v>198</v>
      </c>
      <c r="F2" s="82" t="s">
        <v>199</v>
      </c>
      <c r="G2" s="82"/>
      <c r="H2" s="83" t="s">
        <v>121</v>
      </c>
      <c r="I2" s="83" t="s">
        <v>122</v>
      </c>
      <c r="J2" s="83" t="s">
        <v>172</v>
      </c>
      <c r="K2" s="83" t="s">
        <v>124</v>
      </c>
      <c r="L2" s="83"/>
      <c r="M2" s="83" t="s">
        <v>173</v>
      </c>
      <c r="N2" s="83"/>
      <c r="O2" s="83" t="s">
        <v>163</v>
      </c>
      <c r="P2" s="83" t="s">
        <v>200</v>
      </c>
      <c r="Q2" s="83" t="s">
        <v>126</v>
      </c>
      <c r="R2" s="83" t="s">
        <v>123</v>
      </c>
      <c r="S2" s="83" t="s">
        <v>123</v>
      </c>
      <c r="T2" s="83" t="s">
        <v>174</v>
      </c>
    </row>
    <row r="3" spans="1:20" ht="12.75">
      <c r="A3" s="84" t="s">
        <v>201</v>
      </c>
      <c r="B3" s="85">
        <v>398314</v>
      </c>
      <c r="C3" s="86"/>
      <c r="D3" s="81"/>
      <c r="E3" s="82" t="s">
        <v>180</v>
      </c>
      <c r="F3" s="87" t="s">
        <v>177</v>
      </c>
      <c r="G3" s="82"/>
      <c r="H3" s="88"/>
      <c r="I3" s="89" t="s">
        <v>127</v>
      </c>
      <c r="J3" s="88"/>
      <c r="K3" s="83" t="s">
        <v>123</v>
      </c>
      <c r="L3" s="83"/>
      <c r="M3" s="89" t="s">
        <v>98</v>
      </c>
      <c r="N3" s="89"/>
      <c r="O3" s="89"/>
      <c r="P3" s="89"/>
      <c r="Q3" s="89" t="s">
        <v>175</v>
      </c>
      <c r="R3" s="89" t="s">
        <v>128</v>
      </c>
      <c r="S3" s="89" t="s">
        <v>128</v>
      </c>
      <c r="T3" s="89"/>
    </row>
    <row r="4" spans="1:20" ht="12.75">
      <c r="A4" s="74" t="s">
        <v>5</v>
      </c>
      <c r="B4" s="90" t="s">
        <v>203</v>
      </c>
      <c r="C4" s="91"/>
      <c r="D4" s="92"/>
      <c r="E4" s="93"/>
      <c r="F4" s="94"/>
      <c r="G4" s="8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12.75">
      <c r="A5" s="95" t="s">
        <v>60</v>
      </c>
      <c r="B5" s="96" t="s">
        <v>204</v>
      </c>
      <c r="C5" s="97">
        <v>0</v>
      </c>
      <c r="D5" s="92"/>
      <c r="E5" s="98"/>
      <c r="F5" s="99"/>
      <c r="G5" s="82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12.75">
      <c r="A6" s="95" t="s">
        <v>61</v>
      </c>
      <c r="B6" s="96" t="s">
        <v>205</v>
      </c>
      <c r="C6" s="97">
        <v>0</v>
      </c>
      <c r="D6" s="92"/>
      <c r="E6" s="98"/>
      <c r="F6" s="99"/>
      <c r="G6" s="82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0" ht="12.75">
      <c r="A7" s="100" t="s">
        <v>64</v>
      </c>
      <c r="B7" s="101" t="s">
        <v>206</v>
      </c>
      <c r="C7" s="102">
        <f>SUM(C5:C6)</f>
        <v>0</v>
      </c>
      <c r="D7" s="92"/>
      <c r="E7" s="98"/>
      <c r="F7" s="99"/>
      <c r="G7" s="82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0" ht="12.75">
      <c r="A8" s="100" t="s">
        <v>66</v>
      </c>
      <c r="B8" s="101" t="s">
        <v>207</v>
      </c>
      <c r="C8" s="103">
        <v>0</v>
      </c>
      <c r="D8" s="92"/>
      <c r="E8" s="98"/>
      <c r="F8" s="99"/>
      <c r="G8" s="82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</row>
    <row r="9" spans="1:20" ht="12.75">
      <c r="A9" s="95" t="s">
        <v>63</v>
      </c>
      <c r="B9" s="96" t="s">
        <v>208</v>
      </c>
      <c r="C9" s="97">
        <v>0</v>
      </c>
      <c r="D9" s="92"/>
      <c r="E9" s="98"/>
      <c r="F9" s="99"/>
      <c r="G9" s="82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12.75">
      <c r="A10" s="95" t="s">
        <v>113</v>
      </c>
      <c r="B10" s="96" t="s">
        <v>209</v>
      </c>
      <c r="C10" s="97">
        <v>0</v>
      </c>
      <c r="D10" s="92"/>
      <c r="E10" s="98"/>
      <c r="F10" s="99"/>
      <c r="G10" s="82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1:20" ht="12.75">
      <c r="A11" s="95" t="s">
        <v>12</v>
      </c>
      <c r="B11" s="96" t="s">
        <v>210</v>
      </c>
      <c r="C11" s="97">
        <v>0</v>
      </c>
      <c r="D11" s="92"/>
      <c r="E11" s="98"/>
      <c r="F11" s="99"/>
      <c r="G11" s="82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1:20" ht="12.75">
      <c r="A12" s="100" t="s">
        <v>14</v>
      </c>
      <c r="B12" s="101" t="s">
        <v>211</v>
      </c>
      <c r="C12" s="102">
        <f>SUM(C9:C11)</f>
        <v>0</v>
      </c>
      <c r="D12" s="92"/>
      <c r="E12" s="98"/>
      <c r="F12" s="99"/>
      <c r="G12" s="82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0" ht="12.75">
      <c r="A13" s="95" t="s">
        <v>16</v>
      </c>
      <c r="B13" s="96" t="s">
        <v>212</v>
      </c>
      <c r="C13" s="97">
        <v>0</v>
      </c>
      <c r="D13" s="92"/>
      <c r="E13" s="98"/>
      <c r="F13" s="99"/>
      <c r="G13" s="82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0" ht="12.75">
      <c r="A14" s="95" t="s">
        <v>17</v>
      </c>
      <c r="B14" s="96" t="s">
        <v>213</v>
      </c>
      <c r="C14" s="97">
        <v>0</v>
      </c>
      <c r="D14" s="92"/>
      <c r="E14" s="98"/>
      <c r="F14" s="99"/>
      <c r="G14" s="82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1:20" ht="12.75">
      <c r="A15" s="95" t="s">
        <v>19</v>
      </c>
      <c r="B15" s="96" t="s">
        <v>214</v>
      </c>
      <c r="C15" s="97">
        <v>0</v>
      </c>
      <c r="D15" s="92"/>
      <c r="E15" s="98"/>
      <c r="F15" s="99"/>
      <c r="G15" s="82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0" ht="12.75">
      <c r="A16" s="100" t="s">
        <v>20</v>
      </c>
      <c r="B16" s="101" t="s">
        <v>215</v>
      </c>
      <c r="C16" s="102">
        <f>SUM(C13:C15)</f>
        <v>0</v>
      </c>
      <c r="D16" s="92"/>
      <c r="E16" s="98"/>
      <c r="F16" s="99"/>
      <c r="G16" s="82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0" ht="12.75">
      <c r="A17" s="100" t="s">
        <v>21</v>
      </c>
      <c r="B17" s="101" t="s">
        <v>216</v>
      </c>
      <c r="C17" s="102">
        <f>C12-C16</f>
        <v>0</v>
      </c>
      <c r="D17" s="92"/>
      <c r="E17" s="98"/>
      <c r="F17" s="99"/>
      <c r="G17" s="82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1:20" ht="12.75">
      <c r="A18" s="95" t="s">
        <v>22</v>
      </c>
      <c r="B18" s="96" t="s">
        <v>217</v>
      </c>
      <c r="C18" s="97">
        <v>0</v>
      </c>
      <c r="D18" s="92"/>
      <c r="E18" s="98"/>
      <c r="F18" s="99"/>
      <c r="G18" s="82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1:20" ht="12.75">
      <c r="A19" s="95" t="s">
        <v>23</v>
      </c>
      <c r="B19" s="96" t="s">
        <v>218</v>
      </c>
      <c r="C19" s="97">
        <v>0</v>
      </c>
      <c r="D19" s="92"/>
      <c r="E19" s="98"/>
      <c r="F19" s="99"/>
      <c r="G19" s="82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2.75">
      <c r="A20" s="100" t="s">
        <v>24</v>
      </c>
      <c r="B20" s="104" t="s">
        <v>219</v>
      </c>
      <c r="C20" s="102">
        <f>SUM(C18:C19)</f>
        <v>0</v>
      </c>
      <c r="D20" s="92"/>
      <c r="E20" s="98"/>
      <c r="F20" s="99"/>
      <c r="G20" s="82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1:20" ht="12.75">
      <c r="A21" s="100" t="s">
        <v>25</v>
      </c>
      <c r="B21" s="104" t="s">
        <v>220</v>
      </c>
      <c r="C21" s="103">
        <v>0</v>
      </c>
      <c r="D21" s="92"/>
      <c r="E21" s="98"/>
      <c r="F21" s="99"/>
      <c r="G21" s="82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2.75">
      <c r="A22" s="100" t="s">
        <v>26</v>
      </c>
      <c r="B22" s="101" t="s">
        <v>221</v>
      </c>
      <c r="C22" s="105">
        <f>C7+C8+C17-C20-C21</f>
        <v>0</v>
      </c>
      <c r="D22" s="92"/>
      <c r="E22" s="98"/>
      <c r="F22" s="99"/>
      <c r="G22" s="82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1:20" ht="12.75">
      <c r="A23" s="95" t="s">
        <v>28</v>
      </c>
      <c r="B23" s="96" t="s">
        <v>222</v>
      </c>
      <c r="C23" s="97">
        <v>0</v>
      </c>
      <c r="D23" s="92"/>
      <c r="E23" s="98"/>
      <c r="F23" s="99"/>
      <c r="G23" s="82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1:20" ht="12.75">
      <c r="A24" s="95" t="s">
        <v>29</v>
      </c>
      <c r="B24" s="96" t="s">
        <v>223</v>
      </c>
      <c r="C24" s="97">
        <v>0</v>
      </c>
      <c r="D24" s="92"/>
      <c r="E24" s="98"/>
      <c r="F24" s="99"/>
      <c r="G24" s="82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1:20" ht="12.75">
      <c r="A25" s="95" t="s">
        <v>34</v>
      </c>
      <c r="B25" s="96" t="s">
        <v>224</v>
      </c>
      <c r="C25" s="97">
        <v>0</v>
      </c>
      <c r="D25" s="92"/>
      <c r="E25" s="98"/>
      <c r="F25" s="99"/>
      <c r="G25" s="82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2.75">
      <c r="A26" s="95" t="s">
        <v>35</v>
      </c>
      <c r="B26" s="96" t="s">
        <v>225</v>
      </c>
      <c r="C26" s="97">
        <v>0</v>
      </c>
      <c r="D26" s="92"/>
      <c r="E26" s="98"/>
      <c r="F26" s="99"/>
      <c r="G26" s="82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2.75">
      <c r="A27" s="100" t="s">
        <v>67</v>
      </c>
      <c r="B27" s="104" t="s">
        <v>226</v>
      </c>
      <c r="C27" s="106">
        <f>SUM(C23:C26)</f>
        <v>0</v>
      </c>
      <c r="D27" s="92"/>
      <c r="E27" s="98"/>
      <c r="F27" s="99"/>
      <c r="G27" s="82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2.75">
      <c r="A28" s="95" t="s">
        <v>102</v>
      </c>
      <c r="B28" s="96" t="s">
        <v>227</v>
      </c>
      <c r="C28" s="107">
        <v>0</v>
      </c>
      <c r="D28" s="92"/>
      <c r="E28" s="98"/>
      <c r="F28" s="99"/>
      <c r="G28" s="82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1:20" ht="12.75">
      <c r="A29" s="108" t="s">
        <v>129</v>
      </c>
      <c r="B29" s="109" t="s">
        <v>228</v>
      </c>
      <c r="C29" s="110">
        <f>C22+C27+C28</f>
        <v>0</v>
      </c>
      <c r="D29" s="92"/>
      <c r="E29" s="111"/>
      <c r="F29" s="112">
        <f>C29</f>
        <v>0</v>
      </c>
      <c r="G29" s="113"/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2">
        <f>SUM(H29:S29)</f>
        <v>0</v>
      </c>
    </row>
    <row r="30" spans="1:20" ht="12.75">
      <c r="A30" s="95" t="s">
        <v>130</v>
      </c>
      <c r="B30" s="96" t="s">
        <v>229</v>
      </c>
      <c r="C30" s="97">
        <v>0</v>
      </c>
      <c r="D30" s="92"/>
      <c r="E30" s="115"/>
      <c r="F30" s="116"/>
      <c r="G30" s="117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1:20" ht="12.75">
      <c r="A31" s="95" t="s">
        <v>131</v>
      </c>
      <c r="B31" s="96" t="s">
        <v>230</v>
      </c>
      <c r="C31" s="97">
        <v>0</v>
      </c>
      <c r="D31" s="92"/>
      <c r="E31" s="118">
        <v>0</v>
      </c>
      <c r="F31" s="119">
        <f>E31</f>
        <v>0</v>
      </c>
      <c r="G31" s="82"/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/>
      <c r="P31" s="120">
        <v>0</v>
      </c>
      <c r="Q31" s="120"/>
      <c r="R31" s="120">
        <v>0</v>
      </c>
      <c r="S31" s="120">
        <v>0</v>
      </c>
      <c r="T31" s="121">
        <f>SUM(H31:S31)</f>
        <v>0</v>
      </c>
    </row>
    <row r="32" spans="1:20" ht="12.75">
      <c r="A32" s="108" t="s">
        <v>108</v>
      </c>
      <c r="B32" s="109" t="s">
        <v>231</v>
      </c>
      <c r="C32" s="110">
        <f>SUM(C29:C31)</f>
        <v>0</v>
      </c>
      <c r="D32" s="122"/>
      <c r="E32" s="112">
        <f>E31</f>
        <v>0</v>
      </c>
      <c r="F32" s="112">
        <f>SUM(C32:E32)</f>
        <v>0</v>
      </c>
      <c r="G32" s="113"/>
      <c r="H32" s="112">
        <f>H29+H31</f>
        <v>0</v>
      </c>
      <c r="I32" s="112">
        <f aca="true" t="shared" si="0" ref="I32:T32">I29+I31</f>
        <v>0</v>
      </c>
      <c r="J32" s="112">
        <f t="shared" si="0"/>
        <v>0</v>
      </c>
      <c r="K32" s="112">
        <f t="shared" si="0"/>
        <v>0</v>
      </c>
      <c r="L32" s="112">
        <f t="shared" si="0"/>
        <v>0</v>
      </c>
      <c r="M32" s="112">
        <f t="shared" si="0"/>
        <v>0</v>
      </c>
      <c r="N32" s="112">
        <f t="shared" si="0"/>
        <v>0</v>
      </c>
      <c r="O32" s="112">
        <f t="shared" si="0"/>
        <v>0</v>
      </c>
      <c r="P32" s="112">
        <f t="shared" si="0"/>
        <v>0</v>
      </c>
      <c r="Q32" s="112">
        <f t="shared" si="0"/>
        <v>0</v>
      </c>
      <c r="R32" s="112">
        <f t="shared" si="0"/>
        <v>0</v>
      </c>
      <c r="S32" s="112">
        <f t="shared" si="0"/>
        <v>0</v>
      </c>
      <c r="T32" s="112">
        <f t="shared" si="0"/>
        <v>0</v>
      </c>
    </row>
    <row r="33" spans="1:20" ht="12.75">
      <c r="A33" s="74" t="s">
        <v>103</v>
      </c>
      <c r="B33" s="90" t="s">
        <v>232</v>
      </c>
      <c r="C33" s="123">
        <v>0</v>
      </c>
      <c r="D33" s="81"/>
      <c r="E33" s="120"/>
      <c r="F33" s="124"/>
      <c r="G33" s="82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ht="12.75">
      <c r="A34" s="125" t="s">
        <v>132</v>
      </c>
      <c r="B34" s="126" t="s">
        <v>233</v>
      </c>
      <c r="C34" s="123">
        <v>0</v>
      </c>
      <c r="D34" s="81"/>
      <c r="E34" s="120">
        <v>0</v>
      </c>
      <c r="F34" s="119">
        <f>SUM(C34:E34)</f>
        <v>0</v>
      </c>
      <c r="G34" s="82"/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1">
        <f>SUM(H34:S34)</f>
        <v>0</v>
      </c>
    </row>
    <row r="35" spans="1:20" ht="12.75">
      <c r="A35" s="108"/>
      <c r="B35" s="127" t="s">
        <v>234</v>
      </c>
      <c r="C35" s="128">
        <f>SUM(C33:C34)</f>
        <v>0</v>
      </c>
      <c r="D35" s="81"/>
      <c r="E35" s="128">
        <f>SUM(E33:E34)</f>
        <v>0</v>
      </c>
      <c r="F35" s="128">
        <f>SUM(F33:F34)</f>
        <v>0</v>
      </c>
      <c r="G35" s="113"/>
      <c r="H35" s="128">
        <f>SUM(H33:H34)</f>
        <v>0</v>
      </c>
      <c r="I35" s="128">
        <f aca="true" t="shared" si="1" ref="I35:T35">SUM(I33:I34)</f>
        <v>0</v>
      </c>
      <c r="J35" s="128">
        <f t="shared" si="1"/>
        <v>0</v>
      </c>
      <c r="K35" s="128">
        <f t="shared" si="1"/>
        <v>0</v>
      </c>
      <c r="L35" s="128">
        <f t="shared" si="1"/>
        <v>0</v>
      </c>
      <c r="M35" s="128">
        <f t="shared" si="1"/>
        <v>0</v>
      </c>
      <c r="N35" s="128">
        <f t="shared" si="1"/>
        <v>0</v>
      </c>
      <c r="O35" s="128">
        <f t="shared" si="1"/>
        <v>0</v>
      </c>
      <c r="P35" s="128">
        <f t="shared" si="1"/>
        <v>0</v>
      </c>
      <c r="Q35" s="128">
        <f t="shared" si="1"/>
        <v>0</v>
      </c>
      <c r="R35" s="128">
        <f t="shared" si="1"/>
        <v>0</v>
      </c>
      <c r="S35" s="128">
        <f t="shared" si="1"/>
        <v>0</v>
      </c>
      <c r="T35" s="128">
        <f t="shared" si="1"/>
        <v>0</v>
      </c>
    </row>
    <row r="36" spans="1:20" ht="12.75">
      <c r="A36" s="100" t="s">
        <v>107</v>
      </c>
      <c r="B36" s="104" t="s">
        <v>235</v>
      </c>
      <c r="C36" s="103">
        <v>0</v>
      </c>
      <c r="D36" s="81"/>
      <c r="E36" s="129">
        <f>F36-C36</f>
        <v>0</v>
      </c>
      <c r="F36" s="129">
        <f>H35+I35+J35+Q35</f>
        <v>0</v>
      </c>
      <c r="G36" s="82"/>
      <c r="H36" s="129">
        <f>H35</f>
        <v>0</v>
      </c>
      <c r="I36" s="129">
        <f>I35</f>
        <v>0</v>
      </c>
      <c r="J36" s="129">
        <f>J35</f>
        <v>0</v>
      </c>
      <c r="K36" s="129">
        <f aca="true" t="shared" si="2" ref="K36:P36">K35</f>
        <v>0</v>
      </c>
      <c r="L36" s="129">
        <f t="shared" si="2"/>
        <v>0</v>
      </c>
      <c r="M36" s="129">
        <f t="shared" si="2"/>
        <v>0</v>
      </c>
      <c r="N36" s="129">
        <f t="shared" si="2"/>
        <v>0</v>
      </c>
      <c r="O36" s="129">
        <f t="shared" si="2"/>
        <v>0</v>
      </c>
      <c r="P36" s="129">
        <f t="shared" si="2"/>
        <v>0</v>
      </c>
      <c r="Q36" s="129">
        <f>Q35</f>
        <v>0</v>
      </c>
      <c r="R36" s="130"/>
      <c r="S36" s="130"/>
      <c r="T36" s="129">
        <f>SUM(H36:S36)</f>
        <v>0</v>
      </c>
    </row>
    <row r="37" spans="1:20" ht="12.75">
      <c r="A37" s="100" t="s">
        <v>133</v>
      </c>
      <c r="B37" s="104" t="s">
        <v>236</v>
      </c>
      <c r="C37" s="102">
        <f>C35-C36</f>
        <v>0</v>
      </c>
      <c r="D37" s="81"/>
      <c r="E37" s="129">
        <f>F37-C37</f>
        <v>0</v>
      </c>
      <c r="F37" s="131">
        <f>F35-F36</f>
        <v>0</v>
      </c>
      <c r="G37" s="82"/>
      <c r="H37" s="131">
        <f>H35-H36</f>
        <v>0</v>
      </c>
      <c r="I37" s="131">
        <f aca="true" t="shared" si="3" ref="I37:T37">I35-I36</f>
        <v>0</v>
      </c>
      <c r="J37" s="131">
        <f t="shared" si="3"/>
        <v>0</v>
      </c>
      <c r="K37" s="131">
        <f t="shared" si="3"/>
        <v>0</v>
      </c>
      <c r="L37" s="131">
        <f t="shared" si="3"/>
        <v>0</v>
      </c>
      <c r="M37" s="131">
        <f t="shared" si="3"/>
        <v>0</v>
      </c>
      <c r="N37" s="131">
        <f t="shared" si="3"/>
        <v>0</v>
      </c>
      <c r="O37" s="131">
        <f t="shared" si="3"/>
        <v>0</v>
      </c>
      <c r="P37" s="131">
        <f t="shared" si="3"/>
        <v>0</v>
      </c>
      <c r="Q37" s="131">
        <f t="shared" si="3"/>
        <v>0</v>
      </c>
      <c r="R37" s="131">
        <f t="shared" si="3"/>
        <v>0</v>
      </c>
      <c r="S37" s="131">
        <f t="shared" si="3"/>
        <v>0</v>
      </c>
      <c r="T37" s="131">
        <f t="shared" si="3"/>
        <v>0</v>
      </c>
    </row>
    <row r="38" spans="1:20" ht="12.75">
      <c r="A38" s="132"/>
      <c r="B38" s="133"/>
      <c r="C38" s="134"/>
      <c r="D38" s="81"/>
      <c r="E38" s="135"/>
      <c r="F38" s="135"/>
      <c r="G38" s="82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1:20" ht="12.75">
      <c r="A39" s="136" t="s">
        <v>104</v>
      </c>
      <c r="B39" s="137" t="s">
        <v>237</v>
      </c>
      <c r="C39" s="138">
        <f>C32-C35</f>
        <v>0</v>
      </c>
      <c r="D39" s="81"/>
      <c r="E39" s="138">
        <f>E32-E35</f>
        <v>0</v>
      </c>
      <c r="F39" s="138">
        <f>F32-F35</f>
        <v>0</v>
      </c>
      <c r="G39" s="113"/>
      <c r="H39" s="138">
        <f>H32-H35</f>
        <v>0</v>
      </c>
      <c r="I39" s="138">
        <f aca="true" t="shared" si="4" ref="I39:T39">I32-I35</f>
        <v>0</v>
      </c>
      <c r="J39" s="138">
        <f t="shared" si="4"/>
        <v>0</v>
      </c>
      <c r="K39" s="138">
        <f t="shared" si="4"/>
        <v>0</v>
      </c>
      <c r="L39" s="138">
        <f t="shared" si="4"/>
        <v>0</v>
      </c>
      <c r="M39" s="138">
        <f t="shared" si="4"/>
        <v>0</v>
      </c>
      <c r="N39" s="138">
        <f t="shared" si="4"/>
        <v>0</v>
      </c>
      <c r="O39" s="138">
        <f t="shared" si="4"/>
        <v>0</v>
      </c>
      <c r="P39" s="138">
        <f t="shared" si="4"/>
        <v>0</v>
      </c>
      <c r="Q39" s="138">
        <f t="shared" si="4"/>
        <v>0</v>
      </c>
      <c r="R39" s="138">
        <f t="shared" si="4"/>
        <v>0</v>
      </c>
      <c r="S39" s="138">
        <f t="shared" si="4"/>
        <v>0</v>
      </c>
      <c r="T39" s="138">
        <f t="shared" si="4"/>
        <v>0</v>
      </c>
    </row>
    <row r="40" spans="1:20" ht="12.75">
      <c r="A40" s="74" t="s">
        <v>184</v>
      </c>
      <c r="B40" s="90" t="s">
        <v>238</v>
      </c>
      <c r="C40" s="139">
        <v>0</v>
      </c>
      <c r="D40" s="81"/>
      <c r="E40" s="139">
        <v>0</v>
      </c>
      <c r="F40" s="129">
        <f>C40+E40</f>
        <v>0</v>
      </c>
      <c r="G40" s="82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</row>
    <row r="41" spans="1:20" ht="12.75">
      <c r="A41" s="100" t="s">
        <v>185</v>
      </c>
      <c r="B41" s="104" t="s">
        <v>239</v>
      </c>
      <c r="C41" s="102">
        <f>C39-C40</f>
        <v>0</v>
      </c>
      <c r="D41" s="81"/>
      <c r="E41" s="102">
        <f>E39-E40</f>
        <v>0</v>
      </c>
      <c r="F41" s="129">
        <f>C41+E41</f>
        <v>0</v>
      </c>
      <c r="G41" s="82"/>
      <c r="H41" s="102">
        <f>H39-H40</f>
        <v>0</v>
      </c>
      <c r="I41" s="102">
        <f aca="true" t="shared" si="5" ref="I41:T41">I39-I40</f>
        <v>0</v>
      </c>
      <c r="J41" s="102">
        <f t="shared" si="5"/>
        <v>0</v>
      </c>
      <c r="K41" s="102">
        <f t="shared" si="5"/>
        <v>0</v>
      </c>
      <c r="L41" s="102">
        <f t="shared" si="5"/>
        <v>0</v>
      </c>
      <c r="M41" s="102">
        <f t="shared" si="5"/>
        <v>0</v>
      </c>
      <c r="N41" s="102">
        <f t="shared" si="5"/>
        <v>0</v>
      </c>
      <c r="O41" s="102">
        <f t="shared" si="5"/>
        <v>0</v>
      </c>
      <c r="P41" s="102">
        <f t="shared" si="5"/>
        <v>0</v>
      </c>
      <c r="Q41" s="102">
        <f t="shared" si="5"/>
        <v>0</v>
      </c>
      <c r="R41" s="102">
        <f t="shared" si="5"/>
        <v>0</v>
      </c>
      <c r="S41" s="102">
        <f t="shared" si="5"/>
        <v>0</v>
      </c>
      <c r="T41" s="102">
        <f t="shared" si="5"/>
        <v>0</v>
      </c>
    </row>
    <row r="42" spans="1:20" ht="12.75">
      <c r="A42" s="140"/>
      <c r="B42" s="141" t="s">
        <v>240</v>
      </c>
      <c r="C42" s="142">
        <f>C23+C25+C28+C31</f>
        <v>0</v>
      </c>
      <c r="D42" s="143"/>
      <c r="E42" s="144">
        <f>E23+E25+E28+E31</f>
        <v>0</v>
      </c>
      <c r="F42" s="144">
        <f>SUM(C42:E42)</f>
        <v>0</v>
      </c>
      <c r="G42" s="145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</row>
    <row r="43" spans="1:20" ht="12.75">
      <c r="A43" s="136"/>
      <c r="B43" s="147" t="s">
        <v>241</v>
      </c>
      <c r="C43" s="148"/>
      <c r="D43" s="143"/>
      <c r="E43" s="148"/>
      <c r="F43" s="138">
        <f>IF(F42&gt;0,F42,0)</f>
        <v>0</v>
      </c>
      <c r="G43" s="146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</row>
    <row r="44" spans="1:20" ht="12.75">
      <c r="A44" s="136"/>
      <c r="B44" s="147" t="s">
        <v>242</v>
      </c>
      <c r="C44" s="148"/>
      <c r="D44" s="143"/>
      <c r="E44" s="148"/>
      <c r="F44" s="138">
        <f>IF(F42&lt;0,-F42,0)</f>
        <v>0</v>
      </c>
      <c r="G44" s="146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1:20" ht="12.75" hidden="1">
      <c r="A45" s="74"/>
      <c r="B45" s="74"/>
      <c r="C45" s="75" t="s">
        <v>485</v>
      </c>
      <c r="D45" s="75"/>
      <c r="E45" s="76" t="s">
        <v>194</v>
      </c>
      <c r="F45" s="76" t="s">
        <v>176</v>
      </c>
      <c r="G45" s="76"/>
      <c r="H45" s="77" t="s">
        <v>114</v>
      </c>
      <c r="I45" s="77" t="s">
        <v>115</v>
      </c>
      <c r="J45" s="77" t="s">
        <v>116</v>
      </c>
      <c r="K45" s="77" t="s">
        <v>170</v>
      </c>
      <c r="L45" s="77"/>
      <c r="M45" s="77" t="s">
        <v>171</v>
      </c>
      <c r="N45" s="77"/>
      <c r="O45" s="77" t="s">
        <v>169</v>
      </c>
      <c r="P45" s="77" t="s">
        <v>97</v>
      </c>
      <c r="Q45" s="77" t="s">
        <v>118</v>
      </c>
      <c r="R45" s="77" t="s">
        <v>119</v>
      </c>
      <c r="S45" s="77" t="s">
        <v>120</v>
      </c>
      <c r="T45" s="77" t="s">
        <v>112</v>
      </c>
    </row>
    <row r="46" spans="1:20" ht="12.75" hidden="1">
      <c r="A46" s="79" t="s">
        <v>195</v>
      </c>
      <c r="B46" s="80" t="s">
        <v>271</v>
      </c>
      <c r="C46" s="81" t="s">
        <v>486</v>
      </c>
      <c r="D46" s="81"/>
      <c r="E46" s="82" t="s">
        <v>198</v>
      </c>
      <c r="F46" s="82" t="s">
        <v>199</v>
      </c>
      <c r="G46" s="82"/>
      <c r="H46" s="83" t="s">
        <v>121</v>
      </c>
      <c r="I46" s="83" t="s">
        <v>122</v>
      </c>
      <c r="J46" s="83" t="s">
        <v>172</v>
      </c>
      <c r="K46" s="83" t="s">
        <v>124</v>
      </c>
      <c r="L46" s="83"/>
      <c r="M46" s="83" t="s">
        <v>173</v>
      </c>
      <c r="N46" s="83"/>
      <c r="O46" s="83" t="s">
        <v>163</v>
      </c>
      <c r="P46" s="83" t="s">
        <v>200</v>
      </c>
      <c r="Q46" s="83" t="s">
        <v>126</v>
      </c>
      <c r="R46" s="83" t="s">
        <v>123</v>
      </c>
      <c r="S46" s="83" t="s">
        <v>123</v>
      </c>
      <c r="T46" s="83" t="s">
        <v>174</v>
      </c>
    </row>
    <row r="47" spans="1:20" ht="12.75" hidden="1">
      <c r="A47" s="84" t="s">
        <v>201</v>
      </c>
      <c r="B47" s="85">
        <v>398017</v>
      </c>
      <c r="C47" s="86" t="s">
        <v>202</v>
      </c>
      <c r="D47" s="81"/>
      <c r="E47" s="82" t="s">
        <v>180</v>
      </c>
      <c r="F47" s="87" t="s">
        <v>177</v>
      </c>
      <c r="G47" s="82"/>
      <c r="H47" s="88"/>
      <c r="I47" s="89" t="s">
        <v>127</v>
      </c>
      <c r="J47" s="88"/>
      <c r="K47" s="83" t="s">
        <v>123</v>
      </c>
      <c r="L47" s="83"/>
      <c r="M47" s="89" t="s">
        <v>98</v>
      </c>
      <c r="N47" s="89"/>
      <c r="O47" s="89"/>
      <c r="P47" s="89"/>
      <c r="Q47" s="89" t="s">
        <v>175</v>
      </c>
      <c r="R47" s="89" t="s">
        <v>128</v>
      </c>
      <c r="S47" s="89" t="s">
        <v>128</v>
      </c>
      <c r="T47" s="89"/>
    </row>
    <row r="48" spans="1:20" ht="12.75" hidden="1">
      <c r="A48" s="74" t="s">
        <v>5</v>
      </c>
      <c r="B48" s="90" t="s">
        <v>203</v>
      </c>
      <c r="C48" s="91"/>
      <c r="D48" s="92"/>
      <c r="E48" s="93"/>
      <c r="F48" s="94"/>
      <c r="G48" s="82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1:20" ht="12.75" hidden="1">
      <c r="A49" s="95" t="s">
        <v>60</v>
      </c>
      <c r="B49" s="96" t="s">
        <v>204</v>
      </c>
      <c r="C49" s="149">
        <f>C93+C139+C185+C231+C277+C323+C369+C416+C460</f>
        <v>0</v>
      </c>
      <c r="D49" s="162"/>
      <c r="E49" s="161"/>
      <c r="F49" s="163"/>
      <c r="G49" s="157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</row>
    <row r="50" spans="1:20" ht="12.75" hidden="1">
      <c r="A50" s="95" t="s">
        <v>61</v>
      </c>
      <c r="B50" s="96" t="s">
        <v>205</v>
      </c>
      <c r="C50" s="149">
        <f>C94+C140+C186+C232+C278+C324+C370+C417+C461</f>
        <v>0</v>
      </c>
      <c r="D50" s="162"/>
      <c r="E50" s="161"/>
      <c r="F50" s="163"/>
      <c r="G50" s="157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</row>
    <row r="51" spans="1:20" ht="12.75" hidden="1">
      <c r="A51" s="100" t="s">
        <v>64</v>
      </c>
      <c r="B51" s="101" t="s">
        <v>206</v>
      </c>
      <c r="C51" s="102">
        <f>SUM(C49:C50)</f>
        <v>0</v>
      </c>
      <c r="D51" s="162"/>
      <c r="E51" s="161"/>
      <c r="F51" s="163"/>
      <c r="G51" s="157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</row>
    <row r="52" spans="1:20" ht="12.75" hidden="1">
      <c r="A52" s="100" t="s">
        <v>66</v>
      </c>
      <c r="B52" s="101" t="s">
        <v>207</v>
      </c>
      <c r="C52" s="149">
        <f>C96+C142+C188+C234+C280+C326+C372+C419+C463</f>
        <v>0</v>
      </c>
      <c r="D52" s="162"/>
      <c r="E52" s="161"/>
      <c r="F52" s="163"/>
      <c r="G52" s="157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</row>
    <row r="53" spans="1:20" ht="12.75" hidden="1">
      <c r="A53" s="95" t="s">
        <v>63</v>
      </c>
      <c r="B53" s="96" t="s">
        <v>208</v>
      </c>
      <c r="C53" s="149">
        <f>C97+C143+C189+C235+C281+C327+C373+C420+C464</f>
        <v>0</v>
      </c>
      <c r="D53" s="162"/>
      <c r="E53" s="161"/>
      <c r="F53" s="163"/>
      <c r="G53" s="157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</row>
    <row r="54" spans="1:20" ht="12.75" hidden="1">
      <c r="A54" s="95" t="s">
        <v>113</v>
      </c>
      <c r="B54" s="96" t="s">
        <v>209</v>
      </c>
      <c r="C54" s="149">
        <f>C98+C144+C190+C236+C282+C328+C374+C421+C465</f>
        <v>0</v>
      </c>
      <c r="D54" s="162"/>
      <c r="E54" s="161"/>
      <c r="F54" s="163"/>
      <c r="G54" s="157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</row>
    <row r="55" spans="1:20" ht="12.75" hidden="1">
      <c r="A55" s="95" t="s">
        <v>12</v>
      </c>
      <c r="B55" s="96" t="s">
        <v>210</v>
      </c>
      <c r="C55" s="149">
        <f>C99+C145+C191+C237+C283+C329+C375+C422+C466</f>
        <v>0</v>
      </c>
      <c r="D55" s="162"/>
      <c r="E55" s="161"/>
      <c r="F55" s="163"/>
      <c r="G55" s="157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</row>
    <row r="56" spans="1:20" ht="12.75" hidden="1">
      <c r="A56" s="100" t="s">
        <v>14</v>
      </c>
      <c r="B56" s="101" t="s">
        <v>211</v>
      </c>
      <c r="C56" s="102">
        <f>SUM(C53:C55)</f>
        <v>0</v>
      </c>
      <c r="D56" s="162"/>
      <c r="E56" s="161"/>
      <c r="F56" s="163"/>
      <c r="G56" s="157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</row>
    <row r="57" spans="1:20" ht="12.75" hidden="1">
      <c r="A57" s="95" t="s">
        <v>16</v>
      </c>
      <c r="B57" s="96" t="s">
        <v>212</v>
      </c>
      <c r="C57" s="149">
        <f>C101+C147+C193+C239+C285+C331+C377+C424+C468</f>
        <v>0</v>
      </c>
      <c r="D57" s="162"/>
      <c r="E57" s="161"/>
      <c r="F57" s="163"/>
      <c r="G57" s="157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</row>
    <row r="58" spans="1:20" ht="12.75" hidden="1">
      <c r="A58" s="95" t="s">
        <v>17</v>
      </c>
      <c r="B58" s="96" t="s">
        <v>213</v>
      </c>
      <c r="C58" s="149">
        <f>C102+C148+C194+C240+C286+C332+C378+C425+C469</f>
        <v>0</v>
      </c>
      <c r="D58" s="162"/>
      <c r="E58" s="161"/>
      <c r="F58" s="163"/>
      <c r="G58" s="157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</row>
    <row r="59" spans="1:20" ht="12.75" hidden="1">
      <c r="A59" s="95" t="s">
        <v>19</v>
      </c>
      <c r="B59" s="96" t="s">
        <v>214</v>
      </c>
      <c r="C59" s="149">
        <f>C103+C149+C195+C241+C287+C333+C379+C426+C470</f>
        <v>0</v>
      </c>
      <c r="D59" s="162"/>
      <c r="E59" s="161"/>
      <c r="F59" s="163"/>
      <c r="G59" s="157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</row>
    <row r="60" spans="1:20" ht="12.75" hidden="1">
      <c r="A60" s="100" t="s">
        <v>20</v>
      </c>
      <c r="B60" s="101" t="s">
        <v>215</v>
      </c>
      <c r="C60" s="102">
        <f>SUM(C57:C59)</f>
        <v>0</v>
      </c>
      <c r="D60" s="162"/>
      <c r="E60" s="161"/>
      <c r="F60" s="163"/>
      <c r="G60" s="157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</row>
    <row r="61" spans="1:20" ht="12.75" hidden="1">
      <c r="A61" s="100" t="s">
        <v>21</v>
      </c>
      <c r="B61" s="101" t="s">
        <v>216</v>
      </c>
      <c r="C61" s="102">
        <f>C56-C60</f>
        <v>0</v>
      </c>
      <c r="D61" s="162"/>
      <c r="E61" s="161"/>
      <c r="F61" s="163"/>
      <c r="G61" s="157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</row>
    <row r="62" spans="1:20" ht="12.75" hidden="1">
      <c r="A62" s="95" t="s">
        <v>22</v>
      </c>
      <c r="B62" s="96" t="s">
        <v>217</v>
      </c>
      <c r="C62" s="149">
        <f>C106+C152+C198+C244+C290+C336+C382+C429+C473</f>
        <v>0</v>
      </c>
      <c r="D62" s="162"/>
      <c r="E62" s="161"/>
      <c r="F62" s="163"/>
      <c r="G62" s="157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</row>
    <row r="63" spans="1:20" ht="12.75" hidden="1">
      <c r="A63" s="95" t="s">
        <v>23</v>
      </c>
      <c r="B63" s="96" t="s">
        <v>218</v>
      </c>
      <c r="C63" s="149">
        <f>C107+C153+C199+C245+C291+C337+C383+C430+C474</f>
        <v>0</v>
      </c>
      <c r="D63" s="162"/>
      <c r="E63" s="161"/>
      <c r="F63" s="163"/>
      <c r="G63" s="157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</row>
    <row r="64" spans="1:20" ht="12.75" hidden="1">
      <c r="A64" s="100" t="s">
        <v>24</v>
      </c>
      <c r="B64" s="104" t="s">
        <v>219</v>
      </c>
      <c r="C64" s="102">
        <f>SUM(C62:C63)</f>
        <v>0</v>
      </c>
      <c r="D64" s="162"/>
      <c r="E64" s="161"/>
      <c r="F64" s="163"/>
      <c r="G64" s="157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</row>
    <row r="65" spans="1:20" ht="12.75" hidden="1">
      <c r="A65" s="100" t="s">
        <v>25</v>
      </c>
      <c r="B65" s="104" t="s">
        <v>220</v>
      </c>
      <c r="C65" s="149">
        <f>C109+C155+C201+C247+C293+C339+C385+C432+C476</f>
        <v>0</v>
      </c>
      <c r="D65" s="162"/>
      <c r="E65" s="161"/>
      <c r="F65" s="163"/>
      <c r="G65" s="157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</row>
    <row r="66" spans="1:20" ht="12.75" hidden="1">
      <c r="A66" s="100" t="s">
        <v>26</v>
      </c>
      <c r="B66" s="101" t="s">
        <v>221</v>
      </c>
      <c r="C66" s="150">
        <f>C51+C52+C61-C64-C65</f>
        <v>0</v>
      </c>
      <c r="D66" s="162"/>
      <c r="E66" s="161"/>
      <c r="F66" s="163"/>
      <c r="G66" s="157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</row>
    <row r="67" spans="1:20" ht="12.75" hidden="1">
      <c r="A67" s="95" t="s">
        <v>28</v>
      </c>
      <c r="B67" s="96" t="s">
        <v>222</v>
      </c>
      <c r="C67" s="149">
        <f>C111+C157+C203+C249+C295+C341+C387+C434+C478</f>
        <v>0</v>
      </c>
      <c r="D67" s="162"/>
      <c r="E67" s="161"/>
      <c r="F67" s="163"/>
      <c r="G67" s="157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</row>
    <row r="68" spans="1:20" ht="12.75" hidden="1">
      <c r="A68" s="95" t="s">
        <v>29</v>
      </c>
      <c r="B68" s="96" t="s">
        <v>223</v>
      </c>
      <c r="C68" s="149">
        <f>C112+C158+C204+C250+C296+C342+C388+C435+C479</f>
        <v>0</v>
      </c>
      <c r="D68" s="162"/>
      <c r="E68" s="161"/>
      <c r="F68" s="163"/>
      <c r="G68" s="157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</row>
    <row r="69" spans="1:20" ht="12.75" hidden="1">
      <c r="A69" s="95" t="s">
        <v>34</v>
      </c>
      <c r="B69" s="96" t="s">
        <v>224</v>
      </c>
      <c r="C69" s="149">
        <f>C113+C159+C205+C251+C297+C343+C389+C436+C480</f>
        <v>0</v>
      </c>
      <c r="D69" s="162"/>
      <c r="E69" s="161"/>
      <c r="F69" s="163"/>
      <c r="G69" s="157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</row>
    <row r="70" spans="1:20" ht="12.75" hidden="1">
      <c r="A70" s="95" t="s">
        <v>35</v>
      </c>
      <c r="B70" s="96" t="s">
        <v>225</v>
      </c>
      <c r="C70" s="149">
        <f>C114+C160+C206+C252+C298+C344+C390+C437+C481</f>
        <v>0</v>
      </c>
      <c r="D70" s="162"/>
      <c r="E70" s="161"/>
      <c r="F70" s="163"/>
      <c r="G70" s="157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</row>
    <row r="71" spans="1:20" ht="12.75" hidden="1">
      <c r="A71" s="100" t="s">
        <v>67</v>
      </c>
      <c r="B71" s="104" t="s">
        <v>226</v>
      </c>
      <c r="C71" s="106">
        <f>SUM(C67:C70)</f>
        <v>0</v>
      </c>
      <c r="D71" s="162"/>
      <c r="E71" s="161"/>
      <c r="F71" s="163"/>
      <c r="G71" s="157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</row>
    <row r="72" spans="1:20" ht="12.75" hidden="1">
      <c r="A72" s="95" t="s">
        <v>102</v>
      </c>
      <c r="B72" s="96" t="s">
        <v>227</v>
      </c>
      <c r="C72" s="149">
        <f>C116+C162+C208+C254+C300+C346+C392+C439+C483</f>
        <v>0</v>
      </c>
      <c r="D72" s="162"/>
      <c r="E72" s="161"/>
      <c r="F72" s="163"/>
      <c r="G72" s="157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</row>
    <row r="73" spans="1:20" ht="12.75" hidden="1">
      <c r="A73" s="108" t="s">
        <v>129</v>
      </c>
      <c r="B73" s="109" t="s">
        <v>228</v>
      </c>
      <c r="C73" s="110">
        <f>C66+C71+C72</f>
        <v>0</v>
      </c>
      <c r="D73" s="162"/>
      <c r="E73" s="151"/>
      <c r="F73" s="112">
        <f>C73</f>
        <v>0</v>
      </c>
      <c r="G73" s="152"/>
      <c r="H73" s="149">
        <f aca="true" t="shared" si="6" ref="H73:T73">H117+H163+H209+H255+H301+H347+H393+H440+H484</f>
        <v>0</v>
      </c>
      <c r="I73" s="149">
        <f t="shared" si="6"/>
        <v>0</v>
      </c>
      <c r="J73" s="149">
        <f t="shared" si="6"/>
        <v>0</v>
      </c>
      <c r="K73" s="149">
        <f t="shared" si="6"/>
        <v>0</v>
      </c>
      <c r="L73" s="149">
        <f t="shared" si="6"/>
        <v>0</v>
      </c>
      <c r="M73" s="149">
        <f t="shared" si="6"/>
        <v>0</v>
      </c>
      <c r="N73" s="149">
        <f t="shared" si="6"/>
        <v>0</v>
      </c>
      <c r="O73" s="149">
        <f t="shared" si="6"/>
        <v>0</v>
      </c>
      <c r="P73" s="149">
        <f t="shared" si="6"/>
        <v>0</v>
      </c>
      <c r="Q73" s="149">
        <f t="shared" si="6"/>
        <v>0</v>
      </c>
      <c r="R73" s="149">
        <f t="shared" si="6"/>
        <v>0</v>
      </c>
      <c r="S73" s="149">
        <f t="shared" si="6"/>
        <v>0</v>
      </c>
      <c r="T73" s="149">
        <f t="shared" si="6"/>
        <v>0</v>
      </c>
    </row>
    <row r="74" spans="1:20" ht="12.75" hidden="1">
      <c r="A74" s="95" t="s">
        <v>130</v>
      </c>
      <c r="B74" s="96" t="s">
        <v>229</v>
      </c>
      <c r="C74" s="149">
        <f>C118+C164+C210+C256+C302+C348+C394+C441+C485</f>
        <v>0</v>
      </c>
      <c r="D74" s="162"/>
      <c r="E74" s="153"/>
      <c r="F74" s="154"/>
      <c r="G74" s="155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</row>
    <row r="75" spans="1:20" ht="12.75" hidden="1">
      <c r="A75" s="95" t="s">
        <v>131</v>
      </c>
      <c r="B75" s="96" t="s">
        <v>230</v>
      </c>
      <c r="C75" s="149">
        <f>C119+C165+C211+C257+C303+C349+C395+C442+C486</f>
        <v>0</v>
      </c>
      <c r="D75" s="162"/>
      <c r="E75" s="149">
        <f>E119+E165+E211+E257+E303+E349+E395+E442+E486</f>
        <v>0</v>
      </c>
      <c r="F75" s="119">
        <f>E75</f>
        <v>0</v>
      </c>
      <c r="G75" s="157"/>
      <c r="H75" s="149">
        <f aca="true" t="shared" si="7" ref="H75:T75">H119+H165+H211+H257+H303+H349+H395+H442+H486</f>
        <v>0</v>
      </c>
      <c r="I75" s="149">
        <f t="shared" si="7"/>
        <v>0</v>
      </c>
      <c r="J75" s="149">
        <f t="shared" si="7"/>
        <v>0</v>
      </c>
      <c r="K75" s="149">
        <f t="shared" si="7"/>
        <v>0</v>
      </c>
      <c r="L75" s="149">
        <f t="shared" si="7"/>
        <v>0</v>
      </c>
      <c r="M75" s="149">
        <f t="shared" si="7"/>
        <v>0</v>
      </c>
      <c r="N75" s="149">
        <f t="shared" si="7"/>
        <v>0</v>
      </c>
      <c r="O75" s="149">
        <f t="shared" si="7"/>
        <v>0</v>
      </c>
      <c r="P75" s="149">
        <f t="shared" si="7"/>
        <v>0</v>
      </c>
      <c r="Q75" s="149">
        <f t="shared" si="7"/>
        <v>0</v>
      </c>
      <c r="R75" s="149">
        <f t="shared" si="7"/>
        <v>0</v>
      </c>
      <c r="S75" s="149">
        <f t="shared" si="7"/>
        <v>0</v>
      </c>
      <c r="T75" s="149">
        <f t="shared" si="7"/>
        <v>0</v>
      </c>
    </row>
    <row r="76" spans="1:20" ht="12.75" hidden="1">
      <c r="A76" s="108" t="s">
        <v>108</v>
      </c>
      <c r="B76" s="109" t="s">
        <v>231</v>
      </c>
      <c r="C76" s="110">
        <f>SUM(C73:C75)</f>
        <v>0</v>
      </c>
      <c r="D76" s="165"/>
      <c r="E76" s="112">
        <f>E75</f>
        <v>0</v>
      </c>
      <c r="F76" s="112">
        <f>SUM(C76:E76)</f>
        <v>0</v>
      </c>
      <c r="G76" s="152"/>
      <c r="H76" s="112">
        <f>H73+H75</f>
        <v>0</v>
      </c>
      <c r="I76" s="112">
        <f aca="true" t="shared" si="8" ref="I76:T76">I73+I75</f>
        <v>0</v>
      </c>
      <c r="J76" s="112">
        <f t="shared" si="8"/>
        <v>0</v>
      </c>
      <c r="K76" s="112">
        <f t="shared" si="8"/>
        <v>0</v>
      </c>
      <c r="L76" s="112">
        <f t="shared" si="8"/>
        <v>0</v>
      </c>
      <c r="M76" s="112">
        <f t="shared" si="8"/>
        <v>0</v>
      </c>
      <c r="N76" s="112">
        <f t="shared" si="8"/>
        <v>0</v>
      </c>
      <c r="O76" s="112">
        <f t="shared" si="8"/>
        <v>0</v>
      </c>
      <c r="P76" s="112">
        <f t="shared" si="8"/>
        <v>0</v>
      </c>
      <c r="Q76" s="112">
        <f t="shared" si="8"/>
        <v>0</v>
      </c>
      <c r="R76" s="112">
        <f t="shared" si="8"/>
        <v>0</v>
      </c>
      <c r="S76" s="112">
        <f t="shared" si="8"/>
        <v>0</v>
      </c>
      <c r="T76" s="112">
        <f t="shared" si="8"/>
        <v>0</v>
      </c>
    </row>
    <row r="77" spans="1:20" ht="12.75" hidden="1">
      <c r="A77" s="74" t="s">
        <v>103</v>
      </c>
      <c r="B77" s="90" t="s">
        <v>232</v>
      </c>
      <c r="C77" s="149">
        <f>C121+C167+C213+C259+C305+C351+C397+C444+C488</f>
        <v>0</v>
      </c>
      <c r="D77" s="166"/>
      <c r="E77" s="149">
        <f>E121+E167+E213+E259+E305+E351+E397+E444+E488</f>
        <v>0</v>
      </c>
      <c r="F77" s="149">
        <f>F121+F167+F213+F259+F305+F351+F397+F444+F488</f>
        <v>0</v>
      </c>
      <c r="G77" s="157"/>
      <c r="H77" s="149">
        <f aca="true" t="shared" si="9" ref="H77:T77">H121+H167+H213+H259+H305+H351+H397+H444+H488</f>
        <v>0</v>
      </c>
      <c r="I77" s="149">
        <f t="shared" si="9"/>
        <v>0</v>
      </c>
      <c r="J77" s="149">
        <f t="shared" si="9"/>
        <v>0</v>
      </c>
      <c r="K77" s="149">
        <f t="shared" si="9"/>
        <v>0</v>
      </c>
      <c r="L77" s="149">
        <f t="shared" si="9"/>
        <v>0</v>
      </c>
      <c r="M77" s="149">
        <f t="shared" si="9"/>
        <v>0</v>
      </c>
      <c r="N77" s="149">
        <f t="shared" si="9"/>
        <v>0</v>
      </c>
      <c r="O77" s="149">
        <f t="shared" si="9"/>
        <v>0</v>
      </c>
      <c r="P77" s="149">
        <f t="shared" si="9"/>
        <v>0</v>
      </c>
      <c r="Q77" s="149">
        <f t="shared" si="9"/>
        <v>0</v>
      </c>
      <c r="R77" s="149">
        <f t="shared" si="9"/>
        <v>0</v>
      </c>
      <c r="S77" s="149">
        <f t="shared" si="9"/>
        <v>0</v>
      </c>
      <c r="T77" s="149">
        <f t="shared" si="9"/>
        <v>0</v>
      </c>
    </row>
    <row r="78" spans="1:20" ht="12.75" hidden="1">
      <c r="A78" s="125" t="s">
        <v>132</v>
      </c>
      <c r="B78" s="126" t="s">
        <v>233</v>
      </c>
      <c r="C78" s="149">
        <f>C122+C168+C214+C260+C306+C352+C398+C445+C489</f>
        <v>0</v>
      </c>
      <c r="D78" s="166"/>
      <c r="E78" s="149">
        <f>E122+E168+E214+E260+E306+E352+E398+E445+E489</f>
        <v>0</v>
      </c>
      <c r="F78" s="119">
        <f>SUM(C78:E78)</f>
        <v>0</v>
      </c>
      <c r="G78" s="157"/>
      <c r="H78" s="149">
        <f aca="true" t="shared" si="10" ref="H78:T78">H122+H168+H214+H260+H306+H352+H398+H445+H489</f>
        <v>0</v>
      </c>
      <c r="I78" s="149">
        <f t="shared" si="10"/>
        <v>0</v>
      </c>
      <c r="J78" s="149">
        <f t="shared" si="10"/>
        <v>0</v>
      </c>
      <c r="K78" s="149">
        <f t="shared" si="10"/>
        <v>0</v>
      </c>
      <c r="L78" s="149">
        <f t="shared" si="10"/>
        <v>0</v>
      </c>
      <c r="M78" s="149">
        <f t="shared" si="10"/>
        <v>0</v>
      </c>
      <c r="N78" s="149">
        <f t="shared" si="10"/>
        <v>0</v>
      </c>
      <c r="O78" s="149">
        <f t="shared" si="10"/>
        <v>0</v>
      </c>
      <c r="P78" s="149">
        <f t="shared" si="10"/>
        <v>0</v>
      </c>
      <c r="Q78" s="149">
        <f t="shared" si="10"/>
        <v>0</v>
      </c>
      <c r="R78" s="149">
        <f t="shared" si="10"/>
        <v>0</v>
      </c>
      <c r="S78" s="149">
        <f t="shared" si="10"/>
        <v>0</v>
      </c>
      <c r="T78" s="149">
        <f t="shared" si="10"/>
        <v>0</v>
      </c>
    </row>
    <row r="79" spans="1:20" ht="12.75" hidden="1">
      <c r="A79" s="108"/>
      <c r="B79" s="127" t="s">
        <v>234</v>
      </c>
      <c r="C79" s="128">
        <f>SUM(C77:C78)</f>
        <v>0</v>
      </c>
      <c r="D79" s="166"/>
      <c r="E79" s="128">
        <f>SUM(E77:E78)</f>
        <v>0</v>
      </c>
      <c r="F79" s="128">
        <f>SUM(F77:F78)</f>
        <v>0</v>
      </c>
      <c r="G79" s="152"/>
      <c r="H79" s="128">
        <f>SUM(H77:H78)</f>
        <v>0</v>
      </c>
      <c r="I79" s="128">
        <f aca="true" t="shared" si="11" ref="I79:T79">SUM(I77:I78)</f>
        <v>0</v>
      </c>
      <c r="J79" s="128">
        <f t="shared" si="11"/>
        <v>0</v>
      </c>
      <c r="K79" s="128">
        <f t="shared" si="11"/>
        <v>0</v>
      </c>
      <c r="L79" s="128">
        <f t="shared" si="11"/>
        <v>0</v>
      </c>
      <c r="M79" s="128">
        <f t="shared" si="11"/>
        <v>0</v>
      </c>
      <c r="N79" s="128">
        <f t="shared" si="11"/>
        <v>0</v>
      </c>
      <c r="O79" s="128">
        <f t="shared" si="11"/>
        <v>0</v>
      </c>
      <c r="P79" s="128">
        <f t="shared" si="11"/>
        <v>0</v>
      </c>
      <c r="Q79" s="128">
        <f t="shared" si="11"/>
        <v>0</v>
      </c>
      <c r="R79" s="128">
        <f t="shared" si="11"/>
        <v>0</v>
      </c>
      <c r="S79" s="128">
        <f t="shared" si="11"/>
        <v>0</v>
      </c>
      <c r="T79" s="128">
        <f t="shared" si="11"/>
        <v>0</v>
      </c>
    </row>
    <row r="80" spans="1:20" ht="12.75" hidden="1">
      <c r="A80" s="100" t="s">
        <v>107</v>
      </c>
      <c r="B80" s="104" t="s">
        <v>235</v>
      </c>
      <c r="C80" s="149"/>
      <c r="D80" s="166"/>
      <c r="E80" s="129">
        <f>F80-C80</f>
        <v>0</v>
      </c>
      <c r="F80" s="129">
        <f>H79+I79+J79+Q79</f>
        <v>0</v>
      </c>
      <c r="G80" s="157"/>
      <c r="H80" s="129">
        <f>H79</f>
        <v>0</v>
      </c>
      <c r="I80" s="129">
        <f>I79</f>
        <v>0</v>
      </c>
      <c r="J80" s="129">
        <f>J79</f>
        <v>0</v>
      </c>
      <c r="K80" s="129">
        <f aca="true" t="shared" si="12" ref="K80:P80">K79</f>
        <v>0</v>
      </c>
      <c r="L80" s="129">
        <f t="shared" si="12"/>
        <v>0</v>
      </c>
      <c r="M80" s="129">
        <f t="shared" si="12"/>
        <v>0</v>
      </c>
      <c r="N80" s="129">
        <f t="shared" si="12"/>
        <v>0</v>
      </c>
      <c r="O80" s="129">
        <f t="shared" si="12"/>
        <v>0</v>
      </c>
      <c r="P80" s="129">
        <f t="shared" si="12"/>
        <v>0</v>
      </c>
      <c r="Q80" s="129">
        <f>Q79</f>
        <v>0</v>
      </c>
      <c r="R80" s="129"/>
      <c r="S80" s="129"/>
      <c r="T80" s="129">
        <f>SUM(H80:S80)</f>
        <v>0</v>
      </c>
    </row>
    <row r="81" spans="1:20" ht="12.75" hidden="1">
      <c r="A81" s="100" t="s">
        <v>133</v>
      </c>
      <c r="B81" s="104" t="s">
        <v>236</v>
      </c>
      <c r="C81" s="102">
        <f>C79-C80</f>
        <v>0</v>
      </c>
      <c r="D81" s="166"/>
      <c r="E81" s="129">
        <f>F81-C81</f>
        <v>0</v>
      </c>
      <c r="F81" s="131">
        <f>F79-F80</f>
        <v>0</v>
      </c>
      <c r="G81" s="157"/>
      <c r="H81" s="131">
        <f>H79-H80</f>
        <v>0</v>
      </c>
      <c r="I81" s="131">
        <f aca="true" t="shared" si="13" ref="I81:T81">I79-I80</f>
        <v>0</v>
      </c>
      <c r="J81" s="131">
        <f t="shared" si="13"/>
        <v>0</v>
      </c>
      <c r="K81" s="131">
        <f t="shared" si="13"/>
        <v>0</v>
      </c>
      <c r="L81" s="131">
        <f t="shared" si="13"/>
        <v>0</v>
      </c>
      <c r="M81" s="131">
        <f t="shared" si="13"/>
        <v>0</v>
      </c>
      <c r="N81" s="131">
        <f t="shared" si="13"/>
        <v>0</v>
      </c>
      <c r="O81" s="131">
        <f t="shared" si="13"/>
        <v>0</v>
      </c>
      <c r="P81" s="131">
        <f t="shared" si="13"/>
        <v>0</v>
      </c>
      <c r="Q81" s="131">
        <f t="shared" si="13"/>
        <v>0</v>
      </c>
      <c r="R81" s="131">
        <f t="shared" si="13"/>
        <v>0</v>
      </c>
      <c r="S81" s="131">
        <f t="shared" si="13"/>
        <v>0</v>
      </c>
      <c r="T81" s="131">
        <f t="shared" si="13"/>
        <v>0</v>
      </c>
    </row>
    <row r="82" spans="1:20" ht="12.75" hidden="1">
      <c r="A82" s="132"/>
      <c r="B82" s="133"/>
      <c r="C82" s="158"/>
      <c r="D82" s="166"/>
      <c r="E82" s="119"/>
      <c r="F82" s="119"/>
      <c r="G82" s="157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</row>
    <row r="83" spans="1:20" ht="12.75" hidden="1">
      <c r="A83" s="136" t="s">
        <v>104</v>
      </c>
      <c r="B83" s="137" t="s">
        <v>237</v>
      </c>
      <c r="C83" s="138">
        <f>C76-C79</f>
        <v>0</v>
      </c>
      <c r="D83" s="166"/>
      <c r="E83" s="138">
        <f>E76-E79</f>
        <v>0</v>
      </c>
      <c r="F83" s="138">
        <f>F76-F79</f>
        <v>0</v>
      </c>
      <c r="G83" s="152"/>
      <c r="H83" s="138">
        <f>H76-H79</f>
        <v>0</v>
      </c>
      <c r="I83" s="138">
        <f aca="true" t="shared" si="14" ref="I83:T83">I76-I79</f>
        <v>0</v>
      </c>
      <c r="J83" s="138">
        <f t="shared" si="14"/>
        <v>0</v>
      </c>
      <c r="K83" s="138">
        <f t="shared" si="14"/>
        <v>0</v>
      </c>
      <c r="L83" s="138">
        <f t="shared" si="14"/>
        <v>0</v>
      </c>
      <c r="M83" s="138">
        <f t="shared" si="14"/>
        <v>0</v>
      </c>
      <c r="N83" s="138">
        <f t="shared" si="14"/>
        <v>0</v>
      </c>
      <c r="O83" s="138">
        <f t="shared" si="14"/>
        <v>0</v>
      </c>
      <c r="P83" s="138">
        <f t="shared" si="14"/>
        <v>0</v>
      </c>
      <c r="Q83" s="138">
        <f t="shared" si="14"/>
        <v>0</v>
      </c>
      <c r="R83" s="138">
        <f t="shared" si="14"/>
        <v>0</v>
      </c>
      <c r="S83" s="138">
        <f t="shared" si="14"/>
        <v>0</v>
      </c>
      <c r="T83" s="138">
        <f t="shared" si="14"/>
        <v>0</v>
      </c>
    </row>
    <row r="84" spans="1:20" ht="12.75" hidden="1">
      <c r="A84" s="74" t="s">
        <v>184</v>
      </c>
      <c r="B84" s="90" t="s">
        <v>238</v>
      </c>
      <c r="C84" s="149">
        <f>C128+C174+C220+C266+C312+C358+C404+C451+C495</f>
        <v>0</v>
      </c>
      <c r="D84" s="166"/>
      <c r="E84" s="149"/>
      <c r="F84" s="129"/>
      <c r="G84" s="157"/>
      <c r="H84" s="149"/>
      <c r="I84" s="149"/>
      <c r="J84" s="149"/>
      <c r="K84" s="149" t="e">
        <f>K128+K174+K220+K266+K312+K358+#REF!+#REF!+K404+#REF!+#REF!+#REF!+K451+K495</f>
        <v>#REF!</v>
      </c>
      <c r="L84" s="149" t="e">
        <f>L128+L174+L220+L266+L312+L358+#REF!+#REF!+L404+#REF!+#REF!+#REF!+L451+L495</f>
        <v>#REF!</v>
      </c>
      <c r="M84" s="149" t="e">
        <f>M128+M174+M220+M266+M312+M358+#REF!+#REF!+M404+#REF!+#REF!+#REF!+M451+M495</f>
        <v>#REF!</v>
      </c>
      <c r="N84" s="149" t="e">
        <f>N128+N174+N220+N266+N312+N358+#REF!+#REF!+N404+#REF!+#REF!+#REF!+N451+N495</f>
        <v>#REF!</v>
      </c>
      <c r="O84" s="149"/>
      <c r="P84" s="149"/>
      <c r="Q84" s="149"/>
      <c r="R84" s="149"/>
      <c r="S84" s="149"/>
      <c r="T84" s="149"/>
    </row>
    <row r="85" spans="1:20" ht="12.75" hidden="1">
      <c r="A85" s="100" t="s">
        <v>185</v>
      </c>
      <c r="B85" s="104" t="s">
        <v>239</v>
      </c>
      <c r="C85" s="102">
        <f>C83-C84</f>
        <v>0</v>
      </c>
      <c r="D85" s="166"/>
      <c r="E85" s="102">
        <f>E83-E84</f>
        <v>0</v>
      </c>
      <c r="F85" s="129">
        <f>C85+E85</f>
        <v>0</v>
      </c>
      <c r="G85" s="157"/>
      <c r="H85" s="102">
        <f>H83-H84</f>
        <v>0</v>
      </c>
      <c r="I85" s="102">
        <f aca="true" t="shared" si="15" ref="I85:T85">I83-I84</f>
        <v>0</v>
      </c>
      <c r="J85" s="102">
        <f t="shared" si="15"/>
        <v>0</v>
      </c>
      <c r="K85" s="102" t="e">
        <f t="shared" si="15"/>
        <v>#REF!</v>
      </c>
      <c r="L85" s="102" t="e">
        <f t="shared" si="15"/>
        <v>#REF!</v>
      </c>
      <c r="M85" s="102" t="e">
        <f t="shared" si="15"/>
        <v>#REF!</v>
      </c>
      <c r="N85" s="102" t="e">
        <f t="shared" si="15"/>
        <v>#REF!</v>
      </c>
      <c r="O85" s="102">
        <f t="shared" si="15"/>
        <v>0</v>
      </c>
      <c r="P85" s="102">
        <f t="shared" si="15"/>
        <v>0</v>
      </c>
      <c r="Q85" s="102">
        <f t="shared" si="15"/>
        <v>0</v>
      </c>
      <c r="R85" s="102">
        <f t="shared" si="15"/>
        <v>0</v>
      </c>
      <c r="S85" s="102">
        <f t="shared" si="15"/>
        <v>0</v>
      </c>
      <c r="T85" s="102">
        <f t="shared" si="15"/>
        <v>0</v>
      </c>
    </row>
    <row r="86" spans="1:20" ht="12.75" hidden="1">
      <c r="A86" s="140"/>
      <c r="B86" s="141" t="s">
        <v>240</v>
      </c>
      <c r="C86" s="142">
        <f>C67+C69+C72+C75</f>
        <v>0</v>
      </c>
      <c r="D86" s="167"/>
      <c r="E86" s="144">
        <f>E67+E69+E72+E75</f>
        <v>0</v>
      </c>
      <c r="F86" s="144">
        <f>SUM(C86:E86)</f>
        <v>0</v>
      </c>
      <c r="G86" s="160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</row>
    <row r="87" spans="1:20" ht="12.75" hidden="1">
      <c r="A87" s="136"/>
      <c r="B87" s="147" t="s">
        <v>241</v>
      </c>
      <c r="C87" s="149">
        <f>C133+C179+C225+C271+C317+C363+C409+C454+C498</f>
        <v>0</v>
      </c>
      <c r="D87" s="167"/>
      <c r="E87" s="149">
        <f>E133+E179+E225+E271+E317+E363+E409+E454+E498</f>
        <v>0</v>
      </c>
      <c r="F87" s="138">
        <f>IF(F86&gt;0,F86,0)</f>
        <v>0</v>
      </c>
      <c r="G87" s="144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</row>
    <row r="88" spans="1:20" ht="12.75" hidden="1">
      <c r="A88" s="136"/>
      <c r="B88" s="147" t="s">
        <v>242</v>
      </c>
      <c r="C88" s="149">
        <f>C134+C180+C226+C272+C318+C364+C410+C455+C499</f>
        <v>0</v>
      </c>
      <c r="D88" s="167"/>
      <c r="E88" s="149">
        <f>E134+E180+E226+E272+E318+E364+E410+E455+E499</f>
        <v>0</v>
      </c>
      <c r="F88" s="138">
        <f>IF(F86&lt;0,-F86,0)</f>
        <v>0</v>
      </c>
      <c r="G88" s="144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</row>
    <row r="89" spans="1:20" ht="12.75">
      <c r="A89" s="74"/>
      <c r="B89" s="74"/>
      <c r="C89" s="75" t="s">
        <v>490</v>
      </c>
      <c r="D89" s="75"/>
      <c r="E89" s="76" t="s">
        <v>194</v>
      </c>
      <c r="F89" s="76" t="s">
        <v>176</v>
      </c>
      <c r="G89" s="76"/>
      <c r="H89" s="77" t="s">
        <v>114</v>
      </c>
      <c r="I89" s="77" t="s">
        <v>115</v>
      </c>
      <c r="J89" s="77" t="s">
        <v>116</v>
      </c>
      <c r="K89" s="77" t="s">
        <v>170</v>
      </c>
      <c r="L89" s="77"/>
      <c r="M89" s="77" t="s">
        <v>171</v>
      </c>
      <c r="N89" s="77"/>
      <c r="O89" s="77" t="s">
        <v>169</v>
      </c>
      <c r="P89" s="77" t="s">
        <v>97</v>
      </c>
      <c r="Q89" s="77" t="s">
        <v>118</v>
      </c>
      <c r="R89" s="77" t="s">
        <v>119</v>
      </c>
      <c r="S89" s="77" t="s">
        <v>120</v>
      </c>
      <c r="T89" s="77" t="s">
        <v>112</v>
      </c>
    </row>
    <row r="90" spans="1:20" ht="12.75">
      <c r="A90" s="79" t="s">
        <v>195</v>
      </c>
      <c r="B90" s="80" t="s">
        <v>491</v>
      </c>
      <c r="C90" s="75" t="s">
        <v>489</v>
      </c>
      <c r="D90" s="81"/>
      <c r="E90" s="82" t="s">
        <v>198</v>
      </c>
      <c r="F90" s="82" t="s">
        <v>199</v>
      </c>
      <c r="G90" s="82"/>
      <c r="H90" s="83" t="s">
        <v>121</v>
      </c>
      <c r="I90" s="83" t="s">
        <v>122</v>
      </c>
      <c r="J90" s="83" t="s">
        <v>172</v>
      </c>
      <c r="K90" s="83" t="s">
        <v>124</v>
      </c>
      <c r="L90" s="83"/>
      <c r="M90" s="83" t="s">
        <v>173</v>
      </c>
      <c r="N90" s="83"/>
      <c r="O90" s="83" t="s">
        <v>163</v>
      </c>
      <c r="P90" s="83" t="s">
        <v>200</v>
      </c>
      <c r="Q90" s="83" t="s">
        <v>126</v>
      </c>
      <c r="R90" s="83" t="s">
        <v>123</v>
      </c>
      <c r="S90" s="83" t="s">
        <v>123</v>
      </c>
      <c r="T90" s="83" t="s">
        <v>174</v>
      </c>
    </row>
    <row r="91" spans="1:20" ht="12.75">
      <c r="A91" s="84" t="s">
        <v>201</v>
      </c>
      <c r="B91" s="85">
        <v>656180</v>
      </c>
      <c r="C91" s="86"/>
      <c r="D91" s="81"/>
      <c r="E91" s="82" t="s">
        <v>180</v>
      </c>
      <c r="F91" s="87" t="s">
        <v>177</v>
      </c>
      <c r="G91" s="82"/>
      <c r="H91" s="88"/>
      <c r="I91" s="89" t="s">
        <v>127</v>
      </c>
      <c r="J91" s="88"/>
      <c r="K91" s="83" t="s">
        <v>123</v>
      </c>
      <c r="L91" s="83"/>
      <c r="M91" s="89" t="s">
        <v>98</v>
      </c>
      <c r="N91" s="89"/>
      <c r="O91" s="89"/>
      <c r="P91" s="89"/>
      <c r="Q91" s="89" t="s">
        <v>175</v>
      </c>
      <c r="R91" s="89" t="s">
        <v>128</v>
      </c>
      <c r="S91" s="89" t="s">
        <v>128</v>
      </c>
      <c r="T91" s="89"/>
    </row>
    <row r="92" spans="1:20" ht="12.75">
      <c r="A92" s="74" t="s">
        <v>5</v>
      </c>
      <c r="B92" s="90" t="s">
        <v>203</v>
      </c>
      <c r="C92" s="91"/>
      <c r="D92" s="92"/>
      <c r="E92" s="93"/>
      <c r="F92" s="94"/>
      <c r="G92" s="82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</row>
    <row r="93" spans="1:20" ht="12.75">
      <c r="A93" s="95" t="s">
        <v>60</v>
      </c>
      <c r="B93" s="96" t="s">
        <v>204</v>
      </c>
      <c r="C93" s="97">
        <v>0</v>
      </c>
      <c r="D93" s="92"/>
      <c r="E93" s="98"/>
      <c r="F93" s="99"/>
      <c r="G93" s="82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1:20" ht="12.75">
      <c r="A94" s="95" t="s">
        <v>61</v>
      </c>
      <c r="B94" s="96" t="s">
        <v>205</v>
      </c>
      <c r="C94" s="97">
        <v>0</v>
      </c>
      <c r="D94" s="92"/>
      <c r="E94" s="98"/>
      <c r="F94" s="99"/>
      <c r="G94" s="82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1:20" ht="12.75">
      <c r="A95" s="100" t="s">
        <v>64</v>
      </c>
      <c r="B95" s="101" t="s">
        <v>206</v>
      </c>
      <c r="C95" s="102">
        <f>SUM(C93:C94)</f>
        <v>0</v>
      </c>
      <c r="D95" s="92"/>
      <c r="E95" s="98"/>
      <c r="F95" s="99"/>
      <c r="G95" s="82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1:20" ht="12.75">
      <c r="A96" s="100" t="s">
        <v>66</v>
      </c>
      <c r="B96" s="101" t="s">
        <v>207</v>
      </c>
      <c r="C96" s="103">
        <v>0</v>
      </c>
      <c r="D96" s="92"/>
      <c r="E96" s="98"/>
      <c r="F96" s="99"/>
      <c r="G96" s="82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1:20" ht="12.75">
      <c r="A97" s="95" t="s">
        <v>63</v>
      </c>
      <c r="B97" s="96" t="s">
        <v>208</v>
      </c>
      <c r="C97" s="97">
        <v>0</v>
      </c>
      <c r="D97" s="92"/>
      <c r="E97" s="98"/>
      <c r="F97" s="99"/>
      <c r="G97" s="82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1:20" ht="12.75">
      <c r="A98" s="95" t="s">
        <v>113</v>
      </c>
      <c r="B98" s="96" t="s">
        <v>209</v>
      </c>
      <c r="C98" s="97">
        <v>0</v>
      </c>
      <c r="D98" s="92"/>
      <c r="E98" s="98"/>
      <c r="F98" s="99"/>
      <c r="G98" s="82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1:20" ht="12.75">
      <c r="A99" s="95" t="s">
        <v>12</v>
      </c>
      <c r="B99" s="96" t="s">
        <v>210</v>
      </c>
      <c r="C99" s="97">
        <v>0</v>
      </c>
      <c r="D99" s="92"/>
      <c r="E99" s="98"/>
      <c r="F99" s="99"/>
      <c r="G99" s="82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1:20" ht="12.75">
      <c r="A100" s="100" t="s">
        <v>14</v>
      </c>
      <c r="B100" s="101" t="s">
        <v>211</v>
      </c>
      <c r="C100" s="102">
        <f>SUM(C97:C99)</f>
        <v>0</v>
      </c>
      <c r="D100" s="92"/>
      <c r="E100" s="98"/>
      <c r="F100" s="99"/>
      <c r="G100" s="82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1:20" ht="12.75">
      <c r="A101" s="95" t="s">
        <v>16</v>
      </c>
      <c r="B101" s="96" t="s">
        <v>212</v>
      </c>
      <c r="C101" s="97">
        <v>0</v>
      </c>
      <c r="D101" s="92"/>
      <c r="E101" s="98"/>
      <c r="F101" s="99"/>
      <c r="G101" s="82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1:20" ht="12.75">
      <c r="A102" s="95" t="s">
        <v>17</v>
      </c>
      <c r="B102" s="96" t="s">
        <v>213</v>
      </c>
      <c r="C102" s="97">
        <v>0</v>
      </c>
      <c r="D102" s="92"/>
      <c r="E102" s="98"/>
      <c r="F102" s="99"/>
      <c r="G102" s="82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1:20" ht="12.75">
      <c r="A103" s="95" t="s">
        <v>19</v>
      </c>
      <c r="B103" s="96" t="s">
        <v>214</v>
      </c>
      <c r="C103" s="97">
        <v>0</v>
      </c>
      <c r="D103" s="92"/>
      <c r="E103" s="98"/>
      <c r="F103" s="99"/>
      <c r="G103" s="82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1:20" ht="12.75">
      <c r="A104" s="100" t="s">
        <v>20</v>
      </c>
      <c r="B104" s="101" t="s">
        <v>215</v>
      </c>
      <c r="C104" s="102">
        <f>SUM(C101:C103)</f>
        <v>0</v>
      </c>
      <c r="D104" s="92"/>
      <c r="E104" s="98"/>
      <c r="F104" s="99"/>
      <c r="G104" s="82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1:20" ht="12.75">
      <c r="A105" s="100" t="s">
        <v>21</v>
      </c>
      <c r="B105" s="101" t="s">
        <v>216</v>
      </c>
      <c r="C105" s="102">
        <f>C100-C104</f>
        <v>0</v>
      </c>
      <c r="D105" s="92"/>
      <c r="E105" s="98"/>
      <c r="F105" s="99"/>
      <c r="G105" s="82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1:20" ht="12.75">
      <c r="A106" s="95" t="s">
        <v>22</v>
      </c>
      <c r="B106" s="96" t="s">
        <v>217</v>
      </c>
      <c r="C106" s="97">
        <v>0</v>
      </c>
      <c r="D106" s="92"/>
      <c r="E106" s="98"/>
      <c r="F106" s="99"/>
      <c r="G106" s="82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1:20" ht="12.75">
      <c r="A107" s="95" t="s">
        <v>23</v>
      </c>
      <c r="B107" s="96" t="s">
        <v>218</v>
      </c>
      <c r="C107" s="97">
        <v>0</v>
      </c>
      <c r="D107" s="92"/>
      <c r="E107" s="98"/>
      <c r="F107" s="99"/>
      <c r="G107" s="82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1:20" ht="12.75">
      <c r="A108" s="100" t="s">
        <v>24</v>
      </c>
      <c r="B108" s="104" t="s">
        <v>219</v>
      </c>
      <c r="C108" s="102">
        <f>SUM(C106:C107)</f>
        <v>0</v>
      </c>
      <c r="D108" s="92"/>
      <c r="E108" s="98"/>
      <c r="F108" s="99"/>
      <c r="G108" s="82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1:20" ht="12.75">
      <c r="A109" s="100" t="s">
        <v>25</v>
      </c>
      <c r="B109" s="104" t="s">
        <v>220</v>
      </c>
      <c r="C109" s="103">
        <v>0</v>
      </c>
      <c r="D109" s="92"/>
      <c r="E109" s="98"/>
      <c r="F109" s="99"/>
      <c r="G109" s="82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1:20" ht="12.75">
      <c r="A110" s="100" t="s">
        <v>26</v>
      </c>
      <c r="B110" s="101" t="s">
        <v>221</v>
      </c>
      <c r="C110" s="105">
        <f>C95+C96+C105-C108-C109</f>
        <v>0</v>
      </c>
      <c r="D110" s="92"/>
      <c r="E110" s="98"/>
      <c r="F110" s="99"/>
      <c r="G110" s="82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1:20" ht="12.75">
      <c r="A111" s="95" t="s">
        <v>28</v>
      </c>
      <c r="B111" s="96" t="s">
        <v>222</v>
      </c>
      <c r="C111" s="97">
        <v>0</v>
      </c>
      <c r="D111" s="92"/>
      <c r="E111" s="98"/>
      <c r="F111" s="99"/>
      <c r="G111" s="82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</row>
    <row r="112" spans="1:20" ht="12.75">
      <c r="A112" s="95" t="s">
        <v>29</v>
      </c>
      <c r="B112" s="96" t="s">
        <v>223</v>
      </c>
      <c r="C112" s="97">
        <v>0</v>
      </c>
      <c r="D112" s="92"/>
      <c r="E112" s="98"/>
      <c r="F112" s="99"/>
      <c r="G112" s="82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</row>
    <row r="113" spans="1:20" ht="12.75">
      <c r="A113" s="95" t="s">
        <v>34</v>
      </c>
      <c r="B113" s="96" t="s">
        <v>224</v>
      </c>
      <c r="C113" s="97">
        <v>0</v>
      </c>
      <c r="D113" s="92"/>
      <c r="E113" s="98"/>
      <c r="F113" s="99"/>
      <c r="G113" s="82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</row>
    <row r="114" spans="1:20" ht="12.75">
      <c r="A114" s="95" t="s">
        <v>35</v>
      </c>
      <c r="B114" s="96" t="s">
        <v>225</v>
      </c>
      <c r="C114" s="97">
        <v>0</v>
      </c>
      <c r="D114" s="92"/>
      <c r="E114" s="98"/>
      <c r="F114" s="99"/>
      <c r="G114" s="82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</row>
    <row r="115" spans="1:20" ht="12.75">
      <c r="A115" s="100" t="s">
        <v>67</v>
      </c>
      <c r="B115" s="104" t="s">
        <v>226</v>
      </c>
      <c r="C115" s="106">
        <f>SUM(C111:C114)</f>
        <v>0</v>
      </c>
      <c r="D115" s="92"/>
      <c r="E115" s="98"/>
      <c r="F115" s="99"/>
      <c r="G115" s="82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</row>
    <row r="116" spans="1:20" ht="12.75">
      <c r="A116" s="95" t="s">
        <v>102</v>
      </c>
      <c r="B116" s="96" t="s">
        <v>227</v>
      </c>
      <c r="C116" s="107">
        <v>0</v>
      </c>
      <c r="D116" s="92"/>
      <c r="E116" s="98"/>
      <c r="F116" s="99"/>
      <c r="G116" s="82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</row>
    <row r="117" spans="1:20" ht="12.75">
      <c r="A117" s="108" t="s">
        <v>129</v>
      </c>
      <c r="B117" s="109" t="s">
        <v>228</v>
      </c>
      <c r="C117" s="110">
        <f>C110+C115+C116</f>
        <v>0</v>
      </c>
      <c r="D117" s="92"/>
      <c r="E117" s="111"/>
      <c r="F117" s="112">
        <f>C117</f>
        <v>0</v>
      </c>
      <c r="G117" s="113"/>
      <c r="H117" s="114">
        <v>0</v>
      </c>
      <c r="I117" s="114">
        <v>0</v>
      </c>
      <c r="J117" s="114">
        <v>0</v>
      </c>
      <c r="K117" s="114"/>
      <c r="L117" s="114"/>
      <c r="M117" s="114"/>
      <c r="N117" s="114"/>
      <c r="O117" s="114">
        <v>0</v>
      </c>
      <c r="P117" s="114">
        <v>0</v>
      </c>
      <c r="Q117" s="114">
        <v>0</v>
      </c>
      <c r="R117" s="114">
        <v>0</v>
      </c>
      <c r="S117" s="114">
        <v>0</v>
      </c>
      <c r="T117" s="112">
        <f>SUM(H117:S117)</f>
        <v>0</v>
      </c>
    </row>
    <row r="118" spans="1:20" ht="12.75">
      <c r="A118" s="95" t="s">
        <v>130</v>
      </c>
      <c r="B118" s="96" t="s">
        <v>229</v>
      </c>
      <c r="C118" s="97">
        <v>0</v>
      </c>
      <c r="D118" s="92"/>
      <c r="E118" s="115"/>
      <c r="F118" s="116"/>
      <c r="G118" s="117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</row>
    <row r="119" spans="1:20" ht="12.75">
      <c r="A119" s="95" t="s">
        <v>131</v>
      </c>
      <c r="B119" s="96" t="s">
        <v>230</v>
      </c>
      <c r="C119" s="97">
        <v>0</v>
      </c>
      <c r="D119" s="92"/>
      <c r="E119" s="118">
        <v>0</v>
      </c>
      <c r="F119" s="119">
        <f>E119</f>
        <v>0</v>
      </c>
      <c r="G119" s="82"/>
      <c r="H119" s="120">
        <v>0</v>
      </c>
      <c r="I119" s="120">
        <v>0</v>
      </c>
      <c r="J119" s="120">
        <v>0</v>
      </c>
      <c r="K119" s="120"/>
      <c r="L119" s="120"/>
      <c r="M119" s="120"/>
      <c r="N119" s="120"/>
      <c r="O119" s="120"/>
      <c r="P119" s="120"/>
      <c r="Q119" s="120"/>
      <c r="R119" s="120"/>
      <c r="S119" s="120"/>
      <c r="T119" s="121">
        <f>SUM(H119:S119)</f>
        <v>0</v>
      </c>
    </row>
    <row r="120" spans="1:20" ht="12.75">
      <c r="A120" s="108" t="s">
        <v>108</v>
      </c>
      <c r="B120" s="109" t="s">
        <v>231</v>
      </c>
      <c r="C120" s="110">
        <f>SUM(C117:C119)</f>
        <v>0</v>
      </c>
      <c r="D120" s="122"/>
      <c r="E120" s="112">
        <f>E119</f>
        <v>0</v>
      </c>
      <c r="F120" s="112">
        <f>SUM(C120:E120)</f>
        <v>0</v>
      </c>
      <c r="G120" s="113"/>
      <c r="H120" s="112">
        <f>H117+H119</f>
        <v>0</v>
      </c>
      <c r="I120" s="112">
        <f aca="true" t="shared" si="16" ref="I120:T120">I117+I119</f>
        <v>0</v>
      </c>
      <c r="J120" s="112">
        <f t="shared" si="16"/>
        <v>0</v>
      </c>
      <c r="K120" s="112">
        <f t="shared" si="16"/>
        <v>0</v>
      </c>
      <c r="L120" s="112">
        <f t="shared" si="16"/>
        <v>0</v>
      </c>
      <c r="M120" s="112">
        <f t="shared" si="16"/>
        <v>0</v>
      </c>
      <c r="N120" s="112">
        <f t="shared" si="16"/>
        <v>0</v>
      </c>
      <c r="O120" s="112">
        <f t="shared" si="16"/>
        <v>0</v>
      </c>
      <c r="P120" s="112">
        <f t="shared" si="16"/>
        <v>0</v>
      </c>
      <c r="Q120" s="112">
        <f t="shared" si="16"/>
        <v>0</v>
      </c>
      <c r="R120" s="112">
        <f t="shared" si="16"/>
        <v>0</v>
      </c>
      <c r="S120" s="112">
        <f t="shared" si="16"/>
        <v>0</v>
      </c>
      <c r="T120" s="112">
        <f t="shared" si="16"/>
        <v>0</v>
      </c>
    </row>
    <row r="121" spans="1:20" ht="12.75">
      <c r="A121" s="74" t="s">
        <v>103</v>
      </c>
      <c r="B121" s="90" t="s">
        <v>232</v>
      </c>
      <c r="C121" s="123">
        <v>0</v>
      </c>
      <c r="D121" s="81"/>
      <c r="E121" s="120"/>
      <c r="F121" s="124"/>
      <c r="G121" s="82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</row>
    <row r="122" spans="1:20" ht="12.75">
      <c r="A122" s="125" t="s">
        <v>132</v>
      </c>
      <c r="B122" s="126" t="s">
        <v>233</v>
      </c>
      <c r="C122" s="123">
        <v>0</v>
      </c>
      <c r="D122" s="81"/>
      <c r="E122" s="120">
        <v>0</v>
      </c>
      <c r="F122" s="119">
        <f>SUM(C122:E122)</f>
        <v>0</v>
      </c>
      <c r="G122" s="82"/>
      <c r="H122" s="120">
        <v>0</v>
      </c>
      <c r="I122" s="120">
        <v>0</v>
      </c>
      <c r="J122" s="120">
        <v>0</v>
      </c>
      <c r="K122" s="120"/>
      <c r="L122" s="120"/>
      <c r="M122" s="120"/>
      <c r="N122" s="120"/>
      <c r="O122" s="120">
        <v>0</v>
      </c>
      <c r="P122" s="120">
        <v>0</v>
      </c>
      <c r="Q122" s="120">
        <v>0</v>
      </c>
      <c r="R122" s="120">
        <v>0</v>
      </c>
      <c r="S122" s="120">
        <v>0</v>
      </c>
      <c r="T122" s="121">
        <f>SUM(H122:S122)</f>
        <v>0</v>
      </c>
    </row>
    <row r="123" spans="1:20" ht="12.75">
      <c r="A123" s="108"/>
      <c r="B123" s="127" t="s">
        <v>234</v>
      </c>
      <c r="C123" s="128">
        <f>SUM(C121:C122)</f>
        <v>0</v>
      </c>
      <c r="D123" s="81"/>
      <c r="E123" s="128">
        <f>SUM(E121:E122)</f>
        <v>0</v>
      </c>
      <c r="F123" s="128">
        <f>SUM(F121:F122)</f>
        <v>0</v>
      </c>
      <c r="G123" s="113"/>
      <c r="H123" s="128">
        <f>SUM(H121:H122)</f>
        <v>0</v>
      </c>
      <c r="I123" s="128">
        <f aca="true" t="shared" si="17" ref="I123:T123">SUM(I121:I122)</f>
        <v>0</v>
      </c>
      <c r="J123" s="128">
        <f t="shared" si="17"/>
        <v>0</v>
      </c>
      <c r="K123" s="128">
        <f t="shared" si="17"/>
        <v>0</v>
      </c>
      <c r="L123" s="128">
        <f t="shared" si="17"/>
        <v>0</v>
      </c>
      <c r="M123" s="128">
        <f t="shared" si="17"/>
        <v>0</v>
      </c>
      <c r="N123" s="128">
        <f t="shared" si="17"/>
        <v>0</v>
      </c>
      <c r="O123" s="128">
        <f t="shared" si="17"/>
        <v>0</v>
      </c>
      <c r="P123" s="128">
        <f t="shared" si="17"/>
        <v>0</v>
      </c>
      <c r="Q123" s="128">
        <f t="shared" si="17"/>
        <v>0</v>
      </c>
      <c r="R123" s="128">
        <f t="shared" si="17"/>
        <v>0</v>
      </c>
      <c r="S123" s="128">
        <f t="shared" si="17"/>
        <v>0</v>
      </c>
      <c r="T123" s="128">
        <f t="shared" si="17"/>
        <v>0</v>
      </c>
    </row>
    <row r="124" spans="1:20" ht="12.75">
      <c r="A124" s="100" t="s">
        <v>107</v>
      </c>
      <c r="B124" s="104" t="s">
        <v>235</v>
      </c>
      <c r="C124" s="103">
        <v>0</v>
      </c>
      <c r="D124" s="81"/>
      <c r="E124" s="129">
        <f>F124-C124</f>
        <v>0</v>
      </c>
      <c r="F124" s="129">
        <f>H123+I123+J123+Q123</f>
        <v>0</v>
      </c>
      <c r="G124" s="82"/>
      <c r="H124" s="129">
        <f>H123</f>
        <v>0</v>
      </c>
      <c r="I124" s="129">
        <f>I123</f>
        <v>0</v>
      </c>
      <c r="J124" s="129">
        <f>J123</f>
        <v>0</v>
      </c>
      <c r="K124" s="129">
        <f aca="true" t="shared" si="18" ref="K124:P124">K123</f>
        <v>0</v>
      </c>
      <c r="L124" s="129">
        <f t="shared" si="18"/>
        <v>0</v>
      </c>
      <c r="M124" s="129">
        <f t="shared" si="18"/>
        <v>0</v>
      </c>
      <c r="N124" s="129">
        <f t="shared" si="18"/>
        <v>0</v>
      </c>
      <c r="O124" s="129">
        <f t="shared" si="18"/>
        <v>0</v>
      </c>
      <c r="P124" s="129">
        <f t="shared" si="18"/>
        <v>0</v>
      </c>
      <c r="Q124" s="129">
        <f>Q123</f>
        <v>0</v>
      </c>
      <c r="R124" s="130"/>
      <c r="S124" s="130"/>
      <c r="T124" s="129">
        <f>SUM(H124:S124)</f>
        <v>0</v>
      </c>
    </row>
    <row r="125" spans="1:20" ht="12.75">
      <c r="A125" s="100" t="s">
        <v>133</v>
      </c>
      <c r="B125" s="104" t="s">
        <v>236</v>
      </c>
      <c r="C125" s="102">
        <f>C123-C124</f>
        <v>0</v>
      </c>
      <c r="D125" s="81"/>
      <c r="E125" s="129">
        <f>F125-C125</f>
        <v>0</v>
      </c>
      <c r="F125" s="131">
        <f>F123-F124</f>
        <v>0</v>
      </c>
      <c r="G125" s="82"/>
      <c r="H125" s="131">
        <f>H123-H124</f>
        <v>0</v>
      </c>
      <c r="I125" s="131">
        <f aca="true" t="shared" si="19" ref="I125:T125">I123-I124</f>
        <v>0</v>
      </c>
      <c r="J125" s="131">
        <f t="shared" si="19"/>
        <v>0</v>
      </c>
      <c r="K125" s="131">
        <f t="shared" si="19"/>
        <v>0</v>
      </c>
      <c r="L125" s="131">
        <f t="shared" si="19"/>
        <v>0</v>
      </c>
      <c r="M125" s="131">
        <f t="shared" si="19"/>
        <v>0</v>
      </c>
      <c r="N125" s="131">
        <f t="shared" si="19"/>
        <v>0</v>
      </c>
      <c r="O125" s="131">
        <f t="shared" si="19"/>
        <v>0</v>
      </c>
      <c r="P125" s="131">
        <f t="shared" si="19"/>
        <v>0</v>
      </c>
      <c r="Q125" s="131">
        <f t="shared" si="19"/>
        <v>0</v>
      </c>
      <c r="R125" s="131">
        <f t="shared" si="19"/>
        <v>0</v>
      </c>
      <c r="S125" s="131">
        <f t="shared" si="19"/>
        <v>0</v>
      </c>
      <c r="T125" s="131">
        <f t="shared" si="19"/>
        <v>0</v>
      </c>
    </row>
    <row r="126" spans="1:20" ht="12.75">
      <c r="A126" s="132"/>
      <c r="B126" s="133"/>
      <c r="C126" s="134"/>
      <c r="D126" s="81"/>
      <c r="E126" s="135"/>
      <c r="F126" s="135"/>
      <c r="G126" s="82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</row>
    <row r="127" spans="1:20" ht="12.75">
      <c r="A127" s="136" t="s">
        <v>104</v>
      </c>
      <c r="B127" s="137" t="s">
        <v>237</v>
      </c>
      <c r="C127" s="138">
        <f>C120-C123</f>
        <v>0</v>
      </c>
      <c r="D127" s="81"/>
      <c r="E127" s="138">
        <f>E120-E123</f>
        <v>0</v>
      </c>
      <c r="F127" s="138">
        <f>F120-F123</f>
        <v>0</v>
      </c>
      <c r="G127" s="113"/>
      <c r="H127" s="138">
        <f>H120-H123</f>
        <v>0</v>
      </c>
      <c r="I127" s="138">
        <f aca="true" t="shared" si="20" ref="I127:T127">I120-I123</f>
        <v>0</v>
      </c>
      <c r="J127" s="138">
        <f t="shared" si="20"/>
        <v>0</v>
      </c>
      <c r="K127" s="138">
        <f t="shared" si="20"/>
        <v>0</v>
      </c>
      <c r="L127" s="138">
        <f t="shared" si="20"/>
        <v>0</v>
      </c>
      <c r="M127" s="138">
        <f t="shared" si="20"/>
        <v>0</v>
      </c>
      <c r="N127" s="138">
        <f t="shared" si="20"/>
        <v>0</v>
      </c>
      <c r="O127" s="138">
        <f t="shared" si="20"/>
        <v>0</v>
      </c>
      <c r="P127" s="138">
        <f t="shared" si="20"/>
        <v>0</v>
      </c>
      <c r="Q127" s="138">
        <f t="shared" si="20"/>
        <v>0</v>
      </c>
      <c r="R127" s="138">
        <f t="shared" si="20"/>
        <v>0</v>
      </c>
      <c r="S127" s="138">
        <f t="shared" si="20"/>
        <v>0</v>
      </c>
      <c r="T127" s="138">
        <f t="shared" si="20"/>
        <v>0</v>
      </c>
    </row>
    <row r="128" spans="1:20" ht="12.75">
      <c r="A128" s="74" t="s">
        <v>184</v>
      </c>
      <c r="B128" s="90" t="s">
        <v>238</v>
      </c>
      <c r="C128" s="139">
        <v>0</v>
      </c>
      <c r="D128" s="81"/>
      <c r="E128" s="139">
        <v>0</v>
      </c>
      <c r="F128" s="129">
        <f>C128+E128</f>
        <v>0</v>
      </c>
      <c r="G128" s="82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</row>
    <row r="129" spans="1:20" ht="12.75">
      <c r="A129" s="100" t="s">
        <v>185</v>
      </c>
      <c r="B129" s="104" t="s">
        <v>239</v>
      </c>
      <c r="C129" s="102">
        <f>C127-C128</f>
        <v>0</v>
      </c>
      <c r="D129" s="81"/>
      <c r="E129" s="102">
        <f>E127-E128</f>
        <v>0</v>
      </c>
      <c r="F129" s="129">
        <f>C129+E129</f>
        <v>0</v>
      </c>
      <c r="G129" s="82"/>
      <c r="H129" s="102">
        <f>H127-H128</f>
        <v>0</v>
      </c>
      <c r="I129" s="102">
        <f aca="true" t="shared" si="21" ref="I129:T129">I127-I128</f>
        <v>0</v>
      </c>
      <c r="J129" s="102">
        <f t="shared" si="21"/>
        <v>0</v>
      </c>
      <c r="K129" s="102">
        <f t="shared" si="21"/>
        <v>0</v>
      </c>
      <c r="L129" s="102">
        <f t="shared" si="21"/>
        <v>0</v>
      </c>
      <c r="M129" s="102">
        <f t="shared" si="21"/>
        <v>0</v>
      </c>
      <c r="N129" s="102">
        <f t="shared" si="21"/>
        <v>0</v>
      </c>
      <c r="O129" s="102">
        <f t="shared" si="21"/>
        <v>0</v>
      </c>
      <c r="P129" s="102">
        <f t="shared" si="21"/>
        <v>0</v>
      </c>
      <c r="Q129" s="102">
        <f t="shared" si="21"/>
        <v>0</v>
      </c>
      <c r="R129" s="102">
        <f t="shared" si="21"/>
        <v>0</v>
      </c>
      <c r="S129" s="102">
        <f t="shared" si="21"/>
        <v>0</v>
      </c>
      <c r="T129" s="102">
        <f t="shared" si="21"/>
        <v>0</v>
      </c>
    </row>
    <row r="130" spans="1:20" ht="12.75">
      <c r="A130" s="140"/>
      <c r="B130" s="141" t="s">
        <v>240</v>
      </c>
      <c r="C130" s="142">
        <f>C111+C113+C116+C119</f>
        <v>0</v>
      </c>
      <c r="D130" s="143"/>
      <c r="E130" s="144">
        <f>E111+E113+E116+E119</f>
        <v>0</v>
      </c>
      <c r="F130" s="144">
        <f>SUM(C130:E130)</f>
        <v>0</v>
      </c>
      <c r="G130" s="145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</row>
    <row r="131" spans="1:20" ht="12.75">
      <c r="A131" s="136"/>
      <c r="B131" s="147" t="s">
        <v>487</v>
      </c>
      <c r="C131" s="138"/>
      <c r="D131" s="249"/>
      <c r="E131" s="171"/>
      <c r="F131" s="148">
        <v>0</v>
      </c>
      <c r="G131" s="250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</row>
    <row r="132" spans="1:20" ht="12.75">
      <c r="A132" s="136"/>
      <c r="B132" s="147" t="s">
        <v>488</v>
      </c>
      <c r="C132" s="138"/>
      <c r="D132" s="249"/>
      <c r="E132" s="171"/>
      <c r="F132" s="171">
        <f>F130-F131</f>
        <v>0</v>
      </c>
      <c r="G132" s="250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</row>
    <row r="133" spans="1:20" ht="12.75">
      <c r="A133" s="244"/>
      <c r="B133" s="245" t="s">
        <v>241</v>
      </c>
      <c r="C133" s="246"/>
      <c r="D133" s="143"/>
      <c r="E133" s="246"/>
      <c r="F133" s="247">
        <f>IF(F132&gt;0,F132,0)</f>
        <v>0</v>
      </c>
      <c r="G133" s="146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</row>
    <row r="134" spans="1:20" ht="12.75">
      <c r="A134" s="136"/>
      <c r="B134" s="147" t="s">
        <v>242</v>
      </c>
      <c r="C134" s="148"/>
      <c r="D134" s="143"/>
      <c r="E134" s="148"/>
      <c r="F134" s="138">
        <f>IF(F132&lt;0,-F132,0)</f>
        <v>0</v>
      </c>
      <c r="G134" s="146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</row>
    <row r="135" spans="1:20" ht="12.75">
      <c r="A135" s="74"/>
      <c r="B135" s="74"/>
      <c r="C135" s="75" t="s">
        <v>490</v>
      </c>
      <c r="D135" s="75"/>
      <c r="E135" s="76" t="s">
        <v>194</v>
      </c>
      <c r="F135" s="76" t="s">
        <v>176</v>
      </c>
      <c r="G135" s="76"/>
      <c r="H135" s="77" t="s">
        <v>114</v>
      </c>
      <c r="I135" s="77" t="s">
        <v>115</v>
      </c>
      <c r="J135" s="77" t="s">
        <v>116</v>
      </c>
      <c r="K135" s="77" t="s">
        <v>170</v>
      </c>
      <c r="L135" s="77"/>
      <c r="M135" s="77" t="s">
        <v>171</v>
      </c>
      <c r="N135" s="77"/>
      <c r="O135" s="77" t="s">
        <v>169</v>
      </c>
      <c r="P135" s="77" t="s">
        <v>97</v>
      </c>
      <c r="Q135" s="77" t="s">
        <v>118</v>
      </c>
      <c r="R135" s="77" t="s">
        <v>119</v>
      </c>
      <c r="S135" s="77" t="s">
        <v>120</v>
      </c>
      <c r="T135" s="77" t="s">
        <v>112</v>
      </c>
    </row>
    <row r="136" spans="1:20" ht="12.75">
      <c r="A136" s="79" t="s">
        <v>195</v>
      </c>
      <c r="B136" s="80" t="s">
        <v>492</v>
      </c>
      <c r="C136" s="75" t="s">
        <v>489</v>
      </c>
      <c r="D136" s="81"/>
      <c r="E136" s="82" t="s">
        <v>198</v>
      </c>
      <c r="F136" s="82" t="s">
        <v>199</v>
      </c>
      <c r="G136" s="82"/>
      <c r="H136" s="83" t="s">
        <v>121</v>
      </c>
      <c r="I136" s="83" t="s">
        <v>122</v>
      </c>
      <c r="J136" s="83" t="s">
        <v>172</v>
      </c>
      <c r="K136" s="83" t="s">
        <v>124</v>
      </c>
      <c r="L136" s="83"/>
      <c r="M136" s="83" t="s">
        <v>173</v>
      </c>
      <c r="N136" s="83"/>
      <c r="O136" s="83" t="s">
        <v>163</v>
      </c>
      <c r="P136" s="83" t="s">
        <v>200</v>
      </c>
      <c r="Q136" s="83" t="s">
        <v>126</v>
      </c>
      <c r="R136" s="83" t="s">
        <v>123</v>
      </c>
      <c r="S136" s="83" t="s">
        <v>123</v>
      </c>
      <c r="T136" s="83" t="s">
        <v>174</v>
      </c>
    </row>
    <row r="137" spans="1:20" ht="12.75">
      <c r="A137" s="84" t="s">
        <v>201</v>
      </c>
      <c r="B137" s="85">
        <v>656191</v>
      </c>
      <c r="C137" s="86"/>
      <c r="D137" s="81"/>
      <c r="E137" s="82" t="s">
        <v>180</v>
      </c>
      <c r="F137" s="87" t="s">
        <v>177</v>
      </c>
      <c r="G137" s="82"/>
      <c r="H137" s="88"/>
      <c r="I137" s="89" t="s">
        <v>127</v>
      </c>
      <c r="J137" s="88"/>
      <c r="K137" s="83" t="s">
        <v>123</v>
      </c>
      <c r="L137" s="83"/>
      <c r="M137" s="89" t="s">
        <v>98</v>
      </c>
      <c r="N137" s="89"/>
      <c r="O137" s="89"/>
      <c r="P137" s="89"/>
      <c r="Q137" s="89" t="s">
        <v>175</v>
      </c>
      <c r="R137" s="89" t="s">
        <v>128</v>
      </c>
      <c r="S137" s="89" t="s">
        <v>128</v>
      </c>
      <c r="T137" s="89"/>
    </row>
    <row r="138" spans="1:20" ht="12.75">
      <c r="A138" s="74" t="s">
        <v>5</v>
      </c>
      <c r="B138" s="90" t="s">
        <v>203</v>
      </c>
      <c r="C138" s="91"/>
      <c r="D138" s="92"/>
      <c r="E138" s="93"/>
      <c r="F138" s="94"/>
      <c r="G138" s="82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</row>
    <row r="139" spans="1:20" ht="12.75">
      <c r="A139" s="95" t="s">
        <v>60</v>
      </c>
      <c r="B139" s="96" t="s">
        <v>204</v>
      </c>
      <c r="C139" s="97">
        <v>0</v>
      </c>
      <c r="D139" s="92"/>
      <c r="E139" s="98"/>
      <c r="F139" s="99"/>
      <c r="G139" s="82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</row>
    <row r="140" spans="1:20" ht="12.75">
      <c r="A140" s="95" t="s">
        <v>61</v>
      </c>
      <c r="B140" s="96" t="s">
        <v>205</v>
      </c>
      <c r="C140" s="97">
        <v>0</v>
      </c>
      <c r="D140" s="92"/>
      <c r="E140" s="98"/>
      <c r="F140" s="99"/>
      <c r="G140" s="82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</row>
    <row r="141" spans="1:20" ht="12.75">
      <c r="A141" s="100" t="s">
        <v>64</v>
      </c>
      <c r="B141" s="101" t="s">
        <v>206</v>
      </c>
      <c r="C141" s="102">
        <f>SUM(C139:C140)</f>
        <v>0</v>
      </c>
      <c r="D141" s="92"/>
      <c r="E141" s="98"/>
      <c r="F141" s="99"/>
      <c r="G141" s="82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</row>
    <row r="142" spans="1:20" ht="12.75">
      <c r="A142" s="100" t="s">
        <v>66</v>
      </c>
      <c r="B142" s="101" t="s">
        <v>207</v>
      </c>
      <c r="C142" s="103">
        <v>0</v>
      </c>
      <c r="D142" s="92"/>
      <c r="E142" s="98"/>
      <c r="F142" s="99"/>
      <c r="G142" s="82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</row>
    <row r="143" spans="1:20" ht="12.75">
      <c r="A143" s="95" t="s">
        <v>63</v>
      </c>
      <c r="B143" s="96" t="s">
        <v>208</v>
      </c>
      <c r="C143" s="97">
        <v>0</v>
      </c>
      <c r="D143" s="92"/>
      <c r="E143" s="98"/>
      <c r="F143" s="99"/>
      <c r="G143" s="82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</row>
    <row r="144" spans="1:20" ht="12.75">
      <c r="A144" s="95" t="s">
        <v>113</v>
      </c>
      <c r="B144" s="96" t="s">
        <v>209</v>
      </c>
      <c r="C144" s="97">
        <v>0</v>
      </c>
      <c r="D144" s="92"/>
      <c r="E144" s="98"/>
      <c r="F144" s="99"/>
      <c r="G144" s="82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</row>
    <row r="145" spans="1:20" ht="12.75">
      <c r="A145" s="95" t="s">
        <v>12</v>
      </c>
      <c r="B145" s="96" t="s">
        <v>210</v>
      </c>
      <c r="C145" s="97">
        <v>0</v>
      </c>
      <c r="D145" s="92"/>
      <c r="E145" s="98"/>
      <c r="F145" s="99"/>
      <c r="G145" s="82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</row>
    <row r="146" spans="1:20" ht="12.75">
      <c r="A146" s="100" t="s">
        <v>14</v>
      </c>
      <c r="B146" s="101" t="s">
        <v>211</v>
      </c>
      <c r="C146" s="102">
        <f>SUM(C143:C145)</f>
        <v>0</v>
      </c>
      <c r="D146" s="92"/>
      <c r="E146" s="98"/>
      <c r="F146" s="99"/>
      <c r="G146" s="82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</row>
    <row r="147" spans="1:20" ht="12.75">
      <c r="A147" s="95" t="s">
        <v>16</v>
      </c>
      <c r="B147" s="96" t="s">
        <v>212</v>
      </c>
      <c r="C147" s="97">
        <v>0</v>
      </c>
      <c r="D147" s="92"/>
      <c r="E147" s="98"/>
      <c r="F147" s="99"/>
      <c r="G147" s="82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</row>
    <row r="148" spans="1:20" ht="12.75">
      <c r="A148" s="95" t="s">
        <v>17</v>
      </c>
      <c r="B148" s="96" t="s">
        <v>213</v>
      </c>
      <c r="C148" s="97">
        <v>0</v>
      </c>
      <c r="D148" s="92"/>
      <c r="E148" s="98"/>
      <c r="F148" s="99"/>
      <c r="G148" s="82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</row>
    <row r="149" spans="1:20" ht="12.75">
      <c r="A149" s="95" t="s">
        <v>19</v>
      </c>
      <c r="B149" s="96" t="s">
        <v>214</v>
      </c>
      <c r="C149" s="97">
        <v>0</v>
      </c>
      <c r="D149" s="92"/>
      <c r="E149" s="98"/>
      <c r="F149" s="99"/>
      <c r="G149" s="82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</row>
    <row r="150" spans="1:20" ht="12.75">
      <c r="A150" s="100" t="s">
        <v>20</v>
      </c>
      <c r="B150" s="101" t="s">
        <v>215</v>
      </c>
      <c r="C150" s="102">
        <f>SUM(C147:C149)</f>
        <v>0</v>
      </c>
      <c r="D150" s="92"/>
      <c r="E150" s="98"/>
      <c r="F150" s="99"/>
      <c r="G150" s="82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</row>
    <row r="151" spans="1:20" ht="12.75">
      <c r="A151" s="100" t="s">
        <v>21</v>
      </c>
      <c r="B151" s="101" t="s">
        <v>216</v>
      </c>
      <c r="C151" s="102">
        <f>C146-C150</f>
        <v>0</v>
      </c>
      <c r="D151" s="92"/>
      <c r="E151" s="98"/>
      <c r="F151" s="99"/>
      <c r="G151" s="82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</row>
    <row r="152" spans="1:20" ht="12.75">
      <c r="A152" s="95" t="s">
        <v>22</v>
      </c>
      <c r="B152" s="96" t="s">
        <v>217</v>
      </c>
      <c r="C152" s="97">
        <v>0</v>
      </c>
      <c r="D152" s="92"/>
      <c r="E152" s="98"/>
      <c r="F152" s="99"/>
      <c r="G152" s="82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</row>
    <row r="153" spans="1:20" ht="12.75">
      <c r="A153" s="95" t="s">
        <v>23</v>
      </c>
      <c r="B153" s="96" t="s">
        <v>218</v>
      </c>
      <c r="C153" s="97">
        <v>0</v>
      </c>
      <c r="D153" s="92"/>
      <c r="E153" s="98"/>
      <c r="F153" s="99"/>
      <c r="G153" s="82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</row>
    <row r="154" spans="1:20" ht="12.75">
      <c r="A154" s="100" t="s">
        <v>24</v>
      </c>
      <c r="B154" s="104" t="s">
        <v>219</v>
      </c>
      <c r="C154" s="102">
        <f>SUM(C152:C153)</f>
        <v>0</v>
      </c>
      <c r="D154" s="92"/>
      <c r="E154" s="98"/>
      <c r="F154" s="99"/>
      <c r="G154" s="82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</row>
    <row r="155" spans="1:20" ht="12.75">
      <c r="A155" s="100" t="s">
        <v>25</v>
      </c>
      <c r="B155" s="104" t="s">
        <v>220</v>
      </c>
      <c r="C155" s="103">
        <v>0</v>
      </c>
      <c r="D155" s="92"/>
      <c r="E155" s="98"/>
      <c r="F155" s="99"/>
      <c r="G155" s="82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</row>
    <row r="156" spans="1:20" ht="12.75">
      <c r="A156" s="100" t="s">
        <v>26</v>
      </c>
      <c r="B156" s="101" t="s">
        <v>221</v>
      </c>
      <c r="C156" s="105">
        <f>C141+C142+C151-C154-C155</f>
        <v>0</v>
      </c>
      <c r="D156" s="92"/>
      <c r="E156" s="98"/>
      <c r="F156" s="99"/>
      <c r="G156" s="82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</row>
    <row r="157" spans="1:20" ht="12.75">
      <c r="A157" s="95" t="s">
        <v>28</v>
      </c>
      <c r="B157" s="96" t="s">
        <v>222</v>
      </c>
      <c r="C157" s="97">
        <v>0</v>
      </c>
      <c r="D157" s="92"/>
      <c r="E157" s="98"/>
      <c r="F157" s="99"/>
      <c r="G157" s="82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</row>
    <row r="158" spans="1:20" ht="12.75">
      <c r="A158" s="95" t="s">
        <v>29</v>
      </c>
      <c r="B158" s="96" t="s">
        <v>223</v>
      </c>
      <c r="C158" s="97">
        <v>0</v>
      </c>
      <c r="D158" s="92"/>
      <c r="E158" s="98"/>
      <c r="F158" s="99"/>
      <c r="G158" s="82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</row>
    <row r="159" spans="1:20" ht="12.75">
      <c r="A159" s="95" t="s">
        <v>34</v>
      </c>
      <c r="B159" s="96" t="s">
        <v>224</v>
      </c>
      <c r="C159" s="97">
        <v>0</v>
      </c>
      <c r="D159" s="92"/>
      <c r="E159" s="98"/>
      <c r="F159" s="99"/>
      <c r="G159" s="82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</row>
    <row r="160" spans="1:20" ht="12.75">
      <c r="A160" s="95" t="s">
        <v>35</v>
      </c>
      <c r="B160" s="96" t="s">
        <v>225</v>
      </c>
      <c r="C160" s="97">
        <v>0</v>
      </c>
      <c r="D160" s="92"/>
      <c r="E160" s="98"/>
      <c r="F160" s="99"/>
      <c r="G160" s="82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</row>
    <row r="161" spans="1:20" ht="12.75">
      <c r="A161" s="100" t="s">
        <v>67</v>
      </c>
      <c r="B161" s="104" t="s">
        <v>226</v>
      </c>
      <c r="C161" s="106">
        <f>SUM(C157:C160)</f>
        <v>0</v>
      </c>
      <c r="D161" s="92"/>
      <c r="E161" s="98"/>
      <c r="F161" s="99"/>
      <c r="G161" s="82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</row>
    <row r="162" spans="1:20" ht="12.75">
      <c r="A162" s="95" t="s">
        <v>102</v>
      </c>
      <c r="B162" s="96" t="s">
        <v>227</v>
      </c>
      <c r="C162" s="107">
        <v>0</v>
      </c>
      <c r="D162" s="92"/>
      <c r="E162" s="98"/>
      <c r="F162" s="99"/>
      <c r="G162" s="82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</row>
    <row r="163" spans="1:20" ht="12.75">
      <c r="A163" s="108" t="s">
        <v>129</v>
      </c>
      <c r="B163" s="109" t="s">
        <v>228</v>
      </c>
      <c r="C163" s="110">
        <f>C156+C161+C162</f>
        <v>0</v>
      </c>
      <c r="D163" s="92"/>
      <c r="E163" s="111"/>
      <c r="F163" s="112">
        <f>C163</f>
        <v>0</v>
      </c>
      <c r="G163" s="113"/>
      <c r="H163" s="114">
        <v>0</v>
      </c>
      <c r="I163" s="114">
        <v>0</v>
      </c>
      <c r="J163" s="114">
        <v>0</v>
      </c>
      <c r="K163" s="114"/>
      <c r="L163" s="114"/>
      <c r="M163" s="114"/>
      <c r="N163" s="114"/>
      <c r="O163" s="114">
        <v>0</v>
      </c>
      <c r="P163" s="114">
        <v>0</v>
      </c>
      <c r="Q163" s="114">
        <v>0</v>
      </c>
      <c r="R163" s="114">
        <v>0</v>
      </c>
      <c r="S163" s="114">
        <v>0</v>
      </c>
      <c r="T163" s="112">
        <f>SUM(H163:S163)</f>
        <v>0</v>
      </c>
    </row>
    <row r="164" spans="1:20" ht="12.75">
      <c r="A164" s="95" t="s">
        <v>130</v>
      </c>
      <c r="B164" s="96" t="s">
        <v>229</v>
      </c>
      <c r="C164" s="97">
        <v>0</v>
      </c>
      <c r="D164" s="92"/>
      <c r="E164" s="115"/>
      <c r="F164" s="116"/>
      <c r="G164" s="117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</row>
    <row r="165" spans="1:20" ht="12.75">
      <c r="A165" s="95" t="s">
        <v>131</v>
      </c>
      <c r="B165" s="96" t="s">
        <v>230</v>
      </c>
      <c r="C165" s="97">
        <v>0</v>
      </c>
      <c r="D165" s="92"/>
      <c r="E165" s="118">
        <v>0</v>
      </c>
      <c r="F165" s="119">
        <f>E165</f>
        <v>0</v>
      </c>
      <c r="G165" s="82"/>
      <c r="H165" s="120">
        <v>0</v>
      </c>
      <c r="I165" s="120">
        <v>0</v>
      </c>
      <c r="J165" s="120">
        <v>0</v>
      </c>
      <c r="K165" s="120"/>
      <c r="L165" s="120"/>
      <c r="M165" s="120"/>
      <c r="N165" s="120"/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1">
        <f>SUM(H165:S165)</f>
        <v>0</v>
      </c>
    </row>
    <row r="166" spans="1:20" ht="12.75">
      <c r="A166" s="108" t="s">
        <v>108</v>
      </c>
      <c r="B166" s="109" t="s">
        <v>231</v>
      </c>
      <c r="C166" s="110">
        <f>SUM(C163:C165)</f>
        <v>0</v>
      </c>
      <c r="D166" s="122"/>
      <c r="E166" s="112">
        <f>E165</f>
        <v>0</v>
      </c>
      <c r="F166" s="112">
        <f>SUM(C166:E166)</f>
        <v>0</v>
      </c>
      <c r="G166" s="113"/>
      <c r="H166" s="112">
        <f>H163+H165</f>
        <v>0</v>
      </c>
      <c r="I166" s="112">
        <f aca="true" t="shared" si="22" ref="I166:T166">I163+I165</f>
        <v>0</v>
      </c>
      <c r="J166" s="112">
        <f t="shared" si="22"/>
        <v>0</v>
      </c>
      <c r="K166" s="112">
        <f t="shared" si="22"/>
        <v>0</v>
      </c>
      <c r="L166" s="112">
        <f t="shared" si="22"/>
        <v>0</v>
      </c>
      <c r="M166" s="112">
        <f t="shared" si="22"/>
        <v>0</v>
      </c>
      <c r="N166" s="112">
        <f t="shared" si="22"/>
        <v>0</v>
      </c>
      <c r="O166" s="112">
        <f t="shared" si="22"/>
        <v>0</v>
      </c>
      <c r="P166" s="112">
        <f t="shared" si="22"/>
        <v>0</v>
      </c>
      <c r="Q166" s="112">
        <f t="shared" si="22"/>
        <v>0</v>
      </c>
      <c r="R166" s="112">
        <f t="shared" si="22"/>
        <v>0</v>
      </c>
      <c r="S166" s="112">
        <f t="shared" si="22"/>
        <v>0</v>
      </c>
      <c r="T166" s="112">
        <f t="shared" si="22"/>
        <v>0</v>
      </c>
    </row>
    <row r="167" spans="1:20" ht="12.75">
      <c r="A167" s="74" t="s">
        <v>103</v>
      </c>
      <c r="B167" s="90" t="s">
        <v>232</v>
      </c>
      <c r="C167" s="123">
        <v>0</v>
      </c>
      <c r="D167" s="81"/>
      <c r="E167" s="120"/>
      <c r="F167" s="124"/>
      <c r="G167" s="82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</row>
    <row r="168" spans="1:20" ht="12.75">
      <c r="A168" s="125" t="s">
        <v>132</v>
      </c>
      <c r="B168" s="126" t="s">
        <v>233</v>
      </c>
      <c r="C168" s="123">
        <v>0</v>
      </c>
      <c r="D168" s="81"/>
      <c r="E168" s="120">
        <v>0</v>
      </c>
      <c r="F168" s="119">
        <f>SUM(C168:E168)</f>
        <v>0</v>
      </c>
      <c r="G168" s="82"/>
      <c r="H168" s="120">
        <v>0</v>
      </c>
      <c r="I168" s="120">
        <v>0</v>
      </c>
      <c r="J168" s="120">
        <v>0</v>
      </c>
      <c r="K168" s="120"/>
      <c r="L168" s="120"/>
      <c r="M168" s="120"/>
      <c r="N168" s="120"/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1">
        <f>SUM(H168:S168)</f>
        <v>0</v>
      </c>
    </row>
    <row r="169" spans="1:20" ht="12.75">
      <c r="A169" s="108"/>
      <c r="B169" s="127" t="s">
        <v>234</v>
      </c>
      <c r="C169" s="128">
        <f>SUM(C167:C168)</f>
        <v>0</v>
      </c>
      <c r="D169" s="81"/>
      <c r="E169" s="128">
        <f>SUM(E167:E168)</f>
        <v>0</v>
      </c>
      <c r="F169" s="128">
        <f>SUM(F167:F168)</f>
        <v>0</v>
      </c>
      <c r="G169" s="113"/>
      <c r="H169" s="128">
        <f>SUM(H167:H168)</f>
        <v>0</v>
      </c>
      <c r="I169" s="128">
        <f aca="true" t="shared" si="23" ref="I169:T169">SUM(I167:I168)</f>
        <v>0</v>
      </c>
      <c r="J169" s="128">
        <f t="shared" si="23"/>
        <v>0</v>
      </c>
      <c r="K169" s="128">
        <f t="shared" si="23"/>
        <v>0</v>
      </c>
      <c r="L169" s="128">
        <f t="shared" si="23"/>
        <v>0</v>
      </c>
      <c r="M169" s="128">
        <f t="shared" si="23"/>
        <v>0</v>
      </c>
      <c r="N169" s="128">
        <f t="shared" si="23"/>
        <v>0</v>
      </c>
      <c r="O169" s="128">
        <f t="shared" si="23"/>
        <v>0</v>
      </c>
      <c r="P169" s="128">
        <f t="shared" si="23"/>
        <v>0</v>
      </c>
      <c r="Q169" s="128">
        <f t="shared" si="23"/>
        <v>0</v>
      </c>
      <c r="R169" s="128">
        <f t="shared" si="23"/>
        <v>0</v>
      </c>
      <c r="S169" s="128">
        <f t="shared" si="23"/>
        <v>0</v>
      </c>
      <c r="T169" s="128">
        <f t="shared" si="23"/>
        <v>0</v>
      </c>
    </row>
    <row r="170" spans="1:20" ht="12.75">
      <c r="A170" s="100" t="s">
        <v>107</v>
      </c>
      <c r="B170" s="104" t="s">
        <v>235</v>
      </c>
      <c r="C170" s="103">
        <v>0</v>
      </c>
      <c r="D170" s="81"/>
      <c r="E170" s="129">
        <f>F170-C170</f>
        <v>0</v>
      </c>
      <c r="F170" s="129">
        <f>H169+I169+J169+Q169</f>
        <v>0</v>
      </c>
      <c r="G170" s="82"/>
      <c r="H170" s="129">
        <f>H169</f>
        <v>0</v>
      </c>
      <c r="I170" s="129">
        <f>I169</f>
        <v>0</v>
      </c>
      <c r="J170" s="129">
        <f>J169</f>
        <v>0</v>
      </c>
      <c r="K170" s="129">
        <f aca="true" t="shared" si="24" ref="K170:P170">K169</f>
        <v>0</v>
      </c>
      <c r="L170" s="129">
        <f t="shared" si="24"/>
        <v>0</v>
      </c>
      <c r="M170" s="129">
        <f t="shared" si="24"/>
        <v>0</v>
      </c>
      <c r="N170" s="129">
        <f t="shared" si="24"/>
        <v>0</v>
      </c>
      <c r="O170" s="129">
        <f t="shared" si="24"/>
        <v>0</v>
      </c>
      <c r="P170" s="129">
        <f t="shared" si="24"/>
        <v>0</v>
      </c>
      <c r="Q170" s="129">
        <f>Q169</f>
        <v>0</v>
      </c>
      <c r="R170" s="130"/>
      <c r="S170" s="130"/>
      <c r="T170" s="129">
        <f>SUM(H170:S170)</f>
        <v>0</v>
      </c>
    </row>
    <row r="171" spans="1:20" ht="12.75">
      <c r="A171" s="100" t="s">
        <v>133</v>
      </c>
      <c r="B171" s="104" t="s">
        <v>236</v>
      </c>
      <c r="C171" s="102">
        <f>C169-C170</f>
        <v>0</v>
      </c>
      <c r="D171" s="81"/>
      <c r="E171" s="129">
        <f>F171-C171</f>
        <v>0</v>
      </c>
      <c r="F171" s="131">
        <f>F169-F170</f>
        <v>0</v>
      </c>
      <c r="G171" s="82"/>
      <c r="H171" s="131">
        <f>H169-H170</f>
        <v>0</v>
      </c>
      <c r="I171" s="131">
        <f aca="true" t="shared" si="25" ref="I171:T171">I169-I170</f>
        <v>0</v>
      </c>
      <c r="J171" s="131">
        <f t="shared" si="25"/>
        <v>0</v>
      </c>
      <c r="K171" s="131">
        <f t="shared" si="25"/>
        <v>0</v>
      </c>
      <c r="L171" s="131">
        <f t="shared" si="25"/>
        <v>0</v>
      </c>
      <c r="M171" s="131">
        <f t="shared" si="25"/>
        <v>0</v>
      </c>
      <c r="N171" s="131">
        <f t="shared" si="25"/>
        <v>0</v>
      </c>
      <c r="O171" s="131">
        <f t="shared" si="25"/>
        <v>0</v>
      </c>
      <c r="P171" s="131">
        <f t="shared" si="25"/>
        <v>0</v>
      </c>
      <c r="Q171" s="131">
        <f t="shared" si="25"/>
        <v>0</v>
      </c>
      <c r="R171" s="131">
        <f t="shared" si="25"/>
        <v>0</v>
      </c>
      <c r="S171" s="131">
        <f t="shared" si="25"/>
        <v>0</v>
      </c>
      <c r="T171" s="131">
        <f t="shared" si="25"/>
        <v>0</v>
      </c>
    </row>
    <row r="172" spans="1:20" ht="12.75">
      <c r="A172" s="132"/>
      <c r="B172" s="133"/>
      <c r="C172" s="134"/>
      <c r="D172" s="81"/>
      <c r="E172" s="135"/>
      <c r="F172" s="135"/>
      <c r="G172" s="82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</row>
    <row r="173" spans="1:20" ht="12.75">
      <c r="A173" s="136" t="s">
        <v>104</v>
      </c>
      <c r="B173" s="137" t="s">
        <v>237</v>
      </c>
      <c r="C173" s="138">
        <f>C166-C169</f>
        <v>0</v>
      </c>
      <c r="D173" s="81"/>
      <c r="E173" s="138">
        <f>E166-E169</f>
        <v>0</v>
      </c>
      <c r="F173" s="138">
        <f>F166-F169</f>
        <v>0</v>
      </c>
      <c r="G173" s="113"/>
      <c r="H173" s="138">
        <f>H166-H169</f>
        <v>0</v>
      </c>
      <c r="I173" s="138">
        <f aca="true" t="shared" si="26" ref="I173:T173">I166-I169</f>
        <v>0</v>
      </c>
      <c r="J173" s="138">
        <f t="shared" si="26"/>
        <v>0</v>
      </c>
      <c r="K173" s="138">
        <f t="shared" si="26"/>
        <v>0</v>
      </c>
      <c r="L173" s="138">
        <f t="shared" si="26"/>
        <v>0</v>
      </c>
      <c r="M173" s="138">
        <f t="shared" si="26"/>
        <v>0</v>
      </c>
      <c r="N173" s="138">
        <f t="shared" si="26"/>
        <v>0</v>
      </c>
      <c r="O173" s="138">
        <f t="shared" si="26"/>
        <v>0</v>
      </c>
      <c r="P173" s="138">
        <f t="shared" si="26"/>
        <v>0</v>
      </c>
      <c r="Q173" s="138">
        <f t="shared" si="26"/>
        <v>0</v>
      </c>
      <c r="R173" s="138">
        <f t="shared" si="26"/>
        <v>0</v>
      </c>
      <c r="S173" s="138">
        <f t="shared" si="26"/>
        <v>0</v>
      </c>
      <c r="T173" s="138">
        <f t="shared" si="26"/>
        <v>0</v>
      </c>
    </row>
    <row r="174" spans="1:20" ht="12.75">
      <c r="A174" s="74" t="s">
        <v>184</v>
      </c>
      <c r="B174" s="90" t="s">
        <v>238</v>
      </c>
      <c r="C174" s="139">
        <v>0</v>
      </c>
      <c r="D174" s="81"/>
      <c r="E174" s="139">
        <v>0</v>
      </c>
      <c r="F174" s="129">
        <f>C174+E174</f>
        <v>0</v>
      </c>
      <c r="G174" s="82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</row>
    <row r="175" spans="1:20" ht="12.75">
      <c r="A175" s="100" t="s">
        <v>185</v>
      </c>
      <c r="B175" s="104" t="s">
        <v>239</v>
      </c>
      <c r="C175" s="102">
        <f>C173-C174</f>
        <v>0</v>
      </c>
      <c r="D175" s="81"/>
      <c r="E175" s="102">
        <f>E173-E174</f>
        <v>0</v>
      </c>
      <c r="F175" s="129">
        <f>C175+E175</f>
        <v>0</v>
      </c>
      <c r="G175" s="82"/>
      <c r="H175" s="102">
        <f>H173-H174</f>
        <v>0</v>
      </c>
      <c r="I175" s="102">
        <f aca="true" t="shared" si="27" ref="I175:T175">I173-I174</f>
        <v>0</v>
      </c>
      <c r="J175" s="102">
        <f t="shared" si="27"/>
        <v>0</v>
      </c>
      <c r="K175" s="102">
        <f t="shared" si="27"/>
        <v>0</v>
      </c>
      <c r="L175" s="102">
        <f t="shared" si="27"/>
        <v>0</v>
      </c>
      <c r="M175" s="102">
        <f t="shared" si="27"/>
        <v>0</v>
      </c>
      <c r="N175" s="102">
        <f t="shared" si="27"/>
        <v>0</v>
      </c>
      <c r="O175" s="102">
        <f t="shared" si="27"/>
        <v>0</v>
      </c>
      <c r="P175" s="102">
        <f t="shared" si="27"/>
        <v>0</v>
      </c>
      <c r="Q175" s="102">
        <f t="shared" si="27"/>
        <v>0</v>
      </c>
      <c r="R175" s="102">
        <f t="shared" si="27"/>
        <v>0</v>
      </c>
      <c r="S175" s="102">
        <f t="shared" si="27"/>
        <v>0</v>
      </c>
      <c r="T175" s="102">
        <f t="shared" si="27"/>
        <v>0</v>
      </c>
    </row>
    <row r="176" spans="1:20" ht="12.75">
      <c r="A176" s="140"/>
      <c r="B176" s="141" t="s">
        <v>240</v>
      </c>
      <c r="C176" s="142">
        <f>C157+C159+C162+C165</f>
        <v>0</v>
      </c>
      <c r="D176" s="143"/>
      <c r="E176" s="144">
        <f>E157+E159+E162+E165</f>
        <v>0</v>
      </c>
      <c r="F176" s="144">
        <f>SUM(C176:E176)</f>
        <v>0</v>
      </c>
      <c r="G176" s="145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</row>
    <row r="177" spans="1:20" ht="12.75">
      <c r="A177" s="136"/>
      <c r="B177" s="147" t="s">
        <v>487</v>
      </c>
      <c r="C177" s="138"/>
      <c r="D177" s="249"/>
      <c r="E177" s="171"/>
      <c r="F177" s="148">
        <v>0</v>
      </c>
      <c r="G177" s="250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</row>
    <row r="178" spans="1:20" ht="12.75">
      <c r="A178" s="140"/>
      <c r="B178" s="147" t="s">
        <v>488</v>
      </c>
      <c r="C178" s="142"/>
      <c r="D178" s="143"/>
      <c r="E178" s="144"/>
      <c r="F178" s="171">
        <f>F176-F177</f>
        <v>0</v>
      </c>
      <c r="G178" s="145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</row>
    <row r="179" spans="1:20" ht="12.75">
      <c r="A179" s="136"/>
      <c r="B179" s="147" t="s">
        <v>241</v>
      </c>
      <c r="C179" s="148"/>
      <c r="D179" s="143"/>
      <c r="E179" s="148"/>
      <c r="F179" s="247">
        <f>IF(F178&gt;0,F178,0)</f>
        <v>0</v>
      </c>
      <c r="G179" s="146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</row>
    <row r="180" spans="1:20" ht="12.75">
      <c r="A180" s="136"/>
      <c r="B180" s="147" t="s">
        <v>242</v>
      </c>
      <c r="C180" s="148"/>
      <c r="D180" s="143"/>
      <c r="E180" s="148"/>
      <c r="F180" s="138">
        <f>IF(F178&lt;0,-F178,0)</f>
        <v>0</v>
      </c>
      <c r="G180" s="146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</row>
    <row r="181" spans="1:20" ht="12.75">
      <c r="A181" s="74"/>
      <c r="B181" s="74"/>
      <c r="C181" s="75" t="s">
        <v>490</v>
      </c>
      <c r="D181" s="75"/>
      <c r="E181" s="76" t="s">
        <v>194</v>
      </c>
      <c r="F181" s="76" t="s">
        <v>176</v>
      </c>
      <c r="G181" s="76"/>
      <c r="H181" s="77" t="s">
        <v>114</v>
      </c>
      <c r="I181" s="77" t="s">
        <v>115</v>
      </c>
      <c r="J181" s="77" t="s">
        <v>116</v>
      </c>
      <c r="K181" s="77" t="s">
        <v>170</v>
      </c>
      <c r="L181" s="77"/>
      <c r="M181" s="77" t="s">
        <v>171</v>
      </c>
      <c r="N181" s="77"/>
      <c r="O181" s="77" t="s">
        <v>169</v>
      </c>
      <c r="P181" s="77" t="s">
        <v>97</v>
      </c>
      <c r="Q181" s="77" t="s">
        <v>118</v>
      </c>
      <c r="R181" s="77" t="s">
        <v>119</v>
      </c>
      <c r="S181" s="77" t="s">
        <v>120</v>
      </c>
      <c r="T181" s="77" t="s">
        <v>112</v>
      </c>
    </row>
    <row r="182" spans="1:20" ht="12.75">
      <c r="A182" s="79" t="s">
        <v>195</v>
      </c>
      <c r="B182" s="80" t="s">
        <v>493</v>
      </c>
      <c r="C182" s="75" t="s">
        <v>489</v>
      </c>
      <c r="D182" s="81"/>
      <c r="E182" s="82" t="s">
        <v>198</v>
      </c>
      <c r="F182" s="82" t="s">
        <v>199</v>
      </c>
      <c r="G182" s="82"/>
      <c r="H182" s="83" t="s">
        <v>121</v>
      </c>
      <c r="I182" s="83" t="s">
        <v>122</v>
      </c>
      <c r="J182" s="83" t="s">
        <v>172</v>
      </c>
      <c r="K182" s="83" t="s">
        <v>124</v>
      </c>
      <c r="L182" s="83"/>
      <c r="M182" s="83" t="s">
        <v>173</v>
      </c>
      <c r="N182" s="83"/>
      <c r="O182" s="83" t="s">
        <v>163</v>
      </c>
      <c r="P182" s="83" t="s">
        <v>200</v>
      </c>
      <c r="Q182" s="83" t="s">
        <v>126</v>
      </c>
      <c r="R182" s="83" t="s">
        <v>123</v>
      </c>
      <c r="S182" s="83" t="s">
        <v>123</v>
      </c>
      <c r="T182" s="83" t="s">
        <v>174</v>
      </c>
    </row>
    <row r="183" spans="1:20" ht="12.75">
      <c r="A183" s="84" t="s">
        <v>201</v>
      </c>
      <c r="B183" s="85">
        <v>656223</v>
      </c>
      <c r="C183" s="86"/>
      <c r="D183" s="81"/>
      <c r="E183" s="82" t="s">
        <v>180</v>
      </c>
      <c r="F183" s="87" t="s">
        <v>177</v>
      </c>
      <c r="G183" s="82"/>
      <c r="H183" s="88"/>
      <c r="I183" s="89" t="s">
        <v>127</v>
      </c>
      <c r="J183" s="88"/>
      <c r="K183" s="83" t="s">
        <v>123</v>
      </c>
      <c r="L183" s="83"/>
      <c r="M183" s="89" t="s">
        <v>98</v>
      </c>
      <c r="N183" s="89"/>
      <c r="O183" s="89"/>
      <c r="P183" s="89"/>
      <c r="Q183" s="89" t="s">
        <v>175</v>
      </c>
      <c r="R183" s="89" t="s">
        <v>128</v>
      </c>
      <c r="S183" s="89" t="s">
        <v>128</v>
      </c>
      <c r="T183" s="89"/>
    </row>
    <row r="184" spans="1:20" ht="12.75">
      <c r="A184" s="74" t="s">
        <v>5</v>
      </c>
      <c r="B184" s="90" t="s">
        <v>203</v>
      </c>
      <c r="C184" s="91"/>
      <c r="D184" s="92"/>
      <c r="E184" s="93"/>
      <c r="F184" s="94"/>
      <c r="G184" s="82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</row>
    <row r="185" spans="1:20" ht="12.75">
      <c r="A185" s="95" t="s">
        <v>60</v>
      </c>
      <c r="B185" s="96" t="s">
        <v>204</v>
      </c>
      <c r="C185" s="97">
        <v>0</v>
      </c>
      <c r="D185" s="92"/>
      <c r="E185" s="98"/>
      <c r="F185" s="99"/>
      <c r="G185" s="82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</row>
    <row r="186" spans="1:20" ht="12.75">
      <c r="A186" s="95" t="s">
        <v>61</v>
      </c>
      <c r="B186" s="96" t="s">
        <v>205</v>
      </c>
      <c r="C186" s="97">
        <v>0</v>
      </c>
      <c r="D186" s="92"/>
      <c r="E186" s="98"/>
      <c r="F186" s="99"/>
      <c r="G186" s="82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</row>
    <row r="187" spans="1:20" ht="12.75">
      <c r="A187" s="100" t="s">
        <v>64</v>
      </c>
      <c r="B187" s="101" t="s">
        <v>206</v>
      </c>
      <c r="C187" s="102">
        <f>SUM(C185:C186)</f>
        <v>0</v>
      </c>
      <c r="D187" s="92"/>
      <c r="E187" s="98"/>
      <c r="F187" s="99"/>
      <c r="G187" s="82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</row>
    <row r="188" spans="1:20" ht="12.75">
      <c r="A188" s="100" t="s">
        <v>66</v>
      </c>
      <c r="B188" s="101" t="s">
        <v>207</v>
      </c>
      <c r="C188" s="103">
        <v>0</v>
      </c>
      <c r="D188" s="92"/>
      <c r="E188" s="98"/>
      <c r="F188" s="99"/>
      <c r="G188" s="82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</row>
    <row r="189" spans="1:20" ht="12.75">
      <c r="A189" s="95" t="s">
        <v>63</v>
      </c>
      <c r="B189" s="96" t="s">
        <v>208</v>
      </c>
      <c r="C189" s="97">
        <v>0</v>
      </c>
      <c r="D189" s="92"/>
      <c r="E189" s="98"/>
      <c r="F189" s="99"/>
      <c r="G189" s="82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</row>
    <row r="190" spans="1:20" ht="12.75">
      <c r="A190" s="95" t="s">
        <v>113</v>
      </c>
      <c r="B190" s="96" t="s">
        <v>209</v>
      </c>
      <c r="C190" s="97">
        <v>0</v>
      </c>
      <c r="D190" s="92"/>
      <c r="E190" s="98"/>
      <c r="F190" s="99"/>
      <c r="G190" s="82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</row>
    <row r="191" spans="1:20" ht="12.75">
      <c r="A191" s="95" t="s">
        <v>12</v>
      </c>
      <c r="B191" s="96" t="s">
        <v>210</v>
      </c>
      <c r="C191" s="97">
        <v>0</v>
      </c>
      <c r="D191" s="92"/>
      <c r="E191" s="98"/>
      <c r="F191" s="99"/>
      <c r="G191" s="82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</row>
    <row r="192" spans="1:20" ht="12.75">
      <c r="A192" s="100" t="s">
        <v>14</v>
      </c>
      <c r="B192" s="101" t="s">
        <v>211</v>
      </c>
      <c r="C192" s="102">
        <f>SUM(C189:C191)</f>
        <v>0</v>
      </c>
      <c r="D192" s="92"/>
      <c r="E192" s="98"/>
      <c r="F192" s="99"/>
      <c r="G192" s="82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</row>
    <row r="193" spans="1:20" ht="12.75">
      <c r="A193" s="95" t="s">
        <v>16</v>
      </c>
      <c r="B193" s="96" t="s">
        <v>212</v>
      </c>
      <c r="C193" s="97">
        <v>0</v>
      </c>
      <c r="D193" s="92"/>
      <c r="E193" s="98"/>
      <c r="F193" s="99"/>
      <c r="G193" s="82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</row>
    <row r="194" spans="1:20" ht="12.75">
      <c r="A194" s="95" t="s">
        <v>17</v>
      </c>
      <c r="B194" s="96" t="s">
        <v>213</v>
      </c>
      <c r="C194" s="97">
        <v>0</v>
      </c>
      <c r="D194" s="92"/>
      <c r="E194" s="98"/>
      <c r="F194" s="99"/>
      <c r="G194" s="82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</row>
    <row r="195" spans="1:20" ht="12.75">
      <c r="A195" s="95" t="s">
        <v>19</v>
      </c>
      <c r="B195" s="96" t="s">
        <v>214</v>
      </c>
      <c r="C195" s="97">
        <v>0</v>
      </c>
      <c r="D195" s="92"/>
      <c r="E195" s="98"/>
      <c r="F195" s="99"/>
      <c r="G195" s="82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</row>
    <row r="196" spans="1:20" ht="12.75">
      <c r="A196" s="100" t="s">
        <v>20</v>
      </c>
      <c r="B196" s="101" t="s">
        <v>215</v>
      </c>
      <c r="C196" s="102">
        <f>SUM(C193:C195)</f>
        <v>0</v>
      </c>
      <c r="D196" s="92"/>
      <c r="E196" s="98"/>
      <c r="F196" s="99"/>
      <c r="G196" s="82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</row>
    <row r="197" spans="1:20" ht="12.75">
      <c r="A197" s="100" t="s">
        <v>21</v>
      </c>
      <c r="B197" s="101" t="s">
        <v>216</v>
      </c>
      <c r="C197" s="102">
        <f>C192-C196</f>
        <v>0</v>
      </c>
      <c r="D197" s="92"/>
      <c r="E197" s="98"/>
      <c r="F197" s="99"/>
      <c r="G197" s="82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</row>
    <row r="198" spans="1:20" ht="12.75">
      <c r="A198" s="95" t="s">
        <v>22</v>
      </c>
      <c r="B198" s="96" t="s">
        <v>217</v>
      </c>
      <c r="C198" s="97">
        <v>0</v>
      </c>
      <c r="D198" s="92"/>
      <c r="E198" s="98"/>
      <c r="F198" s="99"/>
      <c r="G198" s="82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</row>
    <row r="199" spans="1:20" ht="12.75">
      <c r="A199" s="95" t="s">
        <v>23</v>
      </c>
      <c r="B199" s="96" t="s">
        <v>218</v>
      </c>
      <c r="C199" s="97">
        <v>0</v>
      </c>
      <c r="D199" s="92"/>
      <c r="E199" s="98"/>
      <c r="F199" s="99"/>
      <c r="G199" s="82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</row>
    <row r="200" spans="1:20" ht="12.75">
      <c r="A200" s="100" t="s">
        <v>24</v>
      </c>
      <c r="B200" s="104" t="s">
        <v>219</v>
      </c>
      <c r="C200" s="102">
        <f>SUM(C198:C199)</f>
        <v>0</v>
      </c>
      <c r="D200" s="92"/>
      <c r="E200" s="98"/>
      <c r="F200" s="99"/>
      <c r="G200" s="82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</row>
    <row r="201" spans="1:20" ht="12.75">
      <c r="A201" s="100" t="s">
        <v>25</v>
      </c>
      <c r="B201" s="104" t="s">
        <v>220</v>
      </c>
      <c r="C201" s="103">
        <v>0</v>
      </c>
      <c r="D201" s="92"/>
      <c r="E201" s="98"/>
      <c r="F201" s="99"/>
      <c r="G201" s="82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</row>
    <row r="202" spans="1:20" ht="12.75">
      <c r="A202" s="100" t="s">
        <v>26</v>
      </c>
      <c r="B202" s="101" t="s">
        <v>221</v>
      </c>
      <c r="C202" s="105">
        <f>C187+C188+C197-C200-C201</f>
        <v>0</v>
      </c>
      <c r="D202" s="92"/>
      <c r="E202" s="98"/>
      <c r="F202" s="99"/>
      <c r="G202" s="82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</row>
    <row r="203" spans="1:20" ht="12.75">
      <c r="A203" s="95" t="s">
        <v>28</v>
      </c>
      <c r="B203" s="96" t="s">
        <v>222</v>
      </c>
      <c r="C203" s="97">
        <v>0</v>
      </c>
      <c r="D203" s="92"/>
      <c r="E203" s="98"/>
      <c r="F203" s="99"/>
      <c r="G203" s="82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</row>
    <row r="204" spans="1:20" ht="12.75">
      <c r="A204" s="95" t="s">
        <v>29</v>
      </c>
      <c r="B204" s="96" t="s">
        <v>223</v>
      </c>
      <c r="C204" s="97">
        <v>0</v>
      </c>
      <c r="D204" s="92"/>
      <c r="E204" s="98"/>
      <c r="F204" s="99"/>
      <c r="G204" s="82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</row>
    <row r="205" spans="1:20" ht="12.75">
      <c r="A205" s="95" t="s">
        <v>34</v>
      </c>
      <c r="B205" s="96" t="s">
        <v>224</v>
      </c>
      <c r="C205" s="97">
        <v>0</v>
      </c>
      <c r="D205" s="92"/>
      <c r="E205" s="98"/>
      <c r="F205" s="99"/>
      <c r="G205" s="82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</row>
    <row r="206" spans="1:20" ht="12.75">
      <c r="A206" s="95" t="s">
        <v>35</v>
      </c>
      <c r="B206" s="96" t="s">
        <v>225</v>
      </c>
      <c r="C206" s="97">
        <v>0</v>
      </c>
      <c r="D206" s="92"/>
      <c r="E206" s="98"/>
      <c r="F206" s="99"/>
      <c r="G206" s="82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</row>
    <row r="207" spans="1:20" ht="12.75">
      <c r="A207" s="100" t="s">
        <v>67</v>
      </c>
      <c r="B207" s="104" t="s">
        <v>226</v>
      </c>
      <c r="C207" s="106">
        <f>SUM(C203:C206)</f>
        <v>0</v>
      </c>
      <c r="D207" s="92"/>
      <c r="E207" s="98"/>
      <c r="F207" s="99"/>
      <c r="G207" s="82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</row>
    <row r="208" spans="1:20" ht="12.75">
      <c r="A208" s="95" t="s">
        <v>102</v>
      </c>
      <c r="B208" s="96" t="s">
        <v>227</v>
      </c>
      <c r="C208" s="107">
        <v>0</v>
      </c>
      <c r="D208" s="92"/>
      <c r="E208" s="98"/>
      <c r="F208" s="99"/>
      <c r="G208" s="82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</row>
    <row r="209" spans="1:20" ht="12.75">
      <c r="A209" s="108" t="s">
        <v>129</v>
      </c>
      <c r="B209" s="109" t="s">
        <v>228</v>
      </c>
      <c r="C209" s="110">
        <f>C202+C207+C208</f>
        <v>0</v>
      </c>
      <c r="D209" s="92"/>
      <c r="E209" s="111"/>
      <c r="F209" s="112">
        <f>C209</f>
        <v>0</v>
      </c>
      <c r="G209" s="113"/>
      <c r="H209" s="114">
        <v>0</v>
      </c>
      <c r="I209" s="114">
        <v>0</v>
      </c>
      <c r="J209" s="114">
        <v>0</v>
      </c>
      <c r="K209" s="114"/>
      <c r="L209" s="114"/>
      <c r="M209" s="114"/>
      <c r="N209" s="114"/>
      <c r="O209" s="114">
        <v>0</v>
      </c>
      <c r="P209" s="114">
        <v>0</v>
      </c>
      <c r="Q209" s="114">
        <v>0</v>
      </c>
      <c r="R209" s="114">
        <v>0</v>
      </c>
      <c r="S209" s="114">
        <v>0</v>
      </c>
      <c r="T209" s="112">
        <f>SUM(H209:S209)</f>
        <v>0</v>
      </c>
    </row>
    <row r="210" spans="1:20" ht="12.75">
      <c r="A210" s="95" t="s">
        <v>130</v>
      </c>
      <c r="B210" s="96" t="s">
        <v>229</v>
      </c>
      <c r="C210" s="97">
        <v>0</v>
      </c>
      <c r="D210" s="92"/>
      <c r="E210" s="115"/>
      <c r="F210" s="116"/>
      <c r="G210" s="117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</row>
    <row r="211" spans="1:20" ht="12.75">
      <c r="A211" s="95" t="s">
        <v>131</v>
      </c>
      <c r="B211" s="96" t="s">
        <v>230</v>
      </c>
      <c r="C211" s="97">
        <v>0</v>
      </c>
      <c r="D211" s="92"/>
      <c r="E211" s="118">
        <v>0</v>
      </c>
      <c r="F211" s="119">
        <f>E211</f>
        <v>0</v>
      </c>
      <c r="G211" s="82"/>
      <c r="H211" s="120">
        <v>0</v>
      </c>
      <c r="I211" s="120">
        <v>0</v>
      </c>
      <c r="J211" s="120">
        <v>0</v>
      </c>
      <c r="K211" s="120"/>
      <c r="L211" s="120"/>
      <c r="M211" s="120"/>
      <c r="N211" s="120"/>
      <c r="O211" s="120"/>
      <c r="P211" s="120"/>
      <c r="Q211" s="120"/>
      <c r="R211" s="120"/>
      <c r="S211" s="120"/>
      <c r="T211" s="121">
        <f>SUM(H211:S211)</f>
        <v>0</v>
      </c>
    </row>
    <row r="212" spans="1:20" ht="12.75">
      <c r="A212" s="108" t="s">
        <v>108</v>
      </c>
      <c r="B212" s="109" t="s">
        <v>231</v>
      </c>
      <c r="C212" s="110">
        <f>SUM(C209:C211)</f>
        <v>0</v>
      </c>
      <c r="D212" s="122"/>
      <c r="E212" s="112">
        <f>E211</f>
        <v>0</v>
      </c>
      <c r="F212" s="112">
        <f>SUM(C212:E212)</f>
        <v>0</v>
      </c>
      <c r="G212" s="113"/>
      <c r="H212" s="112">
        <f>H209+H211</f>
        <v>0</v>
      </c>
      <c r="I212" s="112">
        <f aca="true" t="shared" si="28" ref="I212:T212">I209+I211</f>
        <v>0</v>
      </c>
      <c r="J212" s="112">
        <f t="shared" si="28"/>
        <v>0</v>
      </c>
      <c r="K212" s="112">
        <f t="shared" si="28"/>
        <v>0</v>
      </c>
      <c r="L212" s="112">
        <f t="shared" si="28"/>
        <v>0</v>
      </c>
      <c r="M212" s="112">
        <f t="shared" si="28"/>
        <v>0</v>
      </c>
      <c r="N212" s="112">
        <f t="shared" si="28"/>
        <v>0</v>
      </c>
      <c r="O212" s="112">
        <f t="shared" si="28"/>
        <v>0</v>
      </c>
      <c r="P212" s="112">
        <f t="shared" si="28"/>
        <v>0</v>
      </c>
      <c r="Q212" s="112">
        <f t="shared" si="28"/>
        <v>0</v>
      </c>
      <c r="R212" s="112">
        <f t="shared" si="28"/>
        <v>0</v>
      </c>
      <c r="S212" s="112">
        <f t="shared" si="28"/>
        <v>0</v>
      </c>
      <c r="T212" s="112">
        <f t="shared" si="28"/>
        <v>0</v>
      </c>
    </row>
    <row r="213" spans="1:20" ht="12.75">
      <c r="A213" s="74" t="s">
        <v>103</v>
      </c>
      <c r="B213" s="90" t="s">
        <v>232</v>
      </c>
      <c r="C213" s="123">
        <v>0</v>
      </c>
      <c r="D213" s="81"/>
      <c r="E213" s="120"/>
      <c r="F213" s="124"/>
      <c r="G213" s="82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</row>
    <row r="214" spans="1:20" ht="12.75">
      <c r="A214" s="125" t="s">
        <v>132</v>
      </c>
      <c r="B214" s="126" t="s">
        <v>233</v>
      </c>
      <c r="C214" s="123">
        <v>0</v>
      </c>
      <c r="D214" s="81"/>
      <c r="E214" s="120">
        <v>0</v>
      </c>
      <c r="F214" s="119">
        <f>SUM(C214:E214)</f>
        <v>0</v>
      </c>
      <c r="G214" s="82"/>
      <c r="H214" s="120">
        <v>0</v>
      </c>
      <c r="I214" s="120">
        <v>0</v>
      </c>
      <c r="J214" s="120">
        <v>0</v>
      </c>
      <c r="K214" s="120"/>
      <c r="L214" s="120"/>
      <c r="M214" s="120"/>
      <c r="N214" s="120"/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1">
        <f>SUM(H214:S214)</f>
        <v>0</v>
      </c>
    </row>
    <row r="215" spans="1:20" ht="12.75">
      <c r="A215" s="108"/>
      <c r="B215" s="127" t="s">
        <v>234</v>
      </c>
      <c r="C215" s="128">
        <f>SUM(C213:C214)</f>
        <v>0</v>
      </c>
      <c r="D215" s="81"/>
      <c r="E215" s="128">
        <f>SUM(E213:E214)</f>
        <v>0</v>
      </c>
      <c r="F215" s="128">
        <f>SUM(F213:F214)</f>
        <v>0</v>
      </c>
      <c r="G215" s="113"/>
      <c r="H215" s="128">
        <f>SUM(H213:H214)</f>
        <v>0</v>
      </c>
      <c r="I215" s="128">
        <f aca="true" t="shared" si="29" ref="I215:T215">SUM(I213:I214)</f>
        <v>0</v>
      </c>
      <c r="J215" s="128">
        <f t="shared" si="29"/>
        <v>0</v>
      </c>
      <c r="K215" s="128">
        <f t="shared" si="29"/>
        <v>0</v>
      </c>
      <c r="L215" s="128">
        <f t="shared" si="29"/>
        <v>0</v>
      </c>
      <c r="M215" s="128">
        <f t="shared" si="29"/>
        <v>0</v>
      </c>
      <c r="N215" s="128">
        <f t="shared" si="29"/>
        <v>0</v>
      </c>
      <c r="O215" s="128">
        <f t="shared" si="29"/>
        <v>0</v>
      </c>
      <c r="P215" s="128">
        <f t="shared" si="29"/>
        <v>0</v>
      </c>
      <c r="Q215" s="128">
        <f t="shared" si="29"/>
        <v>0</v>
      </c>
      <c r="R215" s="128">
        <f t="shared" si="29"/>
        <v>0</v>
      </c>
      <c r="S215" s="128">
        <f t="shared" si="29"/>
        <v>0</v>
      </c>
      <c r="T215" s="128">
        <f t="shared" si="29"/>
        <v>0</v>
      </c>
    </row>
    <row r="216" spans="1:20" ht="12.75">
      <c r="A216" s="100" t="s">
        <v>107</v>
      </c>
      <c r="B216" s="104" t="s">
        <v>235</v>
      </c>
      <c r="C216" s="103">
        <v>0</v>
      </c>
      <c r="D216" s="81"/>
      <c r="E216" s="129">
        <f>F216-C216</f>
        <v>0</v>
      </c>
      <c r="F216" s="129">
        <f>H215+I215+J215+Q215</f>
        <v>0</v>
      </c>
      <c r="G216" s="82"/>
      <c r="H216" s="129">
        <f>H215</f>
        <v>0</v>
      </c>
      <c r="I216" s="129">
        <f>I215</f>
        <v>0</v>
      </c>
      <c r="J216" s="129">
        <f>J215</f>
        <v>0</v>
      </c>
      <c r="K216" s="129">
        <f aca="true" t="shared" si="30" ref="K216:P216">K215</f>
        <v>0</v>
      </c>
      <c r="L216" s="129">
        <f t="shared" si="30"/>
        <v>0</v>
      </c>
      <c r="M216" s="129">
        <f t="shared" si="30"/>
        <v>0</v>
      </c>
      <c r="N216" s="129">
        <f t="shared" si="30"/>
        <v>0</v>
      </c>
      <c r="O216" s="129">
        <f t="shared" si="30"/>
        <v>0</v>
      </c>
      <c r="P216" s="129">
        <f t="shared" si="30"/>
        <v>0</v>
      </c>
      <c r="Q216" s="129">
        <f>Q215</f>
        <v>0</v>
      </c>
      <c r="R216" s="130"/>
      <c r="S216" s="130"/>
      <c r="T216" s="129">
        <f>SUM(H216:S216)</f>
        <v>0</v>
      </c>
    </row>
    <row r="217" spans="1:20" ht="12.75">
      <c r="A217" s="100" t="s">
        <v>133</v>
      </c>
      <c r="B217" s="104" t="s">
        <v>236</v>
      </c>
      <c r="C217" s="102">
        <f>C215-C216</f>
        <v>0</v>
      </c>
      <c r="D217" s="81"/>
      <c r="E217" s="129">
        <f>F217-C217</f>
        <v>0</v>
      </c>
      <c r="F217" s="131">
        <f>F215-F216</f>
        <v>0</v>
      </c>
      <c r="G217" s="82"/>
      <c r="H217" s="131">
        <f>H215-H216</f>
        <v>0</v>
      </c>
      <c r="I217" s="131">
        <f aca="true" t="shared" si="31" ref="I217:T217">I215-I216</f>
        <v>0</v>
      </c>
      <c r="J217" s="131">
        <f t="shared" si="31"/>
        <v>0</v>
      </c>
      <c r="K217" s="131">
        <f t="shared" si="31"/>
        <v>0</v>
      </c>
      <c r="L217" s="131">
        <f t="shared" si="31"/>
        <v>0</v>
      </c>
      <c r="M217" s="131">
        <f t="shared" si="31"/>
        <v>0</v>
      </c>
      <c r="N217" s="131">
        <f t="shared" si="31"/>
        <v>0</v>
      </c>
      <c r="O217" s="131">
        <f t="shared" si="31"/>
        <v>0</v>
      </c>
      <c r="P217" s="131">
        <f t="shared" si="31"/>
        <v>0</v>
      </c>
      <c r="Q217" s="131">
        <f t="shared" si="31"/>
        <v>0</v>
      </c>
      <c r="R217" s="131">
        <f t="shared" si="31"/>
        <v>0</v>
      </c>
      <c r="S217" s="131">
        <f t="shared" si="31"/>
        <v>0</v>
      </c>
      <c r="T217" s="131">
        <f t="shared" si="31"/>
        <v>0</v>
      </c>
    </row>
    <row r="218" spans="1:20" ht="12.75">
      <c r="A218" s="132"/>
      <c r="B218" s="133"/>
      <c r="C218" s="134"/>
      <c r="D218" s="81"/>
      <c r="E218" s="135"/>
      <c r="F218" s="135"/>
      <c r="G218" s="82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</row>
    <row r="219" spans="1:20" ht="12.75">
      <c r="A219" s="136" t="s">
        <v>104</v>
      </c>
      <c r="B219" s="137" t="s">
        <v>237</v>
      </c>
      <c r="C219" s="138">
        <f>C212-C215</f>
        <v>0</v>
      </c>
      <c r="D219" s="81"/>
      <c r="E219" s="138">
        <f>E212-E215</f>
        <v>0</v>
      </c>
      <c r="F219" s="138">
        <f>F212-F215</f>
        <v>0</v>
      </c>
      <c r="G219" s="113"/>
      <c r="H219" s="138">
        <f>H212-H215</f>
        <v>0</v>
      </c>
      <c r="I219" s="138">
        <f aca="true" t="shared" si="32" ref="I219:T219">I212-I215</f>
        <v>0</v>
      </c>
      <c r="J219" s="138">
        <f t="shared" si="32"/>
        <v>0</v>
      </c>
      <c r="K219" s="138">
        <f t="shared" si="32"/>
        <v>0</v>
      </c>
      <c r="L219" s="138">
        <f t="shared" si="32"/>
        <v>0</v>
      </c>
      <c r="M219" s="138">
        <f t="shared" si="32"/>
        <v>0</v>
      </c>
      <c r="N219" s="138">
        <f t="shared" si="32"/>
        <v>0</v>
      </c>
      <c r="O219" s="138">
        <f t="shared" si="32"/>
        <v>0</v>
      </c>
      <c r="P219" s="138">
        <f t="shared" si="32"/>
        <v>0</v>
      </c>
      <c r="Q219" s="138">
        <f t="shared" si="32"/>
        <v>0</v>
      </c>
      <c r="R219" s="138">
        <f t="shared" si="32"/>
        <v>0</v>
      </c>
      <c r="S219" s="138">
        <f t="shared" si="32"/>
        <v>0</v>
      </c>
      <c r="T219" s="138">
        <f t="shared" si="32"/>
        <v>0</v>
      </c>
    </row>
    <row r="220" spans="1:20" ht="12.75">
      <c r="A220" s="74" t="s">
        <v>184</v>
      </c>
      <c r="B220" s="90" t="s">
        <v>238</v>
      </c>
      <c r="C220" s="139">
        <v>0</v>
      </c>
      <c r="D220" s="81"/>
      <c r="E220" s="139">
        <v>0</v>
      </c>
      <c r="F220" s="129">
        <f>C220+E220</f>
        <v>0</v>
      </c>
      <c r="G220" s="82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</row>
    <row r="221" spans="1:20" ht="12.75">
      <c r="A221" s="100" t="s">
        <v>185</v>
      </c>
      <c r="B221" s="104" t="s">
        <v>239</v>
      </c>
      <c r="C221" s="102">
        <f>C219-C220</f>
        <v>0</v>
      </c>
      <c r="D221" s="81"/>
      <c r="E221" s="102">
        <f>E219-E220</f>
        <v>0</v>
      </c>
      <c r="F221" s="129">
        <f>C221+E221</f>
        <v>0</v>
      </c>
      <c r="G221" s="82"/>
      <c r="H221" s="102">
        <f>H219-H220</f>
        <v>0</v>
      </c>
      <c r="I221" s="102">
        <f aca="true" t="shared" si="33" ref="I221:T221">I219-I220</f>
        <v>0</v>
      </c>
      <c r="J221" s="102">
        <f t="shared" si="33"/>
        <v>0</v>
      </c>
      <c r="K221" s="102">
        <f t="shared" si="33"/>
        <v>0</v>
      </c>
      <c r="L221" s="102">
        <f t="shared" si="33"/>
        <v>0</v>
      </c>
      <c r="M221" s="102">
        <f t="shared" si="33"/>
        <v>0</v>
      </c>
      <c r="N221" s="102">
        <f t="shared" si="33"/>
        <v>0</v>
      </c>
      <c r="O221" s="102">
        <f t="shared" si="33"/>
        <v>0</v>
      </c>
      <c r="P221" s="102">
        <f t="shared" si="33"/>
        <v>0</v>
      </c>
      <c r="Q221" s="102">
        <f t="shared" si="33"/>
        <v>0</v>
      </c>
      <c r="R221" s="102">
        <f t="shared" si="33"/>
        <v>0</v>
      </c>
      <c r="S221" s="102">
        <f t="shared" si="33"/>
        <v>0</v>
      </c>
      <c r="T221" s="102">
        <f t="shared" si="33"/>
        <v>0</v>
      </c>
    </row>
    <row r="222" spans="1:20" ht="12.75">
      <c r="A222" s="140"/>
      <c r="B222" s="141" t="s">
        <v>240</v>
      </c>
      <c r="C222" s="142">
        <f>C203+C205+C208+C211</f>
        <v>0</v>
      </c>
      <c r="D222" s="143"/>
      <c r="E222" s="144">
        <f>E203+E205+E208+E211</f>
        <v>0</v>
      </c>
      <c r="F222" s="144">
        <f>SUM(C222:E222)</f>
        <v>0</v>
      </c>
      <c r="G222" s="145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</row>
    <row r="223" spans="1:20" ht="12.75">
      <c r="A223" s="136"/>
      <c r="B223" s="147" t="s">
        <v>487</v>
      </c>
      <c r="C223" s="138"/>
      <c r="D223" s="249"/>
      <c r="E223" s="171"/>
      <c r="F223" s="148">
        <v>0</v>
      </c>
      <c r="G223" s="250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</row>
    <row r="224" spans="1:20" ht="12.75">
      <c r="A224" s="136"/>
      <c r="B224" s="147" t="s">
        <v>488</v>
      </c>
      <c r="C224" s="142"/>
      <c r="D224" s="143"/>
      <c r="E224" s="144"/>
      <c r="F224" s="171">
        <f>F222-F223</f>
        <v>0</v>
      </c>
      <c r="G224" s="250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</row>
    <row r="225" spans="1:20" ht="12.75">
      <c r="A225" s="244"/>
      <c r="B225" s="147" t="s">
        <v>241</v>
      </c>
      <c r="C225" s="148"/>
      <c r="D225" s="143"/>
      <c r="E225" s="148"/>
      <c r="F225" s="247">
        <f>IF(F224&gt;0,F224,0)</f>
        <v>0</v>
      </c>
      <c r="G225" s="146"/>
      <c r="H225" s="248"/>
      <c r="I225" s="248"/>
      <c r="J225" s="248"/>
      <c r="K225" s="248"/>
      <c r="L225" s="248"/>
      <c r="M225" s="248"/>
      <c r="N225" s="248"/>
      <c r="O225" s="248"/>
      <c r="P225" s="248"/>
      <c r="Q225" s="248"/>
      <c r="R225" s="248"/>
      <c r="S225" s="248"/>
      <c r="T225" s="248"/>
    </row>
    <row r="226" spans="1:20" ht="12.75">
      <c r="A226" s="136"/>
      <c r="B226" s="147" t="s">
        <v>242</v>
      </c>
      <c r="C226" s="148"/>
      <c r="D226" s="143"/>
      <c r="E226" s="148"/>
      <c r="F226" s="138">
        <f>IF(F224&lt;0,-F224,0)</f>
        <v>0</v>
      </c>
      <c r="G226" s="146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</row>
    <row r="227" spans="1:20" ht="12.75">
      <c r="A227" s="74"/>
      <c r="B227" s="74"/>
      <c r="C227" s="75" t="s">
        <v>490</v>
      </c>
      <c r="D227" s="75"/>
      <c r="E227" s="76" t="s">
        <v>194</v>
      </c>
      <c r="F227" s="76" t="s">
        <v>176</v>
      </c>
      <c r="G227" s="76"/>
      <c r="H227" s="77" t="s">
        <v>114</v>
      </c>
      <c r="I227" s="77" t="s">
        <v>115</v>
      </c>
      <c r="J227" s="77" t="s">
        <v>116</v>
      </c>
      <c r="K227" s="77" t="s">
        <v>170</v>
      </c>
      <c r="L227" s="77"/>
      <c r="M227" s="77" t="s">
        <v>171</v>
      </c>
      <c r="N227" s="77"/>
      <c r="O227" s="77" t="s">
        <v>169</v>
      </c>
      <c r="P227" s="77" t="s">
        <v>97</v>
      </c>
      <c r="Q227" s="77" t="s">
        <v>118</v>
      </c>
      <c r="R227" s="77" t="s">
        <v>119</v>
      </c>
      <c r="S227" s="77" t="s">
        <v>120</v>
      </c>
      <c r="T227" s="77" t="s">
        <v>112</v>
      </c>
    </row>
    <row r="228" spans="1:20" ht="12.75">
      <c r="A228" s="79" t="s">
        <v>195</v>
      </c>
      <c r="B228" s="80" t="s">
        <v>494</v>
      </c>
      <c r="C228" s="75" t="s">
        <v>489</v>
      </c>
      <c r="D228" s="81"/>
      <c r="E228" s="82" t="s">
        <v>198</v>
      </c>
      <c r="F228" s="82" t="s">
        <v>199</v>
      </c>
      <c r="G228" s="82"/>
      <c r="H228" s="83" t="s">
        <v>121</v>
      </c>
      <c r="I228" s="83" t="s">
        <v>122</v>
      </c>
      <c r="J228" s="83" t="s">
        <v>172</v>
      </c>
      <c r="K228" s="83" t="s">
        <v>124</v>
      </c>
      <c r="L228" s="83"/>
      <c r="M228" s="83" t="s">
        <v>173</v>
      </c>
      <c r="N228" s="83"/>
      <c r="O228" s="83" t="s">
        <v>163</v>
      </c>
      <c r="P228" s="83" t="s">
        <v>200</v>
      </c>
      <c r="Q228" s="83" t="s">
        <v>126</v>
      </c>
      <c r="R228" s="83" t="s">
        <v>123</v>
      </c>
      <c r="S228" s="83" t="s">
        <v>123</v>
      </c>
      <c r="T228" s="83" t="s">
        <v>174</v>
      </c>
    </row>
    <row r="229" spans="1:20" ht="12.75">
      <c r="A229" s="84" t="s">
        <v>201</v>
      </c>
      <c r="B229" s="85">
        <v>656245</v>
      </c>
      <c r="C229" s="86"/>
      <c r="D229" s="81"/>
      <c r="E229" s="82" t="s">
        <v>180</v>
      </c>
      <c r="F229" s="87" t="s">
        <v>177</v>
      </c>
      <c r="G229" s="82"/>
      <c r="H229" s="88"/>
      <c r="I229" s="89" t="s">
        <v>127</v>
      </c>
      <c r="J229" s="88"/>
      <c r="K229" s="83" t="s">
        <v>123</v>
      </c>
      <c r="L229" s="83"/>
      <c r="M229" s="89" t="s">
        <v>98</v>
      </c>
      <c r="N229" s="89"/>
      <c r="O229" s="89"/>
      <c r="P229" s="89"/>
      <c r="Q229" s="89" t="s">
        <v>175</v>
      </c>
      <c r="R229" s="89" t="s">
        <v>128</v>
      </c>
      <c r="S229" s="89" t="s">
        <v>128</v>
      </c>
      <c r="T229" s="89"/>
    </row>
    <row r="230" spans="1:20" ht="12.75">
      <c r="A230" s="74" t="s">
        <v>5</v>
      </c>
      <c r="B230" s="90" t="s">
        <v>203</v>
      </c>
      <c r="C230" s="91"/>
      <c r="D230" s="92"/>
      <c r="E230" s="93"/>
      <c r="F230" s="94"/>
      <c r="G230" s="82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</row>
    <row r="231" spans="1:20" ht="12.75">
      <c r="A231" s="95" t="s">
        <v>60</v>
      </c>
      <c r="B231" s="96" t="s">
        <v>204</v>
      </c>
      <c r="C231" s="97">
        <v>0</v>
      </c>
      <c r="D231" s="92"/>
      <c r="E231" s="98"/>
      <c r="F231" s="99"/>
      <c r="G231" s="82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</row>
    <row r="232" spans="1:20" ht="12.75">
      <c r="A232" s="95" t="s">
        <v>61</v>
      </c>
      <c r="B232" s="96" t="s">
        <v>205</v>
      </c>
      <c r="C232" s="97">
        <v>0</v>
      </c>
      <c r="D232" s="92"/>
      <c r="E232" s="98"/>
      <c r="F232" s="99"/>
      <c r="G232" s="82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</row>
    <row r="233" spans="1:20" ht="12.75">
      <c r="A233" s="100" t="s">
        <v>64</v>
      </c>
      <c r="B233" s="101" t="s">
        <v>206</v>
      </c>
      <c r="C233" s="102">
        <f>SUM(C231:C232)</f>
        <v>0</v>
      </c>
      <c r="D233" s="92"/>
      <c r="E233" s="98"/>
      <c r="F233" s="99"/>
      <c r="G233" s="82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</row>
    <row r="234" spans="1:20" ht="12.75">
      <c r="A234" s="100" t="s">
        <v>66</v>
      </c>
      <c r="B234" s="101" t="s">
        <v>207</v>
      </c>
      <c r="C234" s="103">
        <v>0</v>
      </c>
      <c r="D234" s="92"/>
      <c r="E234" s="98"/>
      <c r="F234" s="99"/>
      <c r="G234" s="82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</row>
    <row r="235" spans="1:20" ht="12.75">
      <c r="A235" s="95" t="s">
        <v>63</v>
      </c>
      <c r="B235" s="96" t="s">
        <v>208</v>
      </c>
      <c r="C235" s="97">
        <v>0</v>
      </c>
      <c r="D235" s="92"/>
      <c r="E235" s="98"/>
      <c r="F235" s="99"/>
      <c r="G235" s="82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</row>
    <row r="236" spans="1:20" ht="12.75">
      <c r="A236" s="95" t="s">
        <v>113</v>
      </c>
      <c r="B236" s="96" t="s">
        <v>209</v>
      </c>
      <c r="C236" s="97">
        <v>0</v>
      </c>
      <c r="D236" s="92"/>
      <c r="E236" s="98"/>
      <c r="F236" s="99"/>
      <c r="G236" s="82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</row>
    <row r="237" spans="1:20" ht="12.75">
      <c r="A237" s="95" t="s">
        <v>12</v>
      </c>
      <c r="B237" s="96" t="s">
        <v>210</v>
      </c>
      <c r="C237" s="97">
        <v>0</v>
      </c>
      <c r="D237" s="92"/>
      <c r="E237" s="98"/>
      <c r="F237" s="99"/>
      <c r="G237" s="82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</row>
    <row r="238" spans="1:20" ht="12.75">
      <c r="A238" s="100" t="s">
        <v>14</v>
      </c>
      <c r="B238" s="101" t="s">
        <v>211</v>
      </c>
      <c r="C238" s="102">
        <f>SUM(C235:C237)</f>
        <v>0</v>
      </c>
      <c r="D238" s="92"/>
      <c r="E238" s="98"/>
      <c r="F238" s="99"/>
      <c r="G238" s="82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</row>
    <row r="239" spans="1:20" ht="12.75">
      <c r="A239" s="95" t="s">
        <v>16</v>
      </c>
      <c r="B239" s="96" t="s">
        <v>212</v>
      </c>
      <c r="C239" s="97">
        <v>0</v>
      </c>
      <c r="D239" s="92"/>
      <c r="E239" s="98"/>
      <c r="F239" s="99"/>
      <c r="G239" s="82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</row>
    <row r="240" spans="1:20" ht="12.75">
      <c r="A240" s="95" t="s">
        <v>17</v>
      </c>
      <c r="B240" s="96" t="s">
        <v>213</v>
      </c>
      <c r="C240" s="97">
        <v>0</v>
      </c>
      <c r="D240" s="92"/>
      <c r="E240" s="98"/>
      <c r="F240" s="99"/>
      <c r="G240" s="82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</row>
    <row r="241" spans="1:20" ht="12.75">
      <c r="A241" s="95" t="s">
        <v>19</v>
      </c>
      <c r="B241" s="96" t="s">
        <v>214</v>
      </c>
      <c r="C241" s="97">
        <v>0</v>
      </c>
      <c r="D241" s="92"/>
      <c r="E241" s="98"/>
      <c r="F241" s="99"/>
      <c r="G241" s="82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</row>
    <row r="242" spans="1:20" ht="12.75">
      <c r="A242" s="100" t="s">
        <v>20</v>
      </c>
      <c r="B242" s="101" t="s">
        <v>215</v>
      </c>
      <c r="C242" s="102">
        <f>SUM(C239:C241)</f>
        <v>0</v>
      </c>
      <c r="D242" s="92"/>
      <c r="E242" s="98"/>
      <c r="F242" s="99"/>
      <c r="G242" s="82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</row>
    <row r="243" spans="1:20" ht="12.75">
      <c r="A243" s="100" t="s">
        <v>21</v>
      </c>
      <c r="B243" s="101" t="s">
        <v>216</v>
      </c>
      <c r="C243" s="102">
        <f>C238-C242</f>
        <v>0</v>
      </c>
      <c r="D243" s="92"/>
      <c r="E243" s="98"/>
      <c r="F243" s="99"/>
      <c r="G243" s="82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</row>
    <row r="244" spans="1:20" ht="12.75">
      <c r="A244" s="95" t="s">
        <v>22</v>
      </c>
      <c r="B244" s="96" t="s">
        <v>217</v>
      </c>
      <c r="C244" s="97">
        <v>0</v>
      </c>
      <c r="D244" s="92"/>
      <c r="E244" s="98"/>
      <c r="F244" s="99"/>
      <c r="G244" s="82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</row>
    <row r="245" spans="1:20" ht="12.75">
      <c r="A245" s="95" t="s">
        <v>23</v>
      </c>
      <c r="B245" s="96" t="s">
        <v>218</v>
      </c>
      <c r="C245" s="97">
        <v>0</v>
      </c>
      <c r="D245" s="92"/>
      <c r="E245" s="98"/>
      <c r="F245" s="99"/>
      <c r="G245" s="82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</row>
    <row r="246" spans="1:20" ht="12.75">
      <c r="A246" s="100" t="s">
        <v>24</v>
      </c>
      <c r="B246" s="104" t="s">
        <v>219</v>
      </c>
      <c r="C246" s="102">
        <f>SUM(C244:C245)</f>
        <v>0</v>
      </c>
      <c r="D246" s="92"/>
      <c r="E246" s="98"/>
      <c r="F246" s="99"/>
      <c r="G246" s="82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</row>
    <row r="247" spans="1:20" ht="12.75">
      <c r="A247" s="100" t="s">
        <v>25</v>
      </c>
      <c r="B247" s="104" t="s">
        <v>220</v>
      </c>
      <c r="C247" s="103">
        <v>0</v>
      </c>
      <c r="D247" s="92"/>
      <c r="E247" s="98"/>
      <c r="F247" s="99"/>
      <c r="G247" s="82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</row>
    <row r="248" spans="1:20" ht="12.75">
      <c r="A248" s="100" t="s">
        <v>26</v>
      </c>
      <c r="B248" s="101" t="s">
        <v>221</v>
      </c>
      <c r="C248" s="105">
        <f>C233+C234+C243-C246-C247</f>
        <v>0</v>
      </c>
      <c r="D248" s="92"/>
      <c r="E248" s="98"/>
      <c r="F248" s="99"/>
      <c r="G248" s="82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</row>
    <row r="249" spans="1:20" ht="12.75">
      <c r="A249" s="95" t="s">
        <v>28</v>
      </c>
      <c r="B249" s="96" t="s">
        <v>222</v>
      </c>
      <c r="C249" s="97">
        <v>0</v>
      </c>
      <c r="D249" s="92"/>
      <c r="E249" s="98"/>
      <c r="F249" s="99"/>
      <c r="G249" s="82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</row>
    <row r="250" spans="1:20" ht="12.75">
      <c r="A250" s="95" t="s">
        <v>29</v>
      </c>
      <c r="B250" s="96" t="s">
        <v>223</v>
      </c>
      <c r="C250" s="97">
        <v>0</v>
      </c>
      <c r="D250" s="92"/>
      <c r="E250" s="98"/>
      <c r="F250" s="99"/>
      <c r="G250" s="82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</row>
    <row r="251" spans="1:20" ht="12.75">
      <c r="A251" s="95" t="s">
        <v>34</v>
      </c>
      <c r="B251" s="96" t="s">
        <v>224</v>
      </c>
      <c r="C251" s="97">
        <v>0</v>
      </c>
      <c r="D251" s="92"/>
      <c r="E251" s="98"/>
      <c r="F251" s="99"/>
      <c r="G251" s="82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</row>
    <row r="252" spans="1:20" ht="12.75">
      <c r="A252" s="95" t="s">
        <v>35</v>
      </c>
      <c r="B252" s="96" t="s">
        <v>225</v>
      </c>
      <c r="C252" s="97">
        <v>0</v>
      </c>
      <c r="D252" s="92"/>
      <c r="E252" s="98"/>
      <c r="F252" s="99"/>
      <c r="G252" s="82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</row>
    <row r="253" spans="1:20" ht="12.75">
      <c r="A253" s="100" t="s">
        <v>67</v>
      </c>
      <c r="B253" s="104" t="s">
        <v>226</v>
      </c>
      <c r="C253" s="106">
        <f>SUM(C249:C252)</f>
        <v>0</v>
      </c>
      <c r="D253" s="92"/>
      <c r="E253" s="98"/>
      <c r="F253" s="99"/>
      <c r="G253" s="82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</row>
    <row r="254" spans="1:20" ht="12.75">
      <c r="A254" s="95" t="s">
        <v>102</v>
      </c>
      <c r="B254" s="96" t="s">
        <v>227</v>
      </c>
      <c r="C254" s="107">
        <v>0</v>
      </c>
      <c r="D254" s="92"/>
      <c r="E254" s="98"/>
      <c r="F254" s="99"/>
      <c r="G254" s="82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</row>
    <row r="255" spans="1:20" ht="12.75">
      <c r="A255" s="108" t="s">
        <v>129</v>
      </c>
      <c r="B255" s="109" t="s">
        <v>228</v>
      </c>
      <c r="C255" s="110">
        <f>C248+C253+C254</f>
        <v>0</v>
      </c>
      <c r="D255" s="92"/>
      <c r="E255" s="111"/>
      <c r="F255" s="112">
        <f>C255</f>
        <v>0</v>
      </c>
      <c r="G255" s="113"/>
      <c r="H255" s="114">
        <v>0</v>
      </c>
      <c r="I255" s="114">
        <v>0</v>
      </c>
      <c r="J255" s="114">
        <v>0</v>
      </c>
      <c r="K255" s="114"/>
      <c r="L255" s="114"/>
      <c r="M255" s="114"/>
      <c r="N255" s="114"/>
      <c r="O255" s="114">
        <v>0</v>
      </c>
      <c r="P255" s="114">
        <v>0</v>
      </c>
      <c r="Q255" s="114">
        <v>0</v>
      </c>
      <c r="R255" s="114">
        <v>0</v>
      </c>
      <c r="S255" s="114">
        <v>0</v>
      </c>
      <c r="T255" s="112">
        <f>SUM(H255:S255)</f>
        <v>0</v>
      </c>
    </row>
    <row r="256" spans="1:20" ht="12.75">
      <c r="A256" s="95" t="s">
        <v>130</v>
      </c>
      <c r="B256" s="96" t="s">
        <v>229</v>
      </c>
      <c r="C256" s="97">
        <v>0</v>
      </c>
      <c r="D256" s="92"/>
      <c r="E256" s="115"/>
      <c r="F256" s="116"/>
      <c r="G256" s="117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</row>
    <row r="257" spans="1:20" ht="12.75">
      <c r="A257" s="95" t="s">
        <v>131</v>
      </c>
      <c r="B257" s="96" t="s">
        <v>230</v>
      </c>
      <c r="C257" s="97">
        <v>0</v>
      </c>
      <c r="D257" s="92"/>
      <c r="E257" s="118">
        <v>0</v>
      </c>
      <c r="F257" s="119">
        <f>E257</f>
        <v>0</v>
      </c>
      <c r="G257" s="82"/>
      <c r="H257" s="120">
        <v>0</v>
      </c>
      <c r="I257" s="120">
        <v>0</v>
      </c>
      <c r="J257" s="120">
        <v>0</v>
      </c>
      <c r="K257" s="120"/>
      <c r="L257" s="120"/>
      <c r="M257" s="120"/>
      <c r="N257" s="120"/>
      <c r="O257" s="120"/>
      <c r="P257" s="120"/>
      <c r="Q257" s="120"/>
      <c r="R257" s="120">
        <v>0</v>
      </c>
      <c r="S257" s="120"/>
      <c r="T257" s="121">
        <f>SUM(H257:S257)</f>
        <v>0</v>
      </c>
    </row>
    <row r="258" spans="1:20" ht="12.75">
      <c r="A258" s="108" t="s">
        <v>108</v>
      </c>
      <c r="B258" s="109" t="s">
        <v>231</v>
      </c>
      <c r="C258" s="110">
        <f>SUM(C255:C257)</f>
        <v>0</v>
      </c>
      <c r="D258" s="122"/>
      <c r="E258" s="112">
        <f>E257</f>
        <v>0</v>
      </c>
      <c r="F258" s="112">
        <f>SUM(C258:E258)</f>
        <v>0</v>
      </c>
      <c r="G258" s="113"/>
      <c r="H258" s="112">
        <f>H255+H257</f>
        <v>0</v>
      </c>
      <c r="I258" s="112">
        <f aca="true" t="shared" si="34" ref="I258:T258">I255+I257</f>
        <v>0</v>
      </c>
      <c r="J258" s="112">
        <f t="shared" si="34"/>
        <v>0</v>
      </c>
      <c r="K258" s="112">
        <f t="shared" si="34"/>
        <v>0</v>
      </c>
      <c r="L258" s="112">
        <f t="shared" si="34"/>
        <v>0</v>
      </c>
      <c r="M258" s="112">
        <f t="shared" si="34"/>
        <v>0</v>
      </c>
      <c r="N258" s="112">
        <f t="shared" si="34"/>
        <v>0</v>
      </c>
      <c r="O258" s="112">
        <f t="shared" si="34"/>
        <v>0</v>
      </c>
      <c r="P258" s="112">
        <f t="shared" si="34"/>
        <v>0</v>
      </c>
      <c r="Q258" s="112">
        <f t="shared" si="34"/>
        <v>0</v>
      </c>
      <c r="R258" s="112">
        <f t="shared" si="34"/>
        <v>0</v>
      </c>
      <c r="S258" s="112">
        <f t="shared" si="34"/>
        <v>0</v>
      </c>
      <c r="T258" s="112">
        <f t="shared" si="34"/>
        <v>0</v>
      </c>
    </row>
    <row r="259" spans="1:20" ht="12.75">
      <c r="A259" s="74" t="s">
        <v>103</v>
      </c>
      <c r="B259" s="90" t="s">
        <v>232</v>
      </c>
      <c r="C259" s="123">
        <v>0</v>
      </c>
      <c r="D259" s="81"/>
      <c r="E259" s="120"/>
      <c r="F259" s="124"/>
      <c r="G259" s="82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</row>
    <row r="260" spans="1:20" ht="12.75">
      <c r="A260" s="125" t="s">
        <v>132</v>
      </c>
      <c r="B260" s="126" t="s">
        <v>233</v>
      </c>
      <c r="C260" s="123">
        <v>0</v>
      </c>
      <c r="D260" s="81"/>
      <c r="E260" s="120">
        <v>0</v>
      </c>
      <c r="F260" s="119">
        <f>SUM(C260:E260)</f>
        <v>0</v>
      </c>
      <c r="G260" s="82"/>
      <c r="H260" s="120">
        <v>0</v>
      </c>
      <c r="I260" s="120">
        <v>0</v>
      </c>
      <c r="J260" s="120">
        <v>0</v>
      </c>
      <c r="K260" s="120"/>
      <c r="L260" s="120"/>
      <c r="M260" s="120"/>
      <c r="N260" s="120"/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1">
        <f>SUM(H260:S260)</f>
        <v>0</v>
      </c>
    </row>
    <row r="261" spans="1:20" ht="12.75">
      <c r="A261" s="108"/>
      <c r="B261" s="127" t="s">
        <v>234</v>
      </c>
      <c r="C261" s="128">
        <f>SUM(C259:C260)</f>
        <v>0</v>
      </c>
      <c r="D261" s="81"/>
      <c r="E261" s="128">
        <f>SUM(E259:E260)</f>
        <v>0</v>
      </c>
      <c r="F261" s="128">
        <f>SUM(F259:F260)</f>
        <v>0</v>
      </c>
      <c r="G261" s="113"/>
      <c r="H261" s="128">
        <f>SUM(H259:H260)</f>
        <v>0</v>
      </c>
      <c r="I261" s="128">
        <f aca="true" t="shared" si="35" ref="I261:T261">SUM(I259:I260)</f>
        <v>0</v>
      </c>
      <c r="J261" s="128">
        <f t="shared" si="35"/>
        <v>0</v>
      </c>
      <c r="K261" s="128">
        <f t="shared" si="35"/>
        <v>0</v>
      </c>
      <c r="L261" s="128">
        <f t="shared" si="35"/>
        <v>0</v>
      </c>
      <c r="M261" s="128">
        <f t="shared" si="35"/>
        <v>0</v>
      </c>
      <c r="N261" s="128">
        <f t="shared" si="35"/>
        <v>0</v>
      </c>
      <c r="O261" s="128">
        <f t="shared" si="35"/>
        <v>0</v>
      </c>
      <c r="P261" s="128">
        <f t="shared" si="35"/>
        <v>0</v>
      </c>
      <c r="Q261" s="128">
        <f t="shared" si="35"/>
        <v>0</v>
      </c>
      <c r="R261" s="128">
        <f t="shared" si="35"/>
        <v>0</v>
      </c>
      <c r="S261" s="128">
        <f t="shared" si="35"/>
        <v>0</v>
      </c>
      <c r="T261" s="128">
        <f t="shared" si="35"/>
        <v>0</v>
      </c>
    </row>
    <row r="262" spans="1:20" ht="12.75">
      <c r="A262" s="100" t="s">
        <v>107</v>
      </c>
      <c r="B262" s="104" t="s">
        <v>235</v>
      </c>
      <c r="C262" s="103">
        <v>0</v>
      </c>
      <c r="D262" s="81"/>
      <c r="E262" s="129">
        <f>F262-C262</f>
        <v>0</v>
      </c>
      <c r="F262" s="129">
        <f>H261+I261+J261+Q261</f>
        <v>0</v>
      </c>
      <c r="G262" s="82"/>
      <c r="H262" s="129">
        <f>H261</f>
        <v>0</v>
      </c>
      <c r="I262" s="129">
        <f>I261</f>
        <v>0</v>
      </c>
      <c r="J262" s="129">
        <f>J261</f>
        <v>0</v>
      </c>
      <c r="K262" s="129">
        <f aca="true" t="shared" si="36" ref="K262:P262">K261</f>
        <v>0</v>
      </c>
      <c r="L262" s="129">
        <f t="shared" si="36"/>
        <v>0</v>
      </c>
      <c r="M262" s="129">
        <f t="shared" si="36"/>
        <v>0</v>
      </c>
      <c r="N262" s="129">
        <f t="shared" si="36"/>
        <v>0</v>
      </c>
      <c r="O262" s="129">
        <f t="shared" si="36"/>
        <v>0</v>
      </c>
      <c r="P262" s="129">
        <f t="shared" si="36"/>
        <v>0</v>
      </c>
      <c r="Q262" s="129">
        <f>Q261</f>
        <v>0</v>
      </c>
      <c r="R262" s="130"/>
      <c r="S262" s="130"/>
      <c r="T262" s="129">
        <f>SUM(H262:S262)</f>
        <v>0</v>
      </c>
    </row>
    <row r="263" spans="1:20" ht="12.75">
      <c r="A263" s="100" t="s">
        <v>133</v>
      </c>
      <c r="B263" s="104" t="s">
        <v>236</v>
      </c>
      <c r="C263" s="102">
        <f>C261-C262</f>
        <v>0</v>
      </c>
      <c r="D263" s="81"/>
      <c r="E263" s="129">
        <f>F263-C263</f>
        <v>0</v>
      </c>
      <c r="F263" s="131">
        <f>F261-F262</f>
        <v>0</v>
      </c>
      <c r="G263" s="82"/>
      <c r="H263" s="131">
        <f>H261-H262</f>
        <v>0</v>
      </c>
      <c r="I263" s="131">
        <f aca="true" t="shared" si="37" ref="I263:T263">I261-I262</f>
        <v>0</v>
      </c>
      <c r="J263" s="131">
        <f t="shared" si="37"/>
        <v>0</v>
      </c>
      <c r="K263" s="131">
        <f t="shared" si="37"/>
        <v>0</v>
      </c>
      <c r="L263" s="131">
        <f t="shared" si="37"/>
        <v>0</v>
      </c>
      <c r="M263" s="131">
        <f t="shared" si="37"/>
        <v>0</v>
      </c>
      <c r="N263" s="131">
        <f t="shared" si="37"/>
        <v>0</v>
      </c>
      <c r="O263" s="131">
        <f t="shared" si="37"/>
        <v>0</v>
      </c>
      <c r="P263" s="131">
        <f t="shared" si="37"/>
        <v>0</v>
      </c>
      <c r="Q263" s="131">
        <f t="shared" si="37"/>
        <v>0</v>
      </c>
      <c r="R263" s="131">
        <f t="shared" si="37"/>
        <v>0</v>
      </c>
      <c r="S263" s="131">
        <f t="shared" si="37"/>
        <v>0</v>
      </c>
      <c r="T263" s="131">
        <f t="shared" si="37"/>
        <v>0</v>
      </c>
    </row>
    <row r="264" spans="1:20" ht="12.75">
      <c r="A264" s="132"/>
      <c r="B264" s="133"/>
      <c r="C264" s="134"/>
      <c r="D264" s="81"/>
      <c r="E264" s="135"/>
      <c r="F264" s="135"/>
      <c r="G264" s="82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</row>
    <row r="265" spans="1:20" ht="12.75">
      <c r="A265" s="136" t="s">
        <v>104</v>
      </c>
      <c r="B265" s="137" t="s">
        <v>237</v>
      </c>
      <c r="C265" s="138">
        <f>C258-C261</f>
        <v>0</v>
      </c>
      <c r="D265" s="81"/>
      <c r="E265" s="138">
        <f>E258-E261</f>
        <v>0</v>
      </c>
      <c r="F265" s="138">
        <f>F258-F261</f>
        <v>0</v>
      </c>
      <c r="G265" s="113"/>
      <c r="H265" s="138">
        <f>H258-H261</f>
        <v>0</v>
      </c>
      <c r="I265" s="138">
        <f aca="true" t="shared" si="38" ref="I265:T265">I258-I261</f>
        <v>0</v>
      </c>
      <c r="J265" s="138">
        <f t="shared" si="38"/>
        <v>0</v>
      </c>
      <c r="K265" s="138">
        <f t="shared" si="38"/>
        <v>0</v>
      </c>
      <c r="L265" s="138">
        <f t="shared" si="38"/>
        <v>0</v>
      </c>
      <c r="M265" s="138">
        <f t="shared" si="38"/>
        <v>0</v>
      </c>
      <c r="N265" s="138">
        <f t="shared" si="38"/>
        <v>0</v>
      </c>
      <c r="O265" s="138">
        <f t="shared" si="38"/>
        <v>0</v>
      </c>
      <c r="P265" s="138">
        <f t="shared" si="38"/>
        <v>0</v>
      </c>
      <c r="Q265" s="138">
        <f t="shared" si="38"/>
        <v>0</v>
      </c>
      <c r="R265" s="138">
        <f t="shared" si="38"/>
        <v>0</v>
      </c>
      <c r="S265" s="138">
        <f t="shared" si="38"/>
        <v>0</v>
      </c>
      <c r="T265" s="138">
        <f t="shared" si="38"/>
        <v>0</v>
      </c>
    </row>
    <row r="266" spans="1:20" ht="12.75">
      <c r="A266" s="74" t="s">
        <v>184</v>
      </c>
      <c r="B266" s="90" t="s">
        <v>238</v>
      </c>
      <c r="C266" s="139">
        <v>0</v>
      </c>
      <c r="D266" s="81"/>
      <c r="E266" s="139">
        <v>0</v>
      </c>
      <c r="F266" s="129">
        <f>C266+E266</f>
        <v>0</v>
      </c>
      <c r="G266" s="82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>
        <v>0</v>
      </c>
    </row>
    <row r="267" spans="1:20" ht="12.75">
      <c r="A267" s="100" t="s">
        <v>185</v>
      </c>
      <c r="B267" s="104" t="s">
        <v>239</v>
      </c>
      <c r="C267" s="102">
        <f>C265-C266</f>
        <v>0</v>
      </c>
      <c r="D267" s="81"/>
      <c r="E267" s="102">
        <f>E265-E266</f>
        <v>0</v>
      </c>
      <c r="F267" s="129">
        <f>C267+E267</f>
        <v>0</v>
      </c>
      <c r="G267" s="82"/>
      <c r="H267" s="102">
        <f>H265-H266</f>
        <v>0</v>
      </c>
      <c r="I267" s="102">
        <f aca="true" t="shared" si="39" ref="I267:T267">I265-I266</f>
        <v>0</v>
      </c>
      <c r="J267" s="102">
        <f t="shared" si="39"/>
        <v>0</v>
      </c>
      <c r="K267" s="102">
        <f t="shared" si="39"/>
        <v>0</v>
      </c>
      <c r="L267" s="102">
        <f t="shared" si="39"/>
        <v>0</v>
      </c>
      <c r="M267" s="102">
        <f t="shared" si="39"/>
        <v>0</v>
      </c>
      <c r="N267" s="102">
        <f t="shared" si="39"/>
        <v>0</v>
      </c>
      <c r="O267" s="102">
        <f t="shared" si="39"/>
        <v>0</v>
      </c>
      <c r="P267" s="102">
        <f t="shared" si="39"/>
        <v>0</v>
      </c>
      <c r="Q267" s="102">
        <f t="shared" si="39"/>
        <v>0</v>
      </c>
      <c r="R267" s="102">
        <f t="shared" si="39"/>
        <v>0</v>
      </c>
      <c r="S267" s="102">
        <f t="shared" si="39"/>
        <v>0</v>
      </c>
      <c r="T267" s="102">
        <f t="shared" si="39"/>
        <v>0</v>
      </c>
    </row>
    <row r="268" spans="1:20" ht="12.75">
      <c r="A268" s="140"/>
      <c r="B268" s="141" t="s">
        <v>240</v>
      </c>
      <c r="C268" s="142">
        <f>C249+C251+C254+C257</f>
        <v>0</v>
      </c>
      <c r="D268" s="143"/>
      <c r="E268" s="144">
        <f>E249+E251+E254+E257</f>
        <v>0</v>
      </c>
      <c r="F268" s="144">
        <f>SUM(C268:E268)</f>
        <v>0</v>
      </c>
      <c r="G268" s="145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</row>
    <row r="269" spans="1:20" ht="12.75">
      <c r="A269" s="136"/>
      <c r="B269" s="147" t="s">
        <v>487</v>
      </c>
      <c r="C269" s="138"/>
      <c r="D269" s="249"/>
      <c r="E269" s="171"/>
      <c r="F269" s="148">
        <v>0</v>
      </c>
      <c r="G269" s="250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</row>
    <row r="270" spans="1:20" ht="12.75">
      <c r="A270" s="136"/>
      <c r="B270" s="147" t="s">
        <v>488</v>
      </c>
      <c r="C270" s="142"/>
      <c r="D270" s="143"/>
      <c r="E270" s="144"/>
      <c r="F270" s="171">
        <f>F268-F269</f>
        <v>0</v>
      </c>
      <c r="G270" s="250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</row>
    <row r="271" spans="1:20" ht="12.75">
      <c r="A271" s="244"/>
      <c r="B271" s="147" t="s">
        <v>241</v>
      </c>
      <c r="C271" s="148"/>
      <c r="D271" s="143"/>
      <c r="E271" s="148"/>
      <c r="F271" s="247">
        <f>IF(F270&gt;0,F270,0)</f>
        <v>0</v>
      </c>
      <c r="G271" s="146"/>
      <c r="H271" s="248"/>
      <c r="I271" s="248"/>
      <c r="J271" s="248"/>
      <c r="K271" s="248"/>
      <c r="L271" s="248"/>
      <c r="M271" s="248"/>
      <c r="N271" s="248"/>
      <c r="O271" s="248"/>
      <c r="P271" s="248"/>
      <c r="Q271" s="248"/>
      <c r="R271" s="248"/>
      <c r="S271" s="248"/>
      <c r="T271" s="248"/>
    </row>
    <row r="272" spans="1:20" ht="12.75">
      <c r="A272" s="136"/>
      <c r="B272" s="147" t="s">
        <v>242</v>
      </c>
      <c r="C272" s="148"/>
      <c r="D272" s="143"/>
      <c r="E272" s="148"/>
      <c r="F272" s="138">
        <f>IF(F270&lt;0,-F270,0)</f>
        <v>0</v>
      </c>
      <c r="G272" s="146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</row>
    <row r="273" spans="1:20" ht="12.75">
      <c r="A273" s="74"/>
      <c r="B273" s="74"/>
      <c r="C273" s="75" t="s">
        <v>490</v>
      </c>
      <c r="D273" s="75"/>
      <c r="E273" s="76" t="s">
        <v>194</v>
      </c>
      <c r="F273" s="76" t="s">
        <v>176</v>
      </c>
      <c r="G273" s="76"/>
      <c r="H273" s="77" t="s">
        <v>114</v>
      </c>
      <c r="I273" s="77" t="s">
        <v>115</v>
      </c>
      <c r="J273" s="77" t="s">
        <v>116</v>
      </c>
      <c r="K273" s="77" t="s">
        <v>170</v>
      </c>
      <c r="L273" s="77"/>
      <c r="M273" s="77" t="s">
        <v>171</v>
      </c>
      <c r="N273" s="77"/>
      <c r="O273" s="77" t="s">
        <v>169</v>
      </c>
      <c r="P273" s="77" t="s">
        <v>97</v>
      </c>
      <c r="Q273" s="77" t="s">
        <v>118</v>
      </c>
      <c r="R273" s="77" t="s">
        <v>119</v>
      </c>
      <c r="S273" s="77" t="s">
        <v>120</v>
      </c>
      <c r="T273" s="77" t="s">
        <v>112</v>
      </c>
    </row>
    <row r="274" spans="1:20" ht="12.75">
      <c r="A274" s="79" t="s">
        <v>195</v>
      </c>
      <c r="B274" s="80" t="s">
        <v>495</v>
      </c>
      <c r="C274" s="75" t="s">
        <v>489</v>
      </c>
      <c r="D274" s="81"/>
      <c r="E274" s="82" t="s">
        <v>198</v>
      </c>
      <c r="F274" s="82" t="s">
        <v>199</v>
      </c>
      <c r="G274" s="82"/>
      <c r="H274" s="83" t="s">
        <v>121</v>
      </c>
      <c r="I274" s="83" t="s">
        <v>122</v>
      </c>
      <c r="J274" s="83" t="s">
        <v>172</v>
      </c>
      <c r="K274" s="83" t="s">
        <v>124</v>
      </c>
      <c r="L274" s="83"/>
      <c r="M274" s="83" t="s">
        <v>173</v>
      </c>
      <c r="N274" s="83"/>
      <c r="O274" s="83" t="s">
        <v>163</v>
      </c>
      <c r="P274" s="83" t="s">
        <v>200</v>
      </c>
      <c r="Q274" s="83" t="s">
        <v>126</v>
      </c>
      <c r="R274" s="83" t="s">
        <v>123</v>
      </c>
      <c r="S274" s="83" t="s">
        <v>123</v>
      </c>
      <c r="T274" s="83" t="s">
        <v>174</v>
      </c>
    </row>
    <row r="275" spans="1:20" ht="12.75">
      <c r="A275" s="84" t="s">
        <v>201</v>
      </c>
      <c r="B275" s="85">
        <v>656256</v>
      </c>
      <c r="C275" s="86"/>
      <c r="D275" s="81"/>
      <c r="E275" s="82" t="s">
        <v>180</v>
      </c>
      <c r="F275" s="87" t="s">
        <v>177</v>
      </c>
      <c r="G275" s="82"/>
      <c r="H275" s="88"/>
      <c r="I275" s="89" t="s">
        <v>127</v>
      </c>
      <c r="J275" s="88"/>
      <c r="K275" s="83" t="s">
        <v>123</v>
      </c>
      <c r="L275" s="83"/>
      <c r="M275" s="89" t="s">
        <v>98</v>
      </c>
      <c r="N275" s="89"/>
      <c r="O275" s="89"/>
      <c r="P275" s="89"/>
      <c r="Q275" s="89" t="s">
        <v>175</v>
      </c>
      <c r="R275" s="89" t="s">
        <v>128</v>
      </c>
      <c r="S275" s="89" t="s">
        <v>128</v>
      </c>
      <c r="T275" s="89"/>
    </row>
    <row r="276" spans="1:20" ht="12.75">
      <c r="A276" s="74" t="s">
        <v>5</v>
      </c>
      <c r="B276" s="90" t="s">
        <v>203</v>
      </c>
      <c r="C276" s="91"/>
      <c r="D276" s="92"/>
      <c r="E276" s="93"/>
      <c r="F276" s="94"/>
      <c r="G276" s="82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</row>
    <row r="277" spans="1:20" ht="12.75">
      <c r="A277" s="95" t="s">
        <v>60</v>
      </c>
      <c r="B277" s="96" t="s">
        <v>204</v>
      </c>
      <c r="C277" s="97">
        <v>0</v>
      </c>
      <c r="D277" s="92"/>
      <c r="E277" s="98"/>
      <c r="F277" s="99"/>
      <c r="G277" s="82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</row>
    <row r="278" spans="1:20" ht="12.75">
      <c r="A278" s="95" t="s">
        <v>61</v>
      </c>
      <c r="B278" s="96" t="s">
        <v>205</v>
      </c>
      <c r="C278" s="97">
        <v>0</v>
      </c>
      <c r="D278" s="92"/>
      <c r="E278" s="98"/>
      <c r="F278" s="99"/>
      <c r="G278" s="82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</row>
    <row r="279" spans="1:20" ht="12.75">
      <c r="A279" s="100" t="s">
        <v>64</v>
      </c>
      <c r="B279" s="101" t="s">
        <v>206</v>
      </c>
      <c r="C279" s="102">
        <f>SUM(C277:C278)</f>
        <v>0</v>
      </c>
      <c r="D279" s="92"/>
      <c r="E279" s="98"/>
      <c r="F279" s="99"/>
      <c r="G279" s="82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</row>
    <row r="280" spans="1:20" ht="12.75">
      <c r="A280" s="100" t="s">
        <v>66</v>
      </c>
      <c r="B280" s="101" t="s">
        <v>207</v>
      </c>
      <c r="C280" s="103">
        <v>0</v>
      </c>
      <c r="D280" s="92"/>
      <c r="E280" s="98"/>
      <c r="F280" s="99"/>
      <c r="G280" s="82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</row>
    <row r="281" spans="1:20" ht="12.75">
      <c r="A281" s="95" t="s">
        <v>63</v>
      </c>
      <c r="B281" s="96" t="s">
        <v>208</v>
      </c>
      <c r="C281" s="97">
        <v>0</v>
      </c>
      <c r="D281" s="92"/>
      <c r="E281" s="98"/>
      <c r="F281" s="99"/>
      <c r="G281" s="82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</row>
    <row r="282" spans="1:20" ht="12.75">
      <c r="A282" s="95" t="s">
        <v>113</v>
      </c>
      <c r="B282" s="96" t="s">
        <v>209</v>
      </c>
      <c r="C282" s="97">
        <v>0</v>
      </c>
      <c r="D282" s="92"/>
      <c r="E282" s="98"/>
      <c r="F282" s="99"/>
      <c r="G282" s="82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</row>
    <row r="283" spans="1:20" ht="12.75">
      <c r="A283" s="95" t="s">
        <v>12</v>
      </c>
      <c r="B283" s="96" t="s">
        <v>210</v>
      </c>
      <c r="C283" s="97">
        <v>0</v>
      </c>
      <c r="D283" s="92"/>
      <c r="E283" s="98"/>
      <c r="F283" s="99"/>
      <c r="G283" s="82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</row>
    <row r="284" spans="1:20" ht="12.75">
      <c r="A284" s="100" t="s">
        <v>14</v>
      </c>
      <c r="B284" s="101" t="s">
        <v>211</v>
      </c>
      <c r="C284" s="102">
        <f>SUM(C281:C283)</f>
        <v>0</v>
      </c>
      <c r="D284" s="92"/>
      <c r="E284" s="98"/>
      <c r="F284" s="99"/>
      <c r="G284" s="82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</row>
    <row r="285" spans="1:20" ht="12.75">
      <c r="A285" s="95" t="s">
        <v>16</v>
      </c>
      <c r="B285" s="96" t="s">
        <v>212</v>
      </c>
      <c r="C285" s="97">
        <v>0</v>
      </c>
      <c r="D285" s="92"/>
      <c r="E285" s="98"/>
      <c r="F285" s="99"/>
      <c r="G285" s="82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</row>
    <row r="286" spans="1:20" ht="12.75">
      <c r="A286" s="95" t="s">
        <v>17</v>
      </c>
      <c r="B286" s="96" t="s">
        <v>213</v>
      </c>
      <c r="C286" s="97">
        <v>0</v>
      </c>
      <c r="D286" s="92"/>
      <c r="E286" s="98"/>
      <c r="F286" s="99"/>
      <c r="G286" s="82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</row>
    <row r="287" spans="1:20" ht="12.75">
      <c r="A287" s="95" t="s">
        <v>19</v>
      </c>
      <c r="B287" s="96" t="s">
        <v>214</v>
      </c>
      <c r="C287" s="97">
        <v>0</v>
      </c>
      <c r="D287" s="92"/>
      <c r="E287" s="98"/>
      <c r="F287" s="99"/>
      <c r="G287" s="82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</row>
    <row r="288" spans="1:20" ht="12.75">
      <c r="A288" s="100" t="s">
        <v>20</v>
      </c>
      <c r="B288" s="101" t="s">
        <v>215</v>
      </c>
      <c r="C288" s="102">
        <f>SUM(C285:C287)</f>
        <v>0</v>
      </c>
      <c r="D288" s="92"/>
      <c r="E288" s="98"/>
      <c r="F288" s="99"/>
      <c r="G288" s="82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</row>
    <row r="289" spans="1:20" ht="12.75">
      <c r="A289" s="100" t="s">
        <v>21</v>
      </c>
      <c r="B289" s="101" t="s">
        <v>216</v>
      </c>
      <c r="C289" s="102">
        <f>C284-C288</f>
        <v>0</v>
      </c>
      <c r="D289" s="92"/>
      <c r="E289" s="98"/>
      <c r="F289" s="99"/>
      <c r="G289" s="82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</row>
    <row r="290" spans="1:20" ht="12.75">
      <c r="A290" s="95" t="s">
        <v>22</v>
      </c>
      <c r="B290" s="96" t="s">
        <v>217</v>
      </c>
      <c r="C290" s="97">
        <v>0</v>
      </c>
      <c r="D290" s="92"/>
      <c r="E290" s="98"/>
      <c r="F290" s="99"/>
      <c r="G290" s="82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</row>
    <row r="291" spans="1:20" ht="12.75">
      <c r="A291" s="95" t="s">
        <v>23</v>
      </c>
      <c r="B291" s="96" t="s">
        <v>218</v>
      </c>
      <c r="C291" s="97">
        <v>0</v>
      </c>
      <c r="D291" s="92"/>
      <c r="E291" s="98"/>
      <c r="F291" s="99"/>
      <c r="G291" s="82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</row>
    <row r="292" spans="1:20" ht="12.75">
      <c r="A292" s="100" t="s">
        <v>24</v>
      </c>
      <c r="B292" s="104" t="s">
        <v>219</v>
      </c>
      <c r="C292" s="102">
        <f>SUM(C290:C291)</f>
        <v>0</v>
      </c>
      <c r="D292" s="92"/>
      <c r="E292" s="98"/>
      <c r="F292" s="99"/>
      <c r="G292" s="82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</row>
    <row r="293" spans="1:20" ht="12.75">
      <c r="A293" s="100" t="s">
        <v>25</v>
      </c>
      <c r="B293" s="104" t="s">
        <v>220</v>
      </c>
      <c r="C293" s="103">
        <v>0</v>
      </c>
      <c r="D293" s="92"/>
      <c r="E293" s="98"/>
      <c r="F293" s="99"/>
      <c r="G293" s="82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</row>
    <row r="294" spans="1:20" ht="12.75">
      <c r="A294" s="100" t="s">
        <v>26</v>
      </c>
      <c r="B294" s="101" t="s">
        <v>221</v>
      </c>
      <c r="C294" s="105">
        <f>C279+C280+C289-C292-C293</f>
        <v>0</v>
      </c>
      <c r="D294" s="92"/>
      <c r="E294" s="98"/>
      <c r="F294" s="99"/>
      <c r="G294" s="82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</row>
    <row r="295" spans="1:20" ht="12.75">
      <c r="A295" s="95" t="s">
        <v>28</v>
      </c>
      <c r="B295" s="96" t="s">
        <v>222</v>
      </c>
      <c r="C295" s="97">
        <v>0</v>
      </c>
      <c r="D295" s="92"/>
      <c r="E295" s="98"/>
      <c r="F295" s="99"/>
      <c r="G295" s="82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</row>
    <row r="296" spans="1:20" ht="12.75">
      <c r="A296" s="95" t="s">
        <v>29</v>
      </c>
      <c r="B296" s="96" t="s">
        <v>223</v>
      </c>
      <c r="C296" s="97">
        <v>0</v>
      </c>
      <c r="D296" s="92"/>
      <c r="E296" s="98"/>
      <c r="F296" s="99"/>
      <c r="G296" s="82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</row>
    <row r="297" spans="1:20" ht="12.75">
      <c r="A297" s="95" t="s">
        <v>34</v>
      </c>
      <c r="B297" s="96" t="s">
        <v>224</v>
      </c>
      <c r="C297" s="97">
        <v>0</v>
      </c>
      <c r="D297" s="92"/>
      <c r="E297" s="98"/>
      <c r="F297" s="99"/>
      <c r="G297" s="82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</row>
    <row r="298" spans="1:20" ht="12.75">
      <c r="A298" s="95" t="s">
        <v>35</v>
      </c>
      <c r="B298" s="96" t="s">
        <v>225</v>
      </c>
      <c r="C298" s="97">
        <v>0</v>
      </c>
      <c r="D298" s="92"/>
      <c r="E298" s="98"/>
      <c r="F298" s="99"/>
      <c r="G298" s="82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</row>
    <row r="299" spans="1:20" ht="12.75">
      <c r="A299" s="100" t="s">
        <v>67</v>
      </c>
      <c r="B299" s="104" t="s">
        <v>226</v>
      </c>
      <c r="C299" s="106">
        <f>SUM(C295:C298)</f>
        <v>0</v>
      </c>
      <c r="D299" s="92"/>
      <c r="E299" s="98"/>
      <c r="F299" s="99"/>
      <c r="G299" s="82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</row>
    <row r="300" spans="1:20" ht="12.75">
      <c r="A300" s="95" t="s">
        <v>102</v>
      </c>
      <c r="B300" s="96" t="s">
        <v>227</v>
      </c>
      <c r="C300" s="107">
        <v>0</v>
      </c>
      <c r="D300" s="92"/>
      <c r="E300" s="98"/>
      <c r="F300" s="99"/>
      <c r="G300" s="82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</row>
    <row r="301" spans="1:20" ht="12.75">
      <c r="A301" s="108" t="s">
        <v>129</v>
      </c>
      <c r="B301" s="109" t="s">
        <v>228</v>
      </c>
      <c r="C301" s="110">
        <f>C294+C299+C300</f>
        <v>0</v>
      </c>
      <c r="D301" s="92"/>
      <c r="E301" s="111"/>
      <c r="F301" s="112">
        <f>C301</f>
        <v>0</v>
      </c>
      <c r="G301" s="113"/>
      <c r="H301" s="114">
        <v>0</v>
      </c>
      <c r="I301" s="114">
        <v>0</v>
      </c>
      <c r="J301" s="114">
        <v>0</v>
      </c>
      <c r="K301" s="114"/>
      <c r="L301" s="114"/>
      <c r="M301" s="114"/>
      <c r="N301" s="114"/>
      <c r="O301" s="114">
        <v>0</v>
      </c>
      <c r="P301" s="114">
        <v>0</v>
      </c>
      <c r="Q301" s="114">
        <v>0</v>
      </c>
      <c r="R301" s="114">
        <v>0</v>
      </c>
      <c r="S301" s="114">
        <v>0</v>
      </c>
      <c r="T301" s="112">
        <f>SUM(H301:S301)</f>
        <v>0</v>
      </c>
    </row>
    <row r="302" spans="1:20" ht="12.75">
      <c r="A302" s="95" t="s">
        <v>130</v>
      </c>
      <c r="B302" s="96" t="s">
        <v>229</v>
      </c>
      <c r="C302" s="97">
        <v>0</v>
      </c>
      <c r="D302" s="92"/>
      <c r="E302" s="115"/>
      <c r="F302" s="116"/>
      <c r="G302" s="117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</row>
    <row r="303" spans="1:20" ht="12.75">
      <c r="A303" s="95" t="s">
        <v>131</v>
      </c>
      <c r="B303" s="96" t="s">
        <v>230</v>
      </c>
      <c r="C303" s="97">
        <v>0</v>
      </c>
      <c r="D303" s="92"/>
      <c r="E303" s="118">
        <v>0</v>
      </c>
      <c r="F303" s="119">
        <f>E303</f>
        <v>0</v>
      </c>
      <c r="G303" s="82"/>
      <c r="H303" s="120">
        <v>0</v>
      </c>
      <c r="I303" s="120">
        <v>0</v>
      </c>
      <c r="J303" s="120">
        <v>0</v>
      </c>
      <c r="K303" s="120"/>
      <c r="L303" s="120"/>
      <c r="M303" s="120"/>
      <c r="N303" s="120"/>
      <c r="O303" s="120"/>
      <c r="P303" s="120"/>
      <c r="Q303" s="120"/>
      <c r="R303" s="120"/>
      <c r="S303" s="120"/>
      <c r="T303" s="121">
        <f>SUM(H303:S303)</f>
        <v>0</v>
      </c>
    </row>
    <row r="304" spans="1:20" ht="12.75">
      <c r="A304" s="108" t="s">
        <v>108</v>
      </c>
      <c r="B304" s="109" t="s">
        <v>231</v>
      </c>
      <c r="C304" s="110">
        <f>SUM(C301:C303)</f>
        <v>0</v>
      </c>
      <c r="D304" s="122"/>
      <c r="E304" s="112">
        <f>E303</f>
        <v>0</v>
      </c>
      <c r="F304" s="112">
        <f>SUM(C304:E304)</f>
        <v>0</v>
      </c>
      <c r="G304" s="113"/>
      <c r="H304" s="112">
        <f>H301+H303</f>
        <v>0</v>
      </c>
      <c r="I304" s="112">
        <f aca="true" t="shared" si="40" ref="I304:T304">I301+I303</f>
        <v>0</v>
      </c>
      <c r="J304" s="112">
        <f t="shared" si="40"/>
        <v>0</v>
      </c>
      <c r="K304" s="112">
        <f t="shared" si="40"/>
        <v>0</v>
      </c>
      <c r="L304" s="112">
        <f t="shared" si="40"/>
        <v>0</v>
      </c>
      <c r="M304" s="112">
        <f t="shared" si="40"/>
        <v>0</v>
      </c>
      <c r="N304" s="112">
        <f t="shared" si="40"/>
        <v>0</v>
      </c>
      <c r="O304" s="112">
        <f t="shared" si="40"/>
        <v>0</v>
      </c>
      <c r="P304" s="112">
        <f t="shared" si="40"/>
        <v>0</v>
      </c>
      <c r="Q304" s="112">
        <f t="shared" si="40"/>
        <v>0</v>
      </c>
      <c r="R304" s="112">
        <f t="shared" si="40"/>
        <v>0</v>
      </c>
      <c r="S304" s="112">
        <f t="shared" si="40"/>
        <v>0</v>
      </c>
      <c r="T304" s="112">
        <f t="shared" si="40"/>
        <v>0</v>
      </c>
    </row>
    <row r="305" spans="1:20" ht="12.75">
      <c r="A305" s="74" t="s">
        <v>103</v>
      </c>
      <c r="B305" s="90" t="s">
        <v>232</v>
      </c>
      <c r="C305" s="123">
        <v>0</v>
      </c>
      <c r="D305" s="81"/>
      <c r="E305" s="120"/>
      <c r="F305" s="124"/>
      <c r="G305" s="82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</row>
    <row r="306" spans="1:20" ht="12.75">
      <c r="A306" s="125" t="s">
        <v>132</v>
      </c>
      <c r="B306" s="126" t="s">
        <v>233</v>
      </c>
      <c r="C306" s="123">
        <v>0</v>
      </c>
      <c r="D306" s="81"/>
      <c r="E306" s="120">
        <v>0</v>
      </c>
      <c r="F306" s="119">
        <f>SUM(C306:E306)</f>
        <v>0</v>
      </c>
      <c r="G306" s="82"/>
      <c r="H306" s="120">
        <v>0</v>
      </c>
      <c r="I306" s="120">
        <v>0</v>
      </c>
      <c r="J306" s="120">
        <v>0</v>
      </c>
      <c r="K306" s="120"/>
      <c r="L306" s="120"/>
      <c r="M306" s="120"/>
      <c r="N306" s="120"/>
      <c r="O306" s="120">
        <v>0</v>
      </c>
      <c r="P306" s="120">
        <v>0</v>
      </c>
      <c r="Q306" s="120">
        <v>0</v>
      </c>
      <c r="R306" s="120">
        <v>0</v>
      </c>
      <c r="S306" s="120">
        <v>0</v>
      </c>
      <c r="T306" s="121">
        <f>SUM(H306:S306)</f>
        <v>0</v>
      </c>
    </row>
    <row r="307" spans="1:20" ht="12.75">
      <c r="A307" s="108"/>
      <c r="B307" s="127" t="s">
        <v>234</v>
      </c>
      <c r="C307" s="128">
        <f>SUM(C305:C306)</f>
        <v>0</v>
      </c>
      <c r="D307" s="81"/>
      <c r="E307" s="128">
        <f>SUM(E305:E306)</f>
        <v>0</v>
      </c>
      <c r="F307" s="128">
        <f>SUM(F305:F306)</f>
        <v>0</v>
      </c>
      <c r="G307" s="113"/>
      <c r="H307" s="128">
        <f>SUM(H305:H306)</f>
        <v>0</v>
      </c>
      <c r="I307" s="128">
        <f aca="true" t="shared" si="41" ref="I307:T307">SUM(I305:I306)</f>
        <v>0</v>
      </c>
      <c r="J307" s="128">
        <f t="shared" si="41"/>
        <v>0</v>
      </c>
      <c r="K307" s="128">
        <f t="shared" si="41"/>
        <v>0</v>
      </c>
      <c r="L307" s="128">
        <f t="shared" si="41"/>
        <v>0</v>
      </c>
      <c r="M307" s="128">
        <f t="shared" si="41"/>
        <v>0</v>
      </c>
      <c r="N307" s="128">
        <f t="shared" si="41"/>
        <v>0</v>
      </c>
      <c r="O307" s="128">
        <f t="shared" si="41"/>
        <v>0</v>
      </c>
      <c r="P307" s="128">
        <f t="shared" si="41"/>
        <v>0</v>
      </c>
      <c r="Q307" s="128">
        <f t="shared" si="41"/>
        <v>0</v>
      </c>
      <c r="R307" s="128">
        <f t="shared" si="41"/>
        <v>0</v>
      </c>
      <c r="S307" s="128">
        <f t="shared" si="41"/>
        <v>0</v>
      </c>
      <c r="T307" s="128">
        <f t="shared" si="41"/>
        <v>0</v>
      </c>
    </row>
    <row r="308" spans="1:20" ht="12.75">
      <c r="A308" s="100" t="s">
        <v>107</v>
      </c>
      <c r="B308" s="104" t="s">
        <v>235</v>
      </c>
      <c r="C308" s="103">
        <v>0</v>
      </c>
      <c r="D308" s="81"/>
      <c r="E308" s="129">
        <f>F308-C308</f>
        <v>0</v>
      </c>
      <c r="F308" s="129">
        <f>H307+I307+J307+Q307</f>
        <v>0</v>
      </c>
      <c r="G308" s="82"/>
      <c r="H308" s="129">
        <f>H307</f>
        <v>0</v>
      </c>
      <c r="I308" s="129">
        <f>I307</f>
        <v>0</v>
      </c>
      <c r="J308" s="129">
        <f>J307</f>
        <v>0</v>
      </c>
      <c r="K308" s="129">
        <f aca="true" t="shared" si="42" ref="K308:P308">K307</f>
        <v>0</v>
      </c>
      <c r="L308" s="129">
        <f t="shared" si="42"/>
        <v>0</v>
      </c>
      <c r="M308" s="129">
        <f t="shared" si="42"/>
        <v>0</v>
      </c>
      <c r="N308" s="129">
        <f t="shared" si="42"/>
        <v>0</v>
      </c>
      <c r="O308" s="129">
        <f t="shared" si="42"/>
        <v>0</v>
      </c>
      <c r="P308" s="129">
        <f t="shared" si="42"/>
        <v>0</v>
      </c>
      <c r="Q308" s="129">
        <f>Q307</f>
        <v>0</v>
      </c>
      <c r="R308" s="130"/>
      <c r="S308" s="130"/>
      <c r="T308" s="129">
        <f>SUM(H308:S308)</f>
        <v>0</v>
      </c>
    </row>
    <row r="309" spans="1:20" ht="12.75">
      <c r="A309" s="100" t="s">
        <v>133</v>
      </c>
      <c r="B309" s="104" t="s">
        <v>236</v>
      </c>
      <c r="C309" s="102">
        <f>C307-C308</f>
        <v>0</v>
      </c>
      <c r="D309" s="81"/>
      <c r="E309" s="129">
        <f>F309-C309</f>
        <v>0</v>
      </c>
      <c r="F309" s="131">
        <f>F307-F308</f>
        <v>0</v>
      </c>
      <c r="G309" s="82"/>
      <c r="H309" s="131">
        <f>H307-H308</f>
        <v>0</v>
      </c>
      <c r="I309" s="131">
        <f aca="true" t="shared" si="43" ref="I309:T309">I307-I308</f>
        <v>0</v>
      </c>
      <c r="J309" s="131">
        <f t="shared" si="43"/>
        <v>0</v>
      </c>
      <c r="K309" s="131">
        <f t="shared" si="43"/>
        <v>0</v>
      </c>
      <c r="L309" s="131">
        <f t="shared" si="43"/>
        <v>0</v>
      </c>
      <c r="M309" s="131">
        <f t="shared" si="43"/>
        <v>0</v>
      </c>
      <c r="N309" s="131">
        <f t="shared" si="43"/>
        <v>0</v>
      </c>
      <c r="O309" s="131">
        <f t="shared" si="43"/>
        <v>0</v>
      </c>
      <c r="P309" s="131">
        <f t="shared" si="43"/>
        <v>0</v>
      </c>
      <c r="Q309" s="131">
        <f t="shared" si="43"/>
        <v>0</v>
      </c>
      <c r="R309" s="131">
        <f t="shared" si="43"/>
        <v>0</v>
      </c>
      <c r="S309" s="131">
        <f t="shared" si="43"/>
        <v>0</v>
      </c>
      <c r="T309" s="131">
        <f t="shared" si="43"/>
        <v>0</v>
      </c>
    </row>
    <row r="310" spans="1:20" ht="12.75">
      <c r="A310" s="132"/>
      <c r="B310" s="133"/>
      <c r="C310" s="134"/>
      <c r="D310" s="81"/>
      <c r="E310" s="135"/>
      <c r="F310" s="135"/>
      <c r="G310" s="82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</row>
    <row r="311" spans="1:20" ht="12.75">
      <c r="A311" s="136" t="s">
        <v>104</v>
      </c>
      <c r="B311" s="137" t="s">
        <v>237</v>
      </c>
      <c r="C311" s="138">
        <f>C304-C307</f>
        <v>0</v>
      </c>
      <c r="D311" s="81"/>
      <c r="E311" s="138">
        <f>E304-E307</f>
        <v>0</v>
      </c>
      <c r="F311" s="138">
        <f>F304-F307</f>
        <v>0</v>
      </c>
      <c r="G311" s="113"/>
      <c r="H311" s="138">
        <f>H304-H307</f>
        <v>0</v>
      </c>
      <c r="I311" s="138">
        <f aca="true" t="shared" si="44" ref="I311:T311">I304-I307</f>
        <v>0</v>
      </c>
      <c r="J311" s="138">
        <f t="shared" si="44"/>
        <v>0</v>
      </c>
      <c r="K311" s="138">
        <f t="shared" si="44"/>
        <v>0</v>
      </c>
      <c r="L311" s="138">
        <f t="shared" si="44"/>
        <v>0</v>
      </c>
      <c r="M311" s="138">
        <f t="shared" si="44"/>
        <v>0</v>
      </c>
      <c r="N311" s="138">
        <f t="shared" si="44"/>
        <v>0</v>
      </c>
      <c r="O311" s="138">
        <f t="shared" si="44"/>
        <v>0</v>
      </c>
      <c r="P311" s="138">
        <f t="shared" si="44"/>
        <v>0</v>
      </c>
      <c r="Q311" s="138">
        <f t="shared" si="44"/>
        <v>0</v>
      </c>
      <c r="R311" s="138">
        <f t="shared" si="44"/>
        <v>0</v>
      </c>
      <c r="S311" s="138">
        <f t="shared" si="44"/>
        <v>0</v>
      </c>
      <c r="T311" s="138">
        <f t="shared" si="44"/>
        <v>0</v>
      </c>
    </row>
    <row r="312" spans="1:20" ht="12.75">
      <c r="A312" s="74" t="s">
        <v>184</v>
      </c>
      <c r="B312" s="90" t="s">
        <v>238</v>
      </c>
      <c r="C312" s="139">
        <v>0</v>
      </c>
      <c r="D312" s="81"/>
      <c r="E312" s="139">
        <v>0</v>
      </c>
      <c r="F312" s="129">
        <f>C312+E312</f>
        <v>0</v>
      </c>
      <c r="G312" s="82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>
        <v>0</v>
      </c>
    </row>
    <row r="313" spans="1:20" ht="12.75">
      <c r="A313" s="100" t="s">
        <v>185</v>
      </c>
      <c r="B313" s="104" t="s">
        <v>239</v>
      </c>
      <c r="C313" s="102">
        <f>C311-C312</f>
        <v>0</v>
      </c>
      <c r="D313" s="81"/>
      <c r="E313" s="102">
        <f>E311-E312</f>
        <v>0</v>
      </c>
      <c r="F313" s="129">
        <f>C313+E313</f>
        <v>0</v>
      </c>
      <c r="G313" s="82"/>
      <c r="H313" s="102">
        <f>H311-H312</f>
        <v>0</v>
      </c>
      <c r="I313" s="102">
        <f aca="true" t="shared" si="45" ref="I313:T313">I311-I312</f>
        <v>0</v>
      </c>
      <c r="J313" s="102">
        <f t="shared" si="45"/>
        <v>0</v>
      </c>
      <c r="K313" s="102">
        <f t="shared" si="45"/>
        <v>0</v>
      </c>
      <c r="L313" s="102">
        <f t="shared" si="45"/>
        <v>0</v>
      </c>
      <c r="M313" s="102">
        <f t="shared" si="45"/>
        <v>0</v>
      </c>
      <c r="N313" s="102">
        <f t="shared" si="45"/>
        <v>0</v>
      </c>
      <c r="O313" s="102">
        <f t="shared" si="45"/>
        <v>0</v>
      </c>
      <c r="P313" s="102">
        <f t="shared" si="45"/>
        <v>0</v>
      </c>
      <c r="Q313" s="102">
        <f t="shared" si="45"/>
        <v>0</v>
      </c>
      <c r="R313" s="102">
        <f t="shared" si="45"/>
        <v>0</v>
      </c>
      <c r="S313" s="102">
        <f t="shared" si="45"/>
        <v>0</v>
      </c>
      <c r="T313" s="102">
        <f t="shared" si="45"/>
        <v>0</v>
      </c>
    </row>
    <row r="314" spans="1:20" ht="12.75">
      <c r="A314" s="140"/>
      <c r="B314" s="141" t="s">
        <v>240</v>
      </c>
      <c r="C314" s="142">
        <f>C295+C297+C300+C303</f>
        <v>0</v>
      </c>
      <c r="D314" s="143"/>
      <c r="E314" s="144">
        <f>E295+E297+E300+E303</f>
        <v>0</v>
      </c>
      <c r="F314" s="144">
        <f>SUM(C314:E314)</f>
        <v>0</v>
      </c>
      <c r="G314" s="145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</row>
    <row r="315" spans="1:20" ht="12.75">
      <c r="A315" s="136"/>
      <c r="B315" s="147" t="s">
        <v>487</v>
      </c>
      <c r="C315" s="138"/>
      <c r="D315" s="249"/>
      <c r="E315" s="171"/>
      <c r="F315" s="148">
        <v>0</v>
      </c>
      <c r="G315" s="250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</row>
    <row r="316" spans="1:20" ht="12.75">
      <c r="A316" s="136"/>
      <c r="B316" s="147" t="s">
        <v>488</v>
      </c>
      <c r="C316" s="142"/>
      <c r="D316" s="143"/>
      <c r="E316" s="144"/>
      <c r="F316" s="171">
        <f>F314-F315</f>
        <v>0</v>
      </c>
      <c r="G316" s="250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</row>
    <row r="317" spans="1:20" ht="12.75">
      <c r="A317" s="244"/>
      <c r="B317" s="147" t="s">
        <v>241</v>
      </c>
      <c r="C317" s="148"/>
      <c r="D317" s="143"/>
      <c r="E317" s="148"/>
      <c r="F317" s="247">
        <f>IF(F316&gt;0,F316,0)</f>
        <v>0</v>
      </c>
      <c r="G317" s="146"/>
      <c r="H317" s="248"/>
      <c r="I317" s="248"/>
      <c r="J317" s="248"/>
      <c r="K317" s="248"/>
      <c r="L317" s="248"/>
      <c r="M317" s="248"/>
      <c r="N317" s="248"/>
      <c r="O317" s="248"/>
      <c r="P317" s="248"/>
      <c r="Q317" s="248"/>
      <c r="R317" s="248"/>
      <c r="S317" s="248"/>
      <c r="T317" s="248"/>
    </row>
    <row r="318" spans="1:20" ht="9" customHeight="1">
      <c r="A318" s="136"/>
      <c r="B318" s="147" t="s">
        <v>242</v>
      </c>
      <c r="C318" s="148"/>
      <c r="D318" s="143"/>
      <c r="E318" s="148"/>
      <c r="F318" s="138">
        <f>IF(F316&lt;0,-F316,0)</f>
        <v>0</v>
      </c>
      <c r="G318" s="146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</row>
    <row r="319" spans="1:20" ht="12.75">
      <c r="A319" s="74"/>
      <c r="B319" s="74"/>
      <c r="C319" s="75" t="s">
        <v>490</v>
      </c>
      <c r="D319" s="75"/>
      <c r="E319" s="76" t="s">
        <v>194</v>
      </c>
      <c r="F319" s="76" t="s">
        <v>176</v>
      </c>
      <c r="G319" s="76"/>
      <c r="H319" s="77" t="s">
        <v>114</v>
      </c>
      <c r="I319" s="77" t="s">
        <v>115</v>
      </c>
      <c r="J319" s="77" t="s">
        <v>116</v>
      </c>
      <c r="K319" s="77" t="s">
        <v>170</v>
      </c>
      <c r="L319" s="77"/>
      <c r="M319" s="77" t="s">
        <v>171</v>
      </c>
      <c r="N319" s="77"/>
      <c r="O319" s="77" t="s">
        <v>169</v>
      </c>
      <c r="P319" s="77" t="s">
        <v>97</v>
      </c>
      <c r="Q319" s="77" t="s">
        <v>118</v>
      </c>
      <c r="R319" s="77" t="s">
        <v>119</v>
      </c>
      <c r="S319" s="77" t="s">
        <v>120</v>
      </c>
      <c r="T319" s="77" t="s">
        <v>112</v>
      </c>
    </row>
    <row r="320" spans="1:20" ht="12.75">
      <c r="A320" s="79" t="s">
        <v>195</v>
      </c>
      <c r="B320" s="80" t="s">
        <v>496</v>
      </c>
      <c r="C320" s="75" t="s">
        <v>489</v>
      </c>
      <c r="D320" s="81"/>
      <c r="E320" s="82" t="s">
        <v>198</v>
      </c>
      <c r="F320" s="82" t="s">
        <v>199</v>
      </c>
      <c r="G320" s="82"/>
      <c r="H320" s="83" t="s">
        <v>121</v>
      </c>
      <c r="I320" s="83" t="s">
        <v>122</v>
      </c>
      <c r="J320" s="83" t="s">
        <v>172</v>
      </c>
      <c r="K320" s="83" t="s">
        <v>124</v>
      </c>
      <c r="L320" s="83"/>
      <c r="M320" s="83" t="s">
        <v>173</v>
      </c>
      <c r="N320" s="83"/>
      <c r="O320" s="83" t="s">
        <v>163</v>
      </c>
      <c r="P320" s="83" t="s">
        <v>200</v>
      </c>
      <c r="Q320" s="83" t="s">
        <v>126</v>
      </c>
      <c r="R320" s="83" t="s">
        <v>123</v>
      </c>
      <c r="S320" s="83" t="s">
        <v>123</v>
      </c>
      <c r="T320" s="83" t="s">
        <v>174</v>
      </c>
    </row>
    <row r="321" spans="1:20" ht="12.75">
      <c r="A321" s="84" t="s">
        <v>201</v>
      </c>
      <c r="B321" s="85">
        <v>656289</v>
      </c>
      <c r="C321" s="86"/>
      <c r="D321" s="81"/>
      <c r="E321" s="82" t="s">
        <v>180</v>
      </c>
      <c r="F321" s="87" t="s">
        <v>177</v>
      </c>
      <c r="G321" s="82"/>
      <c r="H321" s="88"/>
      <c r="I321" s="89" t="s">
        <v>127</v>
      </c>
      <c r="J321" s="88"/>
      <c r="K321" s="83" t="s">
        <v>123</v>
      </c>
      <c r="L321" s="83"/>
      <c r="M321" s="89" t="s">
        <v>98</v>
      </c>
      <c r="N321" s="89"/>
      <c r="O321" s="89"/>
      <c r="P321" s="89"/>
      <c r="Q321" s="89" t="s">
        <v>175</v>
      </c>
      <c r="R321" s="89" t="s">
        <v>128</v>
      </c>
      <c r="S321" s="89" t="s">
        <v>128</v>
      </c>
      <c r="T321" s="89"/>
    </row>
    <row r="322" spans="1:20" ht="12.75">
      <c r="A322" s="74" t="s">
        <v>5</v>
      </c>
      <c r="B322" s="90" t="s">
        <v>203</v>
      </c>
      <c r="C322" s="91"/>
      <c r="D322" s="92"/>
      <c r="E322" s="93"/>
      <c r="F322" s="94"/>
      <c r="G322" s="82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</row>
    <row r="323" spans="1:20" ht="12.75">
      <c r="A323" s="95" t="s">
        <v>60</v>
      </c>
      <c r="B323" s="96" t="s">
        <v>204</v>
      </c>
      <c r="C323" s="97">
        <v>0</v>
      </c>
      <c r="D323" s="92"/>
      <c r="E323" s="98"/>
      <c r="F323" s="99"/>
      <c r="G323" s="82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</row>
    <row r="324" spans="1:20" ht="12.75">
      <c r="A324" s="95" t="s">
        <v>61</v>
      </c>
      <c r="B324" s="96" t="s">
        <v>205</v>
      </c>
      <c r="C324" s="97">
        <v>0</v>
      </c>
      <c r="D324" s="92"/>
      <c r="E324" s="98"/>
      <c r="F324" s="99"/>
      <c r="G324" s="82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</row>
    <row r="325" spans="1:20" ht="12.75">
      <c r="A325" s="100" t="s">
        <v>64</v>
      </c>
      <c r="B325" s="101" t="s">
        <v>206</v>
      </c>
      <c r="C325" s="102">
        <f>SUM(C323:C324)</f>
        <v>0</v>
      </c>
      <c r="D325" s="92"/>
      <c r="E325" s="98"/>
      <c r="F325" s="99"/>
      <c r="G325" s="82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</row>
    <row r="326" spans="1:20" ht="12.75">
      <c r="A326" s="100" t="s">
        <v>66</v>
      </c>
      <c r="B326" s="101" t="s">
        <v>207</v>
      </c>
      <c r="C326" s="103">
        <v>0</v>
      </c>
      <c r="D326" s="92"/>
      <c r="E326" s="98"/>
      <c r="F326" s="99"/>
      <c r="G326" s="82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</row>
    <row r="327" spans="1:20" ht="12.75">
      <c r="A327" s="95" t="s">
        <v>63</v>
      </c>
      <c r="B327" s="96" t="s">
        <v>208</v>
      </c>
      <c r="C327" s="97">
        <v>0</v>
      </c>
      <c r="D327" s="92"/>
      <c r="E327" s="98"/>
      <c r="F327" s="99"/>
      <c r="G327" s="82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</row>
    <row r="328" spans="1:20" ht="12.75">
      <c r="A328" s="95" t="s">
        <v>113</v>
      </c>
      <c r="B328" s="96" t="s">
        <v>209</v>
      </c>
      <c r="C328" s="97">
        <v>0</v>
      </c>
      <c r="D328" s="92"/>
      <c r="E328" s="98"/>
      <c r="F328" s="99"/>
      <c r="G328" s="82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</row>
    <row r="329" spans="1:20" ht="12.75">
      <c r="A329" s="95" t="s">
        <v>12</v>
      </c>
      <c r="B329" s="96" t="s">
        <v>210</v>
      </c>
      <c r="C329" s="97">
        <v>0</v>
      </c>
      <c r="D329" s="92"/>
      <c r="E329" s="98"/>
      <c r="F329" s="99"/>
      <c r="G329" s="82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</row>
    <row r="330" spans="1:20" ht="12.75">
      <c r="A330" s="100" t="s">
        <v>14</v>
      </c>
      <c r="B330" s="101" t="s">
        <v>211</v>
      </c>
      <c r="C330" s="102">
        <f>SUM(C327:C329)</f>
        <v>0</v>
      </c>
      <c r="D330" s="92"/>
      <c r="E330" s="98"/>
      <c r="F330" s="99"/>
      <c r="G330" s="82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</row>
    <row r="331" spans="1:20" ht="12.75">
      <c r="A331" s="95" t="s">
        <v>16</v>
      </c>
      <c r="B331" s="96" t="s">
        <v>212</v>
      </c>
      <c r="C331" s="97">
        <v>0</v>
      </c>
      <c r="D331" s="92"/>
      <c r="E331" s="98"/>
      <c r="F331" s="99"/>
      <c r="G331" s="82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</row>
    <row r="332" spans="1:20" ht="12.75">
      <c r="A332" s="95" t="s">
        <v>17</v>
      </c>
      <c r="B332" s="96" t="s">
        <v>213</v>
      </c>
      <c r="C332" s="97">
        <v>0</v>
      </c>
      <c r="D332" s="92"/>
      <c r="E332" s="98"/>
      <c r="F332" s="99"/>
      <c r="G332" s="82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</row>
    <row r="333" spans="1:20" ht="12.75">
      <c r="A333" s="95" t="s">
        <v>19</v>
      </c>
      <c r="B333" s="96" t="s">
        <v>214</v>
      </c>
      <c r="C333" s="97">
        <v>0</v>
      </c>
      <c r="D333" s="92"/>
      <c r="E333" s="98"/>
      <c r="F333" s="99"/>
      <c r="G333" s="82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</row>
    <row r="334" spans="1:20" ht="12.75">
      <c r="A334" s="100" t="s">
        <v>20</v>
      </c>
      <c r="B334" s="101" t="s">
        <v>215</v>
      </c>
      <c r="C334" s="102">
        <f>SUM(C331:C333)</f>
        <v>0</v>
      </c>
      <c r="D334" s="92"/>
      <c r="E334" s="98"/>
      <c r="F334" s="99"/>
      <c r="G334" s="82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</row>
    <row r="335" spans="1:20" ht="12.75">
      <c r="A335" s="100" t="s">
        <v>21</v>
      </c>
      <c r="B335" s="101" t="s">
        <v>216</v>
      </c>
      <c r="C335" s="102">
        <f>C330-C334</f>
        <v>0</v>
      </c>
      <c r="D335" s="92"/>
      <c r="E335" s="98"/>
      <c r="F335" s="99"/>
      <c r="G335" s="82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</row>
    <row r="336" spans="1:20" ht="12.75">
      <c r="A336" s="95" t="s">
        <v>22</v>
      </c>
      <c r="B336" s="96" t="s">
        <v>217</v>
      </c>
      <c r="C336" s="97">
        <v>0</v>
      </c>
      <c r="D336" s="92"/>
      <c r="E336" s="98"/>
      <c r="F336" s="99"/>
      <c r="G336" s="82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</row>
    <row r="337" spans="1:20" ht="12.75">
      <c r="A337" s="95" t="s">
        <v>23</v>
      </c>
      <c r="B337" s="96" t="s">
        <v>218</v>
      </c>
      <c r="C337" s="97">
        <v>0</v>
      </c>
      <c r="D337" s="92"/>
      <c r="E337" s="98"/>
      <c r="F337" s="99"/>
      <c r="G337" s="82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</row>
    <row r="338" spans="1:20" ht="12.75">
      <c r="A338" s="100" t="s">
        <v>24</v>
      </c>
      <c r="B338" s="104" t="s">
        <v>219</v>
      </c>
      <c r="C338" s="102">
        <f>SUM(C336:C337)</f>
        <v>0</v>
      </c>
      <c r="D338" s="92"/>
      <c r="E338" s="98"/>
      <c r="F338" s="99"/>
      <c r="G338" s="82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</row>
    <row r="339" spans="1:20" ht="12.75">
      <c r="A339" s="100" t="s">
        <v>25</v>
      </c>
      <c r="B339" s="104" t="s">
        <v>220</v>
      </c>
      <c r="C339" s="103">
        <v>0</v>
      </c>
      <c r="D339" s="92"/>
      <c r="E339" s="98"/>
      <c r="F339" s="99"/>
      <c r="G339" s="82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</row>
    <row r="340" spans="1:20" ht="12.75">
      <c r="A340" s="100" t="s">
        <v>26</v>
      </c>
      <c r="B340" s="101" t="s">
        <v>221</v>
      </c>
      <c r="C340" s="105">
        <f>C325+C326+C335-C338-C339</f>
        <v>0</v>
      </c>
      <c r="D340" s="92"/>
      <c r="E340" s="98"/>
      <c r="F340" s="99"/>
      <c r="G340" s="82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</row>
    <row r="341" spans="1:20" ht="12.75">
      <c r="A341" s="95" t="s">
        <v>28</v>
      </c>
      <c r="B341" s="96" t="s">
        <v>222</v>
      </c>
      <c r="C341" s="97">
        <v>0</v>
      </c>
      <c r="D341" s="92"/>
      <c r="E341" s="98"/>
      <c r="F341" s="99"/>
      <c r="G341" s="82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</row>
    <row r="342" spans="1:20" ht="12.75">
      <c r="A342" s="95" t="s">
        <v>29</v>
      </c>
      <c r="B342" s="96" t="s">
        <v>223</v>
      </c>
      <c r="C342" s="97">
        <v>0</v>
      </c>
      <c r="D342" s="92"/>
      <c r="E342" s="98"/>
      <c r="F342" s="99"/>
      <c r="G342" s="82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</row>
    <row r="343" spans="1:20" ht="12.75">
      <c r="A343" s="95" t="s">
        <v>34</v>
      </c>
      <c r="B343" s="96" t="s">
        <v>224</v>
      </c>
      <c r="C343" s="97">
        <v>0</v>
      </c>
      <c r="D343" s="92"/>
      <c r="E343" s="98"/>
      <c r="F343" s="99"/>
      <c r="G343" s="82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</row>
    <row r="344" spans="1:20" ht="12.75">
      <c r="A344" s="95" t="s">
        <v>35</v>
      </c>
      <c r="B344" s="96" t="s">
        <v>225</v>
      </c>
      <c r="C344" s="97">
        <v>0</v>
      </c>
      <c r="D344" s="92"/>
      <c r="E344" s="98"/>
      <c r="F344" s="99"/>
      <c r="G344" s="82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</row>
    <row r="345" spans="1:20" ht="12.75">
      <c r="A345" s="100" t="s">
        <v>67</v>
      </c>
      <c r="B345" s="104" t="s">
        <v>226</v>
      </c>
      <c r="C345" s="106">
        <f>SUM(C341:C344)</f>
        <v>0</v>
      </c>
      <c r="D345" s="92"/>
      <c r="E345" s="98"/>
      <c r="F345" s="99"/>
      <c r="G345" s="82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</row>
    <row r="346" spans="1:20" ht="12.75">
      <c r="A346" s="95" t="s">
        <v>102</v>
      </c>
      <c r="B346" s="96" t="s">
        <v>227</v>
      </c>
      <c r="C346" s="107">
        <v>0</v>
      </c>
      <c r="D346" s="92"/>
      <c r="E346" s="98"/>
      <c r="F346" s="99"/>
      <c r="G346" s="82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</row>
    <row r="347" spans="1:20" ht="12.75">
      <c r="A347" s="108" t="s">
        <v>129</v>
      </c>
      <c r="B347" s="109" t="s">
        <v>228</v>
      </c>
      <c r="C347" s="110">
        <f>C340+C345+C346</f>
        <v>0</v>
      </c>
      <c r="D347" s="92"/>
      <c r="E347" s="111"/>
      <c r="F347" s="112">
        <f>C347</f>
        <v>0</v>
      </c>
      <c r="G347" s="113"/>
      <c r="H347" s="114">
        <v>0</v>
      </c>
      <c r="I347" s="114">
        <v>0</v>
      </c>
      <c r="J347" s="114">
        <v>0</v>
      </c>
      <c r="K347" s="114"/>
      <c r="L347" s="114"/>
      <c r="M347" s="114"/>
      <c r="N347" s="114"/>
      <c r="O347" s="114">
        <v>0</v>
      </c>
      <c r="P347" s="114">
        <v>0</v>
      </c>
      <c r="Q347" s="114">
        <v>0</v>
      </c>
      <c r="R347" s="114">
        <v>0</v>
      </c>
      <c r="S347" s="114">
        <v>0</v>
      </c>
      <c r="T347" s="112">
        <f>SUM(H347:S347)</f>
        <v>0</v>
      </c>
    </row>
    <row r="348" spans="1:20" ht="12.75">
      <c r="A348" s="95" t="s">
        <v>130</v>
      </c>
      <c r="B348" s="96" t="s">
        <v>229</v>
      </c>
      <c r="C348" s="97">
        <v>0</v>
      </c>
      <c r="D348" s="92"/>
      <c r="E348" s="115"/>
      <c r="F348" s="116"/>
      <c r="G348" s="117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</row>
    <row r="349" spans="1:20" ht="12.75">
      <c r="A349" s="95" t="s">
        <v>131</v>
      </c>
      <c r="B349" s="96" t="s">
        <v>230</v>
      </c>
      <c r="C349" s="97">
        <v>0</v>
      </c>
      <c r="D349" s="92"/>
      <c r="E349" s="118">
        <v>0</v>
      </c>
      <c r="F349" s="119">
        <f>E349</f>
        <v>0</v>
      </c>
      <c r="G349" s="82"/>
      <c r="H349" s="120">
        <v>0</v>
      </c>
      <c r="I349" s="120">
        <v>0</v>
      </c>
      <c r="J349" s="120">
        <v>0</v>
      </c>
      <c r="K349" s="120"/>
      <c r="L349" s="120"/>
      <c r="M349" s="120"/>
      <c r="N349" s="120"/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1">
        <f>SUM(H349:S349)</f>
        <v>0</v>
      </c>
    </row>
    <row r="350" spans="1:20" ht="12.75">
      <c r="A350" s="108" t="s">
        <v>108</v>
      </c>
      <c r="B350" s="109" t="s">
        <v>231</v>
      </c>
      <c r="C350" s="110">
        <f>SUM(C347:C349)</f>
        <v>0</v>
      </c>
      <c r="D350" s="122"/>
      <c r="E350" s="112">
        <f>E349</f>
        <v>0</v>
      </c>
      <c r="F350" s="112">
        <f>SUM(C350:E350)</f>
        <v>0</v>
      </c>
      <c r="G350" s="113"/>
      <c r="H350" s="112">
        <f>H347+H349</f>
        <v>0</v>
      </c>
      <c r="I350" s="112">
        <f aca="true" t="shared" si="46" ref="I350:T350">I347+I349</f>
        <v>0</v>
      </c>
      <c r="J350" s="112">
        <f t="shared" si="46"/>
        <v>0</v>
      </c>
      <c r="K350" s="112">
        <f t="shared" si="46"/>
        <v>0</v>
      </c>
      <c r="L350" s="112">
        <f t="shared" si="46"/>
        <v>0</v>
      </c>
      <c r="M350" s="112">
        <f t="shared" si="46"/>
        <v>0</v>
      </c>
      <c r="N350" s="112">
        <f t="shared" si="46"/>
        <v>0</v>
      </c>
      <c r="O350" s="112">
        <f t="shared" si="46"/>
        <v>0</v>
      </c>
      <c r="P350" s="112">
        <f t="shared" si="46"/>
        <v>0</v>
      </c>
      <c r="Q350" s="112">
        <f t="shared" si="46"/>
        <v>0</v>
      </c>
      <c r="R350" s="112">
        <f t="shared" si="46"/>
        <v>0</v>
      </c>
      <c r="S350" s="112">
        <f t="shared" si="46"/>
        <v>0</v>
      </c>
      <c r="T350" s="112">
        <f t="shared" si="46"/>
        <v>0</v>
      </c>
    </row>
    <row r="351" spans="1:20" ht="12.75">
      <c r="A351" s="74" t="s">
        <v>103</v>
      </c>
      <c r="B351" s="90" t="s">
        <v>232</v>
      </c>
      <c r="C351" s="123">
        <v>0</v>
      </c>
      <c r="D351" s="81"/>
      <c r="E351" s="120"/>
      <c r="F351" s="124"/>
      <c r="G351" s="82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</row>
    <row r="352" spans="1:20" ht="12.75">
      <c r="A352" s="125" t="s">
        <v>132</v>
      </c>
      <c r="B352" s="126" t="s">
        <v>233</v>
      </c>
      <c r="C352" s="123">
        <v>0</v>
      </c>
      <c r="D352" s="81"/>
      <c r="E352" s="120">
        <v>0</v>
      </c>
      <c r="F352" s="119">
        <f>SUM(C352:E352)</f>
        <v>0</v>
      </c>
      <c r="G352" s="82"/>
      <c r="H352" s="120">
        <v>0</v>
      </c>
      <c r="I352" s="120">
        <v>0</v>
      </c>
      <c r="J352" s="120">
        <v>0</v>
      </c>
      <c r="K352" s="120"/>
      <c r="L352" s="120"/>
      <c r="M352" s="120"/>
      <c r="N352" s="120"/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1">
        <f>SUM(H352:S352)</f>
        <v>0</v>
      </c>
    </row>
    <row r="353" spans="1:20" ht="12.75">
      <c r="A353" s="108"/>
      <c r="B353" s="127" t="s">
        <v>234</v>
      </c>
      <c r="C353" s="128">
        <f>SUM(C351:C352)</f>
        <v>0</v>
      </c>
      <c r="D353" s="81"/>
      <c r="E353" s="128">
        <f>SUM(E351:E352)</f>
        <v>0</v>
      </c>
      <c r="F353" s="128">
        <f>SUM(F351:F352)</f>
        <v>0</v>
      </c>
      <c r="G353" s="113"/>
      <c r="H353" s="128">
        <f>SUM(H351:H352)</f>
        <v>0</v>
      </c>
      <c r="I353" s="128">
        <f aca="true" t="shared" si="47" ref="I353:T353">SUM(I351:I352)</f>
        <v>0</v>
      </c>
      <c r="J353" s="128">
        <f t="shared" si="47"/>
        <v>0</v>
      </c>
      <c r="K353" s="128">
        <f t="shared" si="47"/>
        <v>0</v>
      </c>
      <c r="L353" s="128">
        <f t="shared" si="47"/>
        <v>0</v>
      </c>
      <c r="M353" s="128">
        <f t="shared" si="47"/>
        <v>0</v>
      </c>
      <c r="N353" s="128">
        <f t="shared" si="47"/>
        <v>0</v>
      </c>
      <c r="O353" s="128">
        <f t="shared" si="47"/>
        <v>0</v>
      </c>
      <c r="P353" s="128">
        <f t="shared" si="47"/>
        <v>0</v>
      </c>
      <c r="Q353" s="128">
        <f t="shared" si="47"/>
        <v>0</v>
      </c>
      <c r="R353" s="128">
        <f t="shared" si="47"/>
        <v>0</v>
      </c>
      <c r="S353" s="128">
        <f t="shared" si="47"/>
        <v>0</v>
      </c>
      <c r="T353" s="128">
        <f t="shared" si="47"/>
        <v>0</v>
      </c>
    </row>
    <row r="354" spans="1:20" ht="12.75">
      <c r="A354" s="100" t="s">
        <v>107</v>
      </c>
      <c r="B354" s="104" t="s">
        <v>235</v>
      </c>
      <c r="C354" s="103">
        <v>0</v>
      </c>
      <c r="D354" s="81"/>
      <c r="E354" s="129">
        <f>F354-C354</f>
        <v>0</v>
      </c>
      <c r="F354" s="129">
        <f>H353+I353+J353+Q353</f>
        <v>0</v>
      </c>
      <c r="G354" s="82"/>
      <c r="H354" s="129">
        <f>H353</f>
        <v>0</v>
      </c>
      <c r="I354" s="129">
        <f>I353</f>
        <v>0</v>
      </c>
      <c r="J354" s="129">
        <f>J353</f>
        <v>0</v>
      </c>
      <c r="K354" s="129">
        <f aca="true" t="shared" si="48" ref="K354:P354">K353</f>
        <v>0</v>
      </c>
      <c r="L354" s="129">
        <f t="shared" si="48"/>
        <v>0</v>
      </c>
      <c r="M354" s="129">
        <f t="shared" si="48"/>
        <v>0</v>
      </c>
      <c r="N354" s="129">
        <f t="shared" si="48"/>
        <v>0</v>
      </c>
      <c r="O354" s="129">
        <f t="shared" si="48"/>
        <v>0</v>
      </c>
      <c r="P354" s="129">
        <f t="shared" si="48"/>
        <v>0</v>
      </c>
      <c r="Q354" s="129">
        <f>Q353</f>
        <v>0</v>
      </c>
      <c r="R354" s="130"/>
      <c r="S354" s="130"/>
      <c r="T354" s="129">
        <f>SUM(H354:S354)</f>
        <v>0</v>
      </c>
    </row>
    <row r="355" spans="1:20" ht="12.75">
      <c r="A355" s="100" t="s">
        <v>133</v>
      </c>
      <c r="B355" s="104" t="s">
        <v>236</v>
      </c>
      <c r="C355" s="102">
        <f>C353-C354</f>
        <v>0</v>
      </c>
      <c r="D355" s="81"/>
      <c r="E355" s="129">
        <f>F355-C355</f>
        <v>0</v>
      </c>
      <c r="F355" s="131">
        <f>F353-F354</f>
        <v>0</v>
      </c>
      <c r="G355" s="82"/>
      <c r="H355" s="131">
        <f>H353-H354</f>
        <v>0</v>
      </c>
      <c r="I355" s="131">
        <f aca="true" t="shared" si="49" ref="I355:T355">I353-I354</f>
        <v>0</v>
      </c>
      <c r="J355" s="131">
        <f t="shared" si="49"/>
        <v>0</v>
      </c>
      <c r="K355" s="131">
        <f t="shared" si="49"/>
        <v>0</v>
      </c>
      <c r="L355" s="131">
        <f t="shared" si="49"/>
        <v>0</v>
      </c>
      <c r="M355" s="131">
        <f t="shared" si="49"/>
        <v>0</v>
      </c>
      <c r="N355" s="131">
        <f t="shared" si="49"/>
        <v>0</v>
      </c>
      <c r="O355" s="131">
        <f t="shared" si="49"/>
        <v>0</v>
      </c>
      <c r="P355" s="131">
        <f t="shared" si="49"/>
        <v>0</v>
      </c>
      <c r="Q355" s="131">
        <f t="shared" si="49"/>
        <v>0</v>
      </c>
      <c r="R355" s="131">
        <f t="shared" si="49"/>
        <v>0</v>
      </c>
      <c r="S355" s="131">
        <f t="shared" si="49"/>
        <v>0</v>
      </c>
      <c r="T355" s="131">
        <f t="shared" si="49"/>
        <v>0</v>
      </c>
    </row>
    <row r="356" spans="1:20" ht="12.75">
      <c r="A356" s="132"/>
      <c r="B356" s="133"/>
      <c r="C356" s="134"/>
      <c r="D356" s="81"/>
      <c r="E356" s="135"/>
      <c r="F356" s="135"/>
      <c r="G356" s="82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</row>
    <row r="357" spans="1:20" ht="12.75">
      <c r="A357" s="136" t="s">
        <v>104</v>
      </c>
      <c r="B357" s="137" t="s">
        <v>237</v>
      </c>
      <c r="C357" s="138">
        <f>C350-C353</f>
        <v>0</v>
      </c>
      <c r="D357" s="81"/>
      <c r="E357" s="138">
        <f>E350-E353</f>
        <v>0</v>
      </c>
      <c r="F357" s="138">
        <f>F350-F353</f>
        <v>0</v>
      </c>
      <c r="G357" s="113"/>
      <c r="H357" s="138">
        <f>H350-H353</f>
        <v>0</v>
      </c>
      <c r="I357" s="138">
        <f aca="true" t="shared" si="50" ref="I357:T357">I350-I353</f>
        <v>0</v>
      </c>
      <c r="J357" s="138">
        <f t="shared" si="50"/>
        <v>0</v>
      </c>
      <c r="K357" s="138">
        <f t="shared" si="50"/>
        <v>0</v>
      </c>
      <c r="L357" s="138">
        <f t="shared" si="50"/>
        <v>0</v>
      </c>
      <c r="M357" s="138">
        <f t="shared" si="50"/>
        <v>0</v>
      </c>
      <c r="N357" s="138">
        <f t="shared" si="50"/>
        <v>0</v>
      </c>
      <c r="O357" s="138">
        <f t="shared" si="50"/>
        <v>0</v>
      </c>
      <c r="P357" s="138">
        <f t="shared" si="50"/>
        <v>0</v>
      </c>
      <c r="Q357" s="138">
        <f t="shared" si="50"/>
        <v>0</v>
      </c>
      <c r="R357" s="138">
        <f t="shared" si="50"/>
        <v>0</v>
      </c>
      <c r="S357" s="138">
        <f t="shared" si="50"/>
        <v>0</v>
      </c>
      <c r="T357" s="138">
        <f t="shared" si="50"/>
        <v>0</v>
      </c>
    </row>
    <row r="358" spans="1:20" ht="12.75">
      <c r="A358" s="74" t="s">
        <v>184</v>
      </c>
      <c r="B358" s="90" t="s">
        <v>238</v>
      </c>
      <c r="C358" s="139">
        <v>0</v>
      </c>
      <c r="D358" s="81"/>
      <c r="E358" s="139">
        <v>0</v>
      </c>
      <c r="F358" s="129">
        <f>C358+E358</f>
        <v>0</v>
      </c>
      <c r="G358" s="82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</row>
    <row r="359" spans="1:20" ht="12.75">
      <c r="A359" s="100" t="s">
        <v>185</v>
      </c>
      <c r="B359" s="104" t="s">
        <v>239</v>
      </c>
      <c r="C359" s="102">
        <f>C357-C358</f>
        <v>0</v>
      </c>
      <c r="D359" s="81"/>
      <c r="E359" s="102">
        <f>E357-E358</f>
        <v>0</v>
      </c>
      <c r="F359" s="129">
        <f>C359+E359</f>
        <v>0</v>
      </c>
      <c r="G359" s="82"/>
      <c r="H359" s="102">
        <f>H357-H358</f>
        <v>0</v>
      </c>
      <c r="I359" s="102">
        <f aca="true" t="shared" si="51" ref="I359:T359">I357-I358</f>
        <v>0</v>
      </c>
      <c r="J359" s="102">
        <f t="shared" si="51"/>
        <v>0</v>
      </c>
      <c r="K359" s="102">
        <f t="shared" si="51"/>
        <v>0</v>
      </c>
      <c r="L359" s="102">
        <f t="shared" si="51"/>
        <v>0</v>
      </c>
      <c r="M359" s="102">
        <f t="shared" si="51"/>
        <v>0</v>
      </c>
      <c r="N359" s="102">
        <f t="shared" si="51"/>
        <v>0</v>
      </c>
      <c r="O359" s="102">
        <f t="shared" si="51"/>
        <v>0</v>
      </c>
      <c r="P359" s="102">
        <f t="shared" si="51"/>
        <v>0</v>
      </c>
      <c r="Q359" s="102">
        <f t="shared" si="51"/>
        <v>0</v>
      </c>
      <c r="R359" s="102">
        <f t="shared" si="51"/>
        <v>0</v>
      </c>
      <c r="S359" s="102">
        <f t="shared" si="51"/>
        <v>0</v>
      </c>
      <c r="T359" s="102">
        <f t="shared" si="51"/>
        <v>0</v>
      </c>
    </row>
    <row r="360" spans="1:20" ht="12.75">
      <c r="A360" s="140"/>
      <c r="B360" s="141" t="s">
        <v>240</v>
      </c>
      <c r="C360" s="142">
        <f>C341+C343+C346+C349</f>
        <v>0</v>
      </c>
      <c r="D360" s="143"/>
      <c r="E360" s="144">
        <f>E341+E343+E346+E349</f>
        <v>0</v>
      </c>
      <c r="F360" s="144">
        <f>SUM(C360:E360)</f>
        <v>0</v>
      </c>
      <c r="G360" s="145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</row>
    <row r="361" spans="1:20" ht="12.75">
      <c r="A361" s="136"/>
      <c r="B361" s="147" t="s">
        <v>487</v>
      </c>
      <c r="C361" s="138"/>
      <c r="D361" s="249"/>
      <c r="E361" s="171"/>
      <c r="F361" s="148">
        <v>0</v>
      </c>
      <c r="G361" s="250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</row>
    <row r="362" spans="1:20" ht="12.75">
      <c r="A362" s="136"/>
      <c r="B362" s="147" t="s">
        <v>488</v>
      </c>
      <c r="C362" s="142"/>
      <c r="D362" s="143"/>
      <c r="E362" s="144"/>
      <c r="F362" s="171">
        <f>F360-F361</f>
        <v>0</v>
      </c>
      <c r="G362" s="250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</row>
    <row r="363" spans="1:20" ht="12.75">
      <c r="A363" s="244"/>
      <c r="B363" s="147" t="s">
        <v>241</v>
      </c>
      <c r="C363" s="148"/>
      <c r="D363" s="143"/>
      <c r="E363" s="148"/>
      <c r="F363" s="247">
        <f>IF(F362&gt;0,F362,0)</f>
        <v>0</v>
      </c>
      <c r="G363" s="146"/>
      <c r="H363" s="248"/>
      <c r="I363" s="248"/>
      <c r="J363" s="248"/>
      <c r="K363" s="248"/>
      <c r="L363" s="248"/>
      <c r="M363" s="248"/>
      <c r="N363" s="248"/>
      <c r="O363" s="248"/>
      <c r="P363" s="248"/>
      <c r="Q363" s="248"/>
      <c r="R363" s="248"/>
      <c r="S363" s="248"/>
      <c r="T363" s="248"/>
    </row>
    <row r="364" spans="1:20" ht="12.75">
      <c r="A364" s="136"/>
      <c r="B364" s="147" t="s">
        <v>242</v>
      </c>
      <c r="C364" s="148"/>
      <c r="D364" s="143"/>
      <c r="E364" s="148"/>
      <c r="F364" s="138">
        <f>IF(F362&lt;0,-F362,0)</f>
        <v>0</v>
      </c>
      <c r="G364" s="146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</row>
    <row r="365" spans="1:20" ht="12.75">
      <c r="A365" s="74"/>
      <c r="B365" s="74"/>
      <c r="C365" s="75" t="s">
        <v>490</v>
      </c>
      <c r="D365" s="75"/>
      <c r="E365" s="76" t="s">
        <v>194</v>
      </c>
      <c r="F365" s="76" t="s">
        <v>176</v>
      </c>
      <c r="G365" s="76"/>
      <c r="H365" s="77" t="s">
        <v>114</v>
      </c>
      <c r="I365" s="77" t="s">
        <v>115</v>
      </c>
      <c r="J365" s="77" t="s">
        <v>116</v>
      </c>
      <c r="K365" s="77" t="s">
        <v>170</v>
      </c>
      <c r="L365" s="77"/>
      <c r="M365" s="77" t="s">
        <v>171</v>
      </c>
      <c r="N365" s="77"/>
      <c r="O365" s="77" t="s">
        <v>169</v>
      </c>
      <c r="P365" s="77" t="s">
        <v>97</v>
      </c>
      <c r="Q365" s="77" t="s">
        <v>118</v>
      </c>
      <c r="R365" s="77" t="s">
        <v>119</v>
      </c>
      <c r="S365" s="77" t="s">
        <v>120</v>
      </c>
      <c r="T365" s="77" t="s">
        <v>112</v>
      </c>
    </row>
    <row r="366" spans="1:20" ht="12.75">
      <c r="A366" s="79" t="s">
        <v>195</v>
      </c>
      <c r="B366" s="80" t="s">
        <v>497</v>
      </c>
      <c r="C366" s="75" t="s">
        <v>489</v>
      </c>
      <c r="D366" s="81"/>
      <c r="E366" s="82" t="s">
        <v>198</v>
      </c>
      <c r="F366" s="82" t="s">
        <v>199</v>
      </c>
      <c r="G366" s="82"/>
      <c r="H366" s="83" t="s">
        <v>121</v>
      </c>
      <c r="I366" s="83" t="s">
        <v>122</v>
      </c>
      <c r="J366" s="83" t="s">
        <v>172</v>
      </c>
      <c r="K366" s="83" t="s">
        <v>124</v>
      </c>
      <c r="L366" s="83"/>
      <c r="M366" s="83" t="s">
        <v>173</v>
      </c>
      <c r="N366" s="83"/>
      <c r="O366" s="83" t="s">
        <v>163</v>
      </c>
      <c r="P366" s="83" t="s">
        <v>200</v>
      </c>
      <c r="Q366" s="83" t="s">
        <v>126</v>
      </c>
      <c r="R366" s="83" t="s">
        <v>123</v>
      </c>
      <c r="S366" s="83" t="s">
        <v>123</v>
      </c>
      <c r="T366" s="83" t="s">
        <v>174</v>
      </c>
    </row>
    <row r="367" spans="1:20" ht="12.75">
      <c r="A367" s="84" t="s">
        <v>201</v>
      </c>
      <c r="B367" s="85">
        <v>398017</v>
      </c>
      <c r="C367" s="86"/>
      <c r="D367" s="81"/>
      <c r="E367" s="82" t="s">
        <v>180</v>
      </c>
      <c r="F367" s="87" t="s">
        <v>177</v>
      </c>
      <c r="G367" s="82"/>
      <c r="H367" s="88"/>
      <c r="I367" s="89" t="s">
        <v>127</v>
      </c>
      <c r="J367" s="88"/>
      <c r="K367" s="83" t="s">
        <v>123</v>
      </c>
      <c r="L367" s="83"/>
      <c r="M367" s="89" t="s">
        <v>98</v>
      </c>
      <c r="N367" s="89"/>
      <c r="O367" s="89"/>
      <c r="P367" s="89"/>
      <c r="Q367" s="89" t="s">
        <v>175</v>
      </c>
      <c r="R367" s="89" t="s">
        <v>128</v>
      </c>
      <c r="S367" s="89" t="s">
        <v>128</v>
      </c>
      <c r="T367" s="89"/>
    </row>
    <row r="368" spans="1:20" ht="12.75">
      <c r="A368" s="74" t="s">
        <v>5</v>
      </c>
      <c r="B368" s="90" t="s">
        <v>203</v>
      </c>
      <c r="C368" s="91"/>
      <c r="D368" s="92"/>
      <c r="E368" s="93"/>
      <c r="F368" s="94"/>
      <c r="G368" s="82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</row>
    <row r="369" spans="1:20" ht="12.75">
      <c r="A369" s="95" t="s">
        <v>60</v>
      </c>
      <c r="B369" s="96" t="s">
        <v>204</v>
      </c>
      <c r="C369" s="97">
        <v>0</v>
      </c>
      <c r="D369" s="92"/>
      <c r="E369" s="98"/>
      <c r="F369" s="99"/>
      <c r="G369" s="82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</row>
    <row r="370" spans="1:20" ht="12.75">
      <c r="A370" s="95" t="s">
        <v>61</v>
      </c>
      <c r="B370" s="96" t="s">
        <v>205</v>
      </c>
      <c r="C370" s="97">
        <v>0</v>
      </c>
      <c r="D370" s="92"/>
      <c r="E370" s="98"/>
      <c r="F370" s="99"/>
      <c r="G370" s="82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</row>
    <row r="371" spans="1:20" ht="12.75">
      <c r="A371" s="100" t="s">
        <v>64</v>
      </c>
      <c r="B371" s="101" t="s">
        <v>206</v>
      </c>
      <c r="C371" s="102">
        <f>SUM(C369:C370)</f>
        <v>0</v>
      </c>
      <c r="D371" s="92"/>
      <c r="E371" s="98"/>
      <c r="F371" s="99"/>
      <c r="G371" s="82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</row>
    <row r="372" spans="1:20" ht="12.75">
      <c r="A372" s="100" t="s">
        <v>66</v>
      </c>
      <c r="B372" s="101" t="s">
        <v>207</v>
      </c>
      <c r="C372" s="103">
        <v>0</v>
      </c>
      <c r="D372" s="92"/>
      <c r="E372" s="98"/>
      <c r="F372" s="99"/>
      <c r="G372" s="82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</row>
    <row r="373" spans="1:20" ht="12.75">
      <c r="A373" s="95" t="s">
        <v>63</v>
      </c>
      <c r="B373" s="96" t="s">
        <v>208</v>
      </c>
      <c r="C373" s="97">
        <v>0</v>
      </c>
      <c r="D373" s="92"/>
      <c r="E373" s="98"/>
      <c r="F373" s="99"/>
      <c r="G373" s="82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</row>
    <row r="374" spans="1:20" ht="12.75">
      <c r="A374" s="95" t="s">
        <v>113</v>
      </c>
      <c r="B374" s="96" t="s">
        <v>209</v>
      </c>
      <c r="C374" s="97">
        <v>0</v>
      </c>
      <c r="D374" s="92"/>
      <c r="E374" s="98"/>
      <c r="F374" s="99"/>
      <c r="G374" s="82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</row>
    <row r="375" spans="1:20" ht="12.75">
      <c r="A375" s="95" t="s">
        <v>12</v>
      </c>
      <c r="B375" s="96" t="s">
        <v>210</v>
      </c>
      <c r="C375" s="97">
        <v>0</v>
      </c>
      <c r="D375" s="92"/>
      <c r="E375" s="98"/>
      <c r="F375" s="99"/>
      <c r="G375" s="82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</row>
    <row r="376" spans="1:20" ht="12.75">
      <c r="A376" s="100" t="s">
        <v>14</v>
      </c>
      <c r="B376" s="101" t="s">
        <v>211</v>
      </c>
      <c r="C376" s="102">
        <f>SUM(C373:C375)</f>
        <v>0</v>
      </c>
      <c r="D376" s="92"/>
      <c r="E376" s="98"/>
      <c r="F376" s="99"/>
      <c r="G376" s="82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</row>
    <row r="377" spans="1:20" ht="12.75">
      <c r="A377" s="95" t="s">
        <v>16</v>
      </c>
      <c r="B377" s="96" t="s">
        <v>212</v>
      </c>
      <c r="C377" s="97">
        <v>0</v>
      </c>
      <c r="D377" s="92"/>
      <c r="E377" s="98"/>
      <c r="F377" s="99"/>
      <c r="G377" s="82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</row>
    <row r="378" spans="1:20" ht="12.75">
      <c r="A378" s="95" t="s">
        <v>17</v>
      </c>
      <c r="B378" s="96" t="s">
        <v>213</v>
      </c>
      <c r="C378" s="97">
        <v>0</v>
      </c>
      <c r="D378" s="92"/>
      <c r="E378" s="98"/>
      <c r="F378" s="99"/>
      <c r="G378" s="82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</row>
    <row r="379" spans="1:20" ht="12.75">
      <c r="A379" s="95" t="s">
        <v>19</v>
      </c>
      <c r="B379" s="96" t="s">
        <v>214</v>
      </c>
      <c r="C379" s="97">
        <v>0</v>
      </c>
      <c r="D379" s="92"/>
      <c r="E379" s="98"/>
      <c r="F379" s="99"/>
      <c r="G379" s="82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</row>
    <row r="380" spans="1:20" ht="12.75">
      <c r="A380" s="100" t="s">
        <v>20</v>
      </c>
      <c r="B380" s="101" t="s">
        <v>215</v>
      </c>
      <c r="C380" s="102">
        <f>SUM(C377:C379)</f>
        <v>0</v>
      </c>
      <c r="D380" s="92"/>
      <c r="E380" s="98"/>
      <c r="F380" s="99"/>
      <c r="G380" s="82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</row>
    <row r="381" spans="1:20" ht="12.75">
      <c r="A381" s="100" t="s">
        <v>21</v>
      </c>
      <c r="B381" s="101" t="s">
        <v>216</v>
      </c>
      <c r="C381" s="102">
        <f>C376-C380</f>
        <v>0</v>
      </c>
      <c r="D381" s="92"/>
      <c r="E381" s="98"/>
      <c r="F381" s="99"/>
      <c r="G381" s="82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</row>
    <row r="382" spans="1:20" ht="12.75">
      <c r="A382" s="95" t="s">
        <v>22</v>
      </c>
      <c r="B382" s="96" t="s">
        <v>217</v>
      </c>
      <c r="C382" s="97">
        <v>0</v>
      </c>
      <c r="D382" s="92"/>
      <c r="E382" s="98"/>
      <c r="F382" s="99"/>
      <c r="G382" s="82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</row>
    <row r="383" spans="1:20" ht="12.75">
      <c r="A383" s="95" t="s">
        <v>23</v>
      </c>
      <c r="B383" s="96" t="s">
        <v>218</v>
      </c>
      <c r="C383" s="97">
        <v>0</v>
      </c>
      <c r="D383" s="92"/>
      <c r="E383" s="98"/>
      <c r="F383" s="99"/>
      <c r="G383" s="82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</row>
    <row r="384" spans="1:20" ht="12.75">
      <c r="A384" s="100" t="s">
        <v>24</v>
      </c>
      <c r="B384" s="104" t="s">
        <v>219</v>
      </c>
      <c r="C384" s="102">
        <f>SUM(C382:C383)</f>
        <v>0</v>
      </c>
      <c r="D384" s="92"/>
      <c r="E384" s="98"/>
      <c r="F384" s="99"/>
      <c r="G384" s="82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</row>
    <row r="385" spans="1:20" ht="12.75">
      <c r="A385" s="100" t="s">
        <v>25</v>
      </c>
      <c r="B385" s="104" t="s">
        <v>220</v>
      </c>
      <c r="C385" s="103">
        <v>0</v>
      </c>
      <c r="D385" s="92"/>
      <c r="E385" s="98"/>
      <c r="F385" s="99"/>
      <c r="G385" s="82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</row>
    <row r="386" spans="1:20" ht="12.75">
      <c r="A386" s="100" t="s">
        <v>26</v>
      </c>
      <c r="B386" s="101" t="s">
        <v>221</v>
      </c>
      <c r="C386" s="105">
        <f>C371+C372+C381-C384-C385</f>
        <v>0</v>
      </c>
      <c r="D386" s="92"/>
      <c r="E386" s="98"/>
      <c r="F386" s="99"/>
      <c r="G386" s="82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</row>
    <row r="387" spans="1:20" ht="12.75">
      <c r="A387" s="95" t="s">
        <v>28</v>
      </c>
      <c r="B387" s="96" t="s">
        <v>222</v>
      </c>
      <c r="C387" s="97">
        <v>0</v>
      </c>
      <c r="D387" s="92"/>
      <c r="E387" s="98"/>
      <c r="F387" s="99"/>
      <c r="G387" s="82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</row>
    <row r="388" spans="1:20" ht="12.75">
      <c r="A388" s="95" t="s">
        <v>29</v>
      </c>
      <c r="B388" s="96" t="s">
        <v>223</v>
      </c>
      <c r="C388" s="97">
        <v>0</v>
      </c>
      <c r="D388" s="92"/>
      <c r="E388" s="98"/>
      <c r="F388" s="99"/>
      <c r="G388" s="82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</row>
    <row r="389" spans="1:20" ht="12.75">
      <c r="A389" s="95" t="s">
        <v>34</v>
      </c>
      <c r="B389" s="96" t="s">
        <v>224</v>
      </c>
      <c r="C389" s="97">
        <v>0</v>
      </c>
      <c r="D389" s="92"/>
      <c r="E389" s="98"/>
      <c r="F389" s="99"/>
      <c r="G389" s="82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</row>
    <row r="390" spans="1:20" ht="12.75">
      <c r="A390" s="95" t="s">
        <v>35</v>
      </c>
      <c r="B390" s="96" t="s">
        <v>225</v>
      </c>
      <c r="C390" s="97">
        <v>0</v>
      </c>
      <c r="D390" s="92"/>
      <c r="E390" s="98"/>
      <c r="F390" s="99"/>
      <c r="G390" s="82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</row>
    <row r="391" spans="1:20" ht="12.75">
      <c r="A391" s="100" t="s">
        <v>67</v>
      </c>
      <c r="B391" s="104" t="s">
        <v>226</v>
      </c>
      <c r="C391" s="106">
        <f>SUM(C387:C390)</f>
        <v>0</v>
      </c>
      <c r="D391" s="92"/>
      <c r="E391" s="98"/>
      <c r="F391" s="99"/>
      <c r="G391" s="82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</row>
    <row r="392" spans="1:20" ht="12.75">
      <c r="A392" s="95" t="s">
        <v>102</v>
      </c>
      <c r="B392" s="96" t="s">
        <v>227</v>
      </c>
      <c r="C392" s="107">
        <v>0</v>
      </c>
      <c r="D392" s="92"/>
      <c r="E392" s="98"/>
      <c r="F392" s="99"/>
      <c r="G392" s="82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</row>
    <row r="393" spans="1:20" ht="12.75">
      <c r="A393" s="108" t="s">
        <v>129</v>
      </c>
      <c r="B393" s="109" t="s">
        <v>228</v>
      </c>
      <c r="C393" s="110">
        <f>C386+C391+C392</f>
        <v>0</v>
      </c>
      <c r="D393" s="92"/>
      <c r="E393" s="111"/>
      <c r="F393" s="112">
        <f>C393</f>
        <v>0</v>
      </c>
      <c r="G393" s="113"/>
      <c r="H393" s="114">
        <v>0</v>
      </c>
      <c r="I393" s="114">
        <v>0</v>
      </c>
      <c r="J393" s="114">
        <v>0</v>
      </c>
      <c r="K393" s="114"/>
      <c r="L393" s="114"/>
      <c r="M393" s="114"/>
      <c r="N393" s="114"/>
      <c r="O393" s="114">
        <v>0</v>
      </c>
      <c r="P393" s="114">
        <v>0</v>
      </c>
      <c r="Q393" s="114">
        <v>0</v>
      </c>
      <c r="R393" s="114">
        <v>0</v>
      </c>
      <c r="S393" s="114">
        <v>0</v>
      </c>
      <c r="T393" s="112">
        <f>SUM(H393:S393)</f>
        <v>0</v>
      </c>
    </row>
    <row r="394" spans="1:20" ht="12.75">
      <c r="A394" s="95" t="s">
        <v>130</v>
      </c>
      <c r="B394" s="96" t="s">
        <v>229</v>
      </c>
      <c r="C394" s="97">
        <v>0</v>
      </c>
      <c r="D394" s="92"/>
      <c r="E394" s="115"/>
      <c r="F394" s="116"/>
      <c r="G394" s="117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</row>
    <row r="395" spans="1:20" ht="12.75">
      <c r="A395" s="95" t="s">
        <v>131</v>
      </c>
      <c r="B395" s="96" t="s">
        <v>230</v>
      </c>
      <c r="C395" s="97">
        <v>0</v>
      </c>
      <c r="D395" s="92"/>
      <c r="E395" s="118">
        <v>0</v>
      </c>
      <c r="F395" s="119">
        <f>E395</f>
        <v>0</v>
      </c>
      <c r="G395" s="82"/>
      <c r="H395" s="120">
        <v>0</v>
      </c>
      <c r="I395" s="120">
        <v>0</v>
      </c>
      <c r="J395" s="120">
        <v>0</v>
      </c>
      <c r="K395" s="120"/>
      <c r="L395" s="120"/>
      <c r="M395" s="120"/>
      <c r="N395" s="120"/>
      <c r="O395" s="120">
        <v>0</v>
      </c>
      <c r="P395" s="120">
        <v>0</v>
      </c>
      <c r="Q395" s="120">
        <v>0</v>
      </c>
      <c r="R395" s="120">
        <v>0</v>
      </c>
      <c r="S395" s="120">
        <v>0</v>
      </c>
      <c r="T395" s="121">
        <f>SUM(H395:S395)</f>
        <v>0</v>
      </c>
    </row>
    <row r="396" spans="1:20" ht="12.75">
      <c r="A396" s="108" t="s">
        <v>108</v>
      </c>
      <c r="B396" s="109" t="s">
        <v>231</v>
      </c>
      <c r="C396" s="110">
        <f>SUM(C393:C395)</f>
        <v>0</v>
      </c>
      <c r="D396" s="122"/>
      <c r="E396" s="112">
        <f>E395</f>
        <v>0</v>
      </c>
      <c r="F396" s="112">
        <f>SUM(C396:E396)</f>
        <v>0</v>
      </c>
      <c r="G396" s="113"/>
      <c r="H396" s="112">
        <f>H393+H395</f>
        <v>0</v>
      </c>
      <c r="I396" s="112">
        <f aca="true" t="shared" si="52" ref="I396:T396">I393+I395</f>
        <v>0</v>
      </c>
      <c r="J396" s="112">
        <f t="shared" si="52"/>
        <v>0</v>
      </c>
      <c r="K396" s="112">
        <f t="shared" si="52"/>
        <v>0</v>
      </c>
      <c r="L396" s="112">
        <f t="shared" si="52"/>
        <v>0</v>
      </c>
      <c r="M396" s="112">
        <f t="shared" si="52"/>
        <v>0</v>
      </c>
      <c r="N396" s="112">
        <f t="shared" si="52"/>
        <v>0</v>
      </c>
      <c r="O396" s="112">
        <f t="shared" si="52"/>
        <v>0</v>
      </c>
      <c r="P396" s="112">
        <f t="shared" si="52"/>
        <v>0</v>
      </c>
      <c r="Q396" s="112">
        <f t="shared" si="52"/>
        <v>0</v>
      </c>
      <c r="R396" s="112">
        <f t="shared" si="52"/>
        <v>0</v>
      </c>
      <c r="S396" s="112">
        <f t="shared" si="52"/>
        <v>0</v>
      </c>
      <c r="T396" s="112">
        <f t="shared" si="52"/>
        <v>0</v>
      </c>
    </row>
    <row r="397" spans="1:20" ht="12.75">
      <c r="A397" s="74" t="s">
        <v>103</v>
      </c>
      <c r="B397" s="90" t="s">
        <v>232</v>
      </c>
      <c r="C397" s="123">
        <v>0</v>
      </c>
      <c r="D397" s="81"/>
      <c r="E397" s="120"/>
      <c r="F397" s="124"/>
      <c r="G397" s="82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</row>
    <row r="398" spans="1:20" ht="12.75">
      <c r="A398" s="125" t="s">
        <v>132</v>
      </c>
      <c r="B398" s="126" t="s">
        <v>233</v>
      </c>
      <c r="C398" s="123">
        <v>0</v>
      </c>
      <c r="D398" s="81"/>
      <c r="E398" s="120">
        <v>0</v>
      </c>
      <c r="F398" s="119">
        <f>SUM(C398:E398)</f>
        <v>0</v>
      </c>
      <c r="G398" s="82"/>
      <c r="H398" s="120">
        <v>0</v>
      </c>
      <c r="I398" s="120">
        <v>0</v>
      </c>
      <c r="J398" s="120">
        <v>0</v>
      </c>
      <c r="K398" s="120"/>
      <c r="L398" s="120"/>
      <c r="M398" s="120"/>
      <c r="N398" s="120"/>
      <c r="O398" s="120">
        <v>0</v>
      </c>
      <c r="P398" s="120">
        <v>0</v>
      </c>
      <c r="Q398" s="120">
        <v>0</v>
      </c>
      <c r="R398" s="120">
        <v>0</v>
      </c>
      <c r="S398" s="120">
        <v>0</v>
      </c>
      <c r="T398" s="121">
        <f>SUM(H398:S398)</f>
        <v>0</v>
      </c>
    </row>
    <row r="399" spans="1:20" ht="12.75">
      <c r="A399" s="108"/>
      <c r="B399" s="127" t="s">
        <v>234</v>
      </c>
      <c r="C399" s="128">
        <f>SUM(C397:C398)</f>
        <v>0</v>
      </c>
      <c r="D399" s="81"/>
      <c r="E399" s="128">
        <f>SUM(E397:E398)</f>
        <v>0</v>
      </c>
      <c r="F399" s="128">
        <f>SUM(F397:F398)</f>
        <v>0</v>
      </c>
      <c r="G399" s="113"/>
      <c r="H399" s="128">
        <f>SUM(H397:H398)</f>
        <v>0</v>
      </c>
      <c r="I399" s="128">
        <f aca="true" t="shared" si="53" ref="I399:T399">SUM(I397:I398)</f>
        <v>0</v>
      </c>
      <c r="J399" s="128">
        <f t="shared" si="53"/>
        <v>0</v>
      </c>
      <c r="K399" s="128">
        <f t="shared" si="53"/>
        <v>0</v>
      </c>
      <c r="L399" s="128">
        <f t="shared" si="53"/>
        <v>0</v>
      </c>
      <c r="M399" s="128">
        <f t="shared" si="53"/>
        <v>0</v>
      </c>
      <c r="N399" s="128">
        <f t="shared" si="53"/>
        <v>0</v>
      </c>
      <c r="O399" s="128">
        <f t="shared" si="53"/>
        <v>0</v>
      </c>
      <c r="P399" s="128">
        <f t="shared" si="53"/>
        <v>0</v>
      </c>
      <c r="Q399" s="128">
        <f t="shared" si="53"/>
        <v>0</v>
      </c>
      <c r="R399" s="128">
        <f t="shared" si="53"/>
        <v>0</v>
      </c>
      <c r="S399" s="128">
        <f t="shared" si="53"/>
        <v>0</v>
      </c>
      <c r="T399" s="128">
        <f t="shared" si="53"/>
        <v>0</v>
      </c>
    </row>
    <row r="400" spans="1:20" ht="12.75">
      <c r="A400" s="100" t="s">
        <v>107</v>
      </c>
      <c r="B400" s="104" t="s">
        <v>235</v>
      </c>
      <c r="C400" s="103">
        <v>0</v>
      </c>
      <c r="D400" s="81"/>
      <c r="E400" s="129">
        <f>F400-C400</f>
        <v>0</v>
      </c>
      <c r="F400" s="129">
        <f>H399+I399+J399+Q399</f>
        <v>0</v>
      </c>
      <c r="G400" s="82"/>
      <c r="H400" s="129">
        <f>H399</f>
        <v>0</v>
      </c>
      <c r="I400" s="129">
        <f>I399</f>
        <v>0</v>
      </c>
      <c r="J400" s="129">
        <f>J399</f>
        <v>0</v>
      </c>
      <c r="K400" s="129">
        <f aca="true" t="shared" si="54" ref="K400:P400">K399</f>
        <v>0</v>
      </c>
      <c r="L400" s="129">
        <f t="shared" si="54"/>
        <v>0</v>
      </c>
      <c r="M400" s="129">
        <f t="shared" si="54"/>
        <v>0</v>
      </c>
      <c r="N400" s="129">
        <f t="shared" si="54"/>
        <v>0</v>
      </c>
      <c r="O400" s="129">
        <f t="shared" si="54"/>
        <v>0</v>
      </c>
      <c r="P400" s="129">
        <f t="shared" si="54"/>
        <v>0</v>
      </c>
      <c r="Q400" s="129">
        <f>Q399</f>
        <v>0</v>
      </c>
      <c r="R400" s="130"/>
      <c r="S400" s="130"/>
      <c r="T400" s="129">
        <f>SUM(H400:S400)</f>
        <v>0</v>
      </c>
    </row>
    <row r="401" spans="1:20" ht="12.75">
      <c r="A401" s="100" t="s">
        <v>133</v>
      </c>
      <c r="B401" s="104" t="s">
        <v>236</v>
      </c>
      <c r="C401" s="102">
        <f>C399-C400</f>
        <v>0</v>
      </c>
      <c r="D401" s="81"/>
      <c r="E401" s="129">
        <f>F401-C401</f>
        <v>0</v>
      </c>
      <c r="F401" s="131">
        <f>F399-F400</f>
        <v>0</v>
      </c>
      <c r="G401" s="82"/>
      <c r="H401" s="131">
        <f>H399-H400</f>
        <v>0</v>
      </c>
      <c r="I401" s="131">
        <f aca="true" t="shared" si="55" ref="I401:T401">I399-I400</f>
        <v>0</v>
      </c>
      <c r="J401" s="131">
        <f t="shared" si="55"/>
        <v>0</v>
      </c>
      <c r="K401" s="131">
        <f t="shared" si="55"/>
        <v>0</v>
      </c>
      <c r="L401" s="131">
        <f t="shared" si="55"/>
        <v>0</v>
      </c>
      <c r="M401" s="131">
        <f t="shared" si="55"/>
        <v>0</v>
      </c>
      <c r="N401" s="131">
        <f t="shared" si="55"/>
        <v>0</v>
      </c>
      <c r="O401" s="131">
        <f t="shared" si="55"/>
        <v>0</v>
      </c>
      <c r="P401" s="131">
        <f t="shared" si="55"/>
        <v>0</v>
      </c>
      <c r="Q401" s="131">
        <f t="shared" si="55"/>
        <v>0</v>
      </c>
      <c r="R401" s="131">
        <f t="shared" si="55"/>
        <v>0</v>
      </c>
      <c r="S401" s="131">
        <f t="shared" si="55"/>
        <v>0</v>
      </c>
      <c r="T401" s="131">
        <f t="shared" si="55"/>
        <v>0</v>
      </c>
    </row>
    <row r="402" spans="1:20" ht="12.75">
      <c r="A402" s="132"/>
      <c r="B402" s="133"/>
      <c r="C402" s="134"/>
      <c r="D402" s="81"/>
      <c r="E402" s="135"/>
      <c r="F402" s="135"/>
      <c r="G402" s="82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</row>
    <row r="403" spans="1:20" ht="12.75">
      <c r="A403" s="136" t="s">
        <v>104</v>
      </c>
      <c r="B403" s="137" t="s">
        <v>237</v>
      </c>
      <c r="C403" s="138">
        <f>C396-C399</f>
        <v>0</v>
      </c>
      <c r="D403" s="81"/>
      <c r="E403" s="138">
        <f>E396-E399</f>
        <v>0</v>
      </c>
      <c r="F403" s="138">
        <f>F396-F399</f>
        <v>0</v>
      </c>
      <c r="G403" s="113"/>
      <c r="H403" s="138">
        <f>H396-H399</f>
        <v>0</v>
      </c>
      <c r="I403" s="138">
        <f aca="true" t="shared" si="56" ref="I403:T403">I396-I399</f>
        <v>0</v>
      </c>
      <c r="J403" s="138">
        <f t="shared" si="56"/>
        <v>0</v>
      </c>
      <c r="K403" s="138">
        <f t="shared" si="56"/>
        <v>0</v>
      </c>
      <c r="L403" s="138">
        <f t="shared" si="56"/>
        <v>0</v>
      </c>
      <c r="M403" s="138">
        <f t="shared" si="56"/>
        <v>0</v>
      </c>
      <c r="N403" s="138">
        <f t="shared" si="56"/>
        <v>0</v>
      </c>
      <c r="O403" s="138">
        <f t="shared" si="56"/>
        <v>0</v>
      </c>
      <c r="P403" s="138">
        <f t="shared" si="56"/>
        <v>0</v>
      </c>
      <c r="Q403" s="138">
        <f t="shared" si="56"/>
        <v>0</v>
      </c>
      <c r="R403" s="138">
        <f t="shared" si="56"/>
        <v>0</v>
      </c>
      <c r="S403" s="138">
        <f t="shared" si="56"/>
        <v>0</v>
      </c>
      <c r="T403" s="138">
        <f t="shared" si="56"/>
        <v>0</v>
      </c>
    </row>
    <row r="404" spans="1:20" ht="12.75">
      <c r="A404" s="74" t="s">
        <v>184</v>
      </c>
      <c r="B404" s="90" t="s">
        <v>238</v>
      </c>
      <c r="C404" s="139">
        <v>0</v>
      </c>
      <c r="D404" s="81"/>
      <c r="E404" s="139">
        <v>0</v>
      </c>
      <c r="F404" s="129">
        <f>C404+E404</f>
        <v>0</v>
      </c>
      <c r="G404" s="82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</row>
    <row r="405" spans="1:20" ht="12.75">
      <c r="A405" s="100" t="s">
        <v>185</v>
      </c>
      <c r="B405" s="104" t="s">
        <v>239</v>
      </c>
      <c r="C405" s="102">
        <f>C403-C404</f>
        <v>0</v>
      </c>
      <c r="D405" s="81"/>
      <c r="E405" s="102">
        <f>E403-E404</f>
        <v>0</v>
      </c>
      <c r="F405" s="129">
        <f>C405+E405</f>
        <v>0</v>
      </c>
      <c r="G405" s="82"/>
      <c r="H405" s="102">
        <f>H403-H404</f>
        <v>0</v>
      </c>
      <c r="I405" s="102">
        <f aca="true" t="shared" si="57" ref="I405:T405">I403-I404</f>
        <v>0</v>
      </c>
      <c r="J405" s="102">
        <f t="shared" si="57"/>
        <v>0</v>
      </c>
      <c r="K405" s="102">
        <f t="shared" si="57"/>
        <v>0</v>
      </c>
      <c r="L405" s="102">
        <f t="shared" si="57"/>
        <v>0</v>
      </c>
      <c r="M405" s="102">
        <f t="shared" si="57"/>
        <v>0</v>
      </c>
      <c r="N405" s="102">
        <f t="shared" si="57"/>
        <v>0</v>
      </c>
      <c r="O405" s="102">
        <f t="shared" si="57"/>
        <v>0</v>
      </c>
      <c r="P405" s="102">
        <f t="shared" si="57"/>
        <v>0</v>
      </c>
      <c r="Q405" s="102">
        <f t="shared" si="57"/>
        <v>0</v>
      </c>
      <c r="R405" s="102">
        <f t="shared" si="57"/>
        <v>0</v>
      </c>
      <c r="S405" s="102">
        <f t="shared" si="57"/>
        <v>0</v>
      </c>
      <c r="T405" s="102">
        <f t="shared" si="57"/>
        <v>0</v>
      </c>
    </row>
    <row r="406" spans="1:20" ht="12.75">
      <c r="A406" s="140"/>
      <c r="B406" s="141" t="s">
        <v>240</v>
      </c>
      <c r="C406" s="142">
        <f>C387+C389+C392+C395</f>
        <v>0</v>
      </c>
      <c r="D406" s="143"/>
      <c r="E406" s="144">
        <f>E387+E389+E392+E395</f>
        <v>0</v>
      </c>
      <c r="F406" s="144">
        <f>SUM(C406:E406)</f>
        <v>0</v>
      </c>
      <c r="G406" s="145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</row>
    <row r="407" spans="1:20" ht="12.75">
      <c r="A407" s="136"/>
      <c r="B407" s="147" t="s">
        <v>487</v>
      </c>
      <c r="C407" s="138"/>
      <c r="D407" s="249"/>
      <c r="E407" s="171"/>
      <c r="F407" s="148">
        <v>0</v>
      </c>
      <c r="G407" s="250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</row>
    <row r="408" spans="1:20" ht="12.75">
      <c r="A408" s="136"/>
      <c r="B408" s="147" t="s">
        <v>488</v>
      </c>
      <c r="C408" s="142"/>
      <c r="D408" s="143"/>
      <c r="E408" s="144"/>
      <c r="F408" s="171">
        <f>F406-F407</f>
        <v>0</v>
      </c>
      <c r="G408" s="250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</row>
    <row r="409" spans="1:20" ht="12.75">
      <c r="A409" s="244"/>
      <c r="B409" s="147" t="s">
        <v>241</v>
      </c>
      <c r="C409" s="148"/>
      <c r="D409" s="143"/>
      <c r="E409" s="148"/>
      <c r="F409" s="247">
        <f>IF(F408&gt;0,F408,0)</f>
        <v>0</v>
      </c>
      <c r="G409" s="146"/>
      <c r="H409" s="248"/>
      <c r="I409" s="248"/>
      <c r="J409" s="248"/>
      <c r="K409" s="248"/>
      <c r="L409" s="248"/>
      <c r="M409" s="248"/>
      <c r="N409" s="248"/>
      <c r="O409" s="248"/>
      <c r="P409" s="248"/>
      <c r="Q409" s="248"/>
      <c r="R409" s="248"/>
      <c r="S409" s="248"/>
      <c r="T409" s="248"/>
    </row>
    <row r="410" spans="1:20" ht="12.75">
      <c r="A410" s="136"/>
      <c r="B410" s="147" t="s">
        <v>242</v>
      </c>
      <c r="C410" s="148"/>
      <c r="D410" s="143"/>
      <c r="E410" s="148"/>
      <c r="F410" s="138">
        <f>IF(F408&lt;0,-F408,0)</f>
        <v>0</v>
      </c>
      <c r="G410" s="146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</row>
    <row r="411" spans="1:20" ht="12.75">
      <c r="A411" s="136"/>
      <c r="B411" s="147" t="s">
        <v>242</v>
      </c>
      <c r="C411" s="148"/>
      <c r="D411" s="143"/>
      <c r="E411" s="148"/>
      <c r="F411" s="138">
        <f>IF(F409&lt;0,-F409,0)</f>
        <v>0</v>
      </c>
      <c r="G411" s="146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</row>
    <row r="412" spans="1:20" ht="12.75">
      <c r="A412" s="74"/>
      <c r="B412" s="74"/>
      <c r="C412" s="75" t="s">
        <v>490</v>
      </c>
      <c r="D412" s="75"/>
      <c r="E412" s="76" t="s">
        <v>194</v>
      </c>
      <c r="F412" s="76" t="s">
        <v>176</v>
      </c>
      <c r="G412" s="76"/>
      <c r="H412" s="77" t="s">
        <v>114</v>
      </c>
      <c r="I412" s="77" t="s">
        <v>115</v>
      </c>
      <c r="J412" s="77" t="s">
        <v>116</v>
      </c>
      <c r="K412" s="77" t="s">
        <v>170</v>
      </c>
      <c r="L412" s="77"/>
      <c r="M412" s="77" t="s">
        <v>171</v>
      </c>
      <c r="N412" s="77"/>
      <c r="O412" s="77" t="s">
        <v>169</v>
      </c>
      <c r="P412" s="77" t="s">
        <v>97</v>
      </c>
      <c r="Q412" s="77" t="s">
        <v>118</v>
      </c>
      <c r="R412" s="77" t="s">
        <v>119</v>
      </c>
      <c r="S412" s="77" t="s">
        <v>120</v>
      </c>
      <c r="T412" s="77" t="s">
        <v>112</v>
      </c>
    </row>
    <row r="413" spans="1:20" ht="12.75">
      <c r="A413" s="79" t="s">
        <v>195</v>
      </c>
      <c r="B413" s="80" t="s">
        <v>498</v>
      </c>
      <c r="C413" s="75" t="s">
        <v>489</v>
      </c>
      <c r="D413" s="81"/>
      <c r="E413" s="82" t="s">
        <v>198</v>
      </c>
      <c r="F413" s="82" t="s">
        <v>199</v>
      </c>
      <c r="G413" s="82"/>
      <c r="H413" s="83" t="s">
        <v>121</v>
      </c>
      <c r="I413" s="83" t="s">
        <v>122</v>
      </c>
      <c r="J413" s="83" t="s">
        <v>172</v>
      </c>
      <c r="K413" s="83" t="s">
        <v>124</v>
      </c>
      <c r="L413" s="83"/>
      <c r="M413" s="83" t="s">
        <v>173</v>
      </c>
      <c r="N413" s="83"/>
      <c r="O413" s="83" t="s">
        <v>163</v>
      </c>
      <c r="P413" s="83" t="s">
        <v>200</v>
      </c>
      <c r="Q413" s="83" t="s">
        <v>126</v>
      </c>
      <c r="R413" s="83" t="s">
        <v>123</v>
      </c>
      <c r="S413" s="83" t="s">
        <v>123</v>
      </c>
      <c r="T413" s="83" t="s">
        <v>174</v>
      </c>
    </row>
    <row r="414" spans="1:20" ht="12.75">
      <c r="A414" s="84" t="s">
        <v>201</v>
      </c>
      <c r="B414" s="85">
        <v>398358</v>
      </c>
      <c r="C414" s="86"/>
      <c r="D414" s="81"/>
      <c r="E414" s="82" t="s">
        <v>180</v>
      </c>
      <c r="F414" s="87" t="s">
        <v>177</v>
      </c>
      <c r="G414" s="82"/>
      <c r="H414" s="88"/>
      <c r="I414" s="89" t="s">
        <v>127</v>
      </c>
      <c r="J414" s="88"/>
      <c r="K414" s="83" t="s">
        <v>123</v>
      </c>
      <c r="L414" s="83"/>
      <c r="M414" s="89" t="s">
        <v>98</v>
      </c>
      <c r="N414" s="89"/>
      <c r="O414" s="89"/>
      <c r="P414" s="89"/>
      <c r="Q414" s="89" t="s">
        <v>175</v>
      </c>
      <c r="R414" s="89" t="s">
        <v>128</v>
      </c>
      <c r="S414" s="89" t="s">
        <v>128</v>
      </c>
      <c r="T414" s="89"/>
    </row>
    <row r="415" spans="1:20" ht="12.75">
      <c r="A415" s="74" t="s">
        <v>5</v>
      </c>
      <c r="B415" s="90" t="s">
        <v>203</v>
      </c>
      <c r="C415" s="91"/>
      <c r="D415" s="92"/>
      <c r="E415" s="93"/>
      <c r="F415" s="94"/>
      <c r="G415" s="82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</row>
    <row r="416" spans="1:20" ht="12.75">
      <c r="A416" s="95" t="s">
        <v>60</v>
      </c>
      <c r="B416" s="96" t="s">
        <v>204</v>
      </c>
      <c r="C416" s="97">
        <v>0</v>
      </c>
      <c r="D416" s="92"/>
      <c r="E416" s="98"/>
      <c r="F416" s="99"/>
      <c r="G416" s="82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</row>
    <row r="417" spans="1:20" ht="12.75">
      <c r="A417" s="95" t="s">
        <v>61</v>
      </c>
      <c r="B417" s="96" t="s">
        <v>205</v>
      </c>
      <c r="C417" s="97">
        <v>0</v>
      </c>
      <c r="D417" s="92"/>
      <c r="E417" s="98"/>
      <c r="F417" s="99"/>
      <c r="G417" s="82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</row>
    <row r="418" spans="1:20" ht="12.75">
      <c r="A418" s="100" t="s">
        <v>64</v>
      </c>
      <c r="B418" s="101" t="s">
        <v>206</v>
      </c>
      <c r="C418" s="102">
        <f>SUM(C416:C417)</f>
        <v>0</v>
      </c>
      <c r="D418" s="92"/>
      <c r="E418" s="98"/>
      <c r="F418" s="99"/>
      <c r="G418" s="82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</row>
    <row r="419" spans="1:20" ht="12.75">
      <c r="A419" s="100" t="s">
        <v>66</v>
      </c>
      <c r="B419" s="101" t="s">
        <v>207</v>
      </c>
      <c r="C419" s="103">
        <v>0</v>
      </c>
      <c r="D419" s="92"/>
      <c r="E419" s="98"/>
      <c r="F419" s="99"/>
      <c r="G419" s="82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</row>
    <row r="420" spans="1:20" ht="12.75">
      <c r="A420" s="95" t="s">
        <v>63</v>
      </c>
      <c r="B420" s="96" t="s">
        <v>208</v>
      </c>
      <c r="C420" s="97">
        <v>0</v>
      </c>
      <c r="D420" s="92"/>
      <c r="E420" s="98"/>
      <c r="F420" s="99"/>
      <c r="G420" s="82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</row>
    <row r="421" spans="1:20" ht="12.75">
      <c r="A421" s="95" t="s">
        <v>113</v>
      </c>
      <c r="B421" s="96" t="s">
        <v>209</v>
      </c>
      <c r="C421" s="97">
        <v>0</v>
      </c>
      <c r="D421" s="92"/>
      <c r="E421" s="98"/>
      <c r="F421" s="99"/>
      <c r="G421" s="82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</row>
    <row r="422" spans="1:20" ht="12.75">
      <c r="A422" s="95" t="s">
        <v>12</v>
      </c>
      <c r="B422" s="96" t="s">
        <v>210</v>
      </c>
      <c r="C422" s="97">
        <v>0</v>
      </c>
      <c r="D422" s="92"/>
      <c r="E422" s="98"/>
      <c r="F422" s="99"/>
      <c r="G422" s="82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</row>
    <row r="423" spans="1:20" ht="12.75">
      <c r="A423" s="100" t="s">
        <v>14</v>
      </c>
      <c r="B423" s="101" t="s">
        <v>211</v>
      </c>
      <c r="C423" s="102">
        <f>SUM(C420:C422)</f>
        <v>0</v>
      </c>
      <c r="D423" s="92"/>
      <c r="E423" s="98"/>
      <c r="F423" s="99"/>
      <c r="G423" s="82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</row>
    <row r="424" spans="1:20" ht="12.75">
      <c r="A424" s="95" t="s">
        <v>16</v>
      </c>
      <c r="B424" s="96" t="s">
        <v>212</v>
      </c>
      <c r="C424" s="97">
        <v>0</v>
      </c>
      <c r="D424" s="92"/>
      <c r="E424" s="98"/>
      <c r="F424" s="99"/>
      <c r="G424" s="82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</row>
    <row r="425" spans="1:20" ht="12.75">
      <c r="A425" s="95" t="s">
        <v>17</v>
      </c>
      <c r="B425" s="96" t="s">
        <v>213</v>
      </c>
      <c r="C425" s="97">
        <v>0</v>
      </c>
      <c r="D425" s="92"/>
      <c r="E425" s="98"/>
      <c r="F425" s="99"/>
      <c r="G425" s="82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</row>
    <row r="426" spans="1:20" ht="12.75">
      <c r="A426" s="95" t="s">
        <v>19</v>
      </c>
      <c r="B426" s="96" t="s">
        <v>214</v>
      </c>
      <c r="C426" s="97">
        <v>0</v>
      </c>
      <c r="D426" s="92"/>
      <c r="E426" s="98"/>
      <c r="F426" s="99"/>
      <c r="G426" s="82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</row>
    <row r="427" spans="1:20" ht="12.75">
      <c r="A427" s="100" t="s">
        <v>20</v>
      </c>
      <c r="B427" s="101" t="s">
        <v>215</v>
      </c>
      <c r="C427" s="102">
        <f>SUM(C424:C426)</f>
        <v>0</v>
      </c>
      <c r="D427" s="92"/>
      <c r="E427" s="98"/>
      <c r="F427" s="99"/>
      <c r="G427" s="82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</row>
    <row r="428" spans="1:20" ht="12.75">
      <c r="A428" s="100" t="s">
        <v>21</v>
      </c>
      <c r="B428" s="101" t="s">
        <v>216</v>
      </c>
      <c r="C428" s="102">
        <f>C423-C427</f>
        <v>0</v>
      </c>
      <c r="D428" s="92"/>
      <c r="E428" s="98"/>
      <c r="F428" s="99"/>
      <c r="G428" s="82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</row>
    <row r="429" spans="1:20" ht="12.75">
      <c r="A429" s="95" t="s">
        <v>22</v>
      </c>
      <c r="B429" s="96" t="s">
        <v>217</v>
      </c>
      <c r="C429" s="97">
        <v>0</v>
      </c>
      <c r="D429" s="92"/>
      <c r="E429" s="98"/>
      <c r="F429" s="99"/>
      <c r="G429" s="82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</row>
    <row r="430" spans="1:20" ht="12.75">
      <c r="A430" s="95" t="s">
        <v>23</v>
      </c>
      <c r="B430" s="96" t="s">
        <v>218</v>
      </c>
      <c r="C430" s="97">
        <v>0</v>
      </c>
      <c r="D430" s="92"/>
      <c r="E430" s="98"/>
      <c r="F430" s="99"/>
      <c r="G430" s="82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</row>
    <row r="431" spans="1:20" ht="12.75">
      <c r="A431" s="100" t="s">
        <v>24</v>
      </c>
      <c r="B431" s="104" t="s">
        <v>219</v>
      </c>
      <c r="C431" s="102">
        <f>SUM(C429:C430)</f>
        <v>0</v>
      </c>
      <c r="D431" s="92"/>
      <c r="E431" s="98"/>
      <c r="F431" s="99"/>
      <c r="G431" s="82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</row>
    <row r="432" spans="1:20" ht="12.75">
      <c r="A432" s="100" t="s">
        <v>25</v>
      </c>
      <c r="B432" s="104" t="s">
        <v>220</v>
      </c>
      <c r="C432" s="103">
        <v>0</v>
      </c>
      <c r="D432" s="92"/>
      <c r="E432" s="98"/>
      <c r="F432" s="99"/>
      <c r="G432" s="82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</row>
    <row r="433" spans="1:20" ht="12.75">
      <c r="A433" s="100" t="s">
        <v>26</v>
      </c>
      <c r="B433" s="101" t="s">
        <v>221</v>
      </c>
      <c r="C433" s="105">
        <f>C418+C419+C428-C431-C432</f>
        <v>0</v>
      </c>
      <c r="D433" s="92"/>
      <c r="E433" s="98"/>
      <c r="F433" s="99"/>
      <c r="G433" s="82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</row>
    <row r="434" spans="1:20" ht="12.75">
      <c r="A434" s="95" t="s">
        <v>28</v>
      </c>
      <c r="B434" s="96" t="s">
        <v>222</v>
      </c>
      <c r="C434" s="97">
        <v>0</v>
      </c>
      <c r="D434" s="92"/>
      <c r="E434" s="98"/>
      <c r="F434" s="99"/>
      <c r="G434" s="82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</row>
    <row r="435" spans="1:20" ht="12.75">
      <c r="A435" s="95" t="s">
        <v>29</v>
      </c>
      <c r="B435" s="96" t="s">
        <v>223</v>
      </c>
      <c r="C435" s="97">
        <v>0</v>
      </c>
      <c r="D435" s="92"/>
      <c r="E435" s="98"/>
      <c r="F435" s="99"/>
      <c r="G435" s="82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</row>
    <row r="436" spans="1:20" ht="12.75">
      <c r="A436" s="95" t="s">
        <v>34</v>
      </c>
      <c r="B436" s="96" t="s">
        <v>224</v>
      </c>
      <c r="C436" s="97">
        <v>0</v>
      </c>
      <c r="D436" s="92"/>
      <c r="E436" s="98"/>
      <c r="F436" s="99"/>
      <c r="G436" s="82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</row>
    <row r="437" spans="1:20" ht="12.75">
      <c r="A437" s="95" t="s">
        <v>35</v>
      </c>
      <c r="B437" s="96" t="s">
        <v>225</v>
      </c>
      <c r="C437" s="97">
        <v>0</v>
      </c>
      <c r="D437" s="92"/>
      <c r="E437" s="98"/>
      <c r="F437" s="99"/>
      <c r="G437" s="82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</row>
    <row r="438" spans="1:20" ht="12.75">
      <c r="A438" s="100" t="s">
        <v>67</v>
      </c>
      <c r="B438" s="104" t="s">
        <v>226</v>
      </c>
      <c r="C438" s="106">
        <f>SUM(C434:C437)</f>
        <v>0</v>
      </c>
      <c r="D438" s="92"/>
      <c r="E438" s="98"/>
      <c r="F438" s="99"/>
      <c r="G438" s="82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</row>
    <row r="439" spans="1:20" ht="12.75">
      <c r="A439" s="95" t="s">
        <v>102</v>
      </c>
      <c r="B439" s="96" t="s">
        <v>227</v>
      </c>
      <c r="C439" s="107">
        <v>0</v>
      </c>
      <c r="D439" s="92"/>
      <c r="E439" s="98"/>
      <c r="F439" s="99"/>
      <c r="G439" s="82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</row>
    <row r="440" spans="1:20" ht="12.75">
      <c r="A440" s="108" t="s">
        <v>129</v>
      </c>
      <c r="B440" s="109" t="s">
        <v>228</v>
      </c>
      <c r="C440" s="110">
        <f>C433+C438+C439</f>
        <v>0</v>
      </c>
      <c r="D440" s="92"/>
      <c r="E440" s="111"/>
      <c r="F440" s="112">
        <f>C440</f>
        <v>0</v>
      </c>
      <c r="G440" s="113"/>
      <c r="H440" s="114">
        <v>0</v>
      </c>
      <c r="I440" s="114">
        <v>0</v>
      </c>
      <c r="J440" s="114">
        <v>0</v>
      </c>
      <c r="K440" s="114"/>
      <c r="L440" s="114"/>
      <c r="M440" s="114"/>
      <c r="N440" s="114"/>
      <c r="O440" s="114">
        <v>0</v>
      </c>
      <c r="P440" s="114">
        <v>0</v>
      </c>
      <c r="Q440" s="114">
        <v>0</v>
      </c>
      <c r="R440" s="114">
        <v>0</v>
      </c>
      <c r="S440" s="114">
        <v>0</v>
      </c>
      <c r="T440" s="112">
        <f>SUM(H440:S440)</f>
        <v>0</v>
      </c>
    </row>
    <row r="441" spans="1:20" ht="12.75">
      <c r="A441" s="95" t="s">
        <v>130</v>
      </c>
      <c r="B441" s="96" t="s">
        <v>229</v>
      </c>
      <c r="C441" s="97">
        <v>0</v>
      </c>
      <c r="D441" s="92"/>
      <c r="E441" s="115"/>
      <c r="F441" s="116"/>
      <c r="G441" s="117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</row>
    <row r="442" spans="1:20" ht="12.75">
      <c r="A442" s="95" t="s">
        <v>131</v>
      </c>
      <c r="B442" s="96" t="s">
        <v>230</v>
      </c>
      <c r="C442" s="97">
        <v>0</v>
      </c>
      <c r="D442" s="92"/>
      <c r="E442" s="118">
        <v>0</v>
      </c>
      <c r="F442" s="119">
        <f>E442</f>
        <v>0</v>
      </c>
      <c r="G442" s="82"/>
      <c r="H442" s="120">
        <v>0</v>
      </c>
      <c r="I442" s="120">
        <v>0</v>
      </c>
      <c r="J442" s="120">
        <v>0</v>
      </c>
      <c r="K442" s="120"/>
      <c r="L442" s="120"/>
      <c r="M442" s="120"/>
      <c r="N442" s="120"/>
      <c r="O442" s="120">
        <v>0</v>
      </c>
      <c r="P442" s="120">
        <v>0</v>
      </c>
      <c r="Q442" s="120">
        <v>0</v>
      </c>
      <c r="R442" s="120">
        <v>0</v>
      </c>
      <c r="S442" s="120">
        <v>0</v>
      </c>
      <c r="T442" s="121">
        <f>SUM(H442:S442)</f>
        <v>0</v>
      </c>
    </row>
    <row r="443" spans="1:20" ht="12.75">
      <c r="A443" s="108" t="s">
        <v>108</v>
      </c>
      <c r="B443" s="109" t="s">
        <v>231</v>
      </c>
      <c r="C443" s="110">
        <f>SUM(C440:C442)</f>
        <v>0</v>
      </c>
      <c r="D443" s="122"/>
      <c r="E443" s="112">
        <f>E442</f>
        <v>0</v>
      </c>
      <c r="F443" s="112">
        <f>SUM(C443:E443)</f>
        <v>0</v>
      </c>
      <c r="G443" s="113"/>
      <c r="H443" s="112">
        <f>H440+H442</f>
        <v>0</v>
      </c>
      <c r="I443" s="112">
        <f aca="true" t="shared" si="58" ref="I443:T443">I440+I442</f>
        <v>0</v>
      </c>
      <c r="J443" s="112">
        <f t="shared" si="58"/>
        <v>0</v>
      </c>
      <c r="K443" s="112">
        <f t="shared" si="58"/>
        <v>0</v>
      </c>
      <c r="L443" s="112">
        <f t="shared" si="58"/>
        <v>0</v>
      </c>
      <c r="M443" s="112">
        <f t="shared" si="58"/>
        <v>0</v>
      </c>
      <c r="N443" s="112">
        <f t="shared" si="58"/>
        <v>0</v>
      </c>
      <c r="O443" s="112">
        <f t="shared" si="58"/>
        <v>0</v>
      </c>
      <c r="P443" s="112">
        <f t="shared" si="58"/>
        <v>0</v>
      </c>
      <c r="Q443" s="112">
        <f t="shared" si="58"/>
        <v>0</v>
      </c>
      <c r="R443" s="112">
        <f t="shared" si="58"/>
        <v>0</v>
      </c>
      <c r="S443" s="112">
        <f t="shared" si="58"/>
        <v>0</v>
      </c>
      <c r="T443" s="112">
        <f t="shared" si="58"/>
        <v>0</v>
      </c>
    </row>
    <row r="444" spans="1:20" ht="12.75">
      <c r="A444" s="74" t="s">
        <v>103</v>
      </c>
      <c r="B444" s="90" t="s">
        <v>232</v>
      </c>
      <c r="C444" s="123">
        <v>0</v>
      </c>
      <c r="D444" s="81"/>
      <c r="E444" s="120"/>
      <c r="F444" s="124"/>
      <c r="G444" s="82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</row>
    <row r="445" spans="1:20" ht="12.75">
      <c r="A445" s="125" t="s">
        <v>132</v>
      </c>
      <c r="B445" s="126" t="s">
        <v>233</v>
      </c>
      <c r="C445" s="123">
        <v>0</v>
      </c>
      <c r="D445" s="81"/>
      <c r="E445" s="120">
        <v>0</v>
      </c>
      <c r="F445" s="119">
        <f>SUM(C445:E445)</f>
        <v>0</v>
      </c>
      <c r="G445" s="82"/>
      <c r="H445" s="120">
        <v>0</v>
      </c>
      <c r="I445" s="120">
        <v>0</v>
      </c>
      <c r="J445" s="120">
        <v>0</v>
      </c>
      <c r="K445" s="120"/>
      <c r="L445" s="120"/>
      <c r="M445" s="120"/>
      <c r="N445" s="120"/>
      <c r="O445" s="120">
        <v>0</v>
      </c>
      <c r="P445" s="120">
        <v>0</v>
      </c>
      <c r="Q445" s="120">
        <v>0</v>
      </c>
      <c r="R445" s="120">
        <v>0</v>
      </c>
      <c r="S445" s="120">
        <v>0</v>
      </c>
      <c r="T445" s="121">
        <f>SUM(H445:S445)</f>
        <v>0</v>
      </c>
    </row>
    <row r="446" spans="1:20" ht="12.75">
      <c r="A446" s="108"/>
      <c r="B446" s="127" t="s">
        <v>234</v>
      </c>
      <c r="C446" s="128">
        <f>SUM(C444:C445)</f>
        <v>0</v>
      </c>
      <c r="D446" s="81"/>
      <c r="E446" s="128">
        <f>SUM(E444:E445)</f>
        <v>0</v>
      </c>
      <c r="F446" s="128">
        <f>SUM(F444:F445)</f>
        <v>0</v>
      </c>
      <c r="G446" s="113"/>
      <c r="H446" s="128">
        <f>SUM(H444:H445)</f>
        <v>0</v>
      </c>
      <c r="I446" s="128">
        <f aca="true" t="shared" si="59" ref="I446:T446">SUM(I444:I445)</f>
        <v>0</v>
      </c>
      <c r="J446" s="128">
        <f t="shared" si="59"/>
        <v>0</v>
      </c>
      <c r="K446" s="128">
        <f t="shared" si="59"/>
        <v>0</v>
      </c>
      <c r="L446" s="128">
        <f t="shared" si="59"/>
        <v>0</v>
      </c>
      <c r="M446" s="128">
        <f t="shared" si="59"/>
        <v>0</v>
      </c>
      <c r="N446" s="128">
        <f t="shared" si="59"/>
        <v>0</v>
      </c>
      <c r="O446" s="128">
        <f t="shared" si="59"/>
        <v>0</v>
      </c>
      <c r="P446" s="128">
        <f t="shared" si="59"/>
        <v>0</v>
      </c>
      <c r="Q446" s="128">
        <f t="shared" si="59"/>
        <v>0</v>
      </c>
      <c r="R446" s="128">
        <f t="shared" si="59"/>
        <v>0</v>
      </c>
      <c r="S446" s="128">
        <f t="shared" si="59"/>
        <v>0</v>
      </c>
      <c r="T446" s="128">
        <f t="shared" si="59"/>
        <v>0</v>
      </c>
    </row>
    <row r="447" spans="1:20" ht="12.75">
      <c r="A447" s="100" t="s">
        <v>107</v>
      </c>
      <c r="B447" s="104" t="s">
        <v>235</v>
      </c>
      <c r="C447" s="103">
        <v>0</v>
      </c>
      <c r="D447" s="81"/>
      <c r="E447" s="129">
        <f>F447-C447</f>
        <v>0</v>
      </c>
      <c r="F447" s="129">
        <f>H446+I446+J446+Q446</f>
        <v>0</v>
      </c>
      <c r="G447" s="82"/>
      <c r="H447" s="129">
        <f>H446</f>
        <v>0</v>
      </c>
      <c r="I447" s="129">
        <f>I446</f>
        <v>0</v>
      </c>
      <c r="J447" s="129">
        <f>J446</f>
        <v>0</v>
      </c>
      <c r="K447" s="129">
        <f aca="true" t="shared" si="60" ref="K447:P447">K446</f>
        <v>0</v>
      </c>
      <c r="L447" s="129">
        <f t="shared" si="60"/>
        <v>0</v>
      </c>
      <c r="M447" s="129">
        <f t="shared" si="60"/>
        <v>0</v>
      </c>
      <c r="N447" s="129">
        <f t="shared" si="60"/>
        <v>0</v>
      </c>
      <c r="O447" s="129">
        <f t="shared" si="60"/>
        <v>0</v>
      </c>
      <c r="P447" s="129">
        <f t="shared" si="60"/>
        <v>0</v>
      </c>
      <c r="Q447" s="129">
        <f>Q446</f>
        <v>0</v>
      </c>
      <c r="R447" s="130"/>
      <c r="S447" s="130"/>
      <c r="T447" s="129">
        <f>SUM(H447:S447)</f>
        <v>0</v>
      </c>
    </row>
    <row r="448" spans="1:20" ht="12.75">
      <c r="A448" s="100" t="s">
        <v>133</v>
      </c>
      <c r="B448" s="104" t="s">
        <v>236</v>
      </c>
      <c r="C448" s="102">
        <f>C446-C447</f>
        <v>0</v>
      </c>
      <c r="D448" s="81"/>
      <c r="E448" s="129">
        <f>F448-C448</f>
        <v>0</v>
      </c>
      <c r="F448" s="131">
        <f>F446-F447</f>
        <v>0</v>
      </c>
      <c r="G448" s="82"/>
      <c r="H448" s="131">
        <f>H446-H447</f>
        <v>0</v>
      </c>
      <c r="I448" s="131">
        <f aca="true" t="shared" si="61" ref="I448:T448">I446-I447</f>
        <v>0</v>
      </c>
      <c r="J448" s="131">
        <f t="shared" si="61"/>
        <v>0</v>
      </c>
      <c r="K448" s="131">
        <f t="shared" si="61"/>
        <v>0</v>
      </c>
      <c r="L448" s="131">
        <f t="shared" si="61"/>
        <v>0</v>
      </c>
      <c r="M448" s="131">
        <f t="shared" si="61"/>
        <v>0</v>
      </c>
      <c r="N448" s="131">
        <f t="shared" si="61"/>
        <v>0</v>
      </c>
      <c r="O448" s="131">
        <f t="shared" si="61"/>
        <v>0</v>
      </c>
      <c r="P448" s="131">
        <f t="shared" si="61"/>
        <v>0</v>
      </c>
      <c r="Q448" s="131">
        <f t="shared" si="61"/>
        <v>0</v>
      </c>
      <c r="R448" s="131">
        <f t="shared" si="61"/>
        <v>0</v>
      </c>
      <c r="S448" s="131">
        <f t="shared" si="61"/>
        <v>0</v>
      </c>
      <c r="T448" s="131">
        <f t="shared" si="61"/>
        <v>0</v>
      </c>
    </row>
    <row r="449" spans="1:20" ht="12.75">
      <c r="A449" s="132"/>
      <c r="B449" s="133"/>
      <c r="C449" s="134"/>
      <c r="D449" s="81"/>
      <c r="E449" s="135"/>
      <c r="F449" s="135"/>
      <c r="G449" s="82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</row>
    <row r="450" spans="1:20" ht="12.75">
      <c r="A450" s="136" t="s">
        <v>104</v>
      </c>
      <c r="B450" s="137" t="s">
        <v>237</v>
      </c>
      <c r="C450" s="138">
        <f>C443-C446</f>
        <v>0</v>
      </c>
      <c r="D450" s="81"/>
      <c r="E450" s="138">
        <f>E443-E446</f>
        <v>0</v>
      </c>
      <c r="F450" s="138">
        <f>F443-F446</f>
        <v>0</v>
      </c>
      <c r="G450" s="113"/>
      <c r="H450" s="138">
        <f>H443-H446</f>
        <v>0</v>
      </c>
      <c r="I450" s="138">
        <f aca="true" t="shared" si="62" ref="I450:T450">I443-I446</f>
        <v>0</v>
      </c>
      <c r="J450" s="138">
        <f t="shared" si="62"/>
        <v>0</v>
      </c>
      <c r="K450" s="138">
        <f t="shared" si="62"/>
        <v>0</v>
      </c>
      <c r="L450" s="138">
        <f t="shared" si="62"/>
        <v>0</v>
      </c>
      <c r="M450" s="138">
        <f t="shared" si="62"/>
        <v>0</v>
      </c>
      <c r="N450" s="138">
        <f t="shared" si="62"/>
        <v>0</v>
      </c>
      <c r="O450" s="138">
        <f t="shared" si="62"/>
        <v>0</v>
      </c>
      <c r="P450" s="138">
        <f t="shared" si="62"/>
        <v>0</v>
      </c>
      <c r="Q450" s="138">
        <f t="shared" si="62"/>
        <v>0</v>
      </c>
      <c r="R450" s="138">
        <f t="shared" si="62"/>
        <v>0</v>
      </c>
      <c r="S450" s="138">
        <f t="shared" si="62"/>
        <v>0</v>
      </c>
      <c r="T450" s="138">
        <f t="shared" si="62"/>
        <v>0</v>
      </c>
    </row>
    <row r="451" spans="1:20" ht="12.75">
      <c r="A451" s="74" t="s">
        <v>184</v>
      </c>
      <c r="B451" s="90" t="s">
        <v>238</v>
      </c>
      <c r="C451" s="139">
        <v>0</v>
      </c>
      <c r="D451" s="81"/>
      <c r="E451" s="139">
        <v>0</v>
      </c>
      <c r="F451" s="129">
        <f>C451+E451</f>
        <v>0</v>
      </c>
      <c r="G451" s="82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</row>
    <row r="452" spans="1:20" ht="12.75">
      <c r="A452" s="100" t="s">
        <v>185</v>
      </c>
      <c r="B452" s="104" t="s">
        <v>239</v>
      </c>
      <c r="C452" s="102">
        <f>C450-C451</f>
        <v>0</v>
      </c>
      <c r="D452" s="81"/>
      <c r="E452" s="102">
        <f>E450-E451</f>
        <v>0</v>
      </c>
      <c r="F452" s="129">
        <f>C452+E452</f>
        <v>0</v>
      </c>
      <c r="G452" s="82"/>
      <c r="H452" s="102">
        <f>H450-H451</f>
        <v>0</v>
      </c>
      <c r="I452" s="102">
        <f aca="true" t="shared" si="63" ref="I452:T452">I450-I451</f>
        <v>0</v>
      </c>
      <c r="J452" s="102">
        <f t="shared" si="63"/>
        <v>0</v>
      </c>
      <c r="K452" s="102">
        <f t="shared" si="63"/>
        <v>0</v>
      </c>
      <c r="L452" s="102">
        <f t="shared" si="63"/>
        <v>0</v>
      </c>
      <c r="M452" s="102">
        <f t="shared" si="63"/>
        <v>0</v>
      </c>
      <c r="N452" s="102">
        <f t="shared" si="63"/>
        <v>0</v>
      </c>
      <c r="O452" s="102">
        <f t="shared" si="63"/>
        <v>0</v>
      </c>
      <c r="P452" s="102">
        <f t="shared" si="63"/>
        <v>0</v>
      </c>
      <c r="Q452" s="102">
        <f t="shared" si="63"/>
        <v>0</v>
      </c>
      <c r="R452" s="102">
        <f t="shared" si="63"/>
        <v>0</v>
      </c>
      <c r="S452" s="102">
        <f t="shared" si="63"/>
        <v>0</v>
      </c>
      <c r="T452" s="102">
        <f t="shared" si="63"/>
        <v>0</v>
      </c>
    </row>
    <row r="453" spans="1:20" ht="12.75">
      <c r="A453" s="140"/>
      <c r="B453" s="141" t="s">
        <v>240</v>
      </c>
      <c r="C453" s="142">
        <f>C434+C436+C439+C442</f>
        <v>0</v>
      </c>
      <c r="D453" s="143"/>
      <c r="E453" s="144">
        <f>E434+E436+E439+E442</f>
        <v>0</v>
      </c>
      <c r="F453" s="144">
        <f>SUM(C453:E453)</f>
        <v>0</v>
      </c>
      <c r="G453" s="145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</row>
    <row r="454" spans="1:20" ht="12.75">
      <c r="A454" s="136"/>
      <c r="B454" s="147" t="s">
        <v>241</v>
      </c>
      <c r="C454" s="148"/>
      <c r="D454" s="143"/>
      <c r="E454" s="148"/>
      <c r="F454" s="138">
        <f>IF(F453&gt;0,F453,0)</f>
        <v>0</v>
      </c>
      <c r="G454" s="146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</row>
    <row r="455" spans="1:20" ht="12.75">
      <c r="A455" s="136"/>
      <c r="B455" s="147" t="s">
        <v>242</v>
      </c>
      <c r="C455" s="148"/>
      <c r="D455" s="143"/>
      <c r="E455" s="148"/>
      <c r="F455" s="138">
        <f>IF(F453&lt;0,-F453,0)</f>
        <v>0</v>
      </c>
      <c r="G455" s="146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</row>
    <row r="456" spans="1:20" ht="12.75" hidden="1">
      <c r="A456" s="74"/>
      <c r="B456" s="74"/>
      <c r="C456" s="75" t="s">
        <v>485</v>
      </c>
      <c r="D456" s="75"/>
      <c r="E456" s="76" t="s">
        <v>194</v>
      </c>
      <c r="F456" s="76" t="s">
        <v>176</v>
      </c>
      <c r="G456" s="76"/>
      <c r="H456" s="77" t="s">
        <v>114</v>
      </c>
      <c r="I456" s="77" t="s">
        <v>115</v>
      </c>
      <c r="J456" s="77" t="s">
        <v>116</v>
      </c>
      <c r="K456" s="77" t="s">
        <v>170</v>
      </c>
      <c r="L456" s="77"/>
      <c r="M456" s="77" t="s">
        <v>171</v>
      </c>
      <c r="N456" s="77"/>
      <c r="O456" s="77" t="s">
        <v>169</v>
      </c>
      <c r="P456" s="77" t="s">
        <v>97</v>
      </c>
      <c r="Q456" s="77" t="s">
        <v>118</v>
      </c>
      <c r="R456" s="77" t="s">
        <v>119</v>
      </c>
      <c r="S456" s="77" t="s">
        <v>120</v>
      </c>
      <c r="T456" s="77" t="s">
        <v>112</v>
      </c>
    </row>
    <row r="457" spans="1:20" ht="12.75" hidden="1">
      <c r="A457" s="79" t="s">
        <v>195</v>
      </c>
      <c r="B457" s="80" t="s">
        <v>484</v>
      </c>
      <c r="C457" s="81" t="s">
        <v>486</v>
      </c>
      <c r="D457" s="81"/>
      <c r="E457" s="82" t="s">
        <v>198</v>
      </c>
      <c r="F457" s="82" t="s">
        <v>199</v>
      </c>
      <c r="G457" s="82"/>
      <c r="H457" s="83" t="s">
        <v>121</v>
      </c>
      <c r="I457" s="83" t="s">
        <v>122</v>
      </c>
      <c r="J457" s="83" t="s">
        <v>172</v>
      </c>
      <c r="K457" s="83" t="s">
        <v>124</v>
      </c>
      <c r="L457" s="83"/>
      <c r="M457" s="83" t="s">
        <v>173</v>
      </c>
      <c r="N457" s="83"/>
      <c r="O457" s="83" t="s">
        <v>163</v>
      </c>
      <c r="P457" s="83" t="s">
        <v>200</v>
      </c>
      <c r="Q457" s="83" t="s">
        <v>126</v>
      </c>
      <c r="R457" s="83" t="s">
        <v>123</v>
      </c>
      <c r="S457" s="83" t="s">
        <v>123</v>
      </c>
      <c r="T457" s="83" t="s">
        <v>174</v>
      </c>
    </row>
    <row r="458" spans="1:20" ht="12.75" hidden="1">
      <c r="A458" s="84" t="s">
        <v>201</v>
      </c>
      <c r="B458" s="85">
        <v>570271</v>
      </c>
      <c r="C458" s="86" t="s">
        <v>202</v>
      </c>
      <c r="D458" s="81"/>
      <c r="E458" s="82" t="s">
        <v>180</v>
      </c>
      <c r="F458" s="87" t="s">
        <v>177</v>
      </c>
      <c r="G458" s="82"/>
      <c r="H458" s="88"/>
      <c r="I458" s="89" t="s">
        <v>127</v>
      </c>
      <c r="J458" s="88"/>
      <c r="K458" s="83" t="s">
        <v>123</v>
      </c>
      <c r="L458" s="83"/>
      <c r="M458" s="89" t="s">
        <v>98</v>
      </c>
      <c r="N458" s="89"/>
      <c r="O458" s="89"/>
      <c r="P458" s="89"/>
      <c r="Q458" s="89" t="s">
        <v>175</v>
      </c>
      <c r="R458" s="89" t="s">
        <v>128</v>
      </c>
      <c r="S458" s="89" t="s">
        <v>128</v>
      </c>
      <c r="T458" s="89"/>
    </row>
    <row r="459" spans="1:20" ht="12.75" hidden="1">
      <c r="A459" s="74" t="s">
        <v>5</v>
      </c>
      <c r="B459" s="90" t="s">
        <v>203</v>
      </c>
      <c r="C459" s="91"/>
      <c r="D459" s="92"/>
      <c r="E459" s="93"/>
      <c r="F459" s="94"/>
      <c r="G459" s="82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</row>
    <row r="460" spans="1:20" ht="12.75" hidden="1">
      <c r="A460" s="95" t="s">
        <v>60</v>
      </c>
      <c r="B460" s="96" t="s">
        <v>204</v>
      </c>
      <c r="C460" s="97">
        <v>0</v>
      </c>
      <c r="D460" s="92"/>
      <c r="E460" s="98"/>
      <c r="F460" s="99"/>
      <c r="G460" s="82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</row>
    <row r="461" spans="1:20" ht="12.75" hidden="1">
      <c r="A461" s="95" t="s">
        <v>61</v>
      </c>
      <c r="B461" s="96" t="s">
        <v>205</v>
      </c>
      <c r="C461" s="97">
        <v>0</v>
      </c>
      <c r="D461" s="92"/>
      <c r="E461" s="98"/>
      <c r="F461" s="99"/>
      <c r="G461" s="82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</row>
    <row r="462" spans="1:20" ht="12.75" hidden="1">
      <c r="A462" s="100" t="s">
        <v>64</v>
      </c>
      <c r="B462" s="101" t="s">
        <v>206</v>
      </c>
      <c r="C462" s="102">
        <f>SUM(C460:C461)</f>
        <v>0</v>
      </c>
      <c r="D462" s="92"/>
      <c r="E462" s="98"/>
      <c r="F462" s="99"/>
      <c r="G462" s="82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</row>
    <row r="463" spans="1:20" ht="12.75" hidden="1">
      <c r="A463" s="100" t="s">
        <v>66</v>
      </c>
      <c r="B463" s="101" t="s">
        <v>207</v>
      </c>
      <c r="C463" s="103">
        <v>0</v>
      </c>
      <c r="D463" s="92"/>
      <c r="E463" s="98"/>
      <c r="F463" s="99"/>
      <c r="G463" s="82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</row>
    <row r="464" spans="1:20" ht="12.75" hidden="1">
      <c r="A464" s="95" t="s">
        <v>63</v>
      </c>
      <c r="B464" s="96" t="s">
        <v>208</v>
      </c>
      <c r="C464" s="97">
        <v>0</v>
      </c>
      <c r="D464" s="92"/>
      <c r="E464" s="98"/>
      <c r="F464" s="99"/>
      <c r="G464" s="82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</row>
    <row r="465" spans="1:20" ht="12.75" hidden="1">
      <c r="A465" s="95" t="s">
        <v>113</v>
      </c>
      <c r="B465" s="96" t="s">
        <v>209</v>
      </c>
      <c r="C465" s="97">
        <v>0</v>
      </c>
      <c r="D465" s="92"/>
      <c r="E465" s="98"/>
      <c r="F465" s="99"/>
      <c r="G465" s="82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</row>
    <row r="466" spans="1:20" ht="12.75" hidden="1">
      <c r="A466" s="95" t="s">
        <v>12</v>
      </c>
      <c r="B466" s="96" t="s">
        <v>210</v>
      </c>
      <c r="C466" s="97">
        <v>0</v>
      </c>
      <c r="D466" s="92"/>
      <c r="E466" s="98"/>
      <c r="F466" s="99"/>
      <c r="G466" s="82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</row>
    <row r="467" spans="1:20" ht="12.75" hidden="1">
      <c r="A467" s="100" t="s">
        <v>14</v>
      </c>
      <c r="B467" s="101" t="s">
        <v>211</v>
      </c>
      <c r="C467" s="102">
        <f>SUM(C464:C466)</f>
        <v>0</v>
      </c>
      <c r="D467" s="92"/>
      <c r="E467" s="98"/>
      <c r="F467" s="99"/>
      <c r="G467" s="82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</row>
    <row r="468" spans="1:20" ht="12.75" hidden="1">
      <c r="A468" s="95" t="s">
        <v>16</v>
      </c>
      <c r="B468" s="96" t="s">
        <v>212</v>
      </c>
      <c r="C468" s="97">
        <v>0</v>
      </c>
      <c r="D468" s="92"/>
      <c r="E468" s="98"/>
      <c r="F468" s="99"/>
      <c r="G468" s="82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</row>
    <row r="469" spans="1:20" ht="12.75" hidden="1">
      <c r="A469" s="95" t="s">
        <v>17</v>
      </c>
      <c r="B469" s="96" t="s">
        <v>213</v>
      </c>
      <c r="C469" s="97">
        <v>0</v>
      </c>
      <c r="D469" s="92"/>
      <c r="E469" s="98"/>
      <c r="F469" s="99"/>
      <c r="G469" s="82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</row>
    <row r="470" spans="1:20" ht="12.75" hidden="1">
      <c r="A470" s="95" t="s">
        <v>19</v>
      </c>
      <c r="B470" s="96" t="s">
        <v>214</v>
      </c>
      <c r="C470" s="97">
        <v>0</v>
      </c>
      <c r="D470" s="92"/>
      <c r="E470" s="98"/>
      <c r="F470" s="99"/>
      <c r="G470" s="82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</row>
    <row r="471" spans="1:20" ht="12.75" hidden="1">
      <c r="A471" s="100" t="s">
        <v>20</v>
      </c>
      <c r="B471" s="101" t="s">
        <v>215</v>
      </c>
      <c r="C471" s="102">
        <f>SUM(C468:C470)</f>
        <v>0</v>
      </c>
      <c r="D471" s="92"/>
      <c r="E471" s="98"/>
      <c r="F471" s="99"/>
      <c r="G471" s="82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</row>
    <row r="472" spans="1:20" ht="12.75" hidden="1">
      <c r="A472" s="100" t="s">
        <v>21</v>
      </c>
      <c r="B472" s="101" t="s">
        <v>216</v>
      </c>
      <c r="C472" s="102">
        <f>C467-C471</f>
        <v>0</v>
      </c>
      <c r="D472" s="92"/>
      <c r="E472" s="98"/>
      <c r="F472" s="99"/>
      <c r="G472" s="82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</row>
    <row r="473" spans="1:20" ht="12.75" hidden="1">
      <c r="A473" s="95" t="s">
        <v>22</v>
      </c>
      <c r="B473" s="96" t="s">
        <v>217</v>
      </c>
      <c r="C473" s="97">
        <v>0</v>
      </c>
      <c r="D473" s="92"/>
      <c r="E473" s="98"/>
      <c r="F473" s="99"/>
      <c r="G473" s="82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</row>
    <row r="474" spans="1:20" ht="12.75" hidden="1">
      <c r="A474" s="95" t="s">
        <v>23</v>
      </c>
      <c r="B474" s="96" t="s">
        <v>218</v>
      </c>
      <c r="C474" s="97">
        <v>0</v>
      </c>
      <c r="D474" s="92"/>
      <c r="E474" s="98"/>
      <c r="F474" s="99"/>
      <c r="G474" s="82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</row>
    <row r="475" spans="1:20" ht="12.75" hidden="1">
      <c r="A475" s="100" t="s">
        <v>24</v>
      </c>
      <c r="B475" s="104" t="s">
        <v>219</v>
      </c>
      <c r="C475" s="102">
        <f>SUM(C473:C474)</f>
        <v>0</v>
      </c>
      <c r="D475" s="92"/>
      <c r="E475" s="98"/>
      <c r="F475" s="99"/>
      <c r="G475" s="82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</row>
    <row r="476" spans="1:20" ht="12.75" hidden="1">
      <c r="A476" s="100" t="s">
        <v>25</v>
      </c>
      <c r="B476" s="104" t="s">
        <v>220</v>
      </c>
      <c r="C476" s="103">
        <v>0</v>
      </c>
      <c r="D476" s="92"/>
      <c r="E476" s="98"/>
      <c r="F476" s="99"/>
      <c r="G476" s="82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</row>
    <row r="477" spans="1:20" ht="12.75" hidden="1">
      <c r="A477" s="100" t="s">
        <v>26</v>
      </c>
      <c r="B477" s="101" t="s">
        <v>221</v>
      </c>
      <c r="C477" s="105">
        <f>C462+C463+C472-C475-C476</f>
        <v>0</v>
      </c>
      <c r="D477" s="92"/>
      <c r="E477" s="98"/>
      <c r="F477" s="99"/>
      <c r="G477" s="82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</row>
    <row r="478" spans="1:20" ht="12.75" hidden="1">
      <c r="A478" s="95" t="s">
        <v>28</v>
      </c>
      <c r="B478" s="96" t="s">
        <v>222</v>
      </c>
      <c r="C478" s="97">
        <v>0</v>
      </c>
      <c r="D478" s="92"/>
      <c r="E478" s="98"/>
      <c r="F478" s="99"/>
      <c r="G478" s="82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</row>
    <row r="479" spans="1:20" ht="12.75" hidden="1">
      <c r="A479" s="95" t="s">
        <v>29</v>
      </c>
      <c r="B479" s="96" t="s">
        <v>223</v>
      </c>
      <c r="C479" s="97">
        <v>0</v>
      </c>
      <c r="D479" s="92"/>
      <c r="E479" s="98"/>
      <c r="F479" s="99"/>
      <c r="G479" s="82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</row>
    <row r="480" spans="1:20" ht="12.75" hidden="1">
      <c r="A480" s="95" t="s">
        <v>34</v>
      </c>
      <c r="B480" s="96" t="s">
        <v>224</v>
      </c>
      <c r="C480" s="97">
        <v>0</v>
      </c>
      <c r="D480" s="92"/>
      <c r="E480" s="98"/>
      <c r="F480" s="99"/>
      <c r="G480" s="82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</row>
    <row r="481" spans="1:20" ht="12.75" hidden="1">
      <c r="A481" s="95" t="s">
        <v>35</v>
      </c>
      <c r="B481" s="96" t="s">
        <v>225</v>
      </c>
      <c r="C481" s="97">
        <v>0</v>
      </c>
      <c r="D481" s="92"/>
      <c r="E481" s="98"/>
      <c r="F481" s="99"/>
      <c r="G481" s="82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</row>
    <row r="482" spans="1:20" ht="12.75" hidden="1">
      <c r="A482" s="100" t="s">
        <v>67</v>
      </c>
      <c r="B482" s="104" t="s">
        <v>226</v>
      </c>
      <c r="C482" s="106">
        <f>SUM(C478:C481)</f>
        <v>0</v>
      </c>
      <c r="D482" s="92"/>
      <c r="E482" s="98"/>
      <c r="F482" s="99"/>
      <c r="G482" s="82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</row>
    <row r="483" spans="1:20" ht="12.75" hidden="1">
      <c r="A483" s="95" t="s">
        <v>102</v>
      </c>
      <c r="B483" s="96" t="s">
        <v>227</v>
      </c>
      <c r="C483" s="107">
        <v>0</v>
      </c>
      <c r="D483" s="92"/>
      <c r="E483" s="98"/>
      <c r="F483" s="99"/>
      <c r="G483" s="82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</row>
    <row r="484" spans="1:20" ht="12.75" hidden="1">
      <c r="A484" s="108" t="s">
        <v>129</v>
      </c>
      <c r="B484" s="109" t="s">
        <v>228</v>
      </c>
      <c r="C484" s="110">
        <f>C477+C482+C483</f>
        <v>0</v>
      </c>
      <c r="D484" s="92"/>
      <c r="E484" s="111"/>
      <c r="F484" s="112">
        <f>C484</f>
        <v>0</v>
      </c>
      <c r="G484" s="113"/>
      <c r="H484" s="114">
        <v>0</v>
      </c>
      <c r="I484" s="114">
        <v>0</v>
      </c>
      <c r="J484" s="114">
        <v>0</v>
      </c>
      <c r="K484" s="114"/>
      <c r="L484" s="114"/>
      <c r="M484" s="114"/>
      <c r="N484" s="114"/>
      <c r="O484" s="114">
        <v>0</v>
      </c>
      <c r="P484" s="114">
        <v>0</v>
      </c>
      <c r="Q484" s="114">
        <v>0</v>
      </c>
      <c r="R484" s="114">
        <v>0</v>
      </c>
      <c r="S484" s="114">
        <v>0</v>
      </c>
      <c r="T484" s="112">
        <f>SUM(H484:S484)</f>
        <v>0</v>
      </c>
    </row>
    <row r="485" spans="1:20" ht="12.75" hidden="1">
      <c r="A485" s="95" t="s">
        <v>130</v>
      </c>
      <c r="B485" s="96" t="s">
        <v>229</v>
      </c>
      <c r="C485" s="97">
        <v>0</v>
      </c>
      <c r="D485" s="92"/>
      <c r="E485" s="115"/>
      <c r="F485" s="116"/>
      <c r="G485" s="117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</row>
    <row r="486" spans="1:20" ht="12.75" hidden="1">
      <c r="A486" s="95" t="s">
        <v>131</v>
      </c>
      <c r="B486" s="96" t="s">
        <v>230</v>
      </c>
      <c r="C486" s="97">
        <v>0</v>
      </c>
      <c r="D486" s="92"/>
      <c r="E486" s="118">
        <v>0</v>
      </c>
      <c r="F486" s="119">
        <f>E486</f>
        <v>0</v>
      </c>
      <c r="G486" s="82"/>
      <c r="H486" s="120">
        <v>0</v>
      </c>
      <c r="I486" s="120">
        <v>0</v>
      </c>
      <c r="J486" s="120">
        <v>0</v>
      </c>
      <c r="K486" s="120"/>
      <c r="L486" s="120"/>
      <c r="M486" s="120"/>
      <c r="N486" s="120"/>
      <c r="O486" s="120">
        <v>0</v>
      </c>
      <c r="P486" s="120">
        <v>0</v>
      </c>
      <c r="Q486" s="120">
        <v>0</v>
      </c>
      <c r="R486" s="120">
        <v>0</v>
      </c>
      <c r="S486" s="120">
        <v>0</v>
      </c>
      <c r="T486" s="121">
        <f>SUM(H486:S486)</f>
        <v>0</v>
      </c>
    </row>
    <row r="487" spans="1:20" ht="12.75" hidden="1">
      <c r="A487" s="108" t="s">
        <v>108</v>
      </c>
      <c r="B487" s="109" t="s">
        <v>231</v>
      </c>
      <c r="C487" s="110">
        <f>SUM(C484:C486)</f>
        <v>0</v>
      </c>
      <c r="D487" s="122"/>
      <c r="E487" s="112">
        <f>E486</f>
        <v>0</v>
      </c>
      <c r="F487" s="112">
        <f>SUM(C487:E487)</f>
        <v>0</v>
      </c>
      <c r="G487" s="113"/>
      <c r="H487" s="112">
        <f>H484+H486</f>
        <v>0</v>
      </c>
      <c r="I487" s="112">
        <f aca="true" t="shared" si="64" ref="I487:T487">I484+I486</f>
        <v>0</v>
      </c>
      <c r="J487" s="112">
        <f t="shared" si="64"/>
        <v>0</v>
      </c>
      <c r="K487" s="112">
        <f t="shared" si="64"/>
        <v>0</v>
      </c>
      <c r="L487" s="112">
        <f t="shared" si="64"/>
        <v>0</v>
      </c>
      <c r="M487" s="112">
        <f t="shared" si="64"/>
        <v>0</v>
      </c>
      <c r="N487" s="112">
        <f t="shared" si="64"/>
        <v>0</v>
      </c>
      <c r="O487" s="112">
        <f t="shared" si="64"/>
        <v>0</v>
      </c>
      <c r="P487" s="112">
        <f t="shared" si="64"/>
        <v>0</v>
      </c>
      <c r="Q487" s="112">
        <f t="shared" si="64"/>
        <v>0</v>
      </c>
      <c r="R487" s="112">
        <f t="shared" si="64"/>
        <v>0</v>
      </c>
      <c r="S487" s="112">
        <f t="shared" si="64"/>
        <v>0</v>
      </c>
      <c r="T487" s="112">
        <f t="shared" si="64"/>
        <v>0</v>
      </c>
    </row>
    <row r="488" spans="1:20" ht="12.75" hidden="1">
      <c r="A488" s="74" t="s">
        <v>103</v>
      </c>
      <c r="B488" s="90" t="s">
        <v>232</v>
      </c>
      <c r="C488" s="123">
        <v>0</v>
      </c>
      <c r="D488" s="81"/>
      <c r="E488" s="120"/>
      <c r="F488" s="124"/>
      <c r="G488" s="82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</row>
    <row r="489" spans="1:20" ht="12.75" hidden="1">
      <c r="A489" s="125" t="s">
        <v>132</v>
      </c>
      <c r="B489" s="126" t="s">
        <v>233</v>
      </c>
      <c r="C489" s="123">
        <v>0</v>
      </c>
      <c r="D489" s="81"/>
      <c r="E489" s="120">
        <v>0</v>
      </c>
      <c r="F489" s="119">
        <f>SUM(C489:E489)</f>
        <v>0</v>
      </c>
      <c r="G489" s="82"/>
      <c r="H489" s="120">
        <v>0</v>
      </c>
      <c r="I489" s="120">
        <v>0</v>
      </c>
      <c r="J489" s="120">
        <v>0</v>
      </c>
      <c r="K489" s="120"/>
      <c r="L489" s="120"/>
      <c r="M489" s="120"/>
      <c r="N489" s="120"/>
      <c r="O489" s="120">
        <v>0</v>
      </c>
      <c r="P489" s="120">
        <v>0</v>
      </c>
      <c r="Q489" s="120">
        <v>0</v>
      </c>
      <c r="R489" s="120">
        <v>0</v>
      </c>
      <c r="S489" s="120">
        <v>0</v>
      </c>
      <c r="T489" s="121">
        <f>SUM(H489:S489)</f>
        <v>0</v>
      </c>
    </row>
    <row r="490" spans="1:20" ht="12.75" hidden="1">
      <c r="A490" s="108"/>
      <c r="B490" s="127" t="s">
        <v>234</v>
      </c>
      <c r="C490" s="128">
        <f>SUM(C488:C489)</f>
        <v>0</v>
      </c>
      <c r="D490" s="81"/>
      <c r="E490" s="128">
        <f>SUM(E488:E489)</f>
        <v>0</v>
      </c>
      <c r="F490" s="128">
        <f>SUM(F488:F489)</f>
        <v>0</v>
      </c>
      <c r="G490" s="113"/>
      <c r="H490" s="128">
        <f>SUM(H488:H489)</f>
        <v>0</v>
      </c>
      <c r="I490" s="128">
        <f aca="true" t="shared" si="65" ref="I490:T490">SUM(I488:I489)</f>
        <v>0</v>
      </c>
      <c r="J490" s="128">
        <f t="shared" si="65"/>
        <v>0</v>
      </c>
      <c r="K490" s="128">
        <f t="shared" si="65"/>
        <v>0</v>
      </c>
      <c r="L490" s="128">
        <f t="shared" si="65"/>
        <v>0</v>
      </c>
      <c r="M490" s="128">
        <f t="shared" si="65"/>
        <v>0</v>
      </c>
      <c r="N490" s="128">
        <f t="shared" si="65"/>
        <v>0</v>
      </c>
      <c r="O490" s="128">
        <f t="shared" si="65"/>
        <v>0</v>
      </c>
      <c r="P490" s="128">
        <f t="shared" si="65"/>
        <v>0</v>
      </c>
      <c r="Q490" s="128">
        <f t="shared" si="65"/>
        <v>0</v>
      </c>
      <c r="R490" s="128">
        <f t="shared" si="65"/>
        <v>0</v>
      </c>
      <c r="S490" s="128">
        <f t="shared" si="65"/>
        <v>0</v>
      </c>
      <c r="T490" s="128">
        <f t="shared" si="65"/>
        <v>0</v>
      </c>
    </row>
    <row r="491" spans="1:20" ht="12.75" hidden="1">
      <c r="A491" s="100" t="s">
        <v>107</v>
      </c>
      <c r="B491" s="104" t="s">
        <v>235</v>
      </c>
      <c r="C491" s="103">
        <v>0</v>
      </c>
      <c r="D491" s="81"/>
      <c r="E491" s="129">
        <f>F491-C491</f>
        <v>0</v>
      </c>
      <c r="F491" s="129">
        <f>H490+I490+J490+Q490</f>
        <v>0</v>
      </c>
      <c r="G491" s="82"/>
      <c r="H491" s="129">
        <f>H490</f>
        <v>0</v>
      </c>
      <c r="I491" s="129">
        <f>I490</f>
        <v>0</v>
      </c>
      <c r="J491" s="129">
        <f>J490</f>
        <v>0</v>
      </c>
      <c r="K491" s="129">
        <f aca="true" t="shared" si="66" ref="K491:P491">K490</f>
        <v>0</v>
      </c>
      <c r="L491" s="129">
        <f t="shared" si="66"/>
        <v>0</v>
      </c>
      <c r="M491" s="129">
        <f t="shared" si="66"/>
        <v>0</v>
      </c>
      <c r="N491" s="129">
        <f t="shared" si="66"/>
        <v>0</v>
      </c>
      <c r="O491" s="129">
        <f t="shared" si="66"/>
        <v>0</v>
      </c>
      <c r="P491" s="129">
        <f t="shared" si="66"/>
        <v>0</v>
      </c>
      <c r="Q491" s="129">
        <f>Q490</f>
        <v>0</v>
      </c>
      <c r="R491" s="130"/>
      <c r="S491" s="130"/>
      <c r="T491" s="129">
        <f>SUM(H491:S491)</f>
        <v>0</v>
      </c>
    </row>
    <row r="492" spans="1:20" ht="12.75" hidden="1">
      <c r="A492" s="100" t="s">
        <v>133</v>
      </c>
      <c r="B492" s="104" t="s">
        <v>236</v>
      </c>
      <c r="C492" s="102">
        <f>C490-C491</f>
        <v>0</v>
      </c>
      <c r="D492" s="81"/>
      <c r="E492" s="129">
        <f>F492-C492</f>
        <v>0</v>
      </c>
      <c r="F492" s="131">
        <f>F490-F491</f>
        <v>0</v>
      </c>
      <c r="G492" s="82"/>
      <c r="H492" s="131">
        <f>H490-H491</f>
        <v>0</v>
      </c>
      <c r="I492" s="131">
        <f aca="true" t="shared" si="67" ref="I492:T492">I490-I491</f>
        <v>0</v>
      </c>
      <c r="J492" s="131">
        <f t="shared" si="67"/>
        <v>0</v>
      </c>
      <c r="K492" s="131">
        <f t="shared" si="67"/>
        <v>0</v>
      </c>
      <c r="L492" s="131">
        <f t="shared" si="67"/>
        <v>0</v>
      </c>
      <c r="M492" s="131">
        <f t="shared" si="67"/>
        <v>0</v>
      </c>
      <c r="N492" s="131">
        <f t="shared" si="67"/>
        <v>0</v>
      </c>
      <c r="O492" s="131">
        <f t="shared" si="67"/>
        <v>0</v>
      </c>
      <c r="P492" s="131">
        <f t="shared" si="67"/>
        <v>0</v>
      </c>
      <c r="Q492" s="131">
        <f t="shared" si="67"/>
        <v>0</v>
      </c>
      <c r="R492" s="131">
        <f t="shared" si="67"/>
        <v>0</v>
      </c>
      <c r="S492" s="131">
        <f t="shared" si="67"/>
        <v>0</v>
      </c>
      <c r="T492" s="131">
        <f t="shared" si="67"/>
        <v>0</v>
      </c>
    </row>
    <row r="493" spans="1:20" ht="12.75" hidden="1">
      <c r="A493" s="132"/>
      <c r="B493" s="133"/>
      <c r="C493" s="134"/>
      <c r="D493" s="81"/>
      <c r="E493" s="135"/>
      <c r="F493" s="135"/>
      <c r="G493" s="82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</row>
    <row r="494" spans="1:20" ht="12.75" hidden="1">
      <c r="A494" s="136" t="s">
        <v>104</v>
      </c>
      <c r="B494" s="137" t="s">
        <v>237</v>
      </c>
      <c r="C494" s="138">
        <f>C487-C490</f>
        <v>0</v>
      </c>
      <c r="D494" s="81"/>
      <c r="E494" s="138">
        <f>E487-E490</f>
        <v>0</v>
      </c>
      <c r="F494" s="138">
        <f>F487-F490</f>
        <v>0</v>
      </c>
      <c r="G494" s="113"/>
      <c r="H494" s="138">
        <f>H487-H490</f>
        <v>0</v>
      </c>
      <c r="I494" s="138">
        <f aca="true" t="shared" si="68" ref="I494:T494">I487-I490</f>
        <v>0</v>
      </c>
      <c r="J494" s="138">
        <f t="shared" si="68"/>
        <v>0</v>
      </c>
      <c r="K494" s="138">
        <f t="shared" si="68"/>
        <v>0</v>
      </c>
      <c r="L494" s="138">
        <f t="shared" si="68"/>
        <v>0</v>
      </c>
      <c r="M494" s="138">
        <f t="shared" si="68"/>
        <v>0</v>
      </c>
      <c r="N494" s="138">
        <f t="shared" si="68"/>
        <v>0</v>
      </c>
      <c r="O494" s="138">
        <f t="shared" si="68"/>
        <v>0</v>
      </c>
      <c r="P494" s="138">
        <f t="shared" si="68"/>
        <v>0</v>
      </c>
      <c r="Q494" s="138">
        <f t="shared" si="68"/>
        <v>0</v>
      </c>
      <c r="R494" s="138">
        <f t="shared" si="68"/>
        <v>0</v>
      </c>
      <c r="S494" s="138">
        <f t="shared" si="68"/>
        <v>0</v>
      </c>
      <c r="T494" s="138">
        <f t="shared" si="68"/>
        <v>0</v>
      </c>
    </row>
    <row r="495" spans="1:20" ht="12.75" hidden="1">
      <c r="A495" s="74" t="s">
        <v>184</v>
      </c>
      <c r="B495" s="90" t="s">
        <v>238</v>
      </c>
      <c r="C495" s="139">
        <v>0</v>
      </c>
      <c r="D495" s="81"/>
      <c r="E495" s="139">
        <v>0</v>
      </c>
      <c r="F495" s="129">
        <f>C495+E495</f>
        <v>0</v>
      </c>
      <c r="G495" s="82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</row>
    <row r="496" spans="1:20" ht="12.75" hidden="1">
      <c r="A496" s="100" t="s">
        <v>185</v>
      </c>
      <c r="B496" s="104" t="s">
        <v>239</v>
      </c>
      <c r="C496" s="102">
        <f>C494-C495</f>
        <v>0</v>
      </c>
      <c r="D496" s="81"/>
      <c r="E496" s="102">
        <f>E494-E495</f>
        <v>0</v>
      </c>
      <c r="F496" s="129">
        <f>C496+E496</f>
        <v>0</v>
      </c>
      <c r="G496" s="82"/>
      <c r="H496" s="102">
        <f>H494-H495</f>
        <v>0</v>
      </c>
      <c r="I496" s="102">
        <f aca="true" t="shared" si="69" ref="I496:T496">I494-I495</f>
        <v>0</v>
      </c>
      <c r="J496" s="102">
        <f t="shared" si="69"/>
        <v>0</v>
      </c>
      <c r="K496" s="102">
        <f t="shared" si="69"/>
        <v>0</v>
      </c>
      <c r="L496" s="102">
        <f t="shared" si="69"/>
        <v>0</v>
      </c>
      <c r="M496" s="102">
        <f t="shared" si="69"/>
        <v>0</v>
      </c>
      <c r="N496" s="102">
        <f t="shared" si="69"/>
        <v>0</v>
      </c>
      <c r="O496" s="102">
        <f t="shared" si="69"/>
        <v>0</v>
      </c>
      <c r="P496" s="102">
        <f t="shared" si="69"/>
        <v>0</v>
      </c>
      <c r="Q496" s="102">
        <f t="shared" si="69"/>
        <v>0</v>
      </c>
      <c r="R496" s="102">
        <f t="shared" si="69"/>
        <v>0</v>
      </c>
      <c r="S496" s="102">
        <f t="shared" si="69"/>
        <v>0</v>
      </c>
      <c r="T496" s="102">
        <f t="shared" si="69"/>
        <v>0</v>
      </c>
    </row>
    <row r="497" spans="1:20" ht="12.75" hidden="1">
      <c r="A497" s="140"/>
      <c r="B497" s="141" t="s">
        <v>240</v>
      </c>
      <c r="C497" s="142">
        <f>C478+C480+C483+C486</f>
        <v>0</v>
      </c>
      <c r="D497" s="143"/>
      <c r="E497" s="144">
        <f>E478+E480+E483+E486</f>
        <v>0</v>
      </c>
      <c r="F497" s="144">
        <f>SUM(C497:E497)</f>
        <v>0</v>
      </c>
      <c r="G497" s="145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</row>
    <row r="498" spans="1:20" ht="12.75" hidden="1">
      <c r="A498" s="136"/>
      <c r="B498" s="147" t="s">
        <v>241</v>
      </c>
      <c r="C498" s="148"/>
      <c r="D498" s="143"/>
      <c r="E498" s="148"/>
      <c r="F498" s="138">
        <f>IF(F497&gt;0,F497,0)</f>
        <v>0</v>
      </c>
      <c r="G498" s="146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</row>
    <row r="499" spans="1:20" ht="12.75" hidden="1">
      <c r="A499" s="136"/>
      <c r="B499" s="147" t="s">
        <v>242</v>
      </c>
      <c r="C499" s="148"/>
      <c r="D499" s="143"/>
      <c r="E499" s="148"/>
      <c r="F499" s="138">
        <f>IF(F497&lt;0,-F497,0)</f>
        <v>0</v>
      </c>
      <c r="G499" s="146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</row>
    <row r="500" spans="1:20" ht="12.75">
      <c r="A500" s="74"/>
      <c r="B500" s="74"/>
      <c r="C500" s="75" t="s">
        <v>490</v>
      </c>
      <c r="D500" s="75"/>
      <c r="E500" s="76" t="s">
        <v>194</v>
      </c>
      <c r="F500" s="76" t="s">
        <v>176</v>
      </c>
      <c r="G500" s="76"/>
      <c r="H500" s="77" t="s">
        <v>114</v>
      </c>
      <c r="I500" s="77" t="s">
        <v>115</v>
      </c>
      <c r="J500" s="77" t="s">
        <v>116</v>
      </c>
      <c r="K500" s="77" t="s">
        <v>170</v>
      </c>
      <c r="L500" s="77"/>
      <c r="M500" s="77" t="s">
        <v>171</v>
      </c>
      <c r="N500" s="77"/>
      <c r="O500" s="77" t="s">
        <v>169</v>
      </c>
      <c r="P500" s="77" t="s">
        <v>97</v>
      </c>
      <c r="Q500" s="77" t="s">
        <v>118</v>
      </c>
      <c r="R500" s="77" t="s">
        <v>119</v>
      </c>
      <c r="S500" s="77" t="s">
        <v>120</v>
      </c>
      <c r="T500" s="77" t="s">
        <v>112</v>
      </c>
    </row>
    <row r="501" spans="1:20" ht="12.75">
      <c r="A501" s="79" t="s">
        <v>195</v>
      </c>
      <c r="B501" s="80" t="s">
        <v>517</v>
      </c>
      <c r="C501" s="75" t="s">
        <v>489</v>
      </c>
      <c r="D501" s="81"/>
      <c r="E501" s="82" t="s">
        <v>198</v>
      </c>
      <c r="F501" s="82" t="s">
        <v>199</v>
      </c>
      <c r="G501" s="82"/>
      <c r="H501" s="83" t="s">
        <v>121</v>
      </c>
      <c r="I501" s="83" t="s">
        <v>122</v>
      </c>
      <c r="J501" s="83" t="s">
        <v>172</v>
      </c>
      <c r="K501" s="83" t="s">
        <v>124</v>
      </c>
      <c r="L501" s="83"/>
      <c r="M501" s="83" t="s">
        <v>173</v>
      </c>
      <c r="N501" s="83"/>
      <c r="O501" s="83" t="s">
        <v>163</v>
      </c>
      <c r="P501" s="83" t="s">
        <v>200</v>
      </c>
      <c r="Q501" s="83" t="s">
        <v>126</v>
      </c>
      <c r="R501" s="83" t="s">
        <v>123</v>
      </c>
      <c r="S501" s="83" t="s">
        <v>123</v>
      </c>
      <c r="T501" s="83" t="s">
        <v>174</v>
      </c>
    </row>
    <row r="502" spans="1:20" ht="12.75">
      <c r="A502" s="84" t="s">
        <v>201</v>
      </c>
      <c r="B502" s="85">
        <v>398172</v>
      </c>
      <c r="C502" s="86"/>
      <c r="D502" s="81"/>
      <c r="E502" s="82" t="s">
        <v>180</v>
      </c>
      <c r="F502" s="87" t="s">
        <v>177</v>
      </c>
      <c r="G502" s="82"/>
      <c r="H502" s="88"/>
      <c r="I502" s="89" t="s">
        <v>127</v>
      </c>
      <c r="J502" s="88"/>
      <c r="K502" s="83" t="s">
        <v>123</v>
      </c>
      <c r="L502" s="83"/>
      <c r="M502" s="89" t="s">
        <v>98</v>
      </c>
      <c r="N502" s="89"/>
      <c r="O502" s="89"/>
      <c r="P502" s="89"/>
      <c r="Q502" s="89" t="s">
        <v>175</v>
      </c>
      <c r="R502" s="89" t="s">
        <v>128</v>
      </c>
      <c r="S502" s="89" t="s">
        <v>128</v>
      </c>
      <c r="T502" s="89"/>
    </row>
    <row r="503" spans="1:20" ht="12.75">
      <c r="A503" s="74" t="s">
        <v>5</v>
      </c>
      <c r="B503" s="90" t="s">
        <v>203</v>
      </c>
      <c r="C503" s="91"/>
      <c r="D503" s="92"/>
      <c r="E503" s="93"/>
      <c r="F503" s="94"/>
      <c r="G503" s="82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</row>
    <row r="504" spans="1:20" ht="12.75">
      <c r="A504" s="95" t="s">
        <v>60</v>
      </c>
      <c r="B504" s="96" t="s">
        <v>204</v>
      </c>
      <c r="C504" s="97">
        <v>0</v>
      </c>
      <c r="D504" s="92"/>
      <c r="E504" s="98"/>
      <c r="F504" s="99"/>
      <c r="G504" s="82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</row>
    <row r="505" spans="1:20" ht="12.75">
      <c r="A505" s="95" t="s">
        <v>61</v>
      </c>
      <c r="B505" s="96" t="s">
        <v>205</v>
      </c>
      <c r="C505" s="97">
        <v>0</v>
      </c>
      <c r="D505" s="92"/>
      <c r="E505" s="98"/>
      <c r="F505" s="99"/>
      <c r="G505" s="82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</row>
    <row r="506" spans="1:20" ht="12.75">
      <c r="A506" s="100" t="s">
        <v>64</v>
      </c>
      <c r="B506" s="101" t="s">
        <v>206</v>
      </c>
      <c r="C506" s="102">
        <f>SUM(C504:C505)</f>
        <v>0</v>
      </c>
      <c r="D506" s="92"/>
      <c r="E506" s="98"/>
      <c r="F506" s="99"/>
      <c r="G506" s="82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</row>
    <row r="507" spans="1:20" ht="12.75">
      <c r="A507" s="100" t="s">
        <v>66</v>
      </c>
      <c r="B507" s="101" t="s">
        <v>207</v>
      </c>
      <c r="C507" s="103">
        <v>0</v>
      </c>
      <c r="D507" s="92"/>
      <c r="E507" s="98"/>
      <c r="F507" s="99"/>
      <c r="G507" s="82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</row>
    <row r="508" spans="1:20" ht="12.75">
      <c r="A508" s="95" t="s">
        <v>63</v>
      </c>
      <c r="B508" s="96" t="s">
        <v>208</v>
      </c>
      <c r="C508" s="97">
        <v>0</v>
      </c>
      <c r="D508" s="92"/>
      <c r="E508" s="98"/>
      <c r="F508" s="99"/>
      <c r="G508" s="82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</row>
    <row r="509" spans="1:20" ht="12.75">
      <c r="A509" s="95" t="s">
        <v>113</v>
      </c>
      <c r="B509" s="96" t="s">
        <v>209</v>
      </c>
      <c r="C509" s="97">
        <v>0</v>
      </c>
      <c r="D509" s="92"/>
      <c r="E509" s="98"/>
      <c r="F509" s="99"/>
      <c r="G509" s="82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</row>
    <row r="510" spans="1:20" ht="12.75">
      <c r="A510" s="95" t="s">
        <v>12</v>
      </c>
      <c r="B510" s="96" t="s">
        <v>210</v>
      </c>
      <c r="C510" s="97">
        <v>0</v>
      </c>
      <c r="D510" s="92"/>
      <c r="E510" s="98"/>
      <c r="F510" s="99"/>
      <c r="G510" s="82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</row>
    <row r="511" spans="1:20" ht="12.75">
      <c r="A511" s="100" t="s">
        <v>14</v>
      </c>
      <c r="B511" s="101" t="s">
        <v>211</v>
      </c>
      <c r="C511" s="102">
        <f>SUM(C508:C510)</f>
        <v>0</v>
      </c>
      <c r="D511" s="92"/>
      <c r="E511" s="98"/>
      <c r="F511" s="99"/>
      <c r="G511" s="82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</row>
    <row r="512" spans="1:20" ht="12.75">
      <c r="A512" s="95" t="s">
        <v>16</v>
      </c>
      <c r="B512" s="96" t="s">
        <v>212</v>
      </c>
      <c r="C512" s="97">
        <v>0</v>
      </c>
      <c r="D512" s="92"/>
      <c r="E512" s="98"/>
      <c r="F512" s="99"/>
      <c r="G512" s="82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</row>
    <row r="513" spans="1:20" ht="12.75">
      <c r="A513" s="95" t="s">
        <v>17</v>
      </c>
      <c r="B513" s="96" t="s">
        <v>213</v>
      </c>
      <c r="C513" s="97">
        <v>0</v>
      </c>
      <c r="D513" s="92"/>
      <c r="E513" s="98"/>
      <c r="F513" s="99"/>
      <c r="G513" s="82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</row>
    <row r="514" spans="1:20" ht="12.75">
      <c r="A514" s="95" t="s">
        <v>19</v>
      </c>
      <c r="B514" s="96" t="s">
        <v>214</v>
      </c>
      <c r="C514" s="97">
        <v>0</v>
      </c>
      <c r="D514" s="92"/>
      <c r="E514" s="98"/>
      <c r="F514" s="99"/>
      <c r="G514" s="82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</row>
    <row r="515" spans="1:20" ht="12.75">
      <c r="A515" s="100" t="s">
        <v>20</v>
      </c>
      <c r="B515" s="101" t="s">
        <v>215</v>
      </c>
      <c r="C515" s="102">
        <f>SUM(C512:C514)</f>
        <v>0</v>
      </c>
      <c r="D515" s="92"/>
      <c r="E515" s="98"/>
      <c r="F515" s="99"/>
      <c r="G515" s="82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</row>
    <row r="516" spans="1:20" ht="12.75">
      <c r="A516" s="100" t="s">
        <v>21</v>
      </c>
      <c r="B516" s="101" t="s">
        <v>216</v>
      </c>
      <c r="C516" s="102">
        <f>C511-C515</f>
        <v>0</v>
      </c>
      <c r="D516" s="92"/>
      <c r="E516" s="98"/>
      <c r="F516" s="99"/>
      <c r="G516" s="82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</row>
    <row r="517" spans="1:20" ht="12.75">
      <c r="A517" s="95" t="s">
        <v>22</v>
      </c>
      <c r="B517" s="96" t="s">
        <v>217</v>
      </c>
      <c r="C517" s="97">
        <v>0</v>
      </c>
      <c r="D517" s="92"/>
      <c r="E517" s="98"/>
      <c r="F517" s="99"/>
      <c r="G517" s="82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</row>
    <row r="518" spans="1:20" ht="12.75">
      <c r="A518" s="95" t="s">
        <v>23</v>
      </c>
      <c r="B518" s="96" t="s">
        <v>218</v>
      </c>
      <c r="C518" s="97">
        <v>0</v>
      </c>
      <c r="D518" s="92"/>
      <c r="E518" s="98"/>
      <c r="F518" s="99"/>
      <c r="G518" s="82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</row>
    <row r="519" spans="1:20" ht="12.75">
      <c r="A519" s="100" t="s">
        <v>24</v>
      </c>
      <c r="B519" s="104" t="s">
        <v>219</v>
      </c>
      <c r="C519" s="102">
        <f>SUM(C517:C518)</f>
        <v>0</v>
      </c>
      <c r="D519" s="92"/>
      <c r="E519" s="98"/>
      <c r="F519" s="99"/>
      <c r="G519" s="82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</row>
    <row r="520" spans="1:20" ht="12.75">
      <c r="A520" s="100" t="s">
        <v>25</v>
      </c>
      <c r="B520" s="104" t="s">
        <v>220</v>
      </c>
      <c r="C520" s="103">
        <v>0</v>
      </c>
      <c r="D520" s="92"/>
      <c r="E520" s="98"/>
      <c r="F520" s="99"/>
      <c r="G520" s="82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</row>
    <row r="521" spans="1:20" ht="12.75">
      <c r="A521" s="100" t="s">
        <v>26</v>
      </c>
      <c r="B521" s="101" t="s">
        <v>221</v>
      </c>
      <c r="C521" s="105">
        <f>C506+C507+C516-C519-C520</f>
        <v>0</v>
      </c>
      <c r="D521" s="92"/>
      <c r="E521" s="98"/>
      <c r="F521" s="99"/>
      <c r="G521" s="82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</row>
    <row r="522" spans="1:20" ht="12.75">
      <c r="A522" s="95" t="s">
        <v>28</v>
      </c>
      <c r="B522" s="96" t="s">
        <v>222</v>
      </c>
      <c r="C522" s="97">
        <v>0</v>
      </c>
      <c r="D522" s="92"/>
      <c r="E522" s="98"/>
      <c r="F522" s="99"/>
      <c r="G522" s="82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</row>
    <row r="523" spans="1:20" ht="12.75">
      <c r="A523" s="95" t="s">
        <v>29</v>
      </c>
      <c r="B523" s="96" t="s">
        <v>223</v>
      </c>
      <c r="C523" s="97">
        <v>0</v>
      </c>
      <c r="D523" s="92"/>
      <c r="E523" s="98"/>
      <c r="F523" s="99"/>
      <c r="G523" s="82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</row>
    <row r="524" spans="1:20" ht="12.75">
      <c r="A524" s="95" t="s">
        <v>34</v>
      </c>
      <c r="B524" s="96" t="s">
        <v>224</v>
      </c>
      <c r="C524" s="97">
        <v>0</v>
      </c>
      <c r="D524" s="92"/>
      <c r="E524" s="98"/>
      <c r="F524" s="99"/>
      <c r="G524" s="82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</row>
    <row r="525" spans="1:20" ht="12.75">
      <c r="A525" s="95" t="s">
        <v>35</v>
      </c>
      <c r="B525" s="96" t="s">
        <v>225</v>
      </c>
      <c r="C525" s="97">
        <v>0</v>
      </c>
      <c r="D525" s="92"/>
      <c r="E525" s="98"/>
      <c r="F525" s="99"/>
      <c r="G525" s="82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</row>
    <row r="526" spans="1:20" ht="12.75">
      <c r="A526" s="100" t="s">
        <v>67</v>
      </c>
      <c r="B526" s="104" t="s">
        <v>226</v>
      </c>
      <c r="C526" s="106">
        <f>SUM(C522:C525)</f>
        <v>0</v>
      </c>
      <c r="D526" s="92"/>
      <c r="E526" s="98"/>
      <c r="F526" s="99"/>
      <c r="G526" s="82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</row>
    <row r="527" spans="1:20" ht="12.75">
      <c r="A527" s="95" t="s">
        <v>102</v>
      </c>
      <c r="B527" s="96" t="s">
        <v>227</v>
      </c>
      <c r="C527" s="107">
        <v>0</v>
      </c>
      <c r="D527" s="92"/>
      <c r="E527" s="98"/>
      <c r="F527" s="99"/>
      <c r="G527" s="82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</row>
    <row r="528" spans="1:20" ht="12.75">
      <c r="A528" s="108" t="s">
        <v>129</v>
      </c>
      <c r="B528" s="109" t="s">
        <v>228</v>
      </c>
      <c r="C528" s="110">
        <f>C521+C526+C527</f>
        <v>0</v>
      </c>
      <c r="D528" s="92"/>
      <c r="E528" s="111"/>
      <c r="F528" s="112">
        <f>C528</f>
        <v>0</v>
      </c>
      <c r="G528" s="113"/>
      <c r="H528" s="114">
        <v>0</v>
      </c>
      <c r="I528" s="114">
        <v>0</v>
      </c>
      <c r="J528" s="114">
        <v>0</v>
      </c>
      <c r="K528" s="114"/>
      <c r="L528" s="114"/>
      <c r="M528" s="114"/>
      <c r="N528" s="114"/>
      <c r="O528" s="114">
        <v>0</v>
      </c>
      <c r="P528" s="114">
        <v>0</v>
      </c>
      <c r="Q528" s="114">
        <v>0</v>
      </c>
      <c r="R528" s="114">
        <v>0</v>
      </c>
      <c r="S528" s="114">
        <v>0</v>
      </c>
      <c r="T528" s="112">
        <f>SUM(H528:S528)</f>
        <v>0</v>
      </c>
    </row>
    <row r="529" spans="1:20" ht="12.75">
      <c r="A529" s="95" t="s">
        <v>130</v>
      </c>
      <c r="B529" s="96" t="s">
        <v>229</v>
      </c>
      <c r="C529" s="97">
        <v>0</v>
      </c>
      <c r="D529" s="92"/>
      <c r="E529" s="115"/>
      <c r="F529" s="116"/>
      <c r="G529" s="117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</row>
    <row r="530" spans="1:20" ht="12.75">
      <c r="A530" s="95" t="s">
        <v>131</v>
      </c>
      <c r="B530" s="96" t="s">
        <v>230</v>
      </c>
      <c r="C530" s="97">
        <v>0</v>
      </c>
      <c r="D530" s="92"/>
      <c r="E530" s="118">
        <v>0</v>
      </c>
      <c r="F530" s="119">
        <f>E530</f>
        <v>0</v>
      </c>
      <c r="G530" s="82"/>
      <c r="H530" s="120">
        <v>0</v>
      </c>
      <c r="I530" s="120">
        <v>0</v>
      </c>
      <c r="J530" s="120">
        <v>0</v>
      </c>
      <c r="K530" s="120"/>
      <c r="L530" s="120"/>
      <c r="M530" s="120"/>
      <c r="N530" s="120"/>
      <c r="O530" s="120">
        <v>0</v>
      </c>
      <c r="P530" s="120">
        <v>0</v>
      </c>
      <c r="Q530" s="120">
        <v>0</v>
      </c>
      <c r="R530" s="120">
        <v>0</v>
      </c>
      <c r="S530" s="120">
        <v>0</v>
      </c>
      <c r="T530" s="121">
        <f>SUM(H530:S530)</f>
        <v>0</v>
      </c>
    </row>
    <row r="531" spans="1:20" ht="12.75">
      <c r="A531" s="108" t="s">
        <v>108</v>
      </c>
      <c r="B531" s="109" t="s">
        <v>231</v>
      </c>
      <c r="C531" s="110">
        <f>SUM(C528:C530)</f>
        <v>0</v>
      </c>
      <c r="D531" s="122"/>
      <c r="E531" s="112">
        <f>E530</f>
        <v>0</v>
      </c>
      <c r="F531" s="112">
        <f>SUM(C531:E531)</f>
        <v>0</v>
      </c>
      <c r="G531" s="113"/>
      <c r="H531" s="112">
        <f>H528+H530</f>
        <v>0</v>
      </c>
      <c r="I531" s="112">
        <f aca="true" t="shared" si="70" ref="I531:T531">I528+I530</f>
        <v>0</v>
      </c>
      <c r="J531" s="112">
        <f t="shared" si="70"/>
        <v>0</v>
      </c>
      <c r="K531" s="112">
        <f t="shared" si="70"/>
        <v>0</v>
      </c>
      <c r="L531" s="112">
        <f t="shared" si="70"/>
        <v>0</v>
      </c>
      <c r="M531" s="112">
        <f t="shared" si="70"/>
        <v>0</v>
      </c>
      <c r="N531" s="112">
        <f t="shared" si="70"/>
        <v>0</v>
      </c>
      <c r="O531" s="112">
        <f t="shared" si="70"/>
        <v>0</v>
      </c>
      <c r="P531" s="112">
        <f t="shared" si="70"/>
        <v>0</v>
      </c>
      <c r="Q531" s="112">
        <f t="shared" si="70"/>
        <v>0</v>
      </c>
      <c r="R531" s="112">
        <f t="shared" si="70"/>
        <v>0</v>
      </c>
      <c r="S531" s="112">
        <f t="shared" si="70"/>
        <v>0</v>
      </c>
      <c r="T531" s="112">
        <f t="shared" si="70"/>
        <v>0</v>
      </c>
    </row>
    <row r="532" spans="1:20" ht="12.75">
      <c r="A532" s="74" t="s">
        <v>103</v>
      </c>
      <c r="B532" s="90" t="s">
        <v>232</v>
      </c>
      <c r="C532" s="123">
        <v>0</v>
      </c>
      <c r="D532" s="81"/>
      <c r="E532" s="120"/>
      <c r="F532" s="124"/>
      <c r="G532" s="82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</row>
    <row r="533" spans="1:20" ht="12.75">
      <c r="A533" s="125" t="s">
        <v>132</v>
      </c>
      <c r="B533" s="126" t="s">
        <v>233</v>
      </c>
      <c r="C533" s="123">
        <v>0</v>
      </c>
      <c r="D533" s="81"/>
      <c r="E533" s="120">
        <v>0</v>
      </c>
      <c r="F533" s="119">
        <f>SUM(C533:E533)</f>
        <v>0</v>
      </c>
      <c r="G533" s="82"/>
      <c r="H533" s="120">
        <v>0</v>
      </c>
      <c r="I533" s="120">
        <v>0</v>
      </c>
      <c r="J533" s="120">
        <v>0</v>
      </c>
      <c r="K533" s="120"/>
      <c r="L533" s="120"/>
      <c r="M533" s="120"/>
      <c r="N533" s="120"/>
      <c r="O533" s="120">
        <v>0</v>
      </c>
      <c r="P533" s="120">
        <v>0</v>
      </c>
      <c r="Q533" s="120">
        <v>0</v>
      </c>
      <c r="R533" s="120">
        <v>0</v>
      </c>
      <c r="S533" s="120">
        <v>0</v>
      </c>
      <c r="T533" s="121">
        <f>SUM(H533:S533)</f>
        <v>0</v>
      </c>
    </row>
    <row r="534" spans="1:20" ht="12.75">
      <c r="A534" s="108"/>
      <c r="B534" s="127" t="s">
        <v>234</v>
      </c>
      <c r="C534" s="128">
        <f>SUM(C532:C533)</f>
        <v>0</v>
      </c>
      <c r="D534" s="81"/>
      <c r="E534" s="128">
        <f>SUM(E532:E533)</f>
        <v>0</v>
      </c>
      <c r="F534" s="128">
        <f>SUM(F532:F533)</f>
        <v>0</v>
      </c>
      <c r="G534" s="113"/>
      <c r="H534" s="128">
        <f>SUM(H532:H533)</f>
        <v>0</v>
      </c>
      <c r="I534" s="128">
        <f aca="true" t="shared" si="71" ref="I534:T534">SUM(I532:I533)</f>
        <v>0</v>
      </c>
      <c r="J534" s="128">
        <f t="shared" si="71"/>
        <v>0</v>
      </c>
      <c r="K534" s="128">
        <f t="shared" si="71"/>
        <v>0</v>
      </c>
      <c r="L534" s="128">
        <f t="shared" si="71"/>
        <v>0</v>
      </c>
      <c r="M534" s="128">
        <f t="shared" si="71"/>
        <v>0</v>
      </c>
      <c r="N534" s="128">
        <f t="shared" si="71"/>
        <v>0</v>
      </c>
      <c r="O534" s="128">
        <f t="shared" si="71"/>
        <v>0</v>
      </c>
      <c r="P534" s="128">
        <f t="shared" si="71"/>
        <v>0</v>
      </c>
      <c r="Q534" s="128">
        <f t="shared" si="71"/>
        <v>0</v>
      </c>
      <c r="R534" s="128">
        <f t="shared" si="71"/>
        <v>0</v>
      </c>
      <c r="S534" s="128">
        <f t="shared" si="71"/>
        <v>0</v>
      </c>
      <c r="T534" s="128">
        <f t="shared" si="71"/>
        <v>0</v>
      </c>
    </row>
    <row r="535" spans="1:20" ht="12.75">
      <c r="A535" s="100" t="s">
        <v>107</v>
      </c>
      <c r="B535" s="104" t="s">
        <v>235</v>
      </c>
      <c r="C535" s="103">
        <v>0</v>
      </c>
      <c r="D535" s="81"/>
      <c r="E535" s="129">
        <f>F535-C535</f>
        <v>0</v>
      </c>
      <c r="F535" s="129">
        <f>H534+I534+J534+Q534</f>
        <v>0</v>
      </c>
      <c r="G535" s="82"/>
      <c r="H535" s="129">
        <f>H534</f>
        <v>0</v>
      </c>
      <c r="I535" s="129">
        <f>I534</f>
        <v>0</v>
      </c>
      <c r="J535" s="129">
        <f>J534</f>
        <v>0</v>
      </c>
      <c r="K535" s="129">
        <f aca="true" t="shared" si="72" ref="K535:P535">K534</f>
        <v>0</v>
      </c>
      <c r="L535" s="129">
        <f t="shared" si="72"/>
        <v>0</v>
      </c>
      <c r="M535" s="129">
        <f t="shared" si="72"/>
        <v>0</v>
      </c>
      <c r="N535" s="129">
        <f t="shared" si="72"/>
        <v>0</v>
      </c>
      <c r="O535" s="129">
        <f t="shared" si="72"/>
        <v>0</v>
      </c>
      <c r="P535" s="129">
        <f t="shared" si="72"/>
        <v>0</v>
      </c>
      <c r="Q535" s="129">
        <f>Q534</f>
        <v>0</v>
      </c>
      <c r="R535" s="130"/>
      <c r="S535" s="130"/>
      <c r="T535" s="129">
        <f>SUM(H535:S535)</f>
        <v>0</v>
      </c>
    </row>
    <row r="536" spans="1:20" ht="12.75">
      <c r="A536" s="100" t="s">
        <v>133</v>
      </c>
      <c r="B536" s="104" t="s">
        <v>236</v>
      </c>
      <c r="C536" s="102">
        <f>C534-C535</f>
        <v>0</v>
      </c>
      <c r="D536" s="81"/>
      <c r="E536" s="129">
        <f>F536-C536</f>
        <v>0</v>
      </c>
      <c r="F536" s="131">
        <f>F534-F535</f>
        <v>0</v>
      </c>
      <c r="G536" s="82"/>
      <c r="H536" s="131">
        <f>H534-H535</f>
        <v>0</v>
      </c>
      <c r="I536" s="131">
        <f aca="true" t="shared" si="73" ref="I536:T536">I534-I535</f>
        <v>0</v>
      </c>
      <c r="J536" s="131">
        <f t="shared" si="73"/>
        <v>0</v>
      </c>
      <c r="K536" s="131">
        <f t="shared" si="73"/>
        <v>0</v>
      </c>
      <c r="L536" s="131">
        <f t="shared" si="73"/>
        <v>0</v>
      </c>
      <c r="M536" s="131">
        <f t="shared" si="73"/>
        <v>0</v>
      </c>
      <c r="N536" s="131">
        <f t="shared" si="73"/>
        <v>0</v>
      </c>
      <c r="O536" s="131">
        <f t="shared" si="73"/>
        <v>0</v>
      </c>
      <c r="P536" s="131">
        <f t="shared" si="73"/>
        <v>0</v>
      </c>
      <c r="Q536" s="131">
        <f t="shared" si="73"/>
        <v>0</v>
      </c>
      <c r="R536" s="131">
        <f t="shared" si="73"/>
        <v>0</v>
      </c>
      <c r="S536" s="131">
        <f t="shared" si="73"/>
        <v>0</v>
      </c>
      <c r="T536" s="131">
        <f t="shared" si="73"/>
        <v>0</v>
      </c>
    </row>
    <row r="537" spans="1:20" ht="12.75">
      <c r="A537" s="132"/>
      <c r="B537" s="133"/>
      <c r="C537" s="134"/>
      <c r="D537" s="81"/>
      <c r="E537" s="135"/>
      <c r="F537" s="135"/>
      <c r="G537" s="82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</row>
    <row r="538" spans="1:20" ht="12.75">
      <c r="A538" s="136" t="s">
        <v>104</v>
      </c>
      <c r="B538" s="137" t="s">
        <v>237</v>
      </c>
      <c r="C538" s="138">
        <f>C531-C534</f>
        <v>0</v>
      </c>
      <c r="D538" s="81"/>
      <c r="E538" s="138">
        <f>E531-E534</f>
        <v>0</v>
      </c>
      <c r="F538" s="138">
        <f>F531-F534</f>
        <v>0</v>
      </c>
      <c r="G538" s="113"/>
      <c r="H538" s="138">
        <f>H531-H534</f>
        <v>0</v>
      </c>
      <c r="I538" s="138">
        <f aca="true" t="shared" si="74" ref="I538:T538">I531-I534</f>
        <v>0</v>
      </c>
      <c r="J538" s="138">
        <f t="shared" si="74"/>
        <v>0</v>
      </c>
      <c r="K538" s="138">
        <f t="shared" si="74"/>
        <v>0</v>
      </c>
      <c r="L538" s="138">
        <f t="shared" si="74"/>
        <v>0</v>
      </c>
      <c r="M538" s="138">
        <f t="shared" si="74"/>
        <v>0</v>
      </c>
      <c r="N538" s="138">
        <f t="shared" si="74"/>
        <v>0</v>
      </c>
      <c r="O538" s="138">
        <f t="shared" si="74"/>
        <v>0</v>
      </c>
      <c r="P538" s="138">
        <f t="shared" si="74"/>
        <v>0</v>
      </c>
      <c r="Q538" s="138">
        <f t="shared" si="74"/>
        <v>0</v>
      </c>
      <c r="R538" s="138">
        <f t="shared" si="74"/>
        <v>0</v>
      </c>
      <c r="S538" s="138">
        <f t="shared" si="74"/>
        <v>0</v>
      </c>
      <c r="T538" s="138">
        <f t="shared" si="74"/>
        <v>0</v>
      </c>
    </row>
    <row r="539" spans="1:20" ht="12.75">
      <c r="A539" s="74" t="s">
        <v>184</v>
      </c>
      <c r="B539" s="90" t="s">
        <v>238</v>
      </c>
      <c r="C539" s="139">
        <v>0</v>
      </c>
      <c r="D539" s="81"/>
      <c r="E539" s="139"/>
      <c r="F539" s="129">
        <f>C539+E539</f>
        <v>0</v>
      </c>
      <c r="G539" s="82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</row>
    <row r="540" spans="1:20" ht="12.75">
      <c r="A540" s="100" t="s">
        <v>185</v>
      </c>
      <c r="B540" s="104" t="s">
        <v>239</v>
      </c>
      <c r="C540" s="102">
        <f>C538-C539</f>
        <v>0</v>
      </c>
      <c r="D540" s="81"/>
      <c r="E540" s="102">
        <f>E538-E539</f>
        <v>0</v>
      </c>
      <c r="F540" s="129">
        <f>C540+E540</f>
        <v>0</v>
      </c>
      <c r="G540" s="82"/>
      <c r="H540" s="102">
        <f>H538-H539</f>
        <v>0</v>
      </c>
      <c r="I540" s="102">
        <f aca="true" t="shared" si="75" ref="I540:T540">I538-I539</f>
        <v>0</v>
      </c>
      <c r="J540" s="102">
        <f t="shared" si="75"/>
        <v>0</v>
      </c>
      <c r="K540" s="102">
        <f t="shared" si="75"/>
        <v>0</v>
      </c>
      <c r="L540" s="102">
        <f t="shared" si="75"/>
        <v>0</v>
      </c>
      <c r="M540" s="102">
        <f t="shared" si="75"/>
        <v>0</v>
      </c>
      <c r="N540" s="102">
        <f t="shared" si="75"/>
        <v>0</v>
      </c>
      <c r="O540" s="102">
        <f t="shared" si="75"/>
        <v>0</v>
      </c>
      <c r="P540" s="102">
        <f t="shared" si="75"/>
        <v>0</v>
      </c>
      <c r="Q540" s="102">
        <f t="shared" si="75"/>
        <v>0</v>
      </c>
      <c r="R540" s="102">
        <f t="shared" si="75"/>
        <v>0</v>
      </c>
      <c r="S540" s="102">
        <f t="shared" si="75"/>
        <v>0</v>
      </c>
      <c r="T540" s="102">
        <f t="shared" si="75"/>
        <v>0</v>
      </c>
    </row>
    <row r="541" spans="1:20" ht="12.75">
      <c r="A541" s="140"/>
      <c r="B541" s="141" t="s">
        <v>240</v>
      </c>
      <c r="C541" s="142">
        <f>C522+C524+C527+C530</f>
        <v>0</v>
      </c>
      <c r="D541" s="143"/>
      <c r="E541" s="144">
        <f>E522+E524+E527+E530</f>
        <v>0</v>
      </c>
      <c r="F541" s="144">
        <f>SUM(C541:E541)</f>
        <v>0</v>
      </c>
      <c r="G541" s="145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</row>
    <row r="542" spans="1:20" ht="12.75">
      <c r="A542" s="136"/>
      <c r="B542" s="147" t="s">
        <v>241</v>
      </c>
      <c r="C542" s="148"/>
      <c r="D542" s="143"/>
      <c r="E542" s="148"/>
      <c r="F542" s="138">
        <f>IF(F541&gt;0,F541,0)</f>
        <v>0</v>
      </c>
      <c r="G542" s="146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</row>
    <row r="543" spans="1:20" ht="12.75">
      <c r="A543" s="136"/>
      <c r="B543" s="147" t="s">
        <v>242</v>
      </c>
      <c r="C543" s="150"/>
      <c r="D543" s="167"/>
      <c r="E543" s="164"/>
      <c r="F543" s="138">
        <f>IF(F541&lt;0,-F541,0)</f>
        <v>0</v>
      </c>
      <c r="G543" s="146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</row>
    <row r="544" spans="1:20" ht="12.75">
      <c r="A544" s="74"/>
      <c r="B544" s="74"/>
      <c r="C544" s="75" t="s">
        <v>490</v>
      </c>
      <c r="D544" s="75"/>
      <c r="E544" s="76" t="s">
        <v>194</v>
      </c>
      <c r="F544" s="76" t="s">
        <v>176</v>
      </c>
      <c r="G544" s="76"/>
      <c r="H544" s="77" t="s">
        <v>114</v>
      </c>
      <c r="I544" s="77" t="s">
        <v>115</v>
      </c>
      <c r="J544" s="77" t="s">
        <v>116</v>
      </c>
      <c r="K544" s="77" t="s">
        <v>170</v>
      </c>
      <c r="L544" s="77"/>
      <c r="M544" s="77" t="s">
        <v>171</v>
      </c>
      <c r="N544" s="77"/>
      <c r="O544" s="77" t="s">
        <v>169</v>
      </c>
      <c r="P544" s="77" t="s">
        <v>97</v>
      </c>
      <c r="Q544" s="77" t="s">
        <v>118</v>
      </c>
      <c r="R544" s="77" t="s">
        <v>119</v>
      </c>
      <c r="S544" s="77" t="s">
        <v>120</v>
      </c>
      <c r="T544" s="77" t="s">
        <v>112</v>
      </c>
    </row>
    <row r="545" spans="1:20" ht="12.75">
      <c r="A545" s="79" t="s">
        <v>195</v>
      </c>
      <c r="B545" s="80" t="s">
        <v>499</v>
      </c>
      <c r="C545" s="75" t="s">
        <v>489</v>
      </c>
      <c r="D545" s="81"/>
      <c r="E545" s="82" t="s">
        <v>198</v>
      </c>
      <c r="F545" s="82" t="s">
        <v>199</v>
      </c>
      <c r="G545" s="82"/>
      <c r="H545" s="83" t="s">
        <v>121</v>
      </c>
      <c r="I545" s="83" t="s">
        <v>122</v>
      </c>
      <c r="J545" s="83" t="s">
        <v>172</v>
      </c>
      <c r="K545" s="83" t="s">
        <v>124</v>
      </c>
      <c r="L545" s="83"/>
      <c r="M545" s="83" t="s">
        <v>173</v>
      </c>
      <c r="N545" s="83"/>
      <c r="O545" s="83" t="s">
        <v>163</v>
      </c>
      <c r="P545" s="83" t="s">
        <v>200</v>
      </c>
      <c r="Q545" s="83" t="s">
        <v>126</v>
      </c>
      <c r="R545" s="83" t="s">
        <v>123</v>
      </c>
      <c r="S545" s="83" t="s">
        <v>123</v>
      </c>
      <c r="T545" s="83" t="s">
        <v>174</v>
      </c>
    </row>
    <row r="546" spans="1:20" ht="12.75">
      <c r="A546" s="84" t="s">
        <v>201</v>
      </c>
      <c r="B546" s="85">
        <v>398006</v>
      </c>
      <c r="C546" s="86"/>
      <c r="D546" s="81"/>
      <c r="E546" s="82" t="s">
        <v>180</v>
      </c>
      <c r="F546" s="87" t="s">
        <v>177</v>
      </c>
      <c r="G546" s="82"/>
      <c r="H546" s="88"/>
      <c r="I546" s="89" t="s">
        <v>127</v>
      </c>
      <c r="J546" s="88"/>
      <c r="K546" s="83" t="s">
        <v>123</v>
      </c>
      <c r="L546" s="83"/>
      <c r="M546" s="89" t="s">
        <v>98</v>
      </c>
      <c r="N546" s="89"/>
      <c r="O546" s="89"/>
      <c r="P546" s="89"/>
      <c r="Q546" s="89" t="s">
        <v>175</v>
      </c>
      <c r="R546" s="89" t="s">
        <v>128</v>
      </c>
      <c r="S546" s="89" t="s">
        <v>128</v>
      </c>
      <c r="T546" s="89"/>
    </row>
    <row r="547" spans="1:20" ht="12.75">
      <c r="A547" s="74" t="s">
        <v>5</v>
      </c>
      <c r="B547" s="90" t="s">
        <v>203</v>
      </c>
      <c r="C547" s="91"/>
      <c r="D547" s="92"/>
      <c r="E547" s="93"/>
      <c r="F547" s="94"/>
      <c r="G547" s="82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</row>
    <row r="548" spans="1:20" ht="12.75">
      <c r="A548" s="95" t="s">
        <v>60</v>
      </c>
      <c r="B548" s="96" t="s">
        <v>204</v>
      </c>
      <c r="C548" s="97">
        <v>0</v>
      </c>
      <c r="D548" s="92"/>
      <c r="E548" s="98"/>
      <c r="F548" s="99"/>
      <c r="G548" s="82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</row>
    <row r="549" spans="1:20" ht="12.75">
      <c r="A549" s="95" t="s">
        <v>61</v>
      </c>
      <c r="B549" s="96" t="s">
        <v>205</v>
      </c>
      <c r="C549" s="97">
        <v>0</v>
      </c>
      <c r="D549" s="92"/>
      <c r="E549" s="98"/>
      <c r="F549" s="99"/>
      <c r="G549" s="82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</row>
    <row r="550" spans="1:20" ht="12.75">
      <c r="A550" s="100" t="s">
        <v>64</v>
      </c>
      <c r="B550" s="101" t="s">
        <v>206</v>
      </c>
      <c r="C550" s="102">
        <f>SUM(C548:C549)</f>
        <v>0</v>
      </c>
      <c r="D550" s="92"/>
      <c r="E550" s="98"/>
      <c r="F550" s="99"/>
      <c r="G550" s="82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</row>
    <row r="551" spans="1:20" ht="12.75">
      <c r="A551" s="100" t="s">
        <v>66</v>
      </c>
      <c r="B551" s="101" t="s">
        <v>207</v>
      </c>
      <c r="C551" s="103">
        <v>0</v>
      </c>
      <c r="D551" s="92"/>
      <c r="E551" s="98"/>
      <c r="F551" s="99"/>
      <c r="G551" s="82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</row>
    <row r="552" spans="1:20" ht="12.75">
      <c r="A552" s="95" t="s">
        <v>63</v>
      </c>
      <c r="B552" s="96" t="s">
        <v>208</v>
      </c>
      <c r="C552" s="97">
        <v>0</v>
      </c>
      <c r="D552" s="92"/>
      <c r="E552" s="98"/>
      <c r="F552" s="99"/>
      <c r="G552" s="82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</row>
    <row r="553" spans="1:20" ht="12.75">
      <c r="A553" s="95" t="s">
        <v>113</v>
      </c>
      <c r="B553" s="96" t="s">
        <v>209</v>
      </c>
      <c r="C553" s="97">
        <v>0</v>
      </c>
      <c r="D553" s="92"/>
      <c r="E553" s="98"/>
      <c r="F553" s="99"/>
      <c r="G553" s="82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</row>
    <row r="554" spans="1:20" ht="12.75">
      <c r="A554" s="95" t="s">
        <v>12</v>
      </c>
      <c r="B554" s="96" t="s">
        <v>210</v>
      </c>
      <c r="C554" s="97">
        <v>0</v>
      </c>
      <c r="D554" s="92"/>
      <c r="E554" s="98"/>
      <c r="F554" s="99"/>
      <c r="G554" s="82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</row>
    <row r="555" spans="1:20" ht="12.75">
      <c r="A555" s="100" t="s">
        <v>14</v>
      </c>
      <c r="B555" s="101" t="s">
        <v>211</v>
      </c>
      <c r="C555" s="102">
        <f>SUM(C552:C554)</f>
        <v>0</v>
      </c>
      <c r="D555" s="92"/>
      <c r="E555" s="98"/>
      <c r="F555" s="99"/>
      <c r="G555" s="82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</row>
    <row r="556" spans="1:20" ht="12.75">
      <c r="A556" s="95" t="s">
        <v>16</v>
      </c>
      <c r="B556" s="96" t="s">
        <v>212</v>
      </c>
      <c r="C556" s="97">
        <v>0</v>
      </c>
      <c r="D556" s="92"/>
      <c r="E556" s="98"/>
      <c r="F556" s="99"/>
      <c r="G556" s="82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</row>
    <row r="557" spans="1:20" ht="12.75">
      <c r="A557" s="95" t="s">
        <v>17</v>
      </c>
      <c r="B557" s="96" t="s">
        <v>213</v>
      </c>
      <c r="C557" s="97">
        <v>0</v>
      </c>
      <c r="D557" s="92"/>
      <c r="E557" s="98"/>
      <c r="F557" s="99"/>
      <c r="G557" s="82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</row>
    <row r="558" spans="1:20" ht="12.75">
      <c r="A558" s="95" t="s">
        <v>19</v>
      </c>
      <c r="B558" s="96" t="s">
        <v>214</v>
      </c>
      <c r="C558" s="97">
        <v>0</v>
      </c>
      <c r="D558" s="92"/>
      <c r="E558" s="98"/>
      <c r="F558" s="99"/>
      <c r="G558" s="82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</row>
    <row r="559" spans="1:20" ht="12.75">
      <c r="A559" s="100" t="s">
        <v>20</v>
      </c>
      <c r="B559" s="101" t="s">
        <v>215</v>
      </c>
      <c r="C559" s="102">
        <f>SUM(C556:C558)</f>
        <v>0</v>
      </c>
      <c r="D559" s="92"/>
      <c r="E559" s="98"/>
      <c r="F559" s="99"/>
      <c r="G559" s="82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</row>
    <row r="560" spans="1:20" ht="12.75">
      <c r="A560" s="100" t="s">
        <v>21</v>
      </c>
      <c r="B560" s="101" t="s">
        <v>216</v>
      </c>
      <c r="C560" s="102">
        <f>C555-C559</f>
        <v>0</v>
      </c>
      <c r="D560" s="92"/>
      <c r="E560" s="98"/>
      <c r="F560" s="99"/>
      <c r="G560" s="82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</row>
    <row r="561" spans="1:20" ht="12.75">
      <c r="A561" s="95" t="s">
        <v>22</v>
      </c>
      <c r="B561" s="96" t="s">
        <v>217</v>
      </c>
      <c r="C561" s="97">
        <v>0</v>
      </c>
      <c r="D561" s="92"/>
      <c r="E561" s="98"/>
      <c r="F561" s="99"/>
      <c r="G561" s="82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</row>
    <row r="562" spans="1:20" ht="12.75">
      <c r="A562" s="95" t="s">
        <v>23</v>
      </c>
      <c r="B562" s="96" t="s">
        <v>218</v>
      </c>
      <c r="C562" s="97">
        <v>0</v>
      </c>
      <c r="D562" s="92"/>
      <c r="E562" s="98"/>
      <c r="F562" s="99"/>
      <c r="G562" s="82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</row>
    <row r="563" spans="1:20" ht="12.75">
      <c r="A563" s="100" t="s">
        <v>24</v>
      </c>
      <c r="B563" s="104" t="s">
        <v>219</v>
      </c>
      <c r="C563" s="102">
        <f>SUM(C561:C562)</f>
        <v>0</v>
      </c>
      <c r="D563" s="92"/>
      <c r="E563" s="98"/>
      <c r="F563" s="99"/>
      <c r="G563" s="82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</row>
    <row r="564" spans="1:20" ht="12.75">
      <c r="A564" s="100" t="s">
        <v>25</v>
      </c>
      <c r="B564" s="104" t="s">
        <v>220</v>
      </c>
      <c r="C564" s="103">
        <v>0</v>
      </c>
      <c r="D564" s="92"/>
      <c r="E564" s="98"/>
      <c r="F564" s="99"/>
      <c r="G564" s="82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</row>
    <row r="565" spans="1:20" ht="12.75">
      <c r="A565" s="100" t="s">
        <v>26</v>
      </c>
      <c r="B565" s="101" t="s">
        <v>221</v>
      </c>
      <c r="C565" s="105">
        <f>C550+C551+C560-C563-C564</f>
        <v>0</v>
      </c>
      <c r="D565" s="92"/>
      <c r="E565" s="98"/>
      <c r="F565" s="99"/>
      <c r="G565" s="82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</row>
    <row r="566" spans="1:20" ht="12.75">
      <c r="A566" s="95" t="s">
        <v>28</v>
      </c>
      <c r="B566" s="96" t="s">
        <v>222</v>
      </c>
      <c r="C566" s="97">
        <v>0</v>
      </c>
      <c r="D566" s="92"/>
      <c r="E566" s="98"/>
      <c r="F566" s="99"/>
      <c r="G566" s="82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</row>
    <row r="567" spans="1:20" ht="12.75">
      <c r="A567" s="95" t="s">
        <v>29</v>
      </c>
      <c r="B567" s="96" t="s">
        <v>223</v>
      </c>
      <c r="C567" s="97">
        <v>0</v>
      </c>
      <c r="D567" s="92"/>
      <c r="E567" s="98"/>
      <c r="F567" s="99"/>
      <c r="G567" s="82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</row>
    <row r="568" spans="1:20" ht="12.75">
      <c r="A568" s="95" t="s">
        <v>34</v>
      </c>
      <c r="B568" s="96" t="s">
        <v>224</v>
      </c>
      <c r="C568" s="97">
        <v>0</v>
      </c>
      <c r="D568" s="92"/>
      <c r="E568" s="98"/>
      <c r="F568" s="99"/>
      <c r="G568" s="82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</row>
    <row r="569" spans="1:20" ht="12.75">
      <c r="A569" s="95" t="s">
        <v>35</v>
      </c>
      <c r="B569" s="96" t="s">
        <v>225</v>
      </c>
      <c r="C569" s="97">
        <v>0</v>
      </c>
      <c r="D569" s="92"/>
      <c r="E569" s="98"/>
      <c r="F569" s="99"/>
      <c r="G569" s="82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</row>
    <row r="570" spans="1:20" ht="12.75">
      <c r="A570" s="100" t="s">
        <v>67</v>
      </c>
      <c r="B570" s="104" t="s">
        <v>226</v>
      </c>
      <c r="C570" s="106">
        <f>SUM(C566:C569)</f>
        <v>0</v>
      </c>
      <c r="D570" s="92"/>
      <c r="E570" s="98"/>
      <c r="F570" s="99"/>
      <c r="G570" s="82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</row>
    <row r="571" spans="1:20" ht="12.75">
      <c r="A571" s="95" t="s">
        <v>102</v>
      </c>
      <c r="B571" s="96" t="s">
        <v>227</v>
      </c>
      <c r="C571" s="107">
        <v>0</v>
      </c>
      <c r="D571" s="92"/>
      <c r="E571" s="98"/>
      <c r="F571" s="99"/>
      <c r="G571" s="82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</row>
    <row r="572" spans="1:20" ht="12.75">
      <c r="A572" s="108" t="s">
        <v>129</v>
      </c>
      <c r="B572" s="109" t="s">
        <v>228</v>
      </c>
      <c r="C572" s="110">
        <f>C565+C570+C571</f>
        <v>0</v>
      </c>
      <c r="D572" s="92"/>
      <c r="E572" s="111"/>
      <c r="F572" s="112">
        <f>C572</f>
        <v>0</v>
      </c>
      <c r="G572" s="113"/>
      <c r="H572" s="114">
        <v>0</v>
      </c>
      <c r="I572" s="114">
        <v>0</v>
      </c>
      <c r="J572" s="114">
        <v>0</v>
      </c>
      <c r="K572" s="114"/>
      <c r="L572" s="114"/>
      <c r="M572" s="114"/>
      <c r="N572" s="114"/>
      <c r="O572" s="114">
        <v>0</v>
      </c>
      <c r="P572" s="114">
        <v>0</v>
      </c>
      <c r="Q572" s="114">
        <v>0</v>
      </c>
      <c r="R572" s="114">
        <v>0</v>
      </c>
      <c r="S572" s="114">
        <v>0</v>
      </c>
      <c r="T572" s="112">
        <f>SUM(H572:S572)</f>
        <v>0</v>
      </c>
    </row>
    <row r="573" spans="1:20" ht="12.75">
      <c r="A573" s="95" t="s">
        <v>130</v>
      </c>
      <c r="B573" s="96" t="s">
        <v>229</v>
      </c>
      <c r="C573" s="97">
        <v>0</v>
      </c>
      <c r="D573" s="92"/>
      <c r="E573" s="115"/>
      <c r="F573" s="116"/>
      <c r="G573" s="117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</row>
    <row r="574" spans="1:20" ht="12.75">
      <c r="A574" s="95" t="s">
        <v>131</v>
      </c>
      <c r="B574" s="96" t="s">
        <v>230</v>
      </c>
      <c r="C574" s="97">
        <v>0</v>
      </c>
      <c r="D574" s="92"/>
      <c r="E574" s="120">
        <v>0</v>
      </c>
      <c r="F574" s="119">
        <f>E574</f>
        <v>0</v>
      </c>
      <c r="G574" s="82"/>
      <c r="H574" s="120">
        <v>0</v>
      </c>
      <c r="I574" s="120">
        <v>0</v>
      </c>
      <c r="J574" s="120">
        <v>0</v>
      </c>
      <c r="K574" s="120"/>
      <c r="L574" s="120"/>
      <c r="M574" s="120"/>
      <c r="N574" s="120"/>
      <c r="O574" s="120">
        <v>0</v>
      </c>
      <c r="P574" s="120">
        <v>0</v>
      </c>
      <c r="Q574" s="120">
        <v>0</v>
      </c>
      <c r="R574" s="120">
        <v>0</v>
      </c>
      <c r="S574" s="120">
        <v>0</v>
      </c>
      <c r="T574" s="121">
        <f>SUM(H574:S574)</f>
        <v>0</v>
      </c>
    </row>
    <row r="575" spans="1:20" ht="12.75">
      <c r="A575" s="108" t="s">
        <v>108</v>
      </c>
      <c r="B575" s="109" t="s">
        <v>231</v>
      </c>
      <c r="C575" s="110">
        <f>SUM(C572:C574)</f>
        <v>0</v>
      </c>
      <c r="D575" s="122"/>
      <c r="E575" s="112">
        <f>E574</f>
        <v>0</v>
      </c>
      <c r="F575" s="112">
        <f>SUM(C575:E575)</f>
        <v>0</v>
      </c>
      <c r="G575" s="113"/>
      <c r="H575" s="112">
        <f>H572+H574</f>
        <v>0</v>
      </c>
      <c r="I575" s="112">
        <f aca="true" t="shared" si="76" ref="I575:T575">I572+I574</f>
        <v>0</v>
      </c>
      <c r="J575" s="112">
        <f t="shared" si="76"/>
        <v>0</v>
      </c>
      <c r="K575" s="112">
        <f t="shared" si="76"/>
        <v>0</v>
      </c>
      <c r="L575" s="112">
        <f t="shared" si="76"/>
        <v>0</v>
      </c>
      <c r="M575" s="112">
        <f t="shared" si="76"/>
        <v>0</v>
      </c>
      <c r="N575" s="112">
        <f t="shared" si="76"/>
        <v>0</v>
      </c>
      <c r="O575" s="112">
        <f t="shared" si="76"/>
        <v>0</v>
      </c>
      <c r="P575" s="112">
        <f t="shared" si="76"/>
        <v>0</v>
      </c>
      <c r="Q575" s="112">
        <f t="shared" si="76"/>
        <v>0</v>
      </c>
      <c r="R575" s="112">
        <f t="shared" si="76"/>
        <v>0</v>
      </c>
      <c r="S575" s="112">
        <f t="shared" si="76"/>
        <v>0</v>
      </c>
      <c r="T575" s="112">
        <f t="shared" si="76"/>
        <v>0</v>
      </c>
    </row>
    <row r="576" spans="1:20" ht="12.75">
      <c r="A576" s="74" t="s">
        <v>103</v>
      </c>
      <c r="B576" s="90" t="s">
        <v>232</v>
      </c>
      <c r="C576" s="123">
        <v>0</v>
      </c>
      <c r="D576" s="81"/>
      <c r="E576" s="120"/>
      <c r="F576" s="124"/>
      <c r="G576" s="82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</row>
    <row r="577" spans="1:20" ht="12.75">
      <c r="A577" s="125" t="s">
        <v>132</v>
      </c>
      <c r="B577" s="126" t="s">
        <v>233</v>
      </c>
      <c r="C577" s="123">
        <v>0</v>
      </c>
      <c r="D577" s="81"/>
      <c r="E577" s="120">
        <v>0</v>
      </c>
      <c r="F577" s="119">
        <f>SUM(C577:E577)</f>
        <v>0</v>
      </c>
      <c r="G577" s="82"/>
      <c r="H577" s="120">
        <v>0</v>
      </c>
      <c r="I577" s="120">
        <v>0</v>
      </c>
      <c r="J577" s="120">
        <v>0</v>
      </c>
      <c r="K577" s="120">
        <v>0</v>
      </c>
      <c r="L577" s="120">
        <v>0</v>
      </c>
      <c r="M577" s="120">
        <v>0</v>
      </c>
      <c r="N577" s="120">
        <v>0</v>
      </c>
      <c r="O577" s="120">
        <v>0</v>
      </c>
      <c r="P577" s="120">
        <v>0</v>
      </c>
      <c r="Q577" s="120">
        <v>0</v>
      </c>
      <c r="R577" s="120">
        <v>0</v>
      </c>
      <c r="S577" s="120">
        <v>0</v>
      </c>
      <c r="T577" s="121">
        <f>SUM(H577:S577)</f>
        <v>0</v>
      </c>
    </row>
    <row r="578" spans="1:20" ht="12.75">
      <c r="A578" s="108"/>
      <c r="B578" s="127" t="s">
        <v>234</v>
      </c>
      <c r="C578" s="128">
        <f>SUM(C576:C577)</f>
        <v>0</v>
      </c>
      <c r="D578" s="81"/>
      <c r="E578" s="128">
        <f>SUM(E576:E577)</f>
        <v>0</v>
      </c>
      <c r="F578" s="128">
        <f>SUM(F576:F577)</f>
        <v>0</v>
      </c>
      <c r="G578" s="113"/>
      <c r="H578" s="128">
        <f>SUM(H576:H577)</f>
        <v>0</v>
      </c>
      <c r="I578" s="128">
        <f aca="true" t="shared" si="77" ref="I578:T578">SUM(I576:I577)</f>
        <v>0</v>
      </c>
      <c r="J578" s="128">
        <f t="shared" si="77"/>
        <v>0</v>
      </c>
      <c r="K578" s="128">
        <f t="shared" si="77"/>
        <v>0</v>
      </c>
      <c r="L578" s="128">
        <f t="shared" si="77"/>
        <v>0</v>
      </c>
      <c r="M578" s="128">
        <f t="shared" si="77"/>
        <v>0</v>
      </c>
      <c r="N578" s="128">
        <f t="shared" si="77"/>
        <v>0</v>
      </c>
      <c r="O578" s="128">
        <f t="shared" si="77"/>
        <v>0</v>
      </c>
      <c r="P578" s="128">
        <f t="shared" si="77"/>
        <v>0</v>
      </c>
      <c r="Q578" s="128">
        <f t="shared" si="77"/>
        <v>0</v>
      </c>
      <c r="R578" s="128">
        <f t="shared" si="77"/>
        <v>0</v>
      </c>
      <c r="S578" s="128">
        <f t="shared" si="77"/>
        <v>0</v>
      </c>
      <c r="T578" s="128">
        <f t="shared" si="77"/>
        <v>0</v>
      </c>
    </row>
    <row r="579" spans="1:20" ht="12.75">
      <c r="A579" s="100" t="s">
        <v>107</v>
      </c>
      <c r="B579" s="104" t="s">
        <v>235</v>
      </c>
      <c r="C579" s="103">
        <v>0</v>
      </c>
      <c r="D579" s="81"/>
      <c r="E579" s="129">
        <f>F579-C579</f>
        <v>0</v>
      </c>
      <c r="F579" s="129">
        <f>H578+I578+J578+Q578</f>
        <v>0</v>
      </c>
      <c r="G579" s="82"/>
      <c r="H579" s="129">
        <f>H578</f>
        <v>0</v>
      </c>
      <c r="I579" s="129">
        <f>I578</f>
        <v>0</v>
      </c>
      <c r="J579" s="129">
        <f>J578</f>
        <v>0</v>
      </c>
      <c r="K579" s="129">
        <f aca="true" t="shared" si="78" ref="K579:P579">K578</f>
        <v>0</v>
      </c>
      <c r="L579" s="129">
        <f t="shared" si="78"/>
        <v>0</v>
      </c>
      <c r="M579" s="129">
        <f t="shared" si="78"/>
        <v>0</v>
      </c>
      <c r="N579" s="129">
        <f t="shared" si="78"/>
        <v>0</v>
      </c>
      <c r="O579" s="129">
        <f t="shared" si="78"/>
        <v>0</v>
      </c>
      <c r="P579" s="129">
        <f t="shared" si="78"/>
        <v>0</v>
      </c>
      <c r="Q579" s="129">
        <f>Q578</f>
        <v>0</v>
      </c>
      <c r="R579" s="130"/>
      <c r="S579" s="130"/>
      <c r="T579" s="129">
        <f>SUM(H579:S579)</f>
        <v>0</v>
      </c>
    </row>
    <row r="580" spans="1:20" ht="12.75">
      <c r="A580" s="100" t="s">
        <v>133</v>
      </c>
      <c r="B580" s="104" t="s">
        <v>236</v>
      </c>
      <c r="C580" s="102">
        <f>C578-C579</f>
        <v>0</v>
      </c>
      <c r="D580" s="81"/>
      <c r="E580" s="129">
        <f>F580-C580</f>
        <v>0</v>
      </c>
      <c r="F580" s="131">
        <f>F578-F579</f>
        <v>0</v>
      </c>
      <c r="G580" s="82"/>
      <c r="H580" s="131">
        <f>H578-H579</f>
        <v>0</v>
      </c>
      <c r="I580" s="131">
        <f aca="true" t="shared" si="79" ref="I580:T580">I578-I579</f>
        <v>0</v>
      </c>
      <c r="J580" s="131">
        <f t="shared" si="79"/>
        <v>0</v>
      </c>
      <c r="K580" s="131">
        <f t="shared" si="79"/>
        <v>0</v>
      </c>
      <c r="L580" s="131">
        <f t="shared" si="79"/>
        <v>0</v>
      </c>
      <c r="M580" s="131">
        <f t="shared" si="79"/>
        <v>0</v>
      </c>
      <c r="N580" s="131">
        <f t="shared" si="79"/>
        <v>0</v>
      </c>
      <c r="O580" s="131">
        <f t="shared" si="79"/>
        <v>0</v>
      </c>
      <c r="P580" s="131">
        <f t="shared" si="79"/>
        <v>0</v>
      </c>
      <c r="Q580" s="131">
        <f t="shared" si="79"/>
        <v>0</v>
      </c>
      <c r="R580" s="131">
        <f t="shared" si="79"/>
        <v>0</v>
      </c>
      <c r="S580" s="131">
        <f t="shared" si="79"/>
        <v>0</v>
      </c>
      <c r="T580" s="131">
        <f t="shared" si="79"/>
        <v>0</v>
      </c>
    </row>
    <row r="581" spans="1:20" ht="12.75">
      <c r="A581" s="132"/>
      <c r="B581" s="133"/>
      <c r="C581" s="134"/>
      <c r="D581" s="81"/>
      <c r="E581" s="135"/>
      <c r="F581" s="135"/>
      <c r="G581" s="82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</row>
    <row r="582" spans="1:20" ht="12.75">
      <c r="A582" s="136" t="s">
        <v>104</v>
      </c>
      <c r="B582" s="137" t="s">
        <v>237</v>
      </c>
      <c r="C582" s="138">
        <f>C575-C578</f>
        <v>0</v>
      </c>
      <c r="D582" s="81"/>
      <c r="E582" s="138">
        <f>E575-E578</f>
        <v>0</v>
      </c>
      <c r="F582" s="138">
        <f>F575-F578</f>
        <v>0</v>
      </c>
      <c r="G582" s="113"/>
      <c r="H582" s="138">
        <f>H575-H578</f>
        <v>0</v>
      </c>
      <c r="I582" s="138">
        <f aca="true" t="shared" si="80" ref="I582:T582">I575-I578</f>
        <v>0</v>
      </c>
      <c r="J582" s="138">
        <f t="shared" si="80"/>
        <v>0</v>
      </c>
      <c r="K582" s="138">
        <f t="shared" si="80"/>
        <v>0</v>
      </c>
      <c r="L582" s="138">
        <f t="shared" si="80"/>
        <v>0</v>
      </c>
      <c r="M582" s="138">
        <f t="shared" si="80"/>
        <v>0</v>
      </c>
      <c r="N582" s="138">
        <f t="shared" si="80"/>
        <v>0</v>
      </c>
      <c r="O582" s="138">
        <f t="shared" si="80"/>
        <v>0</v>
      </c>
      <c r="P582" s="138">
        <f t="shared" si="80"/>
        <v>0</v>
      </c>
      <c r="Q582" s="138">
        <f t="shared" si="80"/>
        <v>0</v>
      </c>
      <c r="R582" s="138">
        <f t="shared" si="80"/>
        <v>0</v>
      </c>
      <c r="S582" s="138">
        <f t="shared" si="80"/>
        <v>0</v>
      </c>
      <c r="T582" s="138">
        <f t="shared" si="80"/>
        <v>0</v>
      </c>
    </row>
    <row r="583" spans="1:20" ht="12.75">
      <c r="A583" s="74" t="s">
        <v>184</v>
      </c>
      <c r="B583" s="90" t="s">
        <v>238</v>
      </c>
      <c r="C583" s="139">
        <v>0</v>
      </c>
      <c r="D583" s="81"/>
      <c r="E583" s="139"/>
      <c r="F583" s="129">
        <f>C583+E583</f>
        <v>0</v>
      </c>
      <c r="G583" s="82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</row>
    <row r="584" spans="1:20" ht="12.75">
      <c r="A584" s="100" t="s">
        <v>185</v>
      </c>
      <c r="B584" s="104" t="s">
        <v>239</v>
      </c>
      <c r="C584" s="102">
        <f>C582-C583</f>
        <v>0</v>
      </c>
      <c r="D584" s="81"/>
      <c r="E584" s="102">
        <f>E582-E583</f>
        <v>0</v>
      </c>
      <c r="F584" s="129">
        <f>C584+E584</f>
        <v>0</v>
      </c>
      <c r="G584" s="82"/>
      <c r="H584" s="102">
        <f>H582-H583</f>
        <v>0</v>
      </c>
      <c r="I584" s="102">
        <f aca="true" t="shared" si="81" ref="I584:T584">I582-I583</f>
        <v>0</v>
      </c>
      <c r="J584" s="102">
        <f t="shared" si="81"/>
        <v>0</v>
      </c>
      <c r="K584" s="102">
        <f t="shared" si="81"/>
        <v>0</v>
      </c>
      <c r="L584" s="102">
        <f t="shared" si="81"/>
        <v>0</v>
      </c>
      <c r="M584" s="102">
        <f t="shared" si="81"/>
        <v>0</v>
      </c>
      <c r="N584" s="102">
        <f t="shared" si="81"/>
        <v>0</v>
      </c>
      <c r="O584" s="102">
        <f t="shared" si="81"/>
        <v>0</v>
      </c>
      <c r="P584" s="102">
        <f t="shared" si="81"/>
        <v>0</v>
      </c>
      <c r="Q584" s="102">
        <f t="shared" si="81"/>
        <v>0</v>
      </c>
      <c r="R584" s="102">
        <f t="shared" si="81"/>
        <v>0</v>
      </c>
      <c r="S584" s="102">
        <f t="shared" si="81"/>
        <v>0</v>
      </c>
      <c r="T584" s="102">
        <f t="shared" si="81"/>
        <v>0</v>
      </c>
    </row>
    <row r="585" spans="1:20" ht="12.75">
      <c r="A585" s="140"/>
      <c r="B585" s="141" t="s">
        <v>240</v>
      </c>
      <c r="C585" s="142">
        <f>C566+C568+C571+C574</f>
        <v>0</v>
      </c>
      <c r="D585" s="143"/>
      <c r="E585" s="144">
        <f>E566+E568+E571+E574</f>
        <v>0</v>
      </c>
      <c r="F585" s="144">
        <f>SUM(C585:E585)</f>
        <v>0</v>
      </c>
      <c r="G585" s="145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</row>
    <row r="586" spans="1:20" ht="12.75">
      <c r="A586" s="136"/>
      <c r="B586" s="147" t="s">
        <v>241</v>
      </c>
      <c r="C586" s="148"/>
      <c r="D586" s="143"/>
      <c r="E586" s="148"/>
      <c r="F586" s="138">
        <f>IF(F585&gt;0,F585,0)</f>
        <v>0</v>
      </c>
      <c r="G586" s="146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</row>
    <row r="587" spans="1:20" ht="12.75">
      <c r="A587" s="136"/>
      <c r="B587" s="147" t="s">
        <v>242</v>
      </c>
      <c r="C587" s="150"/>
      <c r="D587" s="167"/>
      <c r="E587" s="164"/>
      <c r="F587" s="138">
        <f>IF(F585&lt;0,-F585,0)</f>
        <v>0</v>
      </c>
      <c r="G587" s="146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</row>
    <row r="588" spans="1:20" ht="12.75">
      <c r="A588" s="74"/>
      <c r="B588" s="74"/>
      <c r="C588" s="75" t="s">
        <v>490</v>
      </c>
      <c r="D588" s="75"/>
      <c r="E588" s="76" t="s">
        <v>194</v>
      </c>
      <c r="F588" s="76" t="s">
        <v>176</v>
      </c>
      <c r="G588" s="76"/>
      <c r="H588" s="77" t="s">
        <v>114</v>
      </c>
      <c r="I588" s="77" t="s">
        <v>115</v>
      </c>
      <c r="J588" s="77" t="s">
        <v>116</v>
      </c>
      <c r="K588" s="77" t="s">
        <v>170</v>
      </c>
      <c r="L588" s="77"/>
      <c r="M588" s="77" t="s">
        <v>171</v>
      </c>
      <c r="N588" s="77"/>
      <c r="O588" s="77" t="s">
        <v>169</v>
      </c>
      <c r="P588" s="77" t="s">
        <v>97</v>
      </c>
      <c r="Q588" s="77" t="s">
        <v>118</v>
      </c>
      <c r="R588" s="77" t="s">
        <v>119</v>
      </c>
      <c r="S588" s="77" t="s">
        <v>120</v>
      </c>
      <c r="T588" s="77" t="s">
        <v>112</v>
      </c>
    </row>
    <row r="589" spans="1:20" ht="12.75">
      <c r="A589" s="79" t="s">
        <v>195</v>
      </c>
      <c r="B589" s="80" t="s">
        <v>500</v>
      </c>
      <c r="C589" s="75" t="s">
        <v>489</v>
      </c>
      <c r="D589" s="81"/>
      <c r="E589" s="82" t="s">
        <v>198</v>
      </c>
      <c r="F589" s="82" t="s">
        <v>199</v>
      </c>
      <c r="G589" s="82"/>
      <c r="H589" s="83" t="s">
        <v>121</v>
      </c>
      <c r="I589" s="83" t="s">
        <v>122</v>
      </c>
      <c r="J589" s="83" t="s">
        <v>172</v>
      </c>
      <c r="K589" s="83" t="s">
        <v>124</v>
      </c>
      <c r="L589" s="83"/>
      <c r="M589" s="83" t="s">
        <v>173</v>
      </c>
      <c r="N589" s="83"/>
      <c r="O589" s="83" t="s">
        <v>163</v>
      </c>
      <c r="P589" s="83" t="s">
        <v>200</v>
      </c>
      <c r="Q589" s="83" t="s">
        <v>126</v>
      </c>
      <c r="R589" s="83" t="s">
        <v>123</v>
      </c>
      <c r="S589" s="83" t="s">
        <v>123</v>
      </c>
      <c r="T589" s="83" t="s">
        <v>174</v>
      </c>
    </row>
    <row r="590" spans="1:20" ht="12.75">
      <c r="A590" s="84" t="s">
        <v>201</v>
      </c>
      <c r="B590" s="85"/>
      <c r="C590" s="86"/>
      <c r="D590" s="81"/>
      <c r="E590" s="82" t="s">
        <v>180</v>
      </c>
      <c r="F590" s="87" t="s">
        <v>177</v>
      </c>
      <c r="G590" s="82"/>
      <c r="H590" s="88"/>
      <c r="I590" s="89" t="s">
        <v>127</v>
      </c>
      <c r="J590" s="88"/>
      <c r="K590" s="83" t="s">
        <v>123</v>
      </c>
      <c r="L590" s="83"/>
      <c r="M590" s="89" t="s">
        <v>98</v>
      </c>
      <c r="N590" s="89"/>
      <c r="O590" s="89"/>
      <c r="P590" s="89"/>
      <c r="Q590" s="89" t="s">
        <v>175</v>
      </c>
      <c r="R590" s="89" t="s">
        <v>128</v>
      </c>
      <c r="S590" s="89" t="s">
        <v>128</v>
      </c>
      <c r="T590" s="89"/>
    </row>
    <row r="591" spans="1:20" ht="12.75">
      <c r="A591" s="74" t="s">
        <v>5</v>
      </c>
      <c r="B591" s="90" t="s">
        <v>203</v>
      </c>
      <c r="C591" s="91"/>
      <c r="D591" s="92"/>
      <c r="E591" s="93"/>
      <c r="F591" s="94"/>
      <c r="G591" s="82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</row>
    <row r="592" spans="1:20" ht="12.75">
      <c r="A592" s="95" t="s">
        <v>60</v>
      </c>
      <c r="B592" s="96" t="s">
        <v>204</v>
      </c>
      <c r="C592" s="97">
        <v>0</v>
      </c>
      <c r="D592" s="162"/>
      <c r="E592" s="161"/>
      <c r="F592" s="163"/>
      <c r="G592" s="157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</row>
    <row r="593" spans="1:20" ht="12.75">
      <c r="A593" s="95" t="s">
        <v>61</v>
      </c>
      <c r="B593" s="96" t="s">
        <v>205</v>
      </c>
      <c r="C593" s="97">
        <v>0</v>
      </c>
      <c r="D593" s="162"/>
      <c r="E593" s="161"/>
      <c r="F593" s="163"/>
      <c r="G593" s="157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</row>
    <row r="594" spans="1:20" ht="12.75">
      <c r="A594" s="100" t="s">
        <v>64</v>
      </c>
      <c r="B594" s="101" t="s">
        <v>206</v>
      </c>
      <c r="C594" s="102">
        <f>SUM(C592:C593)</f>
        <v>0</v>
      </c>
      <c r="D594" s="162"/>
      <c r="E594" s="161"/>
      <c r="F594" s="163"/>
      <c r="G594" s="157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</row>
    <row r="595" spans="1:20" ht="12.75">
      <c r="A595" s="100" t="s">
        <v>66</v>
      </c>
      <c r="B595" s="101" t="s">
        <v>207</v>
      </c>
      <c r="C595" s="97">
        <v>0</v>
      </c>
      <c r="D595" s="162"/>
      <c r="E595" s="161"/>
      <c r="F595" s="163"/>
      <c r="G595" s="157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</row>
    <row r="596" spans="1:20" ht="12.75">
      <c r="A596" s="95" t="s">
        <v>63</v>
      </c>
      <c r="B596" s="96" t="s">
        <v>208</v>
      </c>
      <c r="C596" s="90">
        <v>0</v>
      </c>
      <c r="D596" s="162"/>
      <c r="E596" s="161"/>
      <c r="F596" s="163"/>
      <c r="G596" s="157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</row>
    <row r="597" spans="1:20" ht="12.75">
      <c r="A597" s="95" t="s">
        <v>113</v>
      </c>
      <c r="B597" s="96" t="s">
        <v>209</v>
      </c>
      <c r="C597" s="97">
        <v>0</v>
      </c>
      <c r="D597" s="162"/>
      <c r="E597" s="161"/>
      <c r="F597" s="163"/>
      <c r="G597" s="157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</row>
    <row r="598" spans="1:20" ht="12.75">
      <c r="A598" s="95" t="s">
        <v>12</v>
      </c>
      <c r="B598" s="96" t="s">
        <v>210</v>
      </c>
      <c r="C598" s="97">
        <v>0</v>
      </c>
      <c r="D598" s="162"/>
      <c r="E598" s="161"/>
      <c r="F598" s="163"/>
      <c r="G598" s="157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</row>
    <row r="599" spans="1:20" ht="12.75">
      <c r="A599" s="100" t="s">
        <v>14</v>
      </c>
      <c r="B599" s="101" t="s">
        <v>211</v>
      </c>
      <c r="C599" s="102">
        <f>SUM(C596:C598)</f>
        <v>0</v>
      </c>
      <c r="D599" s="162"/>
      <c r="E599" s="161"/>
      <c r="F599" s="163"/>
      <c r="G599" s="157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</row>
    <row r="600" spans="1:20" ht="12.75">
      <c r="A600" s="95" t="s">
        <v>16</v>
      </c>
      <c r="B600" s="96" t="s">
        <v>212</v>
      </c>
      <c r="C600" s="97">
        <v>0</v>
      </c>
      <c r="D600" s="162"/>
      <c r="E600" s="161"/>
      <c r="F600" s="163"/>
      <c r="G600" s="157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</row>
    <row r="601" spans="1:20" ht="12.75">
      <c r="A601" s="95" t="s">
        <v>17</v>
      </c>
      <c r="B601" s="96" t="s">
        <v>213</v>
      </c>
      <c r="C601" s="97">
        <v>0</v>
      </c>
      <c r="D601" s="162"/>
      <c r="E601" s="161"/>
      <c r="F601" s="163"/>
      <c r="G601" s="157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</row>
    <row r="602" spans="1:20" ht="12.75">
      <c r="A602" s="95" t="s">
        <v>19</v>
      </c>
      <c r="B602" s="96" t="s">
        <v>214</v>
      </c>
      <c r="C602" s="97">
        <v>0</v>
      </c>
      <c r="D602" s="162"/>
      <c r="E602" s="161"/>
      <c r="F602" s="163"/>
      <c r="G602" s="157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</row>
    <row r="603" spans="1:20" ht="12.75">
      <c r="A603" s="100" t="s">
        <v>20</v>
      </c>
      <c r="B603" s="101" t="s">
        <v>215</v>
      </c>
      <c r="C603" s="102">
        <f>SUM(C600:C602)</f>
        <v>0</v>
      </c>
      <c r="D603" s="162"/>
      <c r="E603" s="161"/>
      <c r="F603" s="163"/>
      <c r="G603" s="157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</row>
    <row r="604" spans="1:20" ht="12.75">
      <c r="A604" s="100" t="s">
        <v>21</v>
      </c>
      <c r="B604" s="101" t="s">
        <v>216</v>
      </c>
      <c r="C604" s="102">
        <f>C599-C603</f>
        <v>0</v>
      </c>
      <c r="D604" s="162"/>
      <c r="E604" s="161"/>
      <c r="F604" s="163"/>
      <c r="G604" s="157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</row>
    <row r="605" spans="1:20" ht="12.75">
      <c r="A605" s="95" t="s">
        <v>22</v>
      </c>
      <c r="B605" s="96" t="s">
        <v>217</v>
      </c>
      <c r="C605" s="97">
        <v>0</v>
      </c>
      <c r="D605" s="162"/>
      <c r="E605" s="161"/>
      <c r="F605" s="163"/>
      <c r="G605" s="157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</row>
    <row r="606" spans="1:20" ht="12.75">
      <c r="A606" s="95" t="s">
        <v>23</v>
      </c>
      <c r="B606" s="96" t="s">
        <v>218</v>
      </c>
      <c r="C606" s="97">
        <v>0</v>
      </c>
      <c r="D606" s="162"/>
      <c r="E606" s="161"/>
      <c r="F606" s="163"/>
      <c r="G606" s="157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</row>
    <row r="607" spans="1:20" ht="12.75">
      <c r="A607" s="100" t="s">
        <v>24</v>
      </c>
      <c r="B607" s="104" t="s">
        <v>219</v>
      </c>
      <c r="C607" s="102">
        <f>SUM(C605:C606)</f>
        <v>0</v>
      </c>
      <c r="D607" s="162"/>
      <c r="E607" s="161"/>
      <c r="F607" s="163"/>
      <c r="G607" s="157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</row>
    <row r="608" spans="1:20" ht="12.75">
      <c r="A608" s="100" t="s">
        <v>25</v>
      </c>
      <c r="B608" s="104" t="s">
        <v>220</v>
      </c>
      <c r="C608" s="97">
        <v>0</v>
      </c>
      <c r="D608" s="162"/>
      <c r="E608" s="161"/>
      <c r="F608" s="163"/>
      <c r="G608" s="157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</row>
    <row r="609" spans="1:20" ht="12.75">
      <c r="A609" s="100" t="s">
        <v>26</v>
      </c>
      <c r="B609" s="101" t="s">
        <v>221</v>
      </c>
      <c r="C609" s="150">
        <f>C594+C595+C604-C607-C608</f>
        <v>0</v>
      </c>
      <c r="D609" s="162"/>
      <c r="E609" s="161"/>
      <c r="F609" s="163"/>
      <c r="G609" s="157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</row>
    <row r="610" spans="1:20" ht="12.75">
      <c r="A610" s="95" t="s">
        <v>28</v>
      </c>
      <c r="B610" s="96" t="s">
        <v>222</v>
      </c>
      <c r="C610" s="97">
        <v>0</v>
      </c>
      <c r="D610" s="162"/>
      <c r="E610" s="161"/>
      <c r="F610" s="163"/>
      <c r="G610" s="157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</row>
    <row r="611" spans="1:20" ht="12.75">
      <c r="A611" s="95" t="s">
        <v>29</v>
      </c>
      <c r="B611" s="96" t="s">
        <v>223</v>
      </c>
      <c r="C611" s="97">
        <v>0</v>
      </c>
      <c r="D611" s="162"/>
      <c r="E611" s="161"/>
      <c r="F611" s="163"/>
      <c r="G611" s="157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</row>
    <row r="612" spans="1:20" ht="12.75">
      <c r="A612" s="95" t="s">
        <v>34</v>
      </c>
      <c r="B612" s="96" t="s">
        <v>224</v>
      </c>
      <c r="C612" s="97">
        <v>0</v>
      </c>
      <c r="D612" s="162"/>
      <c r="E612" s="161"/>
      <c r="F612" s="163"/>
      <c r="G612" s="157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</row>
    <row r="613" spans="1:20" ht="12.75">
      <c r="A613" s="95" t="s">
        <v>35</v>
      </c>
      <c r="B613" s="96" t="s">
        <v>225</v>
      </c>
      <c r="C613" s="97">
        <v>0</v>
      </c>
      <c r="D613" s="162"/>
      <c r="E613" s="161"/>
      <c r="F613" s="163"/>
      <c r="G613" s="157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</row>
    <row r="614" spans="1:20" ht="12.75">
      <c r="A614" s="100" t="s">
        <v>67</v>
      </c>
      <c r="B614" s="104" t="s">
        <v>226</v>
      </c>
      <c r="C614" s="106">
        <f>SUM(C610:C613)</f>
        <v>0</v>
      </c>
      <c r="D614" s="162"/>
      <c r="E614" s="161"/>
      <c r="F614" s="163"/>
      <c r="G614" s="157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</row>
    <row r="615" spans="1:20" ht="12.75">
      <c r="A615" s="95" t="s">
        <v>102</v>
      </c>
      <c r="B615" s="96" t="s">
        <v>227</v>
      </c>
      <c r="C615" s="97">
        <v>0</v>
      </c>
      <c r="D615" s="162"/>
      <c r="E615" s="161"/>
      <c r="F615" s="163"/>
      <c r="G615" s="157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</row>
    <row r="616" spans="1:20" ht="12.75">
      <c r="A616" s="108" t="s">
        <v>129</v>
      </c>
      <c r="B616" s="109" t="s">
        <v>228</v>
      </c>
      <c r="C616" s="110">
        <f>C609+C614+C615</f>
        <v>0</v>
      </c>
      <c r="D616" s="162"/>
      <c r="E616" s="151"/>
      <c r="F616" s="112">
        <f>C616</f>
        <v>0</v>
      </c>
      <c r="G616" s="152"/>
      <c r="H616" s="97">
        <v>0</v>
      </c>
      <c r="I616" s="97">
        <v>0</v>
      </c>
      <c r="J616" s="97">
        <v>0</v>
      </c>
      <c r="K616" s="97" t="e">
        <f>K29+K73+#REF!+#REF!+K528+K572</f>
        <v>#REF!</v>
      </c>
      <c r="L616" s="97" t="e">
        <f>L29+L73+#REF!+#REF!+L528+L572</f>
        <v>#REF!</v>
      </c>
      <c r="M616" s="97" t="e">
        <f>M29+M73+#REF!+#REF!+M528+M572</f>
        <v>#REF!</v>
      </c>
      <c r="N616" s="97" t="e">
        <f>N29+N73+#REF!+#REF!+N528+N572</f>
        <v>#REF!</v>
      </c>
      <c r="O616" s="97">
        <v>0</v>
      </c>
      <c r="P616" s="97">
        <v>0</v>
      </c>
      <c r="Q616" s="97">
        <v>0</v>
      </c>
      <c r="R616" s="97">
        <v>0</v>
      </c>
      <c r="S616" s="97">
        <v>0</v>
      </c>
      <c r="T616" s="128">
        <f>H616+I616+J616+O616+P616+Q616+R616+S616</f>
        <v>0</v>
      </c>
    </row>
    <row r="617" spans="1:20" ht="12.75">
      <c r="A617" s="95" t="s">
        <v>130</v>
      </c>
      <c r="B617" s="96" t="s">
        <v>229</v>
      </c>
      <c r="C617" s="97">
        <v>0</v>
      </c>
      <c r="D617" s="162"/>
      <c r="E617" s="153"/>
      <c r="F617" s="154"/>
      <c r="G617" s="155"/>
      <c r="H617" s="156"/>
      <c r="I617" s="156"/>
      <c r="J617" s="156"/>
      <c r="K617" s="156"/>
      <c r="L617" s="156"/>
      <c r="M617" s="156"/>
      <c r="N617" s="156"/>
      <c r="O617" s="156"/>
      <c r="P617" s="156"/>
      <c r="Q617" s="156"/>
      <c r="R617" s="156"/>
      <c r="S617" s="156"/>
      <c r="T617" s="156"/>
    </row>
    <row r="618" spans="1:20" ht="12.75">
      <c r="A618" s="95" t="s">
        <v>131</v>
      </c>
      <c r="B618" s="96" t="s">
        <v>230</v>
      </c>
      <c r="C618" s="97">
        <v>0</v>
      </c>
      <c r="D618" s="162"/>
      <c r="E618" s="97">
        <v>0</v>
      </c>
      <c r="F618" s="119">
        <f>E618</f>
        <v>0</v>
      </c>
      <c r="G618" s="157"/>
      <c r="H618" s="149"/>
      <c r="I618" s="149"/>
      <c r="J618" s="97">
        <v>0</v>
      </c>
      <c r="K618" s="149" t="e">
        <f>K31+K75+#REF!+#REF!+K530+K574</f>
        <v>#REF!</v>
      </c>
      <c r="L618" s="149" t="e">
        <f>L31+L75+#REF!+#REF!+L530+L574</f>
        <v>#REF!</v>
      </c>
      <c r="M618" s="149" t="e">
        <f>M31+M75+#REF!+#REF!+M530+M574</f>
        <v>#REF!</v>
      </c>
      <c r="N618" s="149" t="e">
        <f>N31+N75+#REF!+#REF!+N530+N574</f>
        <v>#REF!</v>
      </c>
      <c r="O618" s="149"/>
      <c r="P618" s="149"/>
      <c r="Q618" s="149"/>
      <c r="R618" s="149"/>
      <c r="S618" s="97">
        <v>0</v>
      </c>
      <c r="T618" s="121">
        <f>H618+I618+J618+O618+P618+Q618+R618+S618</f>
        <v>0</v>
      </c>
    </row>
    <row r="619" spans="1:20" ht="12.75">
      <c r="A619" s="108" t="s">
        <v>108</v>
      </c>
      <c r="B619" s="109" t="s">
        <v>231</v>
      </c>
      <c r="C619" s="110">
        <f>SUM(C616:C618)</f>
        <v>0</v>
      </c>
      <c r="D619" s="165"/>
      <c r="E619" s="112">
        <f>E618</f>
        <v>0</v>
      </c>
      <c r="F619" s="112">
        <f>SUM(C619:E619)</f>
        <v>0</v>
      </c>
      <c r="G619" s="152"/>
      <c r="H619" s="112">
        <f>H616+H618</f>
        <v>0</v>
      </c>
      <c r="I619" s="112">
        <f aca="true" t="shared" si="82" ref="I619:T619">I616+I618</f>
        <v>0</v>
      </c>
      <c r="J619" s="112">
        <f t="shared" si="82"/>
        <v>0</v>
      </c>
      <c r="K619" s="112" t="e">
        <f t="shared" si="82"/>
        <v>#REF!</v>
      </c>
      <c r="L619" s="112" t="e">
        <f t="shared" si="82"/>
        <v>#REF!</v>
      </c>
      <c r="M619" s="112" t="e">
        <f t="shared" si="82"/>
        <v>#REF!</v>
      </c>
      <c r="N619" s="112" t="e">
        <f t="shared" si="82"/>
        <v>#REF!</v>
      </c>
      <c r="O619" s="112">
        <f t="shared" si="82"/>
        <v>0</v>
      </c>
      <c r="P619" s="112">
        <f t="shared" si="82"/>
        <v>0</v>
      </c>
      <c r="Q619" s="112">
        <f t="shared" si="82"/>
        <v>0</v>
      </c>
      <c r="R619" s="112">
        <f t="shared" si="82"/>
        <v>0</v>
      </c>
      <c r="S619" s="112">
        <f t="shared" si="82"/>
        <v>0</v>
      </c>
      <c r="T619" s="112">
        <f t="shared" si="82"/>
        <v>0</v>
      </c>
    </row>
    <row r="620" spans="1:20" ht="12.75">
      <c r="A620" s="74" t="s">
        <v>103</v>
      </c>
      <c r="B620" s="90" t="s">
        <v>232</v>
      </c>
      <c r="C620" s="97">
        <v>0</v>
      </c>
      <c r="D620" s="166"/>
      <c r="E620" s="149"/>
      <c r="F620" s="159"/>
      <c r="G620" s="157"/>
      <c r="H620" s="149"/>
      <c r="I620" s="149"/>
      <c r="J620" s="149"/>
      <c r="K620" s="149" t="e">
        <f>K33+K77+#REF!+#REF!+K532+K576</f>
        <v>#REF!</v>
      </c>
      <c r="L620" s="149" t="e">
        <f>L33+L77+#REF!+#REF!+L532+L576</f>
        <v>#REF!</v>
      </c>
      <c r="M620" s="149" t="e">
        <f>M33+M77+#REF!+#REF!+M532+M576</f>
        <v>#REF!</v>
      </c>
      <c r="N620" s="149" t="e">
        <f>N33+N77+#REF!+#REF!+N532+N576</f>
        <v>#REF!</v>
      </c>
      <c r="O620" s="149"/>
      <c r="P620" s="149"/>
      <c r="Q620" s="149"/>
      <c r="R620" s="149"/>
      <c r="S620" s="149"/>
      <c r="T620" s="149"/>
    </row>
    <row r="621" spans="1:20" ht="12.75">
      <c r="A621" s="125" t="s">
        <v>132</v>
      </c>
      <c r="B621" s="126" t="s">
        <v>233</v>
      </c>
      <c r="C621" s="97">
        <v>0</v>
      </c>
      <c r="D621" s="166"/>
      <c r="E621" s="97">
        <v>0</v>
      </c>
      <c r="F621" s="119">
        <f>SUM(C621:E621)</f>
        <v>0</v>
      </c>
      <c r="G621" s="157"/>
      <c r="H621" s="149"/>
      <c r="I621" s="149"/>
      <c r="J621" s="97">
        <v>0</v>
      </c>
      <c r="K621" s="149" t="e">
        <f>K34+K78+#REF!+#REF!+K533+K577</f>
        <v>#REF!</v>
      </c>
      <c r="L621" s="149" t="e">
        <f>L34+L78+#REF!+#REF!+L533+L577</f>
        <v>#REF!</v>
      </c>
      <c r="M621" s="149" t="e">
        <f>M34+M78+#REF!+#REF!+M533+M577</f>
        <v>#REF!</v>
      </c>
      <c r="N621" s="149" t="e">
        <f>N34+N78+#REF!+#REF!+N533+N577</f>
        <v>#REF!</v>
      </c>
      <c r="O621" s="149"/>
      <c r="P621" s="149"/>
      <c r="Q621" s="149"/>
      <c r="R621" s="149"/>
      <c r="S621" s="97">
        <v>0</v>
      </c>
      <c r="T621" s="121">
        <f>H621+I621+J621+P621+Q621+R621+S621</f>
        <v>0</v>
      </c>
    </row>
    <row r="622" spans="1:20" ht="12.75">
      <c r="A622" s="108"/>
      <c r="B622" s="127" t="s">
        <v>234</v>
      </c>
      <c r="C622" s="128">
        <f>SUM(C620:C621)</f>
        <v>0</v>
      </c>
      <c r="D622" s="166"/>
      <c r="E622" s="128">
        <f>SUM(E620:E621)</f>
        <v>0</v>
      </c>
      <c r="F622" s="128">
        <f>SUM(F620:F621)</f>
        <v>0</v>
      </c>
      <c r="G622" s="152"/>
      <c r="H622" s="128">
        <f>SUM(H620:H621)</f>
        <v>0</v>
      </c>
      <c r="I622" s="128">
        <f aca="true" t="shared" si="83" ref="I622:T622">SUM(I620:I621)</f>
        <v>0</v>
      </c>
      <c r="J622" s="128">
        <f t="shared" si="83"/>
        <v>0</v>
      </c>
      <c r="K622" s="128" t="e">
        <f t="shared" si="83"/>
        <v>#REF!</v>
      </c>
      <c r="L622" s="128" t="e">
        <f t="shared" si="83"/>
        <v>#REF!</v>
      </c>
      <c r="M622" s="128" t="e">
        <f t="shared" si="83"/>
        <v>#REF!</v>
      </c>
      <c r="N622" s="128" t="e">
        <f t="shared" si="83"/>
        <v>#REF!</v>
      </c>
      <c r="O622" s="128">
        <f t="shared" si="83"/>
        <v>0</v>
      </c>
      <c r="P622" s="128">
        <f t="shared" si="83"/>
        <v>0</v>
      </c>
      <c r="Q622" s="128">
        <f t="shared" si="83"/>
        <v>0</v>
      </c>
      <c r="R622" s="128">
        <f t="shared" si="83"/>
        <v>0</v>
      </c>
      <c r="S622" s="128">
        <f t="shared" si="83"/>
        <v>0</v>
      </c>
      <c r="T622" s="128">
        <f t="shared" si="83"/>
        <v>0</v>
      </c>
    </row>
    <row r="623" spans="1:20" ht="12.75">
      <c r="A623" s="100" t="s">
        <v>107</v>
      </c>
      <c r="B623" s="104" t="s">
        <v>235</v>
      </c>
      <c r="C623" s="97">
        <v>0</v>
      </c>
      <c r="D623" s="166"/>
      <c r="E623" s="129">
        <f>F623-C623</f>
        <v>0</v>
      </c>
      <c r="F623" s="129">
        <f>H622+I622+J622+Q622</f>
        <v>0</v>
      </c>
      <c r="G623" s="157"/>
      <c r="H623" s="129">
        <f>H622</f>
        <v>0</v>
      </c>
      <c r="I623" s="129">
        <f>I622</f>
        <v>0</v>
      </c>
      <c r="J623" s="129">
        <f>J622</f>
        <v>0</v>
      </c>
      <c r="K623" s="129" t="e">
        <f aca="true" t="shared" si="84" ref="K623:P623">K622</f>
        <v>#REF!</v>
      </c>
      <c r="L623" s="129" t="e">
        <f t="shared" si="84"/>
        <v>#REF!</v>
      </c>
      <c r="M623" s="129" t="e">
        <f t="shared" si="84"/>
        <v>#REF!</v>
      </c>
      <c r="N623" s="129" t="e">
        <f t="shared" si="84"/>
        <v>#REF!</v>
      </c>
      <c r="O623" s="129">
        <f t="shared" si="84"/>
        <v>0</v>
      </c>
      <c r="P623" s="129">
        <f t="shared" si="84"/>
        <v>0</v>
      </c>
      <c r="Q623" s="129">
        <f>Q622</f>
        <v>0</v>
      </c>
      <c r="R623" s="129"/>
      <c r="S623" s="129"/>
      <c r="T623" s="129"/>
    </row>
    <row r="624" spans="1:20" ht="12.75">
      <c r="A624" s="100" t="s">
        <v>133</v>
      </c>
      <c r="B624" s="104" t="s">
        <v>236</v>
      </c>
      <c r="C624" s="102">
        <f>C622-C623</f>
        <v>0</v>
      </c>
      <c r="D624" s="166"/>
      <c r="E624" s="129">
        <f>F624-C624</f>
        <v>0</v>
      </c>
      <c r="F624" s="131">
        <f>F622-F623</f>
        <v>0</v>
      </c>
      <c r="G624" s="157"/>
      <c r="H624" s="131">
        <f>H622-H623</f>
        <v>0</v>
      </c>
      <c r="I624" s="131">
        <f aca="true" t="shared" si="85" ref="I624:T624">I622-I623</f>
        <v>0</v>
      </c>
      <c r="J624" s="131">
        <f t="shared" si="85"/>
        <v>0</v>
      </c>
      <c r="K624" s="131" t="e">
        <f t="shared" si="85"/>
        <v>#REF!</v>
      </c>
      <c r="L624" s="131" t="e">
        <f t="shared" si="85"/>
        <v>#REF!</v>
      </c>
      <c r="M624" s="131" t="e">
        <f t="shared" si="85"/>
        <v>#REF!</v>
      </c>
      <c r="N624" s="131" t="e">
        <f t="shared" si="85"/>
        <v>#REF!</v>
      </c>
      <c r="O624" s="131">
        <f t="shared" si="85"/>
        <v>0</v>
      </c>
      <c r="P624" s="131">
        <f t="shared" si="85"/>
        <v>0</v>
      </c>
      <c r="Q624" s="131">
        <f t="shared" si="85"/>
        <v>0</v>
      </c>
      <c r="R624" s="131">
        <f t="shared" si="85"/>
        <v>0</v>
      </c>
      <c r="S624" s="131">
        <f t="shared" si="85"/>
        <v>0</v>
      </c>
      <c r="T624" s="131">
        <f t="shared" si="85"/>
        <v>0</v>
      </c>
    </row>
    <row r="625" spans="1:20" ht="12.75">
      <c r="A625" s="132"/>
      <c r="B625" s="133"/>
      <c r="C625" s="158"/>
      <c r="D625" s="166"/>
      <c r="E625" s="119"/>
      <c r="F625" s="119"/>
      <c r="G625" s="157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</row>
    <row r="626" spans="1:20" ht="12.75">
      <c r="A626" s="136" t="s">
        <v>104</v>
      </c>
      <c r="B626" s="137" t="s">
        <v>237</v>
      </c>
      <c r="C626" s="138">
        <f>C619-C622</f>
        <v>0</v>
      </c>
      <c r="D626" s="166"/>
      <c r="E626" s="138">
        <f>E619-E622</f>
        <v>0</v>
      </c>
      <c r="F626" s="138">
        <f>F619-F622</f>
        <v>0</v>
      </c>
      <c r="G626" s="152"/>
      <c r="H626" s="138">
        <f>H619-H622</f>
        <v>0</v>
      </c>
      <c r="I626" s="138">
        <f aca="true" t="shared" si="86" ref="I626:T626">I619-I622</f>
        <v>0</v>
      </c>
      <c r="J626" s="138">
        <f t="shared" si="86"/>
        <v>0</v>
      </c>
      <c r="K626" s="138" t="e">
        <f t="shared" si="86"/>
        <v>#REF!</v>
      </c>
      <c r="L626" s="138" t="e">
        <f t="shared" si="86"/>
        <v>#REF!</v>
      </c>
      <c r="M626" s="138" t="e">
        <f t="shared" si="86"/>
        <v>#REF!</v>
      </c>
      <c r="N626" s="138" t="e">
        <f t="shared" si="86"/>
        <v>#REF!</v>
      </c>
      <c r="O626" s="138">
        <f t="shared" si="86"/>
        <v>0</v>
      </c>
      <c r="P626" s="138">
        <f t="shared" si="86"/>
        <v>0</v>
      </c>
      <c r="Q626" s="138">
        <f t="shared" si="86"/>
        <v>0</v>
      </c>
      <c r="R626" s="138">
        <f t="shared" si="86"/>
        <v>0</v>
      </c>
      <c r="S626" s="138">
        <f t="shared" si="86"/>
        <v>0</v>
      </c>
      <c r="T626" s="138">
        <f t="shared" si="86"/>
        <v>0</v>
      </c>
    </row>
    <row r="627" spans="1:20" ht="12.75">
      <c r="A627" s="74" t="s">
        <v>184</v>
      </c>
      <c r="B627" s="90" t="s">
        <v>238</v>
      </c>
      <c r="C627" s="97">
        <v>0</v>
      </c>
      <c r="D627" s="166"/>
      <c r="E627" s="149"/>
      <c r="F627" s="129">
        <f>C627+E627</f>
        <v>0</v>
      </c>
      <c r="G627" s="157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</row>
    <row r="628" spans="1:20" ht="12.75">
      <c r="A628" s="100" t="s">
        <v>185</v>
      </c>
      <c r="B628" s="104" t="s">
        <v>239</v>
      </c>
      <c r="C628" s="102">
        <f>C626-C627</f>
        <v>0</v>
      </c>
      <c r="D628" s="166"/>
      <c r="E628" s="102">
        <f>E626-E627</f>
        <v>0</v>
      </c>
      <c r="F628" s="129">
        <f>C628+E628</f>
        <v>0</v>
      </c>
      <c r="G628" s="157"/>
      <c r="H628" s="102">
        <f>H626-H627</f>
        <v>0</v>
      </c>
      <c r="I628" s="102">
        <f aca="true" t="shared" si="87" ref="I628:T628">I626-I627</f>
        <v>0</v>
      </c>
      <c r="J628" s="102">
        <f t="shared" si="87"/>
        <v>0</v>
      </c>
      <c r="K628" s="102" t="e">
        <f t="shared" si="87"/>
        <v>#REF!</v>
      </c>
      <c r="L628" s="102" t="e">
        <f t="shared" si="87"/>
        <v>#REF!</v>
      </c>
      <c r="M628" s="102" t="e">
        <f t="shared" si="87"/>
        <v>#REF!</v>
      </c>
      <c r="N628" s="102" t="e">
        <f t="shared" si="87"/>
        <v>#REF!</v>
      </c>
      <c r="O628" s="102">
        <f t="shared" si="87"/>
        <v>0</v>
      </c>
      <c r="P628" s="102">
        <f t="shared" si="87"/>
        <v>0</v>
      </c>
      <c r="Q628" s="102">
        <f t="shared" si="87"/>
        <v>0</v>
      </c>
      <c r="R628" s="102">
        <f t="shared" si="87"/>
        <v>0</v>
      </c>
      <c r="S628" s="102">
        <f t="shared" si="87"/>
        <v>0</v>
      </c>
      <c r="T628" s="102">
        <f t="shared" si="87"/>
        <v>0</v>
      </c>
    </row>
    <row r="629" spans="1:20" ht="12.75">
      <c r="A629" s="140"/>
      <c r="B629" s="141" t="s">
        <v>240</v>
      </c>
      <c r="C629" s="142">
        <f>C610+C612+C615+C618</f>
        <v>0</v>
      </c>
      <c r="D629" s="167"/>
      <c r="E629" s="144">
        <f>E610+E612+E615+E618</f>
        <v>0</v>
      </c>
      <c r="F629" s="144">
        <f>SUM(C629:E629)</f>
        <v>0</v>
      </c>
      <c r="G629" s="160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</row>
    <row r="630" spans="1:20" ht="12.75">
      <c r="A630" s="136"/>
      <c r="B630" s="147" t="s">
        <v>241</v>
      </c>
      <c r="C630" s="171"/>
      <c r="D630" s="167"/>
      <c r="E630" s="171"/>
      <c r="F630" s="138">
        <f>IF(F629&gt;0,F629,0)</f>
        <v>0</v>
      </c>
      <c r="G630" s="144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</row>
    <row r="631" spans="1:20" ht="12.75">
      <c r="A631" s="136"/>
      <c r="B631" s="147" t="s">
        <v>242</v>
      </c>
      <c r="C631" s="150"/>
      <c r="D631" s="167"/>
      <c r="E631" s="150"/>
      <c r="F631" s="138">
        <f>IF(F629&lt;0,-F629,0)</f>
        <v>0</v>
      </c>
      <c r="G631" s="146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</row>
    <row r="632" spans="1:20" ht="12.75">
      <c r="A632" s="74"/>
      <c r="B632" s="74"/>
      <c r="C632" s="75" t="s">
        <v>490</v>
      </c>
      <c r="D632" s="75"/>
      <c r="E632" s="76" t="s">
        <v>194</v>
      </c>
      <c r="F632" s="76" t="s">
        <v>176</v>
      </c>
      <c r="G632" s="76"/>
      <c r="H632" s="77" t="s">
        <v>114</v>
      </c>
      <c r="I632" s="77" t="s">
        <v>115</v>
      </c>
      <c r="J632" s="77" t="s">
        <v>116</v>
      </c>
      <c r="K632" s="77" t="s">
        <v>170</v>
      </c>
      <c r="L632" s="77"/>
      <c r="M632" s="77" t="s">
        <v>171</v>
      </c>
      <c r="N632" s="77"/>
      <c r="O632" s="77" t="s">
        <v>169</v>
      </c>
      <c r="P632" s="77" t="s">
        <v>97</v>
      </c>
      <c r="Q632" s="77" t="s">
        <v>118</v>
      </c>
      <c r="R632" s="77" t="s">
        <v>119</v>
      </c>
      <c r="S632" s="77" t="s">
        <v>120</v>
      </c>
      <c r="T632" s="77" t="s">
        <v>112</v>
      </c>
    </row>
    <row r="633" spans="1:20" ht="12.75">
      <c r="A633" s="79" t="s">
        <v>195</v>
      </c>
      <c r="B633" s="80" t="s">
        <v>518</v>
      </c>
      <c r="C633" s="75" t="s">
        <v>489</v>
      </c>
      <c r="D633" s="81"/>
      <c r="E633" s="82" t="s">
        <v>198</v>
      </c>
      <c r="F633" s="82" t="s">
        <v>199</v>
      </c>
      <c r="G633" s="82"/>
      <c r="H633" s="83" t="s">
        <v>121</v>
      </c>
      <c r="I633" s="83" t="s">
        <v>122</v>
      </c>
      <c r="J633" s="83" t="s">
        <v>172</v>
      </c>
      <c r="K633" s="83" t="s">
        <v>124</v>
      </c>
      <c r="L633" s="83"/>
      <c r="M633" s="83" t="s">
        <v>173</v>
      </c>
      <c r="N633" s="83"/>
      <c r="O633" s="83" t="s">
        <v>163</v>
      </c>
      <c r="P633" s="83" t="s">
        <v>200</v>
      </c>
      <c r="Q633" s="83" t="s">
        <v>126</v>
      </c>
      <c r="R633" s="83" t="s">
        <v>123</v>
      </c>
      <c r="S633" s="83" t="s">
        <v>123</v>
      </c>
      <c r="T633" s="83" t="s">
        <v>174</v>
      </c>
    </row>
    <row r="634" spans="1:20" ht="12.75">
      <c r="A634" s="84" t="s">
        <v>201</v>
      </c>
      <c r="B634" s="85"/>
      <c r="C634" s="86"/>
      <c r="D634" s="81"/>
      <c r="E634" s="82" t="s">
        <v>180</v>
      </c>
      <c r="F634" s="87" t="s">
        <v>177</v>
      </c>
      <c r="G634" s="82"/>
      <c r="H634" s="88"/>
      <c r="I634" s="89" t="s">
        <v>127</v>
      </c>
      <c r="J634" s="88"/>
      <c r="K634" s="83" t="s">
        <v>123</v>
      </c>
      <c r="L634" s="83"/>
      <c r="M634" s="89" t="s">
        <v>98</v>
      </c>
      <c r="N634" s="89"/>
      <c r="O634" s="89"/>
      <c r="P634" s="89"/>
      <c r="Q634" s="89" t="s">
        <v>175</v>
      </c>
      <c r="R634" s="89" t="s">
        <v>128</v>
      </c>
      <c r="S634" s="89" t="s">
        <v>128</v>
      </c>
      <c r="T634" s="89"/>
    </row>
    <row r="635" spans="1:20" ht="12.75">
      <c r="A635" s="74" t="s">
        <v>5</v>
      </c>
      <c r="B635" s="90" t="s">
        <v>203</v>
      </c>
      <c r="C635" s="91"/>
      <c r="D635" s="92"/>
      <c r="E635" s="93"/>
      <c r="F635" s="94"/>
      <c r="G635" s="82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</row>
    <row r="636" spans="1:20" ht="12.75">
      <c r="A636" s="95" t="s">
        <v>60</v>
      </c>
      <c r="B636" s="96" t="s">
        <v>204</v>
      </c>
      <c r="C636" s="97">
        <v>0</v>
      </c>
      <c r="D636" s="162"/>
      <c r="E636" s="161"/>
      <c r="F636" s="163"/>
      <c r="G636" s="157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</row>
    <row r="637" spans="1:20" ht="12.75">
      <c r="A637" s="95" t="s">
        <v>61</v>
      </c>
      <c r="B637" s="96" t="s">
        <v>205</v>
      </c>
      <c r="C637" s="97">
        <v>0</v>
      </c>
      <c r="D637" s="162"/>
      <c r="E637" s="161"/>
      <c r="F637" s="163"/>
      <c r="G637" s="157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</row>
    <row r="638" spans="1:20" ht="12.75">
      <c r="A638" s="100" t="s">
        <v>64</v>
      </c>
      <c r="B638" s="101" t="s">
        <v>206</v>
      </c>
      <c r="C638" s="102">
        <f>SUM(C636:C637)</f>
        <v>0</v>
      </c>
      <c r="D638" s="162"/>
      <c r="E638" s="161"/>
      <c r="F638" s="163"/>
      <c r="G638" s="157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</row>
    <row r="639" spans="1:20" ht="12.75">
      <c r="A639" s="100" t="s">
        <v>66</v>
      </c>
      <c r="B639" s="101" t="s">
        <v>207</v>
      </c>
      <c r="C639" s="97">
        <v>0</v>
      </c>
      <c r="D639" s="162"/>
      <c r="E639" s="161"/>
      <c r="F639" s="163"/>
      <c r="G639" s="157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</row>
    <row r="640" spans="1:20" ht="12.75">
      <c r="A640" s="95" t="s">
        <v>63</v>
      </c>
      <c r="B640" s="96" t="s">
        <v>208</v>
      </c>
      <c r="C640" s="90">
        <v>0</v>
      </c>
      <c r="D640" s="162"/>
      <c r="E640" s="161"/>
      <c r="F640" s="163"/>
      <c r="G640" s="157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</row>
    <row r="641" spans="1:20" ht="12.75">
      <c r="A641" s="95" t="s">
        <v>113</v>
      </c>
      <c r="B641" s="96" t="s">
        <v>209</v>
      </c>
      <c r="C641" s="97">
        <v>0</v>
      </c>
      <c r="D641" s="162"/>
      <c r="E641" s="161"/>
      <c r="F641" s="163"/>
      <c r="G641" s="157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</row>
    <row r="642" spans="1:20" ht="12.75">
      <c r="A642" s="95" t="s">
        <v>12</v>
      </c>
      <c r="B642" s="96" t="s">
        <v>210</v>
      </c>
      <c r="C642" s="97">
        <v>0</v>
      </c>
      <c r="D642" s="162"/>
      <c r="E642" s="161"/>
      <c r="F642" s="163"/>
      <c r="G642" s="157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</row>
    <row r="643" spans="1:20" ht="12.75">
      <c r="A643" s="100" t="s">
        <v>14</v>
      </c>
      <c r="B643" s="101" t="s">
        <v>211</v>
      </c>
      <c r="C643" s="102">
        <f>SUM(C640:C642)</f>
        <v>0</v>
      </c>
      <c r="D643" s="162"/>
      <c r="E643" s="161"/>
      <c r="F643" s="163"/>
      <c r="G643" s="157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</row>
    <row r="644" spans="1:20" ht="12.75">
      <c r="A644" s="95" t="s">
        <v>16</v>
      </c>
      <c r="B644" s="96" t="s">
        <v>212</v>
      </c>
      <c r="C644" s="97">
        <v>0</v>
      </c>
      <c r="D644" s="162"/>
      <c r="E644" s="161"/>
      <c r="F644" s="163"/>
      <c r="G644" s="157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</row>
    <row r="645" spans="1:20" ht="12.75">
      <c r="A645" s="95" t="s">
        <v>17</v>
      </c>
      <c r="B645" s="96" t="s">
        <v>213</v>
      </c>
      <c r="C645" s="97">
        <v>0</v>
      </c>
      <c r="D645" s="162"/>
      <c r="E645" s="161"/>
      <c r="F645" s="163"/>
      <c r="G645" s="157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</row>
    <row r="646" spans="1:20" ht="12.75">
      <c r="A646" s="95" t="s">
        <v>19</v>
      </c>
      <c r="B646" s="96" t="s">
        <v>214</v>
      </c>
      <c r="C646" s="97">
        <v>0</v>
      </c>
      <c r="D646" s="162"/>
      <c r="E646" s="161"/>
      <c r="F646" s="163"/>
      <c r="G646" s="157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</row>
    <row r="647" spans="1:20" ht="12.75">
      <c r="A647" s="100" t="s">
        <v>20</v>
      </c>
      <c r="B647" s="101" t="s">
        <v>215</v>
      </c>
      <c r="C647" s="102">
        <f>SUM(C644:C646)</f>
        <v>0</v>
      </c>
      <c r="D647" s="162"/>
      <c r="E647" s="161"/>
      <c r="F647" s="163"/>
      <c r="G647" s="157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</row>
    <row r="648" spans="1:20" ht="12.75">
      <c r="A648" s="100" t="s">
        <v>21</v>
      </c>
      <c r="B648" s="101" t="s">
        <v>216</v>
      </c>
      <c r="C648" s="102">
        <f>C643-C647</f>
        <v>0</v>
      </c>
      <c r="D648" s="162"/>
      <c r="E648" s="161"/>
      <c r="F648" s="163"/>
      <c r="G648" s="157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</row>
    <row r="649" spans="1:20" ht="12.75">
      <c r="A649" s="95" t="s">
        <v>22</v>
      </c>
      <c r="B649" s="96" t="s">
        <v>217</v>
      </c>
      <c r="C649" s="97">
        <v>0</v>
      </c>
      <c r="D649" s="162"/>
      <c r="E649" s="161"/>
      <c r="F649" s="163"/>
      <c r="G649" s="157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</row>
    <row r="650" spans="1:20" ht="12.75">
      <c r="A650" s="95" t="s">
        <v>23</v>
      </c>
      <c r="B650" s="96" t="s">
        <v>218</v>
      </c>
      <c r="C650" s="97">
        <v>0</v>
      </c>
      <c r="D650" s="162"/>
      <c r="E650" s="161"/>
      <c r="F650" s="163"/>
      <c r="G650" s="157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</row>
    <row r="651" spans="1:20" ht="12.75">
      <c r="A651" s="100" t="s">
        <v>24</v>
      </c>
      <c r="B651" s="104" t="s">
        <v>219</v>
      </c>
      <c r="C651" s="102">
        <f>SUM(C649:C650)</f>
        <v>0</v>
      </c>
      <c r="D651" s="162"/>
      <c r="E651" s="161"/>
      <c r="F651" s="163"/>
      <c r="G651" s="157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</row>
    <row r="652" spans="1:20" ht="12.75">
      <c r="A652" s="100" t="s">
        <v>25</v>
      </c>
      <c r="B652" s="104" t="s">
        <v>220</v>
      </c>
      <c r="C652" s="97">
        <v>0</v>
      </c>
      <c r="D652" s="162"/>
      <c r="E652" s="161"/>
      <c r="F652" s="163"/>
      <c r="G652" s="157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</row>
    <row r="653" spans="1:20" ht="12.75">
      <c r="A653" s="100" t="s">
        <v>26</v>
      </c>
      <c r="B653" s="101" t="s">
        <v>221</v>
      </c>
      <c r="C653" s="150">
        <f>C638+C639+C648-C651-C652</f>
        <v>0</v>
      </c>
      <c r="D653" s="162"/>
      <c r="E653" s="161"/>
      <c r="F653" s="163"/>
      <c r="G653" s="157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</row>
    <row r="654" spans="1:20" ht="12.75">
      <c r="A654" s="95" t="s">
        <v>28</v>
      </c>
      <c r="B654" s="96" t="s">
        <v>222</v>
      </c>
      <c r="C654" s="97">
        <v>0</v>
      </c>
      <c r="D654" s="162"/>
      <c r="E654" s="161"/>
      <c r="F654" s="163"/>
      <c r="G654" s="157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</row>
    <row r="655" spans="1:20" ht="12.75">
      <c r="A655" s="95" t="s">
        <v>29</v>
      </c>
      <c r="B655" s="96" t="s">
        <v>223</v>
      </c>
      <c r="C655" s="97">
        <v>0</v>
      </c>
      <c r="D655" s="162"/>
      <c r="E655" s="161"/>
      <c r="F655" s="163"/>
      <c r="G655" s="157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</row>
    <row r="656" spans="1:20" ht="12.75">
      <c r="A656" s="95" t="s">
        <v>34</v>
      </c>
      <c r="B656" s="96" t="s">
        <v>224</v>
      </c>
      <c r="C656" s="97">
        <v>0</v>
      </c>
      <c r="D656" s="162"/>
      <c r="E656" s="161"/>
      <c r="F656" s="163"/>
      <c r="G656" s="157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</row>
    <row r="657" spans="1:20" ht="12.75">
      <c r="A657" s="95" t="s">
        <v>35</v>
      </c>
      <c r="B657" s="96" t="s">
        <v>225</v>
      </c>
      <c r="C657" s="97">
        <v>0</v>
      </c>
      <c r="D657" s="162"/>
      <c r="E657" s="161"/>
      <c r="F657" s="163"/>
      <c r="G657" s="157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</row>
    <row r="658" spans="1:20" ht="12.75">
      <c r="A658" s="100" t="s">
        <v>67</v>
      </c>
      <c r="B658" s="104" t="s">
        <v>226</v>
      </c>
      <c r="C658" s="106">
        <f>SUM(C654:C657)</f>
        <v>0</v>
      </c>
      <c r="D658" s="162"/>
      <c r="E658" s="161"/>
      <c r="F658" s="163"/>
      <c r="G658" s="157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</row>
    <row r="659" spans="1:20" ht="12.75">
      <c r="A659" s="95" t="s">
        <v>102</v>
      </c>
      <c r="B659" s="96" t="s">
        <v>227</v>
      </c>
      <c r="C659" s="97">
        <v>0</v>
      </c>
      <c r="D659" s="162"/>
      <c r="E659" s="161"/>
      <c r="F659" s="163"/>
      <c r="G659" s="157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</row>
    <row r="660" spans="1:20" ht="12.75">
      <c r="A660" s="108" t="s">
        <v>129</v>
      </c>
      <c r="B660" s="109" t="s">
        <v>228</v>
      </c>
      <c r="C660" s="110">
        <f>C653+C658+C659</f>
        <v>0</v>
      </c>
      <c r="D660" s="162"/>
      <c r="E660" s="151"/>
      <c r="F660" s="112">
        <f>C660</f>
        <v>0</v>
      </c>
      <c r="G660" s="152"/>
      <c r="H660" s="97">
        <v>0</v>
      </c>
      <c r="I660" s="97">
        <v>0</v>
      </c>
      <c r="J660" s="97">
        <v>0</v>
      </c>
      <c r="K660" s="97"/>
      <c r="L660" s="97"/>
      <c r="M660" s="97"/>
      <c r="N660" s="97"/>
      <c r="O660" s="97"/>
      <c r="P660" s="97"/>
      <c r="Q660" s="97"/>
      <c r="R660" s="97"/>
      <c r="S660" s="97"/>
      <c r="T660" s="128">
        <f>H660+I660+J660+O660+P660+Q660+R660+S660</f>
        <v>0</v>
      </c>
    </row>
    <row r="661" spans="1:20" ht="12.75">
      <c r="A661" s="95" t="s">
        <v>130</v>
      </c>
      <c r="B661" s="96" t="s">
        <v>229</v>
      </c>
      <c r="C661" s="97">
        <v>0</v>
      </c>
      <c r="D661" s="162"/>
      <c r="E661" s="153"/>
      <c r="F661" s="154"/>
      <c r="G661" s="155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</row>
    <row r="662" spans="1:20" ht="12.75">
      <c r="A662" s="95" t="s">
        <v>131</v>
      </c>
      <c r="B662" s="96" t="s">
        <v>230</v>
      </c>
      <c r="C662" s="97">
        <v>0</v>
      </c>
      <c r="D662" s="162"/>
      <c r="E662" s="97">
        <v>0</v>
      </c>
      <c r="F662" s="119">
        <f>E662</f>
        <v>0</v>
      </c>
      <c r="G662" s="157"/>
      <c r="H662" s="97">
        <v>0</v>
      </c>
      <c r="I662" s="97">
        <v>0</v>
      </c>
      <c r="J662" s="97">
        <v>0</v>
      </c>
      <c r="K662" s="97"/>
      <c r="L662" s="97"/>
      <c r="M662" s="97"/>
      <c r="N662" s="97"/>
      <c r="O662" s="97"/>
      <c r="P662" s="97"/>
      <c r="Q662" s="97"/>
      <c r="R662" s="97"/>
      <c r="S662" s="97">
        <v>0</v>
      </c>
      <c r="T662" s="121">
        <f>H662+I662+J662+O662+P662+Q662+R662+S662</f>
        <v>0</v>
      </c>
    </row>
    <row r="663" spans="1:20" ht="12.75">
      <c r="A663" s="108" t="s">
        <v>108</v>
      </c>
      <c r="B663" s="109" t="s">
        <v>231</v>
      </c>
      <c r="C663" s="110">
        <f>SUM(C660:C662)</f>
        <v>0</v>
      </c>
      <c r="D663" s="165"/>
      <c r="E663" s="112">
        <f>E662</f>
        <v>0</v>
      </c>
      <c r="F663" s="112">
        <f>SUM(C663:E663)</f>
        <v>0</v>
      </c>
      <c r="G663" s="152"/>
      <c r="H663" s="112">
        <f>H660+H662</f>
        <v>0</v>
      </c>
      <c r="I663" s="112">
        <f aca="true" t="shared" si="88" ref="I663:T663">I660+I662</f>
        <v>0</v>
      </c>
      <c r="J663" s="112">
        <f t="shared" si="88"/>
        <v>0</v>
      </c>
      <c r="K663" s="112">
        <f t="shared" si="88"/>
        <v>0</v>
      </c>
      <c r="L663" s="112">
        <f t="shared" si="88"/>
        <v>0</v>
      </c>
      <c r="M663" s="112">
        <f t="shared" si="88"/>
        <v>0</v>
      </c>
      <c r="N663" s="112">
        <f t="shared" si="88"/>
        <v>0</v>
      </c>
      <c r="O663" s="112">
        <f t="shared" si="88"/>
        <v>0</v>
      </c>
      <c r="P663" s="112">
        <f t="shared" si="88"/>
        <v>0</v>
      </c>
      <c r="Q663" s="112">
        <f t="shared" si="88"/>
        <v>0</v>
      </c>
      <c r="R663" s="112">
        <f t="shared" si="88"/>
        <v>0</v>
      </c>
      <c r="S663" s="112">
        <f t="shared" si="88"/>
        <v>0</v>
      </c>
      <c r="T663" s="112">
        <f t="shared" si="88"/>
        <v>0</v>
      </c>
    </row>
    <row r="664" spans="1:20" ht="12.75">
      <c r="A664" s="74" t="s">
        <v>103</v>
      </c>
      <c r="B664" s="90" t="s">
        <v>232</v>
      </c>
      <c r="C664" s="97">
        <v>0</v>
      </c>
      <c r="D664" s="166"/>
      <c r="E664" s="149"/>
      <c r="F664" s="159"/>
      <c r="G664" s="157"/>
      <c r="H664" s="149"/>
      <c r="I664" s="149"/>
      <c r="J664" s="149"/>
      <c r="K664" s="149" t="e">
        <f>K77+K121+#REF!+#REF!+K576+K620</f>
        <v>#REF!</v>
      </c>
      <c r="L664" s="149" t="e">
        <f>L77+L121+#REF!+#REF!+L576+L620</f>
        <v>#REF!</v>
      </c>
      <c r="M664" s="149" t="e">
        <f>M77+M121+#REF!+#REF!+M576+M620</f>
        <v>#REF!</v>
      </c>
      <c r="N664" s="149" t="e">
        <f>N77+N121+#REF!+#REF!+N576+N620</f>
        <v>#REF!</v>
      </c>
      <c r="O664" s="149"/>
      <c r="P664" s="149"/>
      <c r="Q664" s="149"/>
      <c r="R664" s="149"/>
      <c r="S664" s="149"/>
      <c r="T664" s="149"/>
    </row>
    <row r="665" spans="1:20" ht="12.75">
      <c r="A665" s="125" t="s">
        <v>132</v>
      </c>
      <c r="B665" s="126" t="s">
        <v>233</v>
      </c>
      <c r="C665" s="97">
        <v>0</v>
      </c>
      <c r="D665" s="166"/>
      <c r="E665" s="97">
        <v>0</v>
      </c>
      <c r="F665" s="119">
        <f>SUM(C665:E665)</f>
        <v>0</v>
      </c>
      <c r="G665" s="157"/>
      <c r="H665" s="97">
        <v>0</v>
      </c>
      <c r="I665" s="97">
        <v>0</v>
      </c>
      <c r="J665" s="97">
        <v>0</v>
      </c>
      <c r="K665" s="149"/>
      <c r="L665" s="149"/>
      <c r="M665" s="149"/>
      <c r="N665" s="149"/>
      <c r="O665" s="149"/>
      <c r="P665" s="149"/>
      <c r="Q665" s="149"/>
      <c r="R665" s="149"/>
      <c r="S665" s="97"/>
      <c r="T665" s="121">
        <f>H665+I665+J665+P665+Q665+R665+S665</f>
        <v>0</v>
      </c>
    </row>
    <row r="666" spans="1:20" ht="12.75">
      <c r="A666" s="108"/>
      <c r="B666" s="127" t="s">
        <v>234</v>
      </c>
      <c r="C666" s="128">
        <f>SUM(C664:C665)</f>
        <v>0</v>
      </c>
      <c r="D666" s="166"/>
      <c r="E666" s="128">
        <f>SUM(E664:E665)</f>
        <v>0</v>
      </c>
      <c r="F666" s="128">
        <f>SUM(F664:F665)</f>
        <v>0</v>
      </c>
      <c r="G666" s="152"/>
      <c r="H666" s="128">
        <f>SUM(H664:H665)</f>
        <v>0</v>
      </c>
      <c r="I666" s="128">
        <f aca="true" t="shared" si="89" ref="I666:T666">SUM(I664:I665)</f>
        <v>0</v>
      </c>
      <c r="J666" s="128">
        <f t="shared" si="89"/>
        <v>0</v>
      </c>
      <c r="K666" s="128" t="e">
        <f t="shared" si="89"/>
        <v>#REF!</v>
      </c>
      <c r="L666" s="128" t="e">
        <f t="shared" si="89"/>
        <v>#REF!</v>
      </c>
      <c r="M666" s="128" t="e">
        <f t="shared" si="89"/>
        <v>#REF!</v>
      </c>
      <c r="N666" s="128" t="e">
        <f t="shared" si="89"/>
        <v>#REF!</v>
      </c>
      <c r="O666" s="128">
        <f t="shared" si="89"/>
        <v>0</v>
      </c>
      <c r="P666" s="128">
        <f t="shared" si="89"/>
        <v>0</v>
      </c>
      <c r="Q666" s="128">
        <f t="shared" si="89"/>
        <v>0</v>
      </c>
      <c r="R666" s="128">
        <f t="shared" si="89"/>
        <v>0</v>
      </c>
      <c r="S666" s="128">
        <f t="shared" si="89"/>
        <v>0</v>
      </c>
      <c r="T666" s="128">
        <f t="shared" si="89"/>
        <v>0</v>
      </c>
    </row>
    <row r="667" spans="1:20" ht="12.75">
      <c r="A667" s="100" t="s">
        <v>107</v>
      </c>
      <c r="B667" s="104" t="s">
        <v>235</v>
      </c>
      <c r="C667" s="97">
        <v>0</v>
      </c>
      <c r="D667" s="166"/>
      <c r="E667" s="129">
        <f>F667-C667</f>
        <v>0</v>
      </c>
      <c r="F667" s="129">
        <f>H666+I666+J666+Q666</f>
        <v>0</v>
      </c>
      <c r="G667" s="157"/>
      <c r="H667" s="129">
        <f>H666</f>
        <v>0</v>
      </c>
      <c r="I667" s="129">
        <f>I666</f>
        <v>0</v>
      </c>
      <c r="J667" s="129">
        <f>J666</f>
        <v>0</v>
      </c>
      <c r="K667" s="129" t="e">
        <f aca="true" t="shared" si="90" ref="K667:P667">K666</f>
        <v>#REF!</v>
      </c>
      <c r="L667" s="129" t="e">
        <f t="shared" si="90"/>
        <v>#REF!</v>
      </c>
      <c r="M667" s="129" t="e">
        <f t="shared" si="90"/>
        <v>#REF!</v>
      </c>
      <c r="N667" s="129" t="e">
        <f t="shared" si="90"/>
        <v>#REF!</v>
      </c>
      <c r="O667" s="129">
        <f t="shared" si="90"/>
        <v>0</v>
      </c>
      <c r="P667" s="129">
        <f t="shared" si="90"/>
        <v>0</v>
      </c>
      <c r="Q667" s="129">
        <f>Q666</f>
        <v>0</v>
      </c>
      <c r="R667" s="129"/>
      <c r="S667" s="129"/>
      <c r="T667" s="129"/>
    </row>
    <row r="668" spans="1:20" ht="12.75">
      <c r="A668" s="100" t="s">
        <v>133</v>
      </c>
      <c r="B668" s="104" t="s">
        <v>236</v>
      </c>
      <c r="C668" s="102">
        <f>C666-C667</f>
        <v>0</v>
      </c>
      <c r="D668" s="166"/>
      <c r="E668" s="129">
        <f>F668-C668</f>
        <v>0</v>
      </c>
      <c r="F668" s="131">
        <f>F666-F667</f>
        <v>0</v>
      </c>
      <c r="G668" s="157"/>
      <c r="H668" s="131">
        <f>H666-H667</f>
        <v>0</v>
      </c>
      <c r="I668" s="131">
        <f aca="true" t="shared" si="91" ref="I668:T668">I666-I667</f>
        <v>0</v>
      </c>
      <c r="J668" s="131">
        <f t="shared" si="91"/>
        <v>0</v>
      </c>
      <c r="K668" s="131" t="e">
        <f t="shared" si="91"/>
        <v>#REF!</v>
      </c>
      <c r="L668" s="131" t="e">
        <f t="shared" si="91"/>
        <v>#REF!</v>
      </c>
      <c r="M668" s="131" t="e">
        <f t="shared" si="91"/>
        <v>#REF!</v>
      </c>
      <c r="N668" s="131" t="e">
        <f t="shared" si="91"/>
        <v>#REF!</v>
      </c>
      <c r="O668" s="131">
        <f t="shared" si="91"/>
        <v>0</v>
      </c>
      <c r="P668" s="131">
        <f t="shared" si="91"/>
        <v>0</v>
      </c>
      <c r="Q668" s="131">
        <f t="shared" si="91"/>
        <v>0</v>
      </c>
      <c r="R668" s="131">
        <f t="shared" si="91"/>
        <v>0</v>
      </c>
      <c r="S668" s="131">
        <f t="shared" si="91"/>
        <v>0</v>
      </c>
      <c r="T668" s="131">
        <f t="shared" si="91"/>
        <v>0</v>
      </c>
    </row>
    <row r="669" spans="1:20" ht="12.75">
      <c r="A669" s="132"/>
      <c r="B669" s="133"/>
      <c r="C669" s="158"/>
      <c r="D669" s="166"/>
      <c r="E669" s="119"/>
      <c r="F669" s="119"/>
      <c r="G669" s="157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</row>
    <row r="670" spans="1:20" ht="12.75">
      <c r="A670" s="136" t="s">
        <v>104</v>
      </c>
      <c r="B670" s="137" t="s">
        <v>237</v>
      </c>
      <c r="C670" s="138">
        <f>C663-C666</f>
        <v>0</v>
      </c>
      <c r="D670" s="166"/>
      <c r="E670" s="138">
        <f>E663-E666</f>
        <v>0</v>
      </c>
      <c r="F670" s="138">
        <f>F663-F666</f>
        <v>0</v>
      </c>
      <c r="G670" s="152"/>
      <c r="H670" s="138">
        <f>H663-H666</f>
        <v>0</v>
      </c>
      <c r="I670" s="138">
        <f aca="true" t="shared" si="92" ref="I670:T670">I663-I666</f>
        <v>0</v>
      </c>
      <c r="J670" s="138">
        <f t="shared" si="92"/>
        <v>0</v>
      </c>
      <c r="K670" s="138" t="e">
        <f t="shared" si="92"/>
        <v>#REF!</v>
      </c>
      <c r="L670" s="138" t="e">
        <f t="shared" si="92"/>
        <v>#REF!</v>
      </c>
      <c r="M670" s="138" t="e">
        <f t="shared" si="92"/>
        <v>#REF!</v>
      </c>
      <c r="N670" s="138" t="e">
        <f t="shared" si="92"/>
        <v>#REF!</v>
      </c>
      <c r="O670" s="138">
        <f t="shared" si="92"/>
        <v>0</v>
      </c>
      <c r="P670" s="138">
        <f t="shared" si="92"/>
        <v>0</v>
      </c>
      <c r="Q670" s="138">
        <f t="shared" si="92"/>
        <v>0</v>
      </c>
      <c r="R670" s="138">
        <f t="shared" si="92"/>
        <v>0</v>
      </c>
      <c r="S670" s="138">
        <f t="shared" si="92"/>
        <v>0</v>
      </c>
      <c r="T670" s="138">
        <f t="shared" si="92"/>
        <v>0</v>
      </c>
    </row>
    <row r="671" spans="1:20" ht="12.75">
      <c r="A671" s="74" t="s">
        <v>184</v>
      </c>
      <c r="B671" s="90" t="s">
        <v>238</v>
      </c>
      <c r="C671" s="97">
        <v>0</v>
      </c>
      <c r="D671" s="166"/>
      <c r="E671" s="149"/>
      <c r="F671" s="129">
        <f>C671+E671</f>
        <v>0</v>
      </c>
      <c r="G671" s="157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</row>
    <row r="672" spans="1:20" ht="12.75">
      <c r="A672" s="100" t="s">
        <v>185</v>
      </c>
      <c r="B672" s="104" t="s">
        <v>239</v>
      </c>
      <c r="C672" s="102">
        <f>C670-C671</f>
        <v>0</v>
      </c>
      <c r="D672" s="166"/>
      <c r="E672" s="102">
        <f>E670-E671</f>
        <v>0</v>
      </c>
      <c r="F672" s="129">
        <f>C672+E672</f>
        <v>0</v>
      </c>
      <c r="G672" s="157"/>
      <c r="H672" s="102">
        <f>H670-H671</f>
        <v>0</v>
      </c>
      <c r="I672" s="102">
        <f aca="true" t="shared" si="93" ref="I672:T672">I670-I671</f>
        <v>0</v>
      </c>
      <c r="J672" s="102">
        <f t="shared" si="93"/>
        <v>0</v>
      </c>
      <c r="K672" s="102" t="e">
        <f t="shared" si="93"/>
        <v>#REF!</v>
      </c>
      <c r="L672" s="102" t="e">
        <f t="shared" si="93"/>
        <v>#REF!</v>
      </c>
      <c r="M672" s="102" t="e">
        <f t="shared" si="93"/>
        <v>#REF!</v>
      </c>
      <c r="N672" s="102" t="e">
        <f t="shared" si="93"/>
        <v>#REF!</v>
      </c>
      <c r="O672" s="102">
        <f t="shared" si="93"/>
        <v>0</v>
      </c>
      <c r="P672" s="102">
        <f t="shared" si="93"/>
        <v>0</v>
      </c>
      <c r="Q672" s="102">
        <f t="shared" si="93"/>
        <v>0</v>
      </c>
      <c r="R672" s="102">
        <f t="shared" si="93"/>
        <v>0</v>
      </c>
      <c r="S672" s="102">
        <f t="shared" si="93"/>
        <v>0</v>
      </c>
      <c r="T672" s="102">
        <f t="shared" si="93"/>
        <v>0</v>
      </c>
    </row>
    <row r="673" spans="1:20" ht="12.75">
      <c r="A673" s="140"/>
      <c r="B673" s="141" t="s">
        <v>240</v>
      </c>
      <c r="C673" s="142">
        <f>C654+C656+C659+C662</f>
        <v>0</v>
      </c>
      <c r="D673" s="167"/>
      <c r="E673" s="144">
        <f>E654+E656+E659+E662</f>
        <v>0</v>
      </c>
      <c r="F673" s="144">
        <f>SUM(C673:E673)</f>
        <v>0</v>
      </c>
      <c r="G673" s="160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</row>
    <row r="674" spans="1:20" ht="12.75">
      <c r="A674" s="136"/>
      <c r="B674" s="147" t="s">
        <v>241</v>
      </c>
      <c r="C674" s="171"/>
      <c r="D674" s="167"/>
      <c r="E674" s="171"/>
      <c r="F674" s="138">
        <f>IF(F673&gt;0,F673,0)</f>
        <v>0</v>
      </c>
      <c r="G674" s="144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</row>
    <row r="675" spans="1:20" ht="12.75">
      <c r="A675" s="136"/>
      <c r="B675" s="147" t="s">
        <v>242</v>
      </c>
      <c r="C675" s="150"/>
      <c r="D675" s="167"/>
      <c r="E675" s="150"/>
      <c r="F675" s="138">
        <f>IF(F673&lt;0,-F673,0)</f>
        <v>0</v>
      </c>
      <c r="G675" s="146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</row>
    <row r="676" spans="1:20" ht="12.75">
      <c r="A676" s="74"/>
      <c r="B676" s="74"/>
      <c r="C676" s="75" t="s">
        <v>490</v>
      </c>
      <c r="D676" s="75"/>
      <c r="E676" s="76" t="s">
        <v>194</v>
      </c>
      <c r="F676" s="76" t="s">
        <v>176</v>
      </c>
      <c r="G676" s="76"/>
      <c r="H676" s="77" t="s">
        <v>114</v>
      </c>
      <c r="I676" s="77" t="s">
        <v>115</v>
      </c>
      <c r="J676" s="77" t="s">
        <v>116</v>
      </c>
      <c r="K676" s="77" t="s">
        <v>170</v>
      </c>
      <c r="L676" s="77"/>
      <c r="M676" s="77" t="s">
        <v>171</v>
      </c>
      <c r="N676" s="77"/>
      <c r="O676" s="77" t="s">
        <v>169</v>
      </c>
      <c r="P676" s="77" t="s">
        <v>97</v>
      </c>
      <c r="Q676" s="77" t="s">
        <v>118</v>
      </c>
      <c r="R676" s="77" t="s">
        <v>119</v>
      </c>
      <c r="S676" s="77" t="s">
        <v>120</v>
      </c>
      <c r="T676" s="77" t="s">
        <v>112</v>
      </c>
    </row>
    <row r="677" spans="1:20" ht="12.75">
      <c r="A677" s="79" t="s">
        <v>195</v>
      </c>
      <c r="B677" s="80" t="s">
        <v>244</v>
      </c>
      <c r="C677" s="75" t="s">
        <v>489</v>
      </c>
      <c r="D677" s="81"/>
      <c r="E677" s="82" t="s">
        <v>198</v>
      </c>
      <c r="F677" s="82" t="s">
        <v>199</v>
      </c>
      <c r="G677" s="82"/>
      <c r="H677" s="83" t="s">
        <v>121</v>
      </c>
      <c r="I677" s="83" t="s">
        <v>122</v>
      </c>
      <c r="J677" s="83" t="s">
        <v>172</v>
      </c>
      <c r="K677" s="83" t="s">
        <v>124</v>
      </c>
      <c r="L677" s="83"/>
      <c r="M677" s="83" t="s">
        <v>173</v>
      </c>
      <c r="N677" s="83"/>
      <c r="O677" s="83" t="s">
        <v>163</v>
      </c>
      <c r="P677" s="83" t="s">
        <v>200</v>
      </c>
      <c r="Q677" s="83" t="s">
        <v>126</v>
      </c>
      <c r="R677" s="83" t="s">
        <v>123</v>
      </c>
      <c r="S677" s="83" t="s">
        <v>123</v>
      </c>
      <c r="T677" s="83" t="s">
        <v>174</v>
      </c>
    </row>
    <row r="678" spans="1:20" ht="12.75">
      <c r="A678" s="84" t="s">
        <v>201</v>
      </c>
      <c r="B678" s="85" t="s">
        <v>245</v>
      </c>
      <c r="C678" s="86"/>
      <c r="D678" s="81"/>
      <c r="E678" s="82" t="s">
        <v>180</v>
      </c>
      <c r="F678" s="87" t="s">
        <v>177</v>
      </c>
      <c r="G678" s="82"/>
      <c r="H678" s="88"/>
      <c r="I678" s="89" t="s">
        <v>127</v>
      </c>
      <c r="J678" s="88"/>
      <c r="K678" s="83" t="s">
        <v>123</v>
      </c>
      <c r="L678" s="83"/>
      <c r="M678" s="89" t="s">
        <v>98</v>
      </c>
      <c r="N678" s="89"/>
      <c r="O678" s="89"/>
      <c r="P678" s="89"/>
      <c r="Q678" s="89" t="s">
        <v>175</v>
      </c>
      <c r="R678" s="89" t="s">
        <v>128</v>
      </c>
      <c r="S678" s="89" t="s">
        <v>128</v>
      </c>
      <c r="T678" s="89"/>
    </row>
    <row r="679" spans="1:20" ht="12.75">
      <c r="A679" s="74" t="s">
        <v>5</v>
      </c>
      <c r="B679" s="90" t="s">
        <v>203</v>
      </c>
      <c r="C679" s="91"/>
      <c r="D679" s="92"/>
      <c r="E679" s="93"/>
      <c r="F679" s="94"/>
      <c r="G679" s="82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</row>
    <row r="680" spans="1:20" ht="12.75">
      <c r="A680" s="95" t="s">
        <v>60</v>
      </c>
      <c r="B680" s="96" t="s">
        <v>204</v>
      </c>
      <c r="C680" s="149">
        <f>C636+C592+C548+C504+C460+C416+C369+C323+C277+C231+C185+C139+C93+C5</f>
        <v>0</v>
      </c>
      <c r="D680" s="162"/>
      <c r="E680" s="161"/>
      <c r="F680" s="163"/>
      <c r="G680" s="157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</row>
    <row r="681" spans="1:20" ht="12.75">
      <c r="A681" s="95" t="s">
        <v>61</v>
      </c>
      <c r="B681" s="96" t="s">
        <v>205</v>
      </c>
      <c r="C681" s="149">
        <f>C637+C593+C549+C505+C461+C417+C370+C324+C278+C232+C186+C140+C94+C6</f>
        <v>0</v>
      </c>
      <c r="D681" s="162"/>
      <c r="E681" s="161"/>
      <c r="F681" s="163"/>
      <c r="G681" s="157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</row>
    <row r="682" spans="1:20" ht="12.75">
      <c r="A682" s="100" t="s">
        <v>64</v>
      </c>
      <c r="B682" s="101" t="s">
        <v>206</v>
      </c>
      <c r="C682" s="102">
        <f>SUM(C680:C681)</f>
        <v>0</v>
      </c>
      <c r="D682" s="162"/>
      <c r="E682" s="161"/>
      <c r="F682" s="163"/>
      <c r="G682" s="157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</row>
    <row r="683" spans="1:20" ht="12.75">
      <c r="A683" s="100" t="s">
        <v>66</v>
      </c>
      <c r="B683" s="101" t="s">
        <v>207</v>
      </c>
      <c r="C683" s="150">
        <f>C639+C595+C551+C507+C463+C419+C372+C326+C280+C234+C188+C142+C96+C8</f>
        <v>0</v>
      </c>
      <c r="D683" s="162"/>
      <c r="E683" s="161"/>
      <c r="F683" s="163"/>
      <c r="G683" s="157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</row>
    <row r="684" spans="1:20" ht="12.75">
      <c r="A684" s="95" t="s">
        <v>63</v>
      </c>
      <c r="B684" s="96" t="s">
        <v>208</v>
      </c>
      <c r="C684" s="149">
        <f>C640+C596+C552+C508+C464+C420+C373+C327+C281+C235+C189+C143+C97+C9</f>
        <v>0</v>
      </c>
      <c r="D684" s="162"/>
      <c r="E684" s="161"/>
      <c r="F684" s="163"/>
      <c r="G684" s="157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</row>
    <row r="685" spans="1:20" ht="12.75">
      <c r="A685" s="95" t="s">
        <v>113</v>
      </c>
      <c r="B685" s="96" t="s">
        <v>209</v>
      </c>
      <c r="C685" s="149">
        <f>C641+C597+C553+C509+C465+C421+C374+C328+C282+C236+C190+C144+C98+C10</f>
        <v>0</v>
      </c>
      <c r="D685" s="162"/>
      <c r="E685" s="161"/>
      <c r="F685" s="163"/>
      <c r="G685" s="157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</row>
    <row r="686" spans="1:20" ht="12.75">
      <c r="A686" s="95" t="s">
        <v>12</v>
      </c>
      <c r="B686" s="96" t="s">
        <v>210</v>
      </c>
      <c r="C686" s="149">
        <f>C642+C598+C554+C510+C466+C422+C375+C329+C283+C237+C191+C145+C99+C11</f>
        <v>0</v>
      </c>
      <c r="D686" s="162"/>
      <c r="E686" s="161"/>
      <c r="F686" s="163"/>
      <c r="G686" s="157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</row>
    <row r="687" spans="1:20" ht="12.75">
      <c r="A687" s="100" t="s">
        <v>14</v>
      </c>
      <c r="B687" s="101" t="s">
        <v>211</v>
      </c>
      <c r="C687" s="102">
        <f>SUM(C684:C686)</f>
        <v>0</v>
      </c>
      <c r="D687" s="162"/>
      <c r="E687" s="161"/>
      <c r="F687" s="163"/>
      <c r="G687" s="157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</row>
    <row r="688" spans="1:20" ht="12.75">
      <c r="A688" s="95" t="s">
        <v>16</v>
      </c>
      <c r="B688" s="96" t="s">
        <v>212</v>
      </c>
      <c r="C688" s="149">
        <f>C644+C600+C556+C512+C468+C424+C377+C331+C285+C239+C193+C147+C101+C13</f>
        <v>0</v>
      </c>
      <c r="D688" s="162"/>
      <c r="E688" s="161"/>
      <c r="F688" s="163"/>
      <c r="G688" s="157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</row>
    <row r="689" spans="1:20" ht="12.75">
      <c r="A689" s="95" t="s">
        <v>17</v>
      </c>
      <c r="B689" s="96" t="s">
        <v>213</v>
      </c>
      <c r="C689" s="149">
        <f>C645+C601+C557+C513+C469+C425+C378+C332+C286+C240+C194+C148+C102+C14</f>
        <v>0</v>
      </c>
      <c r="D689" s="162"/>
      <c r="E689" s="161"/>
      <c r="F689" s="163"/>
      <c r="G689" s="157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</row>
    <row r="690" spans="1:20" ht="12.75">
      <c r="A690" s="95" t="s">
        <v>19</v>
      </c>
      <c r="B690" s="96" t="s">
        <v>214</v>
      </c>
      <c r="C690" s="149">
        <f>C646+C602+C558+C514+C470+C426+C379+C333+C287+C241+C195+C149+C103+C15</f>
        <v>0</v>
      </c>
      <c r="D690" s="162"/>
      <c r="E690" s="161"/>
      <c r="F690" s="163"/>
      <c r="G690" s="157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</row>
    <row r="691" spans="1:20" ht="12.75">
      <c r="A691" s="100" t="s">
        <v>20</v>
      </c>
      <c r="B691" s="101" t="s">
        <v>215</v>
      </c>
      <c r="C691" s="102">
        <f>SUM(C688:C690)</f>
        <v>0</v>
      </c>
      <c r="D691" s="162"/>
      <c r="E691" s="161"/>
      <c r="F691" s="163"/>
      <c r="G691" s="157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</row>
    <row r="692" spans="1:20" ht="12.75">
      <c r="A692" s="100" t="s">
        <v>21</v>
      </c>
      <c r="B692" s="101" t="s">
        <v>216</v>
      </c>
      <c r="C692" s="102">
        <f>C687-C691</f>
        <v>0</v>
      </c>
      <c r="D692" s="162"/>
      <c r="E692" s="161"/>
      <c r="F692" s="163"/>
      <c r="G692" s="157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</row>
    <row r="693" spans="1:20" ht="12.75">
      <c r="A693" s="95" t="s">
        <v>22</v>
      </c>
      <c r="B693" s="96" t="s">
        <v>217</v>
      </c>
      <c r="C693" s="149">
        <f>C649+C605+C561+C517+C473+C429+C382+C336+C290+C244+C198+C152+C106+C18</f>
        <v>0</v>
      </c>
      <c r="D693" s="162"/>
      <c r="E693" s="161"/>
      <c r="F693" s="163"/>
      <c r="G693" s="157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</row>
    <row r="694" spans="1:20" ht="12.75">
      <c r="A694" s="95" t="s">
        <v>23</v>
      </c>
      <c r="B694" s="96" t="s">
        <v>218</v>
      </c>
      <c r="C694" s="149">
        <f>C650+C606+C562+C518+C474+C430+C383+C337+C291+C245+C199+C153+C107+C19</f>
        <v>0</v>
      </c>
      <c r="D694" s="162"/>
      <c r="E694" s="161"/>
      <c r="F694" s="163"/>
      <c r="G694" s="157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</row>
    <row r="695" spans="1:20" ht="12.75">
      <c r="A695" s="100" t="s">
        <v>24</v>
      </c>
      <c r="B695" s="104" t="s">
        <v>219</v>
      </c>
      <c r="C695" s="102">
        <f>SUM(C693:C694)</f>
        <v>0</v>
      </c>
      <c r="D695" s="162"/>
      <c r="E695" s="161"/>
      <c r="F695" s="163"/>
      <c r="G695" s="157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</row>
    <row r="696" spans="1:20" ht="12.75">
      <c r="A696" s="100" t="s">
        <v>25</v>
      </c>
      <c r="B696" s="104" t="s">
        <v>220</v>
      </c>
      <c r="C696" s="149">
        <f>C652+C608+C564+C520+C476+C432+C385+C339+C293+C247+C201+C155+C109+C21</f>
        <v>0</v>
      </c>
      <c r="D696" s="162"/>
      <c r="E696" s="161"/>
      <c r="F696" s="163"/>
      <c r="G696" s="157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</row>
    <row r="697" spans="1:20" ht="12.75">
      <c r="A697" s="100" t="s">
        <v>26</v>
      </c>
      <c r="B697" s="101" t="s">
        <v>221</v>
      </c>
      <c r="C697" s="150">
        <f>C682+C683+C692-C695-C696</f>
        <v>0</v>
      </c>
      <c r="D697" s="162"/>
      <c r="E697" s="161"/>
      <c r="F697" s="163"/>
      <c r="G697" s="157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</row>
    <row r="698" spans="1:20" ht="12.75">
      <c r="A698" s="95" t="s">
        <v>28</v>
      </c>
      <c r="B698" s="96" t="s">
        <v>222</v>
      </c>
      <c r="C698" s="149">
        <f>C654+C610+C566+C522+C478+C434+C387+C341+C295+C249+C203+C157+C111+C23</f>
        <v>0</v>
      </c>
      <c r="D698" s="162"/>
      <c r="E698" s="161"/>
      <c r="F698" s="163"/>
      <c r="G698" s="157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</row>
    <row r="699" spans="1:20" ht="12.75">
      <c r="A699" s="95" t="s">
        <v>29</v>
      </c>
      <c r="B699" s="96" t="s">
        <v>223</v>
      </c>
      <c r="C699" s="149">
        <f>C655+C611+C567+C523+C479+C435+C388+C342+C296+C250+C204+C158+C112+C24</f>
        <v>0</v>
      </c>
      <c r="D699" s="162"/>
      <c r="E699" s="161"/>
      <c r="F699" s="163"/>
      <c r="G699" s="157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</row>
    <row r="700" spans="1:20" ht="12.75">
      <c r="A700" s="95" t="s">
        <v>34</v>
      </c>
      <c r="B700" s="96" t="s">
        <v>224</v>
      </c>
      <c r="C700" s="149">
        <f>C656+C612+C568+C524+C480+C436+C389+C343+C297+C251+C205+C159+C113+C25</f>
        <v>0</v>
      </c>
      <c r="D700" s="162"/>
      <c r="E700" s="161"/>
      <c r="F700" s="163"/>
      <c r="G700" s="157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</row>
    <row r="701" spans="1:20" ht="12.75">
      <c r="A701" s="95" t="s">
        <v>35</v>
      </c>
      <c r="B701" s="96" t="s">
        <v>225</v>
      </c>
      <c r="C701" s="149">
        <f>C657+C613+C569+C525+C481+C437+C390+C344+C298+C252+C206+C160+C114+C26</f>
        <v>0</v>
      </c>
      <c r="D701" s="162"/>
      <c r="E701" s="161"/>
      <c r="F701" s="163"/>
      <c r="G701" s="157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</row>
    <row r="702" spans="1:20" ht="12.75">
      <c r="A702" s="100" t="s">
        <v>67</v>
      </c>
      <c r="B702" s="104" t="s">
        <v>226</v>
      </c>
      <c r="C702" s="106">
        <f>SUM(C698:C701)</f>
        <v>0</v>
      </c>
      <c r="D702" s="162"/>
      <c r="E702" s="161"/>
      <c r="F702" s="163"/>
      <c r="G702" s="157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</row>
    <row r="703" spans="1:20" ht="12.75">
      <c r="A703" s="95" t="s">
        <v>102</v>
      </c>
      <c r="B703" s="96" t="s">
        <v>227</v>
      </c>
      <c r="C703" s="149">
        <f>C659+C615+C571+C527+C483+C439+C392+C346+C300+C254+C208+C162+C116+C28</f>
        <v>0</v>
      </c>
      <c r="D703" s="162"/>
      <c r="E703" s="161"/>
      <c r="F703" s="163"/>
      <c r="G703" s="157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</row>
    <row r="704" spans="1:20" ht="12.75">
      <c r="A704" s="108" t="s">
        <v>129</v>
      </c>
      <c r="B704" s="109" t="s">
        <v>228</v>
      </c>
      <c r="C704" s="110">
        <f>C697+C702+C703</f>
        <v>0</v>
      </c>
      <c r="D704" s="162"/>
      <c r="E704" s="151"/>
      <c r="F704" s="112">
        <f>C704</f>
        <v>0</v>
      </c>
      <c r="G704" s="152"/>
      <c r="H704" s="149">
        <f aca="true" t="shared" si="94" ref="H704:T704">H660+H616+H572+H528+H484+H440+H393+H347+H301+H255+H209+H163+H117+H29</f>
        <v>0</v>
      </c>
      <c r="I704" s="149">
        <f t="shared" si="94"/>
        <v>0</v>
      </c>
      <c r="J704" s="149">
        <f t="shared" si="94"/>
        <v>0</v>
      </c>
      <c r="K704" s="149" t="e">
        <f t="shared" si="94"/>
        <v>#REF!</v>
      </c>
      <c r="L704" s="149" t="e">
        <f t="shared" si="94"/>
        <v>#REF!</v>
      </c>
      <c r="M704" s="149" t="e">
        <f t="shared" si="94"/>
        <v>#REF!</v>
      </c>
      <c r="N704" s="149" t="e">
        <f t="shared" si="94"/>
        <v>#REF!</v>
      </c>
      <c r="O704" s="149">
        <f t="shared" si="94"/>
        <v>0</v>
      </c>
      <c r="P704" s="149">
        <f t="shared" si="94"/>
        <v>0</v>
      </c>
      <c r="Q704" s="149">
        <f t="shared" si="94"/>
        <v>0</v>
      </c>
      <c r="R704" s="149">
        <f t="shared" si="94"/>
        <v>0</v>
      </c>
      <c r="S704" s="149">
        <f t="shared" si="94"/>
        <v>0</v>
      </c>
      <c r="T704" s="149">
        <f t="shared" si="94"/>
        <v>0</v>
      </c>
    </row>
    <row r="705" spans="1:20" ht="12.75">
      <c r="A705" s="95" t="s">
        <v>130</v>
      </c>
      <c r="B705" s="96" t="s">
        <v>229</v>
      </c>
      <c r="C705" s="149">
        <f>C661+C617+C573+C529+C485+C441+C394+C348+C302+C256+C210+C164+C118+C30</f>
        <v>0</v>
      </c>
      <c r="D705" s="162"/>
      <c r="E705" s="153"/>
      <c r="F705" s="154"/>
      <c r="G705" s="155"/>
      <c r="H705" s="156"/>
      <c r="I705" s="156"/>
      <c r="J705" s="156"/>
      <c r="K705" s="156"/>
      <c r="L705" s="156"/>
      <c r="M705" s="156"/>
      <c r="N705" s="156"/>
      <c r="O705" s="156"/>
      <c r="P705" s="156"/>
      <c r="Q705" s="156"/>
      <c r="R705" s="156"/>
      <c r="S705" s="156"/>
      <c r="T705" s="156"/>
    </row>
    <row r="706" spans="1:20" ht="12.75">
      <c r="A706" s="95" t="s">
        <v>131</v>
      </c>
      <c r="B706" s="96" t="s">
        <v>230</v>
      </c>
      <c r="C706" s="149">
        <f>C662+C618+C574+C530+C486+C442+C395+C349+C303+C257+C211+C165+C119+C31</f>
        <v>0</v>
      </c>
      <c r="D706" s="162"/>
      <c r="E706" s="149">
        <f>E662+E618+E574+E530+E486+E442+E395+E349+E303+E257+E211+E165+E119+E31</f>
        <v>0</v>
      </c>
      <c r="F706" s="119">
        <f>E706</f>
        <v>0</v>
      </c>
      <c r="G706" s="157"/>
      <c r="H706" s="149">
        <f aca="true" t="shared" si="95" ref="H706:T706">H662+H618+H574+H530+H486+H442+H395+H349+H303+H257+H211+H165+H119+H31</f>
        <v>0</v>
      </c>
      <c r="I706" s="149">
        <f t="shared" si="95"/>
        <v>0</v>
      </c>
      <c r="J706" s="149">
        <f t="shared" si="95"/>
        <v>0</v>
      </c>
      <c r="K706" s="149" t="e">
        <f t="shared" si="95"/>
        <v>#REF!</v>
      </c>
      <c r="L706" s="149" t="e">
        <f t="shared" si="95"/>
        <v>#REF!</v>
      </c>
      <c r="M706" s="149" t="e">
        <f t="shared" si="95"/>
        <v>#REF!</v>
      </c>
      <c r="N706" s="149" t="e">
        <f t="shared" si="95"/>
        <v>#REF!</v>
      </c>
      <c r="O706" s="149">
        <f t="shared" si="95"/>
        <v>0</v>
      </c>
      <c r="P706" s="149">
        <f t="shared" si="95"/>
        <v>0</v>
      </c>
      <c r="Q706" s="149">
        <f t="shared" si="95"/>
        <v>0</v>
      </c>
      <c r="R706" s="149">
        <f t="shared" si="95"/>
        <v>0</v>
      </c>
      <c r="S706" s="149">
        <f t="shared" si="95"/>
        <v>0</v>
      </c>
      <c r="T706" s="149">
        <f t="shared" si="95"/>
        <v>0</v>
      </c>
    </row>
    <row r="707" spans="1:20" ht="12.75">
      <c r="A707" s="108" t="s">
        <v>108</v>
      </c>
      <c r="B707" s="109" t="s">
        <v>231</v>
      </c>
      <c r="C707" s="110">
        <f>SUM(C704:C706)</f>
        <v>0</v>
      </c>
      <c r="D707" s="165"/>
      <c r="E707" s="112">
        <f>E706</f>
        <v>0</v>
      </c>
      <c r="F707" s="112">
        <f>SUM(C707:E707)</f>
        <v>0</v>
      </c>
      <c r="G707" s="152"/>
      <c r="H707" s="112">
        <f>H704+H706</f>
        <v>0</v>
      </c>
      <c r="I707" s="112">
        <f aca="true" t="shared" si="96" ref="I707:T707">I704+I706</f>
        <v>0</v>
      </c>
      <c r="J707" s="112">
        <f t="shared" si="96"/>
        <v>0</v>
      </c>
      <c r="K707" s="112" t="e">
        <f t="shared" si="96"/>
        <v>#REF!</v>
      </c>
      <c r="L707" s="112" t="e">
        <f t="shared" si="96"/>
        <v>#REF!</v>
      </c>
      <c r="M707" s="112" t="e">
        <f t="shared" si="96"/>
        <v>#REF!</v>
      </c>
      <c r="N707" s="112" t="e">
        <f t="shared" si="96"/>
        <v>#REF!</v>
      </c>
      <c r="O707" s="112">
        <f t="shared" si="96"/>
        <v>0</v>
      </c>
      <c r="P707" s="112">
        <f t="shared" si="96"/>
        <v>0</v>
      </c>
      <c r="Q707" s="112">
        <f t="shared" si="96"/>
        <v>0</v>
      </c>
      <c r="R707" s="112">
        <f t="shared" si="96"/>
        <v>0</v>
      </c>
      <c r="S707" s="112">
        <f t="shared" si="96"/>
        <v>0</v>
      </c>
      <c r="T707" s="112">
        <f t="shared" si="96"/>
        <v>0</v>
      </c>
    </row>
    <row r="708" spans="1:20" ht="12.75">
      <c r="A708" s="74" t="s">
        <v>103</v>
      </c>
      <c r="B708" s="90" t="s">
        <v>232</v>
      </c>
      <c r="C708" s="149">
        <f>C664+C620+C576+C532+C488+C444+C397+C351+C305+C259+C213+C167+C121+C33</f>
        <v>0</v>
      </c>
      <c r="D708" s="166"/>
      <c r="E708" s="149">
        <f>E664+E620+E576+E532+E488+E444+E397+E351+E305+E259+E213+E167+E121+E33</f>
        <v>0</v>
      </c>
      <c r="F708" s="159"/>
      <c r="G708" s="157"/>
      <c r="H708" s="149">
        <f aca="true" t="shared" si="97" ref="H708:T708">H664+H620+H576+H532+H488+H444+H397+H351+H305+H259+H213+H167+H121+H33</f>
        <v>0</v>
      </c>
      <c r="I708" s="149">
        <f t="shared" si="97"/>
        <v>0</v>
      </c>
      <c r="J708" s="149">
        <f t="shared" si="97"/>
        <v>0</v>
      </c>
      <c r="K708" s="149" t="e">
        <f t="shared" si="97"/>
        <v>#REF!</v>
      </c>
      <c r="L708" s="149" t="e">
        <f t="shared" si="97"/>
        <v>#REF!</v>
      </c>
      <c r="M708" s="149" t="e">
        <f t="shared" si="97"/>
        <v>#REF!</v>
      </c>
      <c r="N708" s="149" t="e">
        <f t="shared" si="97"/>
        <v>#REF!</v>
      </c>
      <c r="O708" s="149">
        <f t="shared" si="97"/>
        <v>0</v>
      </c>
      <c r="P708" s="149">
        <f t="shared" si="97"/>
        <v>0</v>
      </c>
      <c r="Q708" s="149">
        <f t="shared" si="97"/>
        <v>0</v>
      </c>
      <c r="R708" s="149">
        <f t="shared" si="97"/>
        <v>0</v>
      </c>
      <c r="S708" s="149">
        <f t="shared" si="97"/>
        <v>0</v>
      </c>
      <c r="T708" s="149">
        <f t="shared" si="97"/>
        <v>0</v>
      </c>
    </row>
    <row r="709" spans="1:20" ht="12.75">
      <c r="A709" s="125" t="s">
        <v>132</v>
      </c>
      <c r="B709" s="126" t="s">
        <v>233</v>
      </c>
      <c r="C709" s="149">
        <f>C665+C621+C577+C533+C489+C445+C398+C352+C306+C260+C214+C168+C122+C34</f>
        <v>0</v>
      </c>
      <c r="D709" s="166"/>
      <c r="E709" s="149">
        <f>E665+E621+E577+E533+E489+E445+E398+E352+E306+E260+E214+E168+E122+E34</f>
        <v>0</v>
      </c>
      <c r="F709" s="119">
        <f>SUM(C709:E709)</f>
        <v>0</v>
      </c>
      <c r="G709" s="157"/>
      <c r="H709" s="149">
        <f aca="true" t="shared" si="98" ref="H709:T709">H665+H621+H577+H533+H489+H445+H398+H352+H306+H260+H214+H168+H122+H34</f>
        <v>0</v>
      </c>
      <c r="I709" s="149">
        <f t="shared" si="98"/>
        <v>0</v>
      </c>
      <c r="J709" s="149">
        <f t="shared" si="98"/>
        <v>0</v>
      </c>
      <c r="K709" s="149" t="e">
        <f t="shared" si="98"/>
        <v>#REF!</v>
      </c>
      <c r="L709" s="149" t="e">
        <f t="shared" si="98"/>
        <v>#REF!</v>
      </c>
      <c r="M709" s="149" t="e">
        <f t="shared" si="98"/>
        <v>#REF!</v>
      </c>
      <c r="N709" s="149" t="e">
        <f t="shared" si="98"/>
        <v>#REF!</v>
      </c>
      <c r="O709" s="149">
        <f t="shared" si="98"/>
        <v>0</v>
      </c>
      <c r="P709" s="149">
        <f t="shared" si="98"/>
        <v>0</v>
      </c>
      <c r="Q709" s="149">
        <f t="shared" si="98"/>
        <v>0</v>
      </c>
      <c r="R709" s="149">
        <f t="shared" si="98"/>
        <v>0</v>
      </c>
      <c r="S709" s="149">
        <f t="shared" si="98"/>
        <v>0</v>
      </c>
      <c r="T709" s="149">
        <f t="shared" si="98"/>
        <v>0</v>
      </c>
    </row>
    <row r="710" spans="1:20" ht="12.75">
      <c r="A710" s="108"/>
      <c r="B710" s="127" t="s">
        <v>234</v>
      </c>
      <c r="C710" s="128">
        <f>SUM(C708:C709)</f>
        <v>0</v>
      </c>
      <c r="D710" s="166"/>
      <c r="E710" s="128">
        <f>SUM(E708:E709)</f>
        <v>0</v>
      </c>
      <c r="F710" s="128">
        <f>SUM(F708:F709)</f>
        <v>0</v>
      </c>
      <c r="G710" s="152"/>
      <c r="H710" s="128">
        <f>SUM(H708:H709)</f>
        <v>0</v>
      </c>
      <c r="I710" s="128">
        <f aca="true" t="shared" si="99" ref="I710:T710">SUM(I708:I709)</f>
        <v>0</v>
      </c>
      <c r="J710" s="128">
        <f t="shared" si="99"/>
        <v>0</v>
      </c>
      <c r="K710" s="128" t="e">
        <f t="shared" si="99"/>
        <v>#REF!</v>
      </c>
      <c r="L710" s="128" t="e">
        <f t="shared" si="99"/>
        <v>#REF!</v>
      </c>
      <c r="M710" s="128" t="e">
        <f t="shared" si="99"/>
        <v>#REF!</v>
      </c>
      <c r="N710" s="128" t="e">
        <f t="shared" si="99"/>
        <v>#REF!</v>
      </c>
      <c r="O710" s="128">
        <f t="shared" si="99"/>
        <v>0</v>
      </c>
      <c r="P710" s="128">
        <f t="shared" si="99"/>
        <v>0</v>
      </c>
      <c r="Q710" s="128">
        <f t="shared" si="99"/>
        <v>0</v>
      </c>
      <c r="R710" s="128">
        <f t="shared" si="99"/>
        <v>0</v>
      </c>
      <c r="S710" s="128">
        <f t="shared" si="99"/>
        <v>0</v>
      </c>
      <c r="T710" s="128">
        <f t="shared" si="99"/>
        <v>0</v>
      </c>
    </row>
    <row r="711" spans="1:20" ht="12.75">
      <c r="A711" s="100" t="s">
        <v>107</v>
      </c>
      <c r="B711" s="104" t="s">
        <v>235</v>
      </c>
      <c r="C711" s="149">
        <f>C667+C623+C579+C535+C491+C447+C400+C354+C308+C262+C216+C170+C124+C36</f>
        <v>0</v>
      </c>
      <c r="D711" s="166"/>
      <c r="E711" s="129">
        <f>F711-C711</f>
        <v>0</v>
      </c>
      <c r="F711" s="129">
        <f>H710+I710+J710+Q710</f>
        <v>0</v>
      </c>
      <c r="G711" s="157"/>
      <c r="H711" s="129">
        <f>H710</f>
        <v>0</v>
      </c>
      <c r="I711" s="129">
        <f>I710</f>
        <v>0</v>
      </c>
      <c r="J711" s="129">
        <f>J710</f>
        <v>0</v>
      </c>
      <c r="K711" s="129" t="e">
        <f aca="true" t="shared" si="100" ref="K711:P711">K710</f>
        <v>#REF!</v>
      </c>
      <c r="L711" s="129" t="e">
        <f t="shared" si="100"/>
        <v>#REF!</v>
      </c>
      <c r="M711" s="129" t="e">
        <f t="shared" si="100"/>
        <v>#REF!</v>
      </c>
      <c r="N711" s="129" t="e">
        <f t="shared" si="100"/>
        <v>#REF!</v>
      </c>
      <c r="O711" s="129">
        <f t="shared" si="100"/>
        <v>0</v>
      </c>
      <c r="P711" s="129">
        <f t="shared" si="100"/>
        <v>0</v>
      </c>
      <c r="Q711" s="129">
        <f>Q710</f>
        <v>0</v>
      </c>
      <c r="R711" s="129">
        <f>R710</f>
        <v>0</v>
      </c>
      <c r="S711" s="129">
        <f>S710</f>
        <v>0</v>
      </c>
      <c r="T711" s="129">
        <f>T710</f>
        <v>0</v>
      </c>
    </row>
    <row r="712" spans="1:20" ht="12.75">
      <c r="A712" s="100" t="s">
        <v>133</v>
      </c>
      <c r="B712" s="104" t="s">
        <v>236</v>
      </c>
      <c r="C712" s="102">
        <f>C710-C711</f>
        <v>0</v>
      </c>
      <c r="D712" s="166"/>
      <c r="E712" s="129">
        <f>F712-C712</f>
        <v>0</v>
      </c>
      <c r="F712" s="131">
        <f>F710-F711</f>
        <v>0</v>
      </c>
      <c r="G712" s="157"/>
      <c r="H712" s="131">
        <f>H710-H711</f>
        <v>0</v>
      </c>
      <c r="I712" s="131">
        <f aca="true" t="shared" si="101" ref="I712:T712">I710-I711</f>
        <v>0</v>
      </c>
      <c r="J712" s="131">
        <f t="shared" si="101"/>
        <v>0</v>
      </c>
      <c r="K712" s="131" t="e">
        <f t="shared" si="101"/>
        <v>#REF!</v>
      </c>
      <c r="L712" s="131" t="e">
        <f t="shared" si="101"/>
        <v>#REF!</v>
      </c>
      <c r="M712" s="131" t="e">
        <f t="shared" si="101"/>
        <v>#REF!</v>
      </c>
      <c r="N712" s="131" t="e">
        <f t="shared" si="101"/>
        <v>#REF!</v>
      </c>
      <c r="O712" s="131">
        <f t="shared" si="101"/>
        <v>0</v>
      </c>
      <c r="P712" s="131">
        <f t="shared" si="101"/>
        <v>0</v>
      </c>
      <c r="Q712" s="131">
        <f t="shared" si="101"/>
        <v>0</v>
      </c>
      <c r="R712" s="131">
        <f t="shared" si="101"/>
        <v>0</v>
      </c>
      <c r="S712" s="131">
        <f t="shared" si="101"/>
        <v>0</v>
      </c>
      <c r="T712" s="131">
        <f t="shared" si="101"/>
        <v>0</v>
      </c>
    </row>
    <row r="713" spans="1:20" ht="12.75">
      <c r="A713" s="132"/>
      <c r="B713" s="133"/>
      <c r="C713" s="149">
        <f>C669+C625+C581+C537+C493+C449+C402+C356+C310+C264+C218+C172+C126+C38</f>
        <v>0</v>
      </c>
      <c r="D713" s="166"/>
      <c r="E713" s="119"/>
      <c r="F713" s="119"/>
      <c r="G713" s="157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</row>
    <row r="714" spans="1:20" ht="12.75">
      <c r="A714" s="136" t="s">
        <v>104</v>
      </c>
      <c r="B714" s="137" t="s">
        <v>237</v>
      </c>
      <c r="C714" s="138">
        <f>C707-C710</f>
        <v>0</v>
      </c>
      <c r="D714" s="166"/>
      <c r="E714" s="138">
        <f>E707-E710</f>
        <v>0</v>
      </c>
      <c r="F714" s="138">
        <f>F707-F710</f>
        <v>0</v>
      </c>
      <c r="G714" s="152"/>
      <c r="H714" s="138">
        <f>H707-H710</f>
        <v>0</v>
      </c>
      <c r="I714" s="138">
        <f aca="true" t="shared" si="102" ref="I714:T714">I707-I710</f>
        <v>0</v>
      </c>
      <c r="J714" s="138">
        <f t="shared" si="102"/>
        <v>0</v>
      </c>
      <c r="K714" s="138" t="e">
        <f t="shared" si="102"/>
        <v>#REF!</v>
      </c>
      <c r="L714" s="138" t="e">
        <f t="shared" si="102"/>
        <v>#REF!</v>
      </c>
      <c r="M714" s="138" t="e">
        <f t="shared" si="102"/>
        <v>#REF!</v>
      </c>
      <c r="N714" s="138" t="e">
        <f t="shared" si="102"/>
        <v>#REF!</v>
      </c>
      <c r="O714" s="138">
        <f t="shared" si="102"/>
        <v>0</v>
      </c>
      <c r="P714" s="138">
        <f t="shared" si="102"/>
        <v>0</v>
      </c>
      <c r="Q714" s="138">
        <f t="shared" si="102"/>
        <v>0</v>
      </c>
      <c r="R714" s="138">
        <f t="shared" si="102"/>
        <v>0</v>
      </c>
      <c r="S714" s="138">
        <f t="shared" si="102"/>
        <v>0</v>
      </c>
      <c r="T714" s="138">
        <f t="shared" si="102"/>
        <v>0</v>
      </c>
    </row>
    <row r="715" spans="1:20" ht="12.75">
      <c r="A715" s="74" t="s">
        <v>184</v>
      </c>
      <c r="B715" s="90" t="s">
        <v>238</v>
      </c>
      <c r="C715" s="149">
        <f>C671+C627+C583+C539+C495+C451+C404+C358+C312+C266+C220+C174+C128+C40</f>
        <v>0</v>
      </c>
      <c r="D715" s="166"/>
      <c r="E715" s="149"/>
      <c r="F715" s="129">
        <f>C715+E715</f>
        <v>0</v>
      </c>
      <c r="G715" s="157"/>
      <c r="H715" s="138">
        <f aca="true" t="shared" si="103" ref="H715:S715">H708-H711</f>
        <v>0</v>
      </c>
      <c r="I715" s="138">
        <f t="shared" si="103"/>
        <v>0</v>
      </c>
      <c r="J715" s="138">
        <f t="shared" si="103"/>
        <v>0</v>
      </c>
      <c r="K715" s="138" t="e">
        <f t="shared" si="103"/>
        <v>#REF!</v>
      </c>
      <c r="L715" s="138" t="e">
        <f t="shared" si="103"/>
        <v>#REF!</v>
      </c>
      <c r="M715" s="138" t="e">
        <f t="shared" si="103"/>
        <v>#REF!</v>
      </c>
      <c r="N715" s="138" t="e">
        <f t="shared" si="103"/>
        <v>#REF!</v>
      </c>
      <c r="O715" s="138">
        <f t="shared" si="103"/>
        <v>0</v>
      </c>
      <c r="P715" s="138">
        <f t="shared" si="103"/>
        <v>0</v>
      </c>
      <c r="Q715" s="138">
        <f t="shared" si="103"/>
        <v>0</v>
      </c>
      <c r="R715" s="138">
        <f t="shared" si="103"/>
        <v>0</v>
      </c>
      <c r="S715" s="138">
        <f t="shared" si="103"/>
        <v>0</v>
      </c>
      <c r="T715" s="138">
        <f>T708-T711</f>
        <v>0</v>
      </c>
    </row>
    <row r="716" spans="1:20" ht="12.75">
      <c r="A716" s="100" t="s">
        <v>185</v>
      </c>
      <c r="B716" s="104" t="s">
        <v>239</v>
      </c>
      <c r="C716" s="102">
        <f>C714-C715</f>
        <v>0</v>
      </c>
      <c r="D716" s="166"/>
      <c r="E716" s="102">
        <f>E714-E715</f>
        <v>0</v>
      </c>
      <c r="F716" s="129">
        <f>C716+E716</f>
        <v>0</v>
      </c>
      <c r="G716" s="157"/>
      <c r="H716" s="138">
        <f aca="true" t="shared" si="104" ref="H716:S716">H709-H712</f>
        <v>0</v>
      </c>
      <c r="I716" s="138">
        <f t="shared" si="104"/>
        <v>0</v>
      </c>
      <c r="J716" s="138">
        <f t="shared" si="104"/>
        <v>0</v>
      </c>
      <c r="K716" s="138" t="e">
        <f t="shared" si="104"/>
        <v>#REF!</v>
      </c>
      <c r="L716" s="138" t="e">
        <f t="shared" si="104"/>
        <v>#REF!</v>
      </c>
      <c r="M716" s="138" t="e">
        <f t="shared" si="104"/>
        <v>#REF!</v>
      </c>
      <c r="N716" s="138" t="e">
        <f t="shared" si="104"/>
        <v>#REF!</v>
      </c>
      <c r="O716" s="138">
        <f t="shared" si="104"/>
        <v>0</v>
      </c>
      <c r="P716" s="138">
        <f t="shared" si="104"/>
        <v>0</v>
      </c>
      <c r="Q716" s="138">
        <f t="shared" si="104"/>
        <v>0</v>
      </c>
      <c r="R716" s="138">
        <f t="shared" si="104"/>
        <v>0</v>
      </c>
      <c r="S716" s="138">
        <f t="shared" si="104"/>
        <v>0</v>
      </c>
      <c r="T716" s="138">
        <f>T709-T712</f>
        <v>0</v>
      </c>
    </row>
    <row r="717" spans="1:20" ht="12.75">
      <c r="A717" s="140"/>
      <c r="B717" s="141" t="s">
        <v>240</v>
      </c>
      <c r="C717" s="142">
        <f>C698+C700+C703+C706</f>
        <v>0</v>
      </c>
      <c r="D717" s="167"/>
      <c r="E717" s="144">
        <f>E698+E700+E703+E706</f>
        <v>0</v>
      </c>
      <c r="F717" s="144">
        <f>SUM(C717:E717)</f>
        <v>0</v>
      </c>
      <c r="G717" s="160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</row>
    <row r="718" spans="1:20" ht="12.75">
      <c r="A718" s="136"/>
      <c r="B718" s="147" t="s">
        <v>241</v>
      </c>
      <c r="C718" s="171"/>
      <c r="D718" s="167"/>
      <c r="E718" s="171"/>
      <c r="F718" s="138">
        <f>IF(F717&gt;0,F717,0)</f>
        <v>0</v>
      </c>
      <c r="G718" s="144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</row>
    <row r="719" spans="1:20" ht="12.75">
      <c r="A719" s="136"/>
      <c r="B719" s="147" t="s">
        <v>242</v>
      </c>
      <c r="C719" s="150"/>
      <c r="D719" s="167"/>
      <c r="E719" s="150"/>
      <c r="F719" s="138">
        <f>IF(F717&lt;0,-F717,0)</f>
        <v>0</v>
      </c>
      <c r="G719" s="146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</row>
  </sheetData>
  <sheetProtection/>
  <protectedRanges>
    <protectedRange sqref="H1:T3 H456:T458 H500:T502 H588:T590 H45:T47 H89:T91 H135:T137 H181:T183 H227:T229 H273:T275 H319:T321 H412:T414 H544:T546 H365:T367 H632:T634 H676:T678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6" r:id="rId1"/>
  <headerFooter>
    <oddHeader>&amp;C&amp;"Times New Roman,Normál"&amp;P/&amp;N
Önállóan működő és gazdálkodó költségvetési szervek 
2014.évi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15" manualBreakCount="15">
    <brk id="44" max="255" man="1"/>
    <brk id="88" max="255" man="1"/>
    <brk id="134" max="255" man="1"/>
    <brk id="180" max="255" man="1"/>
    <brk id="226" max="255" man="1"/>
    <brk id="272" max="255" man="1"/>
    <brk id="318" max="255" man="1"/>
    <brk id="364" max="255" man="1"/>
    <brk id="411" max="255" man="1"/>
    <brk id="455" max="255" man="1"/>
    <brk id="499" max="255" man="1"/>
    <brk id="543" max="255" man="1"/>
    <brk id="587" max="255" man="1"/>
    <brk id="631" max="255" man="1"/>
    <brk id="6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32"/>
  <sheetViews>
    <sheetView view="pageBreakPreview" zoomScale="84" zoomScaleSheetLayoutView="84" zoomScalePageLayoutView="0" workbookViewId="0" topLeftCell="A1">
      <pane xSplit="2" ySplit="3" topLeftCell="C120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1" sqref="A441:T484"/>
    </sheetView>
  </sheetViews>
  <sheetFormatPr defaultColWidth="6.00390625" defaultRowHeight="12.75"/>
  <cols>
    <col min="1" max="1" width="3.375" style="78" customWidth="1"/>
    <col min="2" max="2" width="44.00390625" style="78" customWidth="1"/>
    <col min="3" max="3" width="11.25390625" style="78" customWidth="1"/>
    <col min="4" max="4" width="0.74609375" style="78" customWidth="1"/>
    <col min="5" max="5" width="10.25390625" style="78" customWidth="1"/>
    <col min="6" max="6" width="8.875" style="78" customWidth="1"/>
    <col min="7" max="7" width="0.74609375" style="78" customWidth="1"/>
    <col min="8" max="10" width="9.75390625" style="78" customWidth="1"/>
    <col min="11" max="11" width="7.375" style="78" hidden="1" customWidth="1"/>
    <col min="12" max="13" width="6.00390625" style="78" hidden="1" customWidth="1"/>
    <col min="14" max="14" width="0" style="78" hidden="1" customWidth="1"/>
    <col min="15" max="20" width="9.75390625" style="78" customWidth="1"/>
    <col min="21" max="16384" width="6.00390625" style="78" customWidth="1"/>
  </cols>
  <sheetData>
    <row r="1" spans="1:20" ht="12.75">
      <c r="A1" s="74"/>
      <c r="B1" s="74"/>
      <c r="C1" s="75" t="s">
        <v>270</v>
      </c>
      <c r="D1" s="75"/>
      <c r="E1" s="76" t="s">
        <v>194</v>
      </c>
      <c r="F1" s="76" t="s">
        <v>176</v>
      </c>
      <c r="G1" s="76"/>
      <c r="H1" s="77" t="s">
        <v>114</v>
      </c>
      <c r="I1" s="77" t="s">
        <v>115</v>
      </c>
      <c r="J1" s="77" t="s">
        <v>116</v>
      </c>
      <c r="K1" s="77" t="s">
        <v>170</v>
      </c>
      <c r="L1" s="77"/>
      <c r="M1" s="77" t="s">
        <v>171</v>
      </c>
      <c r="N1" s="77"/>
      <c r="O1" s="77" t="s">
        <v>169</v>
      </c>
      <c r="P1" s="77" t="s">
        <v>97</v>
      </c>
      <c r="Q1" s="77" t="s">
        <v>118</v>
      </c>
      <c r="R1" s="77" t="s">
        <v>119</v>
      </c>
      <c r="S1" s="77" t="s">
        <v>120</v>
      </c>
      <c r="T1" s="77" t="s">
        <v>112</v>
      </c>
    </row>
    <row r="2" spans="1:20" ht="12.75">
      <c r="A2" s="79" t="s">
        <v>195</v>
      </c>
      <c r="B2" s="80" t="s">
        <v>196</v>
      </c>
      <c r="C2" s="81" t="s">
        <v>197</v>
      </c>
      <c r="D2" s="81"/>
      <c r="E2" s="82" t="s">
        <v>198</v>
      </c>
      <c r="F2" s="82" t="s">
        <v>199</v>
      </c>
      <c r="G2" s="82"/>
      <c r="H2" s="83" t="s">
        <v>121</v>
      </c>
      <c r="I2" s="83" t="s">
        <v>122</v>
      </c>
      <c r="J2" s="83" t="s">
        <v>172</v>
      </c>
      <c r="K2" s="83" t="s">
        <v>124</v>
      </c>
      <c r="L2" s="83"/>
      <c r="M2" s="83" t="s">
        <v>173</v>
      </c>
      <c r="N2" s="83"/>
      <c r="O2" s="83" t="s">
        <v>163</v>
      </c>
      <c r="P2" s="83" t="s">
        <v>200</v>
      </c>
      <c r="Q2" s="83" t="s">
        <v>126</v>
      </c>
      <c r="R2" s="83" t="s">
        <v>123</v>
      </c>
      <c r="S2" s="83" t="s">
        <v>123</v>
      </c>
      <c r="T2" s="83" t="s">
        <v>174</v>
      </c>
    </row>
    <row r="3" spans="1:20" ht="12.75">
      <c r="A3" s="84" t="s">
        <v>201</v>
      </c>
      <c r="B3" s="85">
        <v>398314</v>
      </c>
      <c r="C3" s="86" t="s">
        <v>202</v>
      </c>
      <c r="D3" s="81"/>
      <c r="E3" s="82" t="s">
        <v>180</v>
      </c>
      <c r="F3" s="87" t="s">
        <v>177</v>
      </c>
      <c r="G3" s="82"/>
      <c r="H3" s="88"/>
      <c r="I3" s="89" t="s">
        <v>127</v>
      </c>
      <c r="J3" s="88"/>
      <c r="K3" s="83" t="s">
        <v>123</v>
      </c>
      <c r="L3" s="83"/>
      <c r="M3" s="89" t="s">
        <v>98</v>
      </c>
      <c r="N3" s="89"/>
      <c r="O3" s="89"/>
      <c r="P3" s="89"/>
      <c r="Q3" s="89" t="s">
        <v>175</v>
      </c>
      <c r="R3" s="89" t="s">
        <v>128</v>
      </c>
      <c r="S3" s="89" t="s">
        <v>128</v>
      </c>
      <c r="T3" s="89"/>
    </row>
    <row r="4" spans="1:20" ht="12.75">
      <c r="A4" s="74" t="s">
        <v>5</v>
      </c>
      <c r="B4" s="90" t="s">
        <v>203</v>
      </c>
      <c r="C4" s="91"/>
      <c r="D4" s="92"/>
      <c r="E4" s="93"/>
      <c r="F4" s="94"/>
      <c r="G4" s="8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12.75">
      <c r="A5" s="95" t="s">
        <v>60</v>
      </c>
      <c r="B5" s="96" t="s">
        <v>204</v>
      </c>
      <c r="C5" s="97">
        <v>208</v>
      </c>
      <c r="D5" s="92"/>
      <c r="E5" s="98"/>
      <c r="F5" s="99"/>
      <c r="G5" s="82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12.75">
      <c r="A6" s="95" t="s">
        <v>61</v>
      </c>
      <c r="B6" s="96" t="s">
        <v>205</v>
      </c>
      <c r="C6" s="97">
        <v>0</v>
      </c>
      <c r="D6" s="92"/>
      <c r="E6" s="98"/>
      <c r="F6" s="99"/>
      <c r="G6" s="82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0" ht="12.75">
      <c r="A7" s="100" t="s">
        <v>64</v>
      </c>
      <c r="B7" s="101" t="s">
        <v>206</v>
      </c>
      <c r="C7" s="102">
        <f>SUM(C5:C6)</f>
        <v>208</v>
      </c>
      <c r="D7" s="92"/>
      <c r="E7" s="98"/>
      <c r="F7" s="99"/>
      <c r="G7" s="82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0" ht="12.75">
      <c r="A8" s="100" t="s">
        <v>66</v>
      </c>
      <c r="B8" s="101" t="s">
        <v>207</v>
      </c>
      <c r="C8" s="103">
        <v>0</v>
      </c>
      <c r="D8" s="92"/>
      <c r="E8" s="98"/>
      <c r="F8" s="99"/>
      <c r="G8" s="82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</row>
    <row r="9" spans="1:20" ht="12.75">
      <c r="A9" s="95" t="s">
        <v>63</v>
      </c>
      <c r="B9" s="96" t="s">
        <v>208</v>
      </c>
      <c r="C9" s="97">
        <v>0</v>
      </c>
      <c r="D9" s="92"/>
      <c r="E9" s="98"/>
      <c r="F9" s="99"/>
      <c r="G9" s="82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12.75">
      <c r="A10" s="95" t="s">
        <v>113</v>
      </c>
      <c r="B10" s="96" t="s">
        <v>209</v>
      </c>
      <c r="C10" s="97">
        <v>13290</v>
      </c>
      <c r="D10" s="92"/>
      <c r="E10" s="98"/>
      <c r="F10" s="99"/>
      <c r="G10" s="82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1:20" ht="12.75">
      <c r="A11" s="95" t="s">
        <v>12</v>
      </c>
      <c r="B11" s="96" t="s">
        <v>210</v>
      </c>
      <c r="C11" s="97">
        <v>0</v>
      </c>
      <c r="D11" s="92"/>
      <c r="E11" s="98"/>
      <c r="F11" s="99"/>
      <c r="G11" s="82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1:20" ht="12.75">
      <c r="A12" s="100" t="s">
        <v>14</v>
      </c>
      <c r="B12" s="101" t="s">
        <v>211</v>
      </c>
      <c r="C12" s="102">
        <f>SUM(C9:C11)</f>
        <v>13290</v>
      </c>
      <c r="D12" s="92"/>
      <c r="E12" s="98"/>
      <c r="F12" s="99"/>
      <c r="G12" s="82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0" ht="12.75">
      <c r="A13" s="95" t="s">
        <v>16</v>
      </c>
      <c r="B13" s="96" t="s">
        <v>212</v>
      </c>
      <c r="C13" s="97">
        <v>17</v>
      </c>
      <c r="D13" s="92"/>
      <c r="E13" s="98"/>
      <c r="F13" s="99"/>
      <c r="G13" s="82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0" ht="12.75">
      <c r="A14" s="95" t="s">
        <v>17</v>
      </c>
      <c r="B14" s="96" t="s">
        <v>213</v>
      </c>
      <c r="C14" s="97">
        <v>0</v>
      </c>
      <c r="D14" s="92"/>
      <c r="E14" s="98"/>
      <c r="F14" s="99"/>
      <c r="G14" s="82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1:20" ht="12.75">
      <c r="A15" s="95" t="s">
        <v>19</v>
      </c>
      <c r="B15" s="96" t="s">
        <v>214</v>
      </c>
      <c r="C15" s="97">
        <v>0</v>
      </c>
      <c r="D15" s="92"/>
      <c r="E15" s="98"/>
      <c r="F15" s="99"/>
      <c r="G15" s="82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0" ht="12.75">
      <c r="A16" s="100" t="s">
        <v>20</v>
      </c>
      <c r="B16" s="101" t="s">
        <v>215</v>
      </c>
      <c r="C16" s="102">
        <f>SUM(C13:C15)</f>
        <v>17</v>
      </c>
      <c r="D16" s="92"/>
      <c r="E16" s="98"/>
      <c r="F16" s="99"/>
      <c r="G16" s="82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0" ht="12.75">
      <c r="A17" s="100" t="s">
        <v>21</v>
      </c>
      <c r="B17" s="101" t="s">
        <v>216</v>
      </c>
      <c r="C17" s="102">
        <f>C12-C16</f>
        <v>13273</v>
      </c>
      <c r="D17" s="92"/>
      <c r="E17" s="98"/>
      <c r="F17" s="99"/>
      <c r="G17" s="82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1:20" ht="12.75">
      <c r="A18" s="95" t="s">
        <v>22</v>
      </c>
      <c r="B18" s="96" t="s">
        <v>217</v>
      </c>
      <c r="C18" s="97">
        <v>0</v>
      </c>
      <c r="D18" s="92"/>
      <c r="E18" s="98"/>
      <c r="F18" s="99"/>
      <c r="G18" s="82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1:20" ht="12.75">
      <c r="A19" s="95" t="s">
        <v>23</v>
      </c>
      <c r="B19" s="96" t="s">
        <v>218</v>
      </c>
      <c r="C19" s="97">
        <v>0</v>
      </c>
      <c r="D19" s="92"/>
      <c r="E19" s="98"/>
      <c r="F19" s="99"/>
      <c r="G19" s="82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2.75">
      <c r="A20" s="100" t="s">
        <v>24</v>
      </c>
      <c r="B20" s="104" t="s">
        <v>219</v>
      </c>
      <c r="C20" s="102">
        <f>SUM(C18:C19)</f>
        <v>0</v>
      </c>
      <c r="D20" s="92"/>
      <c r="E20" s="98"/>
      <c r="F20" s="99"/>
      <c r="G20" s="82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1:20" ht="12.75">
      <c r="A21" s="100" t="s">
        <v>25</v>
      </c>
      <c r="B21" s="104" t="s">
        <v>220</v>
      </c>
      <c r="C21" s="103">
        <v>0</v>
      </c>
      <c r="D21" s="92"/>
      <c r="E21" s="98"/>
      <c r="F21" s="99"/>
      <c r="G21" s="82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2.75">
      <c r="A22" s="100" t="s">
        <v>26</v>
      </c>
      <c r="B22" s="101" t="s">
        <v>221</v>
      </c>
      <c r="C22" s="105">
        <f>C7+C8+C17-C20-C21</f>
        <v>13481</v>
      </c>
      <c r="D22" s="92"/>
      <c r="E22" s="98"/>
      <c r="F22" s="99"/>
      <c r="G22" s="82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1:20" ht="12.75">
      <c r="A23" s="95" t="s">
        <v>28</v>
      </c>
      <c r="B23" s="96" t="s">
        <v>222</v>
      </c>
      <c r="C23" s="97">
        <v>0</v>
      </c>
      <c r="D23" s="92"/>
      <c r="E23" s="98"/>
      <c r="F23" s="99"/>
      <c r="G23" s="82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1:20" ht="12.75">
      <c r="A24" s="95" t="s">
        <v>29</v>
      </c>
      <c r="B24" s="96" t="s">
        <v>223</v>
      </c>
      <c r="C24" s="97">
        <v>0</v>
      </c>
      <c r="D24" s="92"/>
      <c r="E24" s="98"/>
      <c r="F24" s="99"/>
      <c r="G24" s="82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1:20" ht="12.75">
      <c r="A25" s="95" t="s">
        <v>34</v>
      </c>
      <c r="B25" s="96" t="s">
        <v>224</v>
      </c>
      <c r="C25" s="97">
        <v>31198</v>
      </c>
      <c r="D25" s="92"/>
      <c r="E25" s="98"/>
      <c r="F25" s="99"/>
      <c r="G25" s="82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2.75">
      <c r="A26" s="95" t="s">
        <v>35</v>
      </c>
      <c r="B26" s="96" t="s">
        <v>225</v>
      </c>
      <c r="C26" s="97">
        <v>0</v>
      </c>
      <c r="D26" s="92"/>
      <c r="E26" s="98"/>
      <c r="F26" s="99"/>
      <c r="G26" s="82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2.75">
      <c r="A27" s="100" t="s">
        <v>67</v>
      </c>
      <c r="B27" s="104" t="s">
        <v>226</v>
      </c>
      <c r="C27" s="106">
        <f>SUM(C23:C26)</f>
        <v>31198</v>
      </c>
      <c r="D27" s="92"/>
      <c r="E27" s="98"/>
      <c r="F27" s="99"/>
      <c r="G27" s="82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2.75">
      <c r="A28" s="95" t="s">
        <v>102</v>
      </c>
      <c r="B28" s="96" t="s">
        <v>227</v>
      </c>
      <c r="C28" s="107">
        <v>-7525</v>
      </c>
      <c r="D28" s="92"/>
      <c r="E28" s="98"/>
      <c r="F28" s="99"/>
      <c r="G28" s="82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1:20" ht="12.75">
      <c r="A29" s="108" t="s">
        <v>129</v>
      </c>
      <c r="B29" s="109" t="s">
        <v>228</v>
      </c>
      <c r="C29" s="110">
        <f>C22+C27+C28</f>
        <v>37154</v>
      </c>
      <c r="D29" s="92"/>
      <c r="E29" s="111"/>
      <c r="F29" s="112">
        <f>C29</f>
        <v>37154</v>
      </c>
      <c r="G29" s="113"/>
      <c r="H29" s="114">
        <v>505</v>
      </c>
      <c r="I29" s="114">
        <v>198</v>
      </c>
      <c r="J29" s="114">
        <v>31426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5025</v>
      </c>
      <c r="T29" s="112">
        <f>SUM(H29:S29)</f>
        <v>37154</v>
      </c>
    </row>
    <row r="30" spans="1:20" ht="12.75">
      <c r="A30" s="95" t="s">
        <v>130</v>
      </c>
      <c r="B30" s="96" t="s">
        <v>229</v>
      </c>
      <c r="C30" s="97">
        <v>0</v>
      </c>
      <c r="D30" s="92"/>
      <c r="E30" s="115"/>
      <c r="F30" s="116"/>
      <c r="G30" s="117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1:20" ht="12.75">
      <c r="A31" s="95" t="s">
        <v>131</v>
      </c>
      <c r="B31" s="96" t="s">
        <v>230</v>
      </c>
      <c r="C31" s="97">
        <v>0</v>
      </c>
      <c r="D31" s="92"/>
      <c r="E31" s="118">
        <v>-20299</v>
      </c>
      <c r="F31" s="119">
        <f>E31</f>
        <v>-20299</v>
      </c>
      <c r="G31" s="82"/>
      <c r="H31" s="120">
        <v>-505</v>
      </c>
      <c r="I31" s="120">
        <v>-198</v>
      </c>
      <c r="J31" s="120">
        <v>-14571</v>
      </c>
      <c r="K31" s="120">
        <v>0</v>
      </c>
      <c r="L31" s="120">
        <v>0</v>
      </c>
      <c r="M31" s="120">
        <v>0</v>
      </c>
      <c r="N31" s="120">
        <v>0</v>
      </c>
      <c r="O31" s="120"/>
      <c r="P31" s="120">
        <v>0</v>
      </c>
      <c r="Q31" s="120"/>
      <c r="R31" s="120">
        <v>0</v>
      </c>
      <c r="S31" s="120">
        <v>-5025</v>
      </c>
      <c r="T31" s="121">
        <f>SUM(H31:S31)</f>
        <v>-20299</v>
      </c>
    </row>
    <row r="32" spans="1:20" ht="12.75">
      <c r="A32" s="108" t="s">
        <v>108</v>
      </c>
      <c r="B32" s="109" t="s">
        <v>231</v>
      </c>
      <c r="C32" s="110">
        <f>SUM(C29:C31)</f>
        <v>37154</v>
      </c>
      <c r="D32" s="122"/>
      <c r="E32" s="112">
        <f>E31</f>
        <v>-20299</v>
      </c>
      <c r="F32" s="112">
        <f>SUM(C32:E32)</f>
        <v>16855</v>
      </c>
      <c r="G32" s="113"/>
      <c r="H32" s="112">
        <f>H29+H31</f>
        <v>0</v>
      </c>
      <c r="I32" s="112">
        <f aca="true" t="shared" si="0" ref="I32:T32">I29+I31</f>
        <v>0</v>
      </c>
      <c r="J32" s="112">
        <f t="shared" si="0"/>
        <v>16855</v>
      </c>
      <c r="K32" s="112">
        <f t="shared" si="0"/>
        <v>0</v>
      </c>
      <c r="L32" s="112">
        <f t="shared" si="0"/>
        <v>0</v>
      </c>
      <c r="M32" s="112">
        <f t="shared" si="0"/>
        <v>0</v>
      </c>
      <c r="N32" s="112">
        <f t="shared" si="0"/>
        <v>0</v>
      </c>
      <c r="O32" s="112">
        <f t="shared" si="0"/>
        <v>0</v>
      </c>
      <c r="P32" s="112">
        <f t="shared" si="0"/>
        <v>0</v>
      </c>
      <c r="Q32" s="112">
        <f t="shared" si="0"/>
        <v>0</v>
      </c>
      <c r="R32" s="112">
        <f t="shared" si="0"/>
        <v>0</v>
      </c>
      <c r="S32" s="112">
        <f t="shared" si="0"/>
        <v>0</v>
      </c>
      <c r="T32" s="112">
        <f t="shared" si="0"/>
        <v>16855</v>
      </c>
    </row>
    <row r="33" spans="1:20" ht="12.75">
      <c r="A33" s="74" t="s">
        <v>103</v>
      </c>
      <c r="B33" s="90" t="s">
        <v>232</v>
      </c>
      <c r="C33" s="123">
        <v>0</v>
      </c>
      <c r="D33" s="81"/>
      <c r="E33" s="120"/>
      <c r="F33" s="124"/>
      <c r="G33" s="82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ht="12.75">
      <c r="A34" s="125" t="s">
        <v>132</v>
      </c>
      <c r="B34" s="126" t="s">
        <v>233</v>
      </c>
      <c r="C34" s="123">
        <v>16855</v>
      </c>
      <c r="D34" s="81"/>
      <c r="E34" s="120"/>
      <c r="F34" s="119">
        <f>SUM(C34:E34)</f>
        <v>16855</v>
      </c>
      <c r="G34" s="82"/>
      <c r="H34" s="120">
        <v>0</v>
      </c>
      <c r="I34" s="120">
        <v>0</v>
      </c>
      <c r="J34" s="120">
        <v>16855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1">
        <f>SUM(H34:S34)</f>
        <v>16855</v>
      </c>
    </row>
    <row r="35" spans="1:20" ht="12.75">
      <c r="A35" s="108"/>
      <c r="B35" s="127" t="s">
        <v>234</v>
      </c>
      <c r="C35" s="128">
        <f>SUM(C33:C34)</f>
        <v>16855</v>
      </c>
      <c r="D35" s="81"/>
      <c r="E35" s="128">
        <f>SUM(E33:E34)</f>
        <v>0</v>
      </c>
      <c r="F35" s="128">
        <f>SUM(F33:F34)</f>
        <v>16855</v>
      </c>
      <c r="G35" s="113"/>
      <c r="H35" s="128">
        <f>SUM(H33:H34)</f>
        <v>0</v>
      </c>
      <c r="I35" s="128">
        <f aca="true" t="shared" si="1" ref="I35:T35">SUM(I33:I34)</f>
        <v>0</v>
      </c>
      <c r="J35" s="128">
        <f t="shared" si="1"/>
        <v>16855</v>
      </c>
      <c r="K35" s="128">
        <f t="shared" si="1"/>
        <v>0</v>
      </c>
      <c r="L35" s="128">
        <f t="shared" si="1"/>
        <v>0</v>
      </c>
      <c r="M35" s="128">
        <f t="shared" si="1"/>
        <v>0</v>
      </c>
      <c r="N35" s="128">
        <f t="shared" si="1"/>
        <v>0</v>
      </c>
      <c r="O35" s="128">
        <f t="shared" si="1"/>
        <v>0</v>
      </c>
      <c r="P35" s="128">
        <f t="shared" si="1"/>
        <v>0</v>
      </c>
      <c r="Q35" s="128">
        <f t="shared" si="1"/>
        <v>0</v>
      </c>
      <c r="R35" s="128">
        <f t="shared" si="1"/>
        <v>0</v>
      </c>
      <c r="S35" s="128">
        <f t="shared" si="1"/>
        <v>0</v>
      </c>
      <c r="T35" s="128">
        <f t="shared" si="1"/>
        <v>16855</v>
      </c>
    </row>
    <row r="36" spans="1:20" ht="12.75">
      <c r="A36" s="100" t="s">
        <v>107</v>
      </c>
      <c r="B36" s="104" t="s">
        <v>235</v>
      </c>
      <c r="C36" s="103">
        <v>16855</v>
      </c>
      <c r="D36" s="81"/>
      <c r="E36" s="129">
        <f>F36-C36</f>
        <v>0</v>
      </c>
      <c r="F36" s="129">
        <f>H35+I35+J35+Q35</f>
        <v>16855</v>
      </c>
      <c r="G36" s="82"/>
      <c r="H36" s="129">
        <f>H35</f>
        <v>0</v>
      </c>
      <c r="I36" s="129">
        <f>I35</f>
        <v>0</v>
      </c>
      <c r="J36" s="129">
        <f>J35</f>
        <v>16855</v>
      </c>
      <c r="K36" s="129">
        <f aca="true" t="shared" si="2" ref="K36:P36">K35</f>
        <v>0</v>
      </c>
      <c r="L36" s="129">
        <f t="shared" si="2"/>
        <v>0</v>
      </c>
      <c r="M36" s="129">
        <f t="shared" si="2"/>
        <v>0</v>
      </c>
      <c r="N36" s="129">
        <f t="shared" si="2"/>
        <v>0</v>
      </c>
      <c r="O36" s="129">
        <f t="shared" si="2"/>
        <v>0</v>
      </c>
      <c r="P36" s="129">
        <f t="shared" si="2"/>
        <v>0</v>
      </c>
      <c r="Q36" s="129">
        <f>Q35</f>
        <v>0</v>
      </c>
      <c r="R36" s="130"/>
      <c r="S36" s="130"/>
      <c r="T36" s="129">
        <f>SUM(H36:S36)</f>
        <v>16855</v>
      </c>
    </row>
    <row r="37" spans="1:20" ht="12.75">
      <c r="A37" s="100" t="s">
        <v>133</v>
      </c>
      <c r="B37" s="104" t="s">
        <v>236</v>
      </c>
      <c r="C37" s="102">
        <f>C35-C36</f>
        <v>0</v>
      </c>
      <c r="D37" s="81"/>
      <c r="E37" s="129">
        <f>F37-C37</f>
        <v>0</v>
      </c>
      <c r="F37" s="131">
        <f>F35-F36</f>
        <v>0</v>
      </c>
      <c r="G37" s="82"/>
      <c r="H37" s="131">
        <f>H35-H36</f>
        <v>0</v>
      </c>
      <c r="I37" s="131">
        <f aca="true" t="shared" si="3" ref="I37:T37">I35-I36</f>
        <v>0</v>
      </c>
      <c r="J37" s="131">
        <f t="shared" si="3"/>
        <v>0</v>
      </c>
      <c r="K37" s="131">
        <f t="shared" si="3"/>
        <v>0</v>
      </c>
      <c r="L37" s="131">
        <f t="shared" si="3"/>
        <v>0</v>
      </c>
      <c r="M37" s="131">
        <f t="shared" si="3"/>
        <v>0</v>
      </c>
      <c r="N37" s="131">
        <f t="shared" si="3"/>
        <v>0</v>
      </c>
      <c r="O37" s="131">
        <f t="shared" si="3"/>
        <v>0</v>
      </c>
      <c r="P37" s="131">
        <f t="shared" si="3"/>
        <v>0</v>
      </c>
      <c r="Q37" s="131">
        <f t="shared" si="3"/>
        <v>0</v>
      </c>
      <c r="R37" s="131">
        <f t="shared" si="3"/>
        <v>0</v>
      </c>
      <c r="S37" s="131">
        <f t="shared" si="3"/>
        <v>0</v>
      </c>
      <c r="T37" s="131">
        <f t="shared" si="3"/>
        <v>0</v>
      </c>
    </row>
    <row r="38" spans="1:20" ht="12.75">
      <c r="A38" s="132"/>
      <c r="B38" s="133"/>
      <c r="C38" s="134"/>
      <c r="D38" s="81"/>
      <c r="E38" s="135"/>
      <c r="F38" s="135"/>
      <c r="G38" s="82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1:20" ht="12.75">
      <c r="A39" s="136" t="s">
        <v>104</v>
      </c>
      <c r="B39" s="137" t="s">
        <v>237</v>
      </c>
      <c r="C39" s="138">
        <f>C32-C35</f>
        <v>20299</v>
      </c>
      <c r="D39" s="81"/>
      <c r="E39" s="138">
        <f>E32-E35</f>
        <v>-20299</v>
      </c>
      <c r="F39" s="138">
        <f>F32-F35</f>
        <v>0</v>
      </c>
      <c r="G39" s="113"/>
      <c r="H39" s="138">
        <f>H32-H35</f>
        <v>0</v>
      </c>
      <c r="I39" s="138">
        <f aca="true" t="shared" si="4" ref="I39:T39">I32-I35</f>
        <v>0</v>
      </c>
      <c r="J39" s="138">
        <f t="shared" si="4"/>
        <v>0</v>
      </c>
      <c r="K39" s="138">
        <f t="shared" si="4"/>
        <v>0</v>
      </c>
      <c r="L39" s="138">
        <f t="shared" si="4"/>
        <v>0</v>
      </c>
      <c r="M39" s="138">
        <f t="shared" si="4"/>
        <v>0</v>
      </c>
      <c r="N39" s="138">
        <f t="shared" si="4"/>
        <v>0</v>
      </c>
      <c r="O39" s="138">
        <f t="shared" si="4"/>
        <v>0</v>
      </c>
      <c r="P39" s="138">
        <f t="shared" si="4"/>
        <v>0</v>
      </c>
      <c r="Q39" s="138">
        <f t="shared" si="4"/>
        <v>0</v>
      </c>
      <c r="R39" s="138">
        <f t="shared" si="4"/>
        <v>0</v>
      </c>
      <c r="S39" s="138">
        <f t="shared" si="4"/>
        <v>0</v>
      </c>
      <c r="T39" s="138">
        <f t="shared" si="4"/>
        <v>0</v>
      </c>
    </row>
    <row r="40" spans="1:20" ht="12.75">
      <c r="A40" s="74" t="s">
        <v>184</v>
      </c>
      <c r="B40" s="90" t="s">
        <v>238</v>
      </c>
      <c r="C40" s="139">
        <v>15274</v>
      </c>
      <c r="D40" s="81"/>
      <c r="E40" s="139">
        <v>-15274</v>
      </c>
      <c r="F40" s="129">
        <f>C40+E40</f>
        <v>0</v>
      </c>
      <c r="G40" s="82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</row>
    <row r="41" spans="1:20" ht="12.75">
      <c r="A41" s="100" t="s">
        <v>185</v>
      </c>
      <c r="B41" s="104" t="s">
        <v>239</v>
      </c>
      <c r="C41" s="102">
        <f>C39-C40</f>
        <v>5025</v>
      </c>
      <c r="D41" s="81"/>
      <c r="E41" s="102">
        <f>E39-E40</f>
        <v>-5025</v>
      </c>
      <c r="F41" s="129">
        <f>C41+E41</f>
        <v>0</v>
      </c>
      <c r="G41" s="82"/>
      <c r="H41" s="102">
        <f>H39-H40</f>
        <v>0</v>
      </c>
      <c r="I41" s="102">
        <f aca="true" t="shared" si="5" ref="I41:T41">I39-I40</f>
        <v>0</v>
      </c>
      <c r="J41" s="102">
        <f t="shared" si="5"/>
        <v>0</v>
      </c>
      <c r="K41" s="102">
        <f t="shared" si="5"/>
        <v>0</v>
      </c>
      <c r="L41" s="102">
        <f t="shared" si="5"/>
        <v>0</v>
      </c>
      <c r="M41" s="102">
        <f t="shared" si="5"/>
        <v>0</v>
      </c>
      <c r="N41" s="102">
        <f t="shared" si="5"/>
        <v>0</v>
      </c>
      <c r="O41" s="102">
        <f t="shared" si="5"/>
        <v>0</v>
      </c>
      <c r="P41" s="102">
        <f t="shared" si="5"/>
        <v>0</v>
      </c>
      <c r="Q41" s="102">
        <f t="shared" si="5"/>
        <v>0</v>
      </c>
      <c r="R41" s="102">
        <f t="shared" si="5"/>
        <v>0</v>
      </c>
      <c r="S41" s="102">
        <f t="shared" si="5"/>
        <v>0</v>
      </c>
      <c r="T41" s="102">
        <f t="shared" si="5"/>
        <v>0</v>
      </c>
    </row>
    <row r="42" spans="1:20" ht="12.75">
      <c r="A42" s="140"/>
      <c r="B42" s="141" t="s">
        <v>240</v>
      </c>
      <c r="C42" s="142">
        <f>C23+C25+C28+C31</f>
        <v>23673</v>
      </c>
      <c r="D42" s="143"/>
      <c r="E42" s="144">
        <f>E23+E25+E28+E31</f>
        <v>-20299</v>
      </c>
      <c r="F42" s="144">
        <f>SUM(C42:E42)</f>
        <v>3374</v>
      </c>
      <c r="G42" s="145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</row>
    <row r="43" spans="1:20" ht="12.75">
      <c r="A43" s="136"/>
      <c r="B43" s="147" t="s">
        <v>241</v>
      </c>
      <c r="C43" s="148"/>
      <c r="D43" s="143"/>
      <c r="E43" s="148"/>
      <c r="F43" s="138">
        <f>IF(F42&gt;0,F42,0)</f>
        <v>3374</v>
      </c>
      <c r="G43" s="146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</row>
    <row r="44" spans="1:20" ht="12.75">
      <c r="A44" s="136"/>
      <c r="B44" s="147" t="s">
        <v>242</v>
      </c>
      <c r="C44" s="148"/>
      <c r="D44" s="143"/>
      <c r="E44" s="148"/>
      <c r="F44" s="138">
        <f>IF(F42&lt;0,-F42,0)</f>
        <v>0</v>
      </c>
      <c r="G44" s="146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1:20" ht="12.75">
      <c r="A45" s="74"/>
      <c r="B45" s="74"/>
      <c r="C45" s="75" t="s">
        <v>270</v>
      </c>
      <c r="D45" s="75"/>
      <c r="E45" s="76" t="s">
        <v>194</v>
      </c>
      <c r="F45" s="76" t="s">
        <v>176</v>
      </c>
      <c r="G45" s="76"/>
      <c r="H45" s="77" t="s">
        <v>114</v>
      </c>
      <c r="I45" s="77" t="s">
        <v>115</v>
      </c>
      <c r="J45" s="77" t="s">
        <v>116</v>
      </c>
      <c r="K45" s="77" t="s">
        <v>170</v>
      </c>
      <c r="L45" s="77"/>
      <c r="M45" s="77" t="s">
        <v>171</v>
      </c>
      <c r="N45" s="77"/>
      <c r="O45" s="77" t="s">
        <v>169</v>
      </c>
      <c r="P45" s="77" t="s">
        <v>97</v>
      </c>
      <c r="Q45" s="77" t="s">
        <v>118</v>
      </c>
      <c r="R45" s="77" t="s">
        <v>119</v>
      </c>
      <c r="S45" s="77" t="s">
        <v>120</v>
      </c>
      <c r="T45" s="77" t="s">
        <v>112</v>
      </c>
    </row>
    <row r="46" spans="1:20" ht="12.75">
      <c r="A46" s="79" t="s">
        <v>195</v>
      </c>
      <c r="B46" s="80" t="s">
        <v>271</v>
      </c>
      <c r="C46" s="81" t="s">
        <v>243</v>
      </c>
      <c r="D46" s="81"/>
      <c r="E46" s="82" t="s">
        <v>198</v>
      </c>
      <c r="F46" s="82" t="s">
        <v>199</v>
      </c>
      <c r="G46" s="82"/>
      <c r="H46" s="83" t="s">
        <v>121</v>
      </c>
      <c r="I46" s="83" t="s">
        <v>122</v>
      </c>
      <c r="J46" s="83" t="s">
        <v>172</v>
      </c>
      <c r="K46" s="83" t="s">
        <v>124</v>
      </c>
      <c r="L46" s="83"/>
      <c r="M46" s="83" t="s">
        <v>173</v>
      </c>
      <c r="N46" s="83"/>
      <c r="O46" s="83" t="s">
        <v>163</v>
      </c>
      <c r="P46" s="83" t="s">
        <v>200</v>
      </c>
      <c r="Q46" s="83" t="s">
        <v>126</v>
      </c>
      <c r="R46" s="83" t="s">
        <v>123</v>
      </c>
      <c r="S46" s="83" t="s">
        <v>123</v>
      </c>
      <c r="T46" s="83" t="s">
        <v>174</v>
      </c>
    </row>
    <row r="47" spans="1:20" ht="12.75">
      <c r="A47" s="84" t="s">
        <v>201</v>
      </c>
      <c r="B47" s="85">
        <v>398017</v>
      </c>
      <c r="C47" s="86" t="s">
        <v>202</v>
      </c>
      <c r="D47" s="81"/>
      <c r="E47" s="82" t="s">
        <v>180</v>
      </c>
      <c r="F47" s="87" t="s">
        <v>177</v>
      </c>
      <c r="G47" s="82"/>
      <c r="H47" s="88"/>
      <c r="I47" s="89" t="s">
        <v>127</v>
      </c>
      <c r="J47" s="88"/>
      <c r="K47" s="83" t="s">
        <v>123</v>
      </c>
      <c r="L47" s="83"/>
      <c r="M47" s="89" t="s">
        <v>98</v>
      </c>
      <c r="N47" s="89"/>
      <c r="O47" s="89"/>
      <c r="P47" s="89"/>
      <c r="Q47" s="89" t="s">
        <v>175</v>
      </c>
      <c r="R47" s="89" t="s">
        <v>128</v>
      </c>
      <c r="S47" s="89" t="s">
        <v>128</v>
      </c>
      <c r="T47" s="89"/>
    </row>
    <row r="48" spans="1:20" ht="12.75">
      <c r="A48" s="74" t="s">
        <v>5</v>
      </c>
      <c r="B48" s="90" t="s">
        <v>203</v>
      </c>
      <c r="C48" s="91"/>
      <c r="D48" s="92"/>
      <c r="E48" s="93"/>
      <c r="F48" s="94"/>
      <c r="G48" s="82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1:20" ht="12.75">
      <c r="A49" s="95" t="s">
        <v>60</v>
      </c>
      <c r="B49" s="96" t="s">
        <v>204</v>
      </c>
      <c r="C49" s="149">
        <f>C93+C137+C181+C225+C269+C313+C357+C401+C445+C489+C533+C577+C621+C665</f>
        <v>171732</v>
      </c>
      <c r="D49" s="162"/>
      <c r="E49" s="161"/>
      <c r="F49" s="163"/>
      <c r="G49" s="157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</row>
    <row r="50" spans="1:20" ht="12.75">
      <c r="A50" s="95" t="s">
        <v>61</v>
      </c>
      <c r="B50" s="96" t="s">
        <v>205</v>
      </c>
      <c r="C50" s="149">
        <f>C94+C138+C182+C226+C270+C314+C358+C402+C446+C490+C534+C578+C622+C666</f>
        <v>0</v>
      </c>
      <c r="D50" s="162"/>
      <c r="E50" s="161"/>
      <c r="F50" s="163"/>
      <c r="G50" s="157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</row>
    <row r="51" spans="1:20" ht="12.75">
      <c r="A51" s="100" t="s">
        <v>64</v>
      </c>
      <c r="B51" s="101" t="s">
        <v>206</v>
      </c>
      <c r="C51" s="102">
        <f>SUM(C49:C50)</f>
        <v>171732</v>
      </c>
      <c r="D51" s="162"/>
      <c r="E51" s="161"/>
      <c r="F51" s="163"/>
      <c r="G51" s="157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</row>
    <row r="52" spans="1:20" ht="12.75">
      <c r="A52" s="100" t="s">
        <v>66</v>
      </c>
      <c r="B52" s="101" t="s">
        <v>207</v>
      </c>
      <c r="C52" s="150">
        <f>C96+C140+C184+C228+C272+C316+C360+C404+C448+C492+C536+C580+C624+C668</f>
        <v>0</v>
      </c>
      <c r="D52" s="162"/>
      <c r="E52" s="161"/>
      <c r="F52" s="163"/>
      <c r="G52" s="157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</row>
    <row r="53" spans="1:20" ht="12.75">
      <c r="A53" s="95" t="s">
        <v>63</v>
      </c>
      <c r="B53" s="96" t="s">
        <v>208</v>
      </c>
      <c r="C53" s="149">
        <f>C97+C141+C185+C229+C273+C317+C361+C405+C449+C493+C537+C581+C625+C669</f>
        <v>3409</v>
      </c>
      <c r="D53" s="162"/>
      <c r="E53" s="161"/>
      <c r="F53" s="163"/>
      <c r="G53" s="157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</row>
    <row r="54" spans="1:20" ht="12.75">
      <c r="A54" s="95" t="s">
        <v>113</v>
      </c>
      <c r="B54" s="96" t="s">
        <v>209</v>
      </c>
      <c r="C54" s="149">
        <f>C98+C142+C186+C230+C274+C318+C362+C406+C450+C494+C538+C582+C626+C670</f>
        <v>12705</v>
      </c>
      <c r="D54" s="162"/>
      <c r="E54" s="161"/>
      <c r="F54" s="163"/>
      <c r="G54" s="157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</row>
    <row r="55" spans="1:20" ht="12.75">
      <c r="A55" s="95" t="s">
        <v>12</v>
      </c>
      <c r="B55" s="96" t="s">
        <v>210</v>
      </c>
      <c r="C55" s="149">
        <f>C99+C143+C187+C231+C275+C319+C363+C407+C451+C495+C539+C583+C627+C671</f>
        <v>0</v>
      </c>
      <c r="D55" s="162"/>
      <c r="E55" s="161"/>
      <c r="F55" s="163"/>
      <c r="G55" s="157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</row>
    <row r="56" spans="1:20" ht="12.75">
      <c r="A56" s="100" t="s">
        <v>14</v>
      </c>
      <c r="B56" s="101" t="s">
        <v>211</v>
      </c>
      <c r="C56" s="102">
        <f>SUM(C53:C55)</f>
        <v>16114</v>
      </c>
      <c r="D56" s="162"/>
      <c r="E56" s="161"/>
      <c r="F56" s="163"/>
      <c r="G56" s="157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</row>
    <row r="57" spans="1:20" ht="12.75">
      <c r="A57" s="95" t="s">
        <v>16</v>
      </c>
      <c r="B57" s="96" t="s">
        <v>212</v>
      </c>
      <c r="C57" s="149">
        <f>C101+C145+C189+C233+C277+C321+C365+C409+C453+C497+C541+C585+C629+C673</f>
        <v>5228</v>
      </c>
      <c r="D57" s="162"/>
      <c r="E57" s="161"/>
      <c r="F57" s="163"/>
      <c r="G57" s="157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</row>
    <row r="58" spans="1:20" ht="12.75">
      <c r="A58" s="95" t="s">
        <v>17</v>
      </c>
      <c r="B58" s="96" t="s">
        <v>213</v>
      </c>
      <c r="C58" s="149">
        <f>C102+C146+C190+C234+C278+C322+C366+C410+C454+C498+C542+C586+C630+C674</f>
        <v>6966</v>
      </c>
      <c r="D58" s="162"/>
      <c r="E58" s="161"/>
      <c r="F58" s="163"/>
      <c r="G58" s="157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</row>
    <row r="59" spans="1:20" ht="12.75">
      <c r="A59" s="95" t="s">
        <v>19</v>
      </c>
      <c r="B59" s="96" t="s">
        <v>214</v>
      </c>
      <c r="C59" s="149">
        <f>C103+C147+C191+C235+C279+C323+C367+C411+C455+C499+C543+C587+C631+C675</f>
        <v>0</v>
      </c>
      <c r="D59" s="162"/>
      <c r="E59" s="161"/>
      <c r="F59" s="163"/>
      <c r="G59" s="157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</row>
    <row r="60" spans="1:20" ht="12.75">
      <c r="A60" s="100" t="s">
        <v>20</v>
      </c>
      <c r="B60" s="101" t="s">
        <v>215</v>
      </c>
      <c r="C60" s="102">
        <f>SUM(C57:C59)</f>
        <v>12194</v>
      </c>
      <c r="D60" s="162"/>
      <c r="E60" s="161"/>
      <c r="F60" s="163"/>
      <c r="G60" s="157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</row>
    <row r="61" spans="1:20" ht="12.75">
      <c r="A61" s="100" t="s">
        <v>21</v>
      </c>
      <c r="B61" s="101" t="s">
        <v>216</v>
      </c>
      <c r="C61" s="102">
        <f>C56-C60</f>
        <v>3920</v>
      </c>
      <c r="D61" s="162"/>
      <c r="E61" s="161"/>
      <c r="F61" s="163"/>
      <c r="G61" s="157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</row>
    <row r="62" spans="1:20" ht="12.75">
      <c r="A62" s="95" t="s">
        <v>22</v>
      </c>
      <c r="B62" s="96" t="s">
        <v>217</v>
      </c>
      <c r="C62" s="149">
        <f>C106+C150+C194+C238+C282+C326+C370+C414+C458+C502+C546+C590+C634+C678</f>
        <v>-3212</v>
      </c>
      <c r="D62" s="162"/>
      <c r="E62" s="161"/>
      <c r="F62" s="163"/>
      <c r="G62" s="157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</row>
    <row r="63" spans="1:20" ht="12.75">
      <c r="A63" s="95" t="s">
        <v>23</v>
      </c>
      <c r="B63" s="96" t="s">
        <v>218</v>
      </c>
      <c r="C63" s="149">
        <f>C107+C151+C195+C239+C283+C327+C371+C415+C459+C503+C547+C591+C635+C679</f>
        <v>0</v>
      </c>
      <c r="D63" s="162"/>
      <c r="E63" s="161"/>
      <c r="F63" s="163"/>
      <c r="G63" s="157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</row>
    <row r="64" spans="1:20" ht="12.75">
      <c r="A64" s="100" t="s">
        <v>24</v>
      </c>
      <c r="B64" s="104" t="s">
        <v>219</v>
      </c>
      <c r="C64" s="102">
        <f>SUM(C62:C63)</f>
        <v>-3212</v>
      </c>
      <c r="D64" s="162"/>
      <c r="E64" s="161"/>
      <c r="F64" s="163"/>
      <c r="G64" s="157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</row>
    <row r="65" spans="1:20" ht="12.75">
      <c r="A65" s="100" t="s">
        <v>25</v>
      </c>
      <c r="B65" s="104" t="s">
        <v>220</v>
      </c>
      <c r="C65" s="149">
        <f>C109+C153+C197+C241+C285+C329+C373+C417+C461+C505+C549+C593+C637+C681</f>
        <v>0</v>
      </c>
      <c r="D65" s="162"/>
      <c r="E65" s="161"/>
      <c r="F65" s="163"/>
      <c r="G65" s="157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</row>
    <row r="66" spans="1:20" ht="12.75">
      <c r="A66" s="100" t="s">
        <v>26</v>
      </c>
      <c r="B66" s="101" t="s">
        <v>221</v>
      </c>
      <c r="C66" s="150">
        <f>C51+C52+C61-C64-C65</f>
        <v>178864</v>
      </c>
      <c r="D66" s="162"/>
      <c r="E66" s="161"/>
      <c r="F66" s="163"/>
      <c r="G66" s="157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</row>
    <row r="67" spans="1:20" ht="12.75">
      <c r="A67" s="95" t="s">
        <v>28</v>
      </c>
      <c r="B67" s="96" t="s">
        <v>222</v>
      </c>
      <c r="C67" s="149">
        <f>C111+C155+C199+C243+C287+C331+C375+C419+C463+C507+C551+C595+C639+C683</f>
        <v>0</v>
      </c>
      <c r="D67" s="162"/>
      <c r="E67" s="161"/>
      <c r="F67" s="163"/>
      <c r="G67" s="157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</row>
    <row r="68" spans="1:20" ht="12.75">
      <c r="A68" s="95" t="s">
        <v>29</v>
      </c>
      <c r="B68" s="96" t="s">
        <v>223</v>
      </c>
      <c r="C68" s="149">
        <f>C112+C156+C200+C244+C288+C332+C376+C420+C464+C508+C552+C596+C640+C684</f>
        <v>0</v>
      </c>
      <c r="D68" s="162"/>
      <c r="E68" s="161"/>
      <c r="F68" s="163"/>
      <c r="G68" s="157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</row>
    <row r="69" spans="1:20" ht="12.75">
      <c r="A69" s="95" t="s">
        <v>34</v>
      </c>
      <c r="B69" s="96" t="s">
        <v>224</v>
      </c>
      <c r="C69" s="149">
        <f>C113+C157+C201+C245+C289+C333+C377+C421+C465+C509+C553+C597+C641+C685</f>
        <v>92001</v>
      </c>
      <c r="D69" s="162"/>
      <c r="E69" s="161"/>
      <c r="F69" s="163"/>
      <c r="G69" s="157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</row>
    <row r="70" spans="1:20" ht="12.75">
      <c r="A70" s="95" t="s">
        <v>35</v>
      </c>
      <c r="B70" s="96" t="s">
        <v>225</v>
      </c>
      <c r="C70" s="149">
        <f>C114+C158+C202+C246+C290+C334+C378+C422+C466+C510+C554+C598+C642+C686</f>
        <v>0</v>
      </c>
      <c r="D70" s="162"/>
      <c r="E70" s="161"/>
      <c r="F70" s="163"/>
      <c r="G70" s="157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</row>
    <row r="71" spans="1:20" ht="12.75">
      <c r="A71" s="100" t="s">
        <v>67</v>
      </c>
      <c r="B71" s="104" t="s">
        <v>226</v>
      </c>
      <c r="C71" s="106">
        <f>SUM(C67:C70)</f>
        <v>92001</v>
      </c>
      <c r="D71" s="162"/>
      <c r="E71" s="161"/>
      <c r="F71" s="163"/>
      <c r="G71" s="157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</row>
    <row r="72" spans="1:20" ht="12.75">
      <c r="A72" s="95" t="s">
        <v>102</v>
      </c>
      <c r="B72" s="96" t="s">
        <v>227</v>
      </c>
      <c r="C72" s="149">
        <f>C116+C160+C204+C248+C292+C336+C380+C424+C468+C512+C556+C600+C644+C688</f>
        <v>-23379</v>
      </c>
      <c r="D72" s="162"/>
      <c r="E72" s="161"/>
      <c r="F72" s="163"/>
      <c r="G72" s="157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</row>
    <row r="73" spans="1:20" ht="12.75">
      <c r="A73" s="108" t="s">
        <v>129</v>
      </c>
      <c r="B73" s="109" t="s">
        <v>228</v>
      </c>
      <c r="C73" s="110">
        <f>C66+C71+C72</f>
        <v>247486</v>
      </c>
      <c r="D73" s="162"/>
      <c r="E73" s="151"/>
      <c r="F73" s="112">
        <f>C73</f>
        <v>247486</v>
      </c>
      <c r="G73" s="152"/>
      <c r="H73" s="102">
        <f>H117+H161+H205+H249+H293+H337+H381+H425+H469+H513+H557+H601+H645+H689</f>
        <v>31860</v>
      </c>
      <c r="I73" s="102">
        <f aca="true" t="shared" si="6" ref="I73:S73">I117+I161+I205+I249+I293+I337+I381+I425+I469+I513+I557+I601+I645+I689</f>
        <v>-670</v>
      </c>
      <c r="J73" s="102">
        <f t="shared" si="6"/>
        <v>195667</v>
      </c>
      <c r="K73" s="102">
        <f t="shared" si="6"/>
        <v>0</v>
      </c>
      <c r="L73" s="102">
        <f t="shared" si="6"/>
        <v>0</v>
      </c>
      <c r="M73" s="102">
        <f t="shared" si="6"/>
        <v>0</v>
      </c>
      <c r="N73" s="102">
        <f t="shared" si="6"/>
        <v>0</v>
      </c>
      <c r="O73" s="102">
        <f t="shared" si="6"/>
        <v>0</v>
      </c>
      <c r="P73" s="102">
        <f t="shared" si="6"/>
        <v>0</v>
      </c>
      <c r="Q73" s="102">
        <f t="shared" si="6"/>
        <v>7214</v>
      </c>
      <c r="R73" s="102">
        <f t="shared" si="6"/>
        <v>7139</v>
      </c>
      <c r="S73" s="150">
        <f t="shared" si="6"/>
        <v>6276</v>
      </c>
      <c r="T73" s="112">
        <f>SUM(H73:S73)</f>
        <v>247486</v>
      </c>
    </row>
    <row r="74" spans="1:20" ht="12.75">
      <c r="A74" s="95" t="s">
        <v>130</v>
      </c>
      <c r="B74" s="96" t="s">
        <v>229</v>
      </c>
      <c r="C74" s="149">
        <f>C118+C162+C206+C250+C294+C338+C382+C426+C470+C514+C558+C602+C646+C690</f>
        <v>0</v>
      </c>
      <c r="D74" s="162"/>
      <c r="E74" s="153"/>
      <c r="F74" s="154"/>
      <c r="G74" s="155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</row>
    <row r="75" spans="1:20" ht="12.75">
      <c r="A75" s="95" t="s">
        <v>131</v>
      </c>
      <c r="B75" s="96" t="s">
        <v>230</v>
      </c>
      <c r="C75" s="149">
        <f>C119+C163+C207+C251+C295+C339+C383+C427+C471+C515+C559+C603+C647+C691</f>
        <v>0</v>
      </c>
      <c r="D75" s="162"/>
      <c r="E75" s="164">
        <f>E119+E163+E207+E251+E295+E339+E383+E427+E471+E515+E559+E603+E647+E691</f>
        <v>-78313</v>
      </c>
      <c r="F75" s="119">
        <f>E75</f>
        <v>-78313</v>
      </c>
      <c r="G75" s="157"/>
      <c r="H75" s="149">
        <f>H119+H163+H207+H251+H295+H339+H383+H427+H471+H515+H559+H603+H647+H691</f>
        <v>-6121</v>
      </c>
      <c r="I75" s="149">
        <f aca="true" t="shared" si="7" ref="I75:S75">I119+I163+I207+I251+I295+I339+I383+I427+I471+I515+I559+I603+I647+I691</f>
        <v>7412</v>
      </c>
      <c r="J75" s="149">
        <f t="shared" si="7"/>
        <v>-86223</v>
      </c>
      <c r="K75" s="149">
        <f t="shared" si="7"/>
        <v>0</v>
      </c>
      <c r="L75" s="149">
        <f t="shared" si="7"/>
        <v>0</v>
      </c>
      <c r="M75" s="149">
        <f t="shared" si="7"/>
        <v>0</v>
      </c>
      <c r="N75" s="149">
        <f t="shared" si="7"/>
        <v>0</v>
      </c>
      <c r="O75" s="149">
        <f t="shared" si="7"/>
        <v>0</v>
      </c>
      <c r="P75" s="149">
        <f t="shared" si="7"/>
        <v>0</v>
      </c>
      <c r="Q75" s="149">
        <f t="shared" si="7"/>
        <v>456</v>
      </c>
      <c r="R75" s="149">
        <f t="shared" si="7"/>
        <v>852</v>
      </c>
      <c r="S75" s="149">
        <f t="shared" si="7"/>
        <v>5311</v>
      </c>
      <c r="T75" s="121">
        <f>SUM(H75:S75)</f>
        <v>-78313</v>
      </c>
    </row>
    <row r="76" spans="1:20" ht="12.75">
      <c r="A76" s="108" t="s">
        <v>108</v>
      </c>
      <c r="B76" s="109" t="s">
        <v>231</v>
      </c>
      <c r="C76" s="110">
        <f>SUM(C73:C75)</f>
        <v>247486</v>
      </c>
      <c r="D76" s="165"/>
      <c r="E76" s="112">
        <f>E75</f>
        <v>-78313</v>
      </c>
      <c r="F76" s="112">
        <f>SUM(C76:E76)</f>
        <v>169173</v>
      </c>
      <c r="G76" s="152"/>
      <c r="H76" s="112">
        <f>H73+H75</f>
        <v>25739</v>
      </c>
      <c r="I76" s="112">
        <f aca="true" t="shared" si="8" ref="I76:T76">I73+I75</f>
        <v>6742</v>
      </c>
      <c r="J76" s="112">
        <f t="shared" si="8"/>
        <v>109444</v>
      </c>
      <c r="K76" s="112">
        <f t="shared" si="8"/>
        <v>0</v>
      </c>
      <c r="L76" s="112">
        <f t="shared" si="8"/>
        <v>0</v>
      </c>
      <c r="M76" s="112">
        <f t="shared" si="8"/>
        <v>0</v>
      </c>
      <c r="N76" s="112">
        <f t="shared" si="8"/>
        <v>0</v>
      </c>
      <c r="O76" s="112">
        <f t="shared" si="8"/>
        <v>0</v>
      </c>
      <c r="P76" s="112">
        <f t="shared" si="8"/>
        <v>0</v>
      </c>
      <c r="Q76" s="112">
        <f t="shared" si="8"/>
        <v>7670</v>
      </c>
      <c r="R76" s="112">
        <f t="shared" si="8"/>
        <v>7991</v>
      </c>
      <c r="S76" s="112">
        <f t="shared" si="8"/>
        <v>11587</v>
      </c>
      <c r="T76" s="112">
        <f t="shared" si="8"/>
        <v>169173</v>
      </c>
    </row>
    <row r="77" spans="1:20" ht="12.75">
      <c r="A77" s="74" t="s">
        <v>103</v>
      </c>
      <c r="B77" s="90" t="s">
        <v>232</v>
      </c>
      <c r="C77" s="149">
        <f>C121+C165+C209+C253+C297+C341+C385+C429+C473+C517+C561+C605+C649+C693</f>
        <v>0</v>
      </c>
      <c r="D77" s="166"/>
      <c r="E77" s="149">
        <f>E121+E165+E209+E253+E297+E341+E385+E429+E473+E517+E561+E605+E649+E693</f>
        <v>0</v>
      </c>
      <c r="F77" s="149">
        <f>F121+F165+F209+F253+F297+F341+F385+F429+F473+F517+F561+F605+F649+F693</f>
        <v>0</v>
      </c>
      <c r="G77" s="157"/>
      <c r="H77" s="149">
        <f>H121+H165+H209+H253+H297+H341+H385+H429+H473+H517+H561+H605+H649+H693</f>
        <v>0</v>
      </c>
      <c r="I77" s="149">
        <f aca="true" t="shared" si="9" ref="I77:T78">I121+I165+I209+I253+I297+I341+I385+I429+I473+I517+I561+I605+I649+I693</f>
        <v>0</v>
      </c>
      <c r="J77" s="149">
        <f t="shared" si="9"/>
        <v>0</v>
      </c>
      <c r="K77" s="149">
        <f t="shared" si="9"/>
        <v>0</v>
      </c>
      <c r="L77" s="149">
        <f t="shared" si="9"/>
        <v>0</v>
      </c>
      <c r="M77" s="149">
        <f t="shared" si="9"/>
        <v>0</v>
      </c>
      <c r="N77" s="149">
        <f t="shared" si="9"/>
        <v>0</v>
      </c>
      <c r="O77" s="149">
        <f t="shared" si="9"/>
        <v>0</v>
      </c>
      <c r="P77" s="149">
        <f t="shared" si="9"/>
        <v>0</v>
      </c>
      <c r="Q77" s="149">
        <f t="shared" si="9"/>
        <v>0</v>
      </c>
      <c r="R77" s="149">
        <f t="shared" si="9"/>
        <v>0</v>
      </c>
      <c r="S77" s="149">
        <f t="shared" si="9"/>
        <v>0</v>
      </c>
      <c r="T77" s="149">
        <f t="shared" si="9"/>
        <v>0</v>
      </c>
    </row>
    <row r="78" spans="1:20" ht="12.75">
      <c r="A78" s="125" t="s">
        <v>132</v>
      </c>
      <c r="B78" s="126" t="s">
        <v>233</v>
      </c>
      <c r="C78" s="149">
        <f>C122+C166+C210+C254+C298+C342+C386+C430+C474+C518+C562+C606+C650+C694</f>
        <v>162477</v>
      </c>
      <c r="D78" s="166"/>
      <c r="E78" s="164">
        <f>E122+E166+E210+E254+E298+E342+E386+E430+E474+E518+E562+E606+E650+E694</f>
        <v>6696</v>
      </c>
      <c r="F78" s="119">
        <f>SUM(C78:E78)</f>
        <v>169173</v>
      </c>
      <c r="G78" s="157"/>
      <c r="H78" s="149">
        <f>H122+H166+H210+H254+H298+H342+H386+H430+H474+H518+H562+H606+H650+H694</f>
        <v>25739</v>
      </c>
      <c r="I78" s="149">
        <f t="shared" si="9"/>
        <v>6742</v>
      </c>
      <c r="J78" s="149">
        <f t="shared" si="9"/>
        <v>109444</v>
      </c>
      <c r="K78" s="149">
        <f t="shared" si="9"/>
        <v>0</v>
      </c>
      <c r="L78" s="149">
        <f t="shared" si="9"/>
        <v>0</v>
      </c>
      <c r="M78" s="149">
        <f t="shared" si="9"/>
        <v>0</v>
      </c>
      <c r="N78" s="149">
        <f t="shared" si="9"/>
        <v>0</v>
      </c>
      <c r="O78" s="149">
        <f t="shared" si="9"/>
        <v>0</v>
      </c>
      <c r="P78" s="149">
        <f t="shared" si="9"/>
        <v>0</v>
      </c>
      <c r="Q78" s="149">
        <f t="shared" si="9"/>
        <v>7670</v>
      </c>
      <c r="R78" s="149">
        <f t="shared" si="9"/>
        <v>7991</v>
      </c>
      <c r="S78" s="149">
        <f t="shared" si="9"/>
        <v>11587</v>
      </c>
      <c r="T78" s="121">
        <f>SUM(H78:S78)</f>
        <v>169173</v>
      </c>
    </row>
    <row r="79" spans="1:20" ht="12.75">
      <c r="A79" s="108"/>
      <c r="B79" s="127" t="s">
        <v>234</v>
      </c>
      <c r="C79" s="128">
        <f>SUM(C77:C78)</f>
        <v>162477</v>
      </c>
      <c r="D79" s="166"/>
      <c r="E79" s="128">
        <f>SUM(E77:E78)</f>
        <v>6696</v>
      </c>
      <c r="F79" s="128">
        <f>SUM(F77:F78)</f>
        <v>169173</v>
      </c>
      <c r="G79" s="152"/>
      <c r="H79" s="128">
        <f>SUM(H77:H78)</f>
        <v>25739</v>
      </c>
      <c r="I79" s="128">
        <f aca="true" t="shared" si="10" ref="I79:T79">SUM(I77:I78)</f>
        <v>6742</v>
      </c>
      <c r="J79" s="128">
        <f t="shared" si="10"/>
        <v>109444</v>
      </c>
      <c r="K79" s="128">
        <f t="shared" si="10"/>
        <v>0</v>
      </c>
      <c r="L79" s="128">
        <f t="shared" si="10"/>
        <v>0</v>
      </c>
      <c r="M79" s="128">
        <f t="shared" si="10"/>
        <v>0</v>
      </c>
      <c r="N79" s="128">
        <f t="shared" si="10"/>
        <v>0</v>
      </c>
      <c r="O79" s="128">
        <f t="shared" si="10"/>
        <v>0</v>
      </c>
      <c r="P79" s="128">
        <f t="shared" si="10"/>
        <v>0</v>
      </c>
      <c r="Q79" s="128">
        <f t="shared" si="10"/>
        <v>7670</v>
      </c>
      <c r="R79" s="128">
        <f t="shared" si="10"/>
        <v>7991</v>
      </c>
      <c r="S79" s="128">
        <f t="shared" si="10"/>
        <v>11587</v>
      </c>
      <c r="T79" s="128">
        <f t="shared" si="10"/>
        <v>169173</v>
      </c>
    </row>
    <row r="80" spans="1:20" ht="12.75">
      <c r="A80" s="100" t="s">
        <v>107</v>
      </c>
      <c r="B80" s="104" t="s">
        <v>235</v>
      </c>
      <c r="C80" s="149">
        <f>C124+C168+C212+C256+C300+C344+C388+C432+C476+C520+C564+C608+C652+C696</f>
        <v>142774</v>
      </c>
      <c r="D80" s="166"/>
      <c r="E80" s="129">
        <f>F80-C80</f>
        <v>6821</v>
      </c>
      <c r="F80" s="129">
        <f>H79+I79+J79+Q79</f>
        <v>149595</v>
      </c>
      <c r="G80" s="157"/>
      <c r="H80" s="129">
        <f>H79</f>
        <v>25739</v>
      </c>
      <c r="I80" s="129">
        <f>I79</f>
        <v>6742</v>
      </c>
      <c r="J80" s="129">
        <f>J79</f>
        <v>109444</v>
      </c>
      <c r="K80" s="129">
        <f aca="true" t="shared" si="11" ref="K80:P80">K79</f>
        <v>0</v>
      </c>
      <c r="L80" s="129">
        <f t="shared" si="11"/>
        <v>0</v>
      </c>
      <c r="M80" s="129">
        <f t="shared" si="11"/>
        <v>0</v>
      </c>
      <c r="N80" s="129">
        <f t="shared" si="11"/>
        <v>0</v>
      </c>
      <c r="O80" s="129">
        <f t="shared" si="11"/>
        <v>0</v>
      </c>
      <c r="P80" s="129">
        <f t="shared" si="11"/>
        <v>0</v>
      </c>
      <c r="Q80" s="129">
        <f>Q79</f>
        <v>7670</v>
      </c>
      <c r="R80" s="129"/>
      <c r="S80" s="129"/>
      <c r="T80" s="129">
        <f>SUM(H80:S80)</f>
        <v>149595</v>
      </c>
    </row>
    <row r="81" spans="1:20" ht="12.75">
      <c r="A81" s="100" t="s">
        <v>133</v>
      </c>
      <c r="B81" s="104" t="s">
        <v>236</v>
      </c>
      <c r="C81" s="102">
        <f>C79-C80</f>
        <v>19703</v>
      </c>
      <c r="D81" s="166"/>
      <c r="E81" s="129">
        <f>F81-C81</f>
        <v>-125</v>
      </c>
      <c r="F81" s="131">
        <f>F79-F80</f>
        <v>19578</v>
      </c>
      <c r="G81" s="157"/>
      <c r="H81" s="131">
        <f>H79-H80</f>
        <v>0</v>
      </c>
      <c r="I81" s="131">
        <f aca="true" t="shared" si="12" ref="I81:T81">I79-I80</f>
        <v>0</v>
      </c>
      <c r="J81" s="131">
        <f t="shared" si="12"/>
        <v>0</v>
      </c>
      <c r="K81" s="131">
        <f t="shared" si="12"/>
        <v>0</v>
      </c>
      <c r="L81" s="131">
        <f t="shared" si="12"/>
        <v>0</v>
      </c>
      <c r="M81" s="131">
        <f t="shared" si="12"/>
        <v>0</v>
      </c>
      <c r="N81" s="131">
        <f t="shared" si="12"/>
        <v>0</v>
      </c>
      <c r="O81" s="131">
        <f t="shared" si="12"/>
        <v>0</v>
      </c>
      <c r="P81" s="131">
        <f t="shared" si="12"/>
        <v>0</v>
      </c>
      <c r="Q81" s="131">
        <f t="shared" si="12"/>
        <v>0</v>
      </c>
      <c r="R81" s="131">
        <f t="shared" si="12"/>
        <v>7991</v>
      </c>
      <c r="S81" s="131">
        <f t="shared" si="12"/>
        <v>11587</v>
      </c>
      <c r="T81" s="131">
        <f t="shared" si="12"/>
        <v>19578</v>
      </c>
    </row>
    <row r="82" spans="1:20" ht="12.75">
      <c r="A82" s="132"/>
      <c r="B82" s="133"/>
      <c r="C82" s="158"/>
      <c r="D82" s="166"/>
      <c r="E82" s="119"/>
      <c r="F82" s="119"/>
      <c r="G82" s="157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</row>
    <row r="83" spans="1:20" ht="12.75">
      <c r="A83" s="136" t="s">
        <v>104</v>
      </c>
      <c r="B83" s="137" t="s">
        <v>237</v>
      </c>
      <c r="C83" s="138">
        <f>C76-C79</f>
        <v>85009</v>
      </c>
      <c r="D83" s="166"/>
      <c r="E83" s="138">
        <f>E76-E79</f>
        <v>-85009</v>
      </c>
      <c r="F83" s="138">
        <f>F76-F79</f>
        <v>0</v>
      </c>
      <c r="G83" s="152"/>
      <c r="H83" s="138">
        <f>H76-H79</f>
        <v>0</v>
      </c>
      <c r="I83" s="138">
        <f aca="true" t="shared" si="13" ref="I83:T83">I76-I79</f>
        <v>0</v>
      </c>
      <c r="J83" s="138">
        <f t="shared" si="13"/>
        <v>0</v>
      </c>
      <c r="K83" s="138">
        <f t="shared" si="13"/>
        <v>0</v>
      </c>
      <c r="L83" s="138">
        <f t="shared" si="13"/>
        <v>0</v>
      </c>
      <c r="M83" s="138">
        <f t="shared" si="13"/>
        <v>0</v>
      </c>
      <c r="N83" s="138">
        <f t="shared" si="13"/>
        <v>0</v>
      </c>
      <c r="O83" s="138">
        <f t="shared" si="13"/>
        <v>0</v>
      </c>
      <c r="P83" s="138">
        <f t="shared" si="13"/>
        <v>0</v>
      </c>
      <c r="Q83" s="138">
        <f t="shared" si="13"/>
        <v>0</v>
      </c>
      <c r="R83" s="138">
        <f t="shared" si="13"/>
        <v>0</v>
      </c>
      <c r="S83" s="138">
        <f t="shared" si="13"/>
        <v>0</v>
      </c>
      <c r="T83" s="138">
        <f t="shared" si="13"/>
        <v>0</v>
      </c>
    </row>
    <row r="84" spans="1:20" ht="12.75">
      <c r="A84" s="74" t="s">
        <v>184</v>
      </c>
      <c r="B84" s="90" t="s">
        <v>238</v>
      </c>
      <c r="C84" s="149">
        <f>C128+C172+C216+C260+C304+C348+C392+C436+C480+C524+C568+C612+C656+C700</f>
        <v>58705</v>
      </c>
      <c r="D84" s="166"/>
      <c r="E84" s="149">
        <f>E128+E172+E216+E260+E304+E348+E392+E436+E480+E524+E568+E612+E656+E700</f>
        <v>-78853</v>
      </c>
      <c r="F84" s="129">
        <f>C84+E84</f>
        <v>-20148</v>
      </c>
      <c r="G84" s="157"/>
      <c r="H84" s="149">
        <f>H128+H172+H216+H260+H304+H348+H392+H436+H480+H524+H568+H612+H656+H700</f>
        <v>0</v>
      </c>
      <c r="I84" s="149">
        <f aca="true" t="shared" si="14" ref="I84:T84">I128+I172+I216+I260+I304+I348+I392+I436+I480+I524+I568+I612+I656+I700</f>
        <v>0</v>
      </c>
      <c r="J84" s="149">
        <f t="shared" si="14"/>
        <v>0</v>
      </c>
      <c r="K84" s="149">
        <f t="shared" si="14"/>
        <v>0</v>
      </c>
      <c r="L84" s="149">
        <f t="shared" si="14"/>
        <v>0</v>
      </c>
      <c r="M84" s="149">
        <f t="shared" si="14"/>
        <v>0</v>
      </c>
      <c r="N84" s="149">
        <f t="shared" si="14"/>
        <v>0</v>
      </c>
      <c r="O84" s="149">
        <f t="shared" si="14"/>
        <v>0</v>
      </c>
      <c r="P84" s="149">
        <f t="shared" si="14"/>
        <v>0</v>
      </c>
      <c r="Q84" s="149">
        <f t="shared" si="14"/>
        <v>0</v>
      </c>
      <c r="R84" s="149">
        <f t="shared" si="14"/>
        <v>0</v>
      </c>
      <c r="S84" s="149">
        <f t="shared" si="14"/>
        <v>0</v>
      </c>
      <c r="T84" s="149">
        <f t="shared" si="14"/>
        <v>0</v>
      </c>
    </row>
    <row r="85" spans="1:20" ht="12.75">
      <c r="A85" s="100" t="s">
        <v>185</v>
      </c>
      <c r="B85" s="104" t="s">
        <v>239</v>
      </c>
      <c r="C85" s="102">
        <f>C83-C84</f>
        <v>26304</v>
      </c>
      <c r="D85" s="166"/>
      <c r="E85" s="102">
        <f>E83-E84</f>
        <v>-6156</v>
      </c>
      <c r="F85" s="129">
        <f>C85+E85</f>
        <v>20148</v>
      </c>
      <c r="G85" s="157"/>
      <c r="H85" s="102">
        <f>H83-H84</f>
        <v>0</v>
      </c>
      <c r="I85" s="102">
        <f aca="true" t="shared" si="15" ref="I85:T85">I83-I84</f>
        <v>0</v>
      </c>
      <c r="J85" s="102">
        <f t="shared" si="15"/>
        <v>0</v>
      </c>
      <c r="K85" s="102">
        <f t="shared" si="15"/>
        <v>0</v>
      </c>
      <c r="L85" s="102">
        <f t="shared" si="15"/>
        <v>0</v>
      </c>
      <c r="M85" s="102">
        <f t="shared" si="15"/>
        <v>0</v>
      </c>
      <c r="N85" s="102">
        <f t="shared" si="15"/>
        <v>0</v>
      </c>
      <c r="O85" s="102">
        <f t="shared" si="15"/>
        <v>0</v>
      </c>
      <c r="P85" s="102">
        <f t="shared" si="15"/>
        <v>0</v>
      </c>
      <c r="Q85" s="102">
        <f t="shared" si="15"/>
        <v>0</v>
      </c>
      <c r="R85" s="102">
        <f t="shared" si="15"/>
        <v>0</v>
      </c>
      <c r="S85" s="102">
        <f t="shared" si="15"/>
        <v>0</v>
      </c>
      <c r="T85" s="102">
        <f t="shared" si="15"/>
        <v>0</v>
      </c>
    </row>
    <row r="86" spans="1:20" ht="12.75">
      <c r="A86" s="140"/>
      <c r="B86" s="141" t="s">
        <v>240</v>
      </c>
      <c r="C86" s="142">
        <f>C67+C69+C72+C75</f>
        <v>68622</v>
      </c>
      <c r="D86" s="167"/>
      <c r="E86" s="144">
        <f>E67+E69+E72+E75</f>
        <v>-78313</v>
      </c>
      <c r="F86" s="144">
        <f>SUM(C86:E86)</f>
        <v>-9691</v>
      </c>
      <c r="G86" s="160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</row>
    <row r="87" spans="1:20" ht="12.75">
      <c r="A87" s="136"/>
      <c r="B87" s="147" t="s">
        <v>241</v>
      </c>
      <c r="C87" s="150">
        <f>C131+C175+C219+C263+C307+C351+C395+C439+C483+C527+C571+C615+C659+C703</f>
        <v>0</v>
      </c>
      <c r="D87" s="167"/>
      <c r="E87" s="150">
        <f>E131+E175+E219+E263+E307+E351+E395+E439+E483+E527+E571+E615+E659+E703</f>
        <v>0</v>
      </c>
      <c r="F87" s="138">
        <f>IF(F86&gt;0,F86,0)</f>
        <v>0</v>
      </c>
      <c r="G87" s="144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</row>
    <row r="88" spans="1:20" ht="12.75">
      <c r="A88" s="136"/>
      <c r="B88" s="147" t="s">
        <v>242</v>
      </c>
      <c r="C88" s="150">
        <f>C132+C176+C220+C264+C308+C352+C396+C440+C484+C528+C572+C616+C660+C704</f>
        <v>0</v>
      </c>
      <c r="D88" s="167"/>
      <c r="E88" s="150">
        <f>E132+E176+E220+E264+E308+E352+E396+E440+E484+E528+E572+E616+E660+E704</f>
        <v>0</v>
      </c>
      <c r="F88" s="138">
        <f>IF(F86&lt;0,-F86,0)</f>
        <v>9691</v>
      </c>
      <c r="G88" s="144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</row>
    <row r="89" spans="1:20" ht="12.75">
      <c r="A89" s="74"/>
      <c r="B89" s="74"/>
      <c r="C89" s="75" t="s">
        <v>270</v>
      </c>
      <c r="D89" s="75"/>
      <c r="E89" s="76" t="s">
        <v>194</v>
      </c>
      <c r="F89" s="76" t="s">
        <v>176</v>
      </c>
      <c r="G89" s="76"/>
      <c r="H89" s="77" t="s">
        <v>114</v>
      </c>
      <c r="I89" s="77" t="s">
        <v>115</v>
      </c>
      <c r="J89" s="77" t="s">
        <v>116</v>
      </c>
      <c r="K89" s="77" t="s">
        <v>170</v>
      </c>
      <c r="L89" s="77"/>
      <c r="M89" s="77" t="s">
        <v>171</v>
      </c>
      <c r="N89" s="77"/>
      <c r="O89" s="77" t="s">
        <v>169</v>
      </c>
      <c r="P89" s="77" t="s">
        <v>97</v>
      </c>
      <c r="Q89" s="77" t="s">
        <v>118</v>
      </c>
      <c r="R89" s="77" t="s">
        <v>119</v>
      </c>
      <c r="S89" s="77" t="s">
        <v>120</v>
      </c>
      <c r="T89" s="77" t="s">
        <v>112</v>
      </c>
    </row>
    <row r="90" spans="1:20" ht="12.75">
      <c r="A90" s="79" t="s">
        <v>195</v>
      </c>
      <c r="B90" s="80" t="s">
        <v>272</v>
      </c>
      <c r="C90" s="81" t="s">
        <v>197</v>
      </c>
      <c r="D90" s="81"/>
      <c r="E90" s="82" t="s">
        <v>198</v>
      </c>
      <c r="F90" s="82" t="s">
        <v>199</v>
      </c>
      <c r="G90" s="82"/>
      <c r="H90" s="83" t="s">
        <v>121</v>
      </c>
      <c r="I90" s="83" t="s">
        <v>122</v>
      </c>
      <c r="J90" s="83" t="s">
        <v>172</v>
      </c>
      <c r="K90" s="83" t="s">
        <v>124</v>
      </c>
      <c r="L90" s="83"/>
      <c r="M90" s="83" t="s">
        <v>173</v>
      </c>
      <c r="N90" s="83"/>
      <c r="O90" s="83" t="s">
        <v>163</v>
      </c>
      <c r="P90" s="83" t="s">
        <v>200</v>
      </c>
      <c r="Q90" s="83" t="s">
        <v>126</v>
      </c>
      <c r="R90" s="83" t="s">
        <v>123</v>
      </c>
      <c r="S90" s="83" t="s">
        <v>123</v>
      </c>
      <c r="T90" s="83" t="s">
        <v>174</v>
      </c>
    </row>
    <row r="91" spans="1:20" ht="12.75">
      <c r="A91" s="84" t="s">
        <v>201</v>
      </c>
      <c r="B91" s="85">
        <v>656180</v>
      </c>
      <c r="C91" s="86" t="s">
        <v>202</v>
      </c>
      <c r="D91" s="81"/>
      <c r="E91" s="82" t="s">
        <v>180</v>
      </c>
      <c r="F91" s="87" t="s">
        <v>177</v>
      </c>
      <c r="G91" s="82"/>
      <c r="H91" s="88"/>
      <c r="I91" s="89" t="s">
        <v>127</v>
      </c>
      <c r="J91" s="88"/>
      <c r="K91" s="83" t="s">
        <v>123</v>
      </c>
      <c r="L91" s="83"/>
      <c r="M91" s="89" t="s">
        <v>98</v>
      </c>
      <c r="N91" s="89"/>
      <c r="O91" s="89"/>
      <c r="P91" s="89"/>
      <c r="Q91" s="89" t="s">
        <v>175</v>
      </c>
      <c r="R91" s="89" t="s">
        <v>128</v>
      </c>
      <c r="S91" s="89" t="s">
        <v>128</v>
      </c>
      <c r="T91" s="89"/>
    </row>
    <row r="92" spans="1:20" ht="12.75">
      <c r="A92" s="74" t="s">
        <v>5</v>
      </c>
      <c r="B92" s="90" t="s">
        <v>203</v>
      </c>
      <c r="C92" s="91"/>
      <c r="D92" s="92"/>
      <c r="E92" s="93"/>
      <c r="F92" s="94"/>
      <c r="G92" s="82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</row>
    <row r="93" spans="1:20" ht="12.75">
      <c r="A93" s="95" t="s">
        <v>60</v>
      </c>
      <c r="B93" s="96" t="s">
        <v>204</v>
      </c>
      <c r="C93" s="97">
        <v>0</v>
      </c>
      <c r="D93" s="92"/>
      <c r="E93" s="98"/>
      <c r="F93" s="99"/>
      <c r="G93" s="82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1:20" ht="12.75">
      <c r="A94" s="95" t="s">
        <v>61</v>
      </c>
      <c r="B94" s="96" t="s">
        <v>205</v>
      </c>
      <c r="C94" s="97">
        <v>0</v>
      </c>
      <c r="D94" s="92"/>
      <c r="E94" s="98"/>
      <c r="F94" s="99"/>
      <c r="G94" s="82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1:20" ht="12.75">
      <c r="A95" s="100" t="s">
        <v>64</v>
      </c>
      <c r="B95" s="101" t="s">
        <v>206</v>
      </c>
      <c r="C95" s="102">
        <f>SUM(C93:C94)</f>
        <v>0</v>
      </c>
      <c r="D95" s="92"/>
      <c r="E95" s="98"/>
      <c r="F95" s="99"/>
      <c r="G95" s="82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1:20" ht="12.75">
      <c r="A96" s="100" t="s">
        <v>66</v>
      </c>
      <c r="B96" s="101" t="s">
        <v>207</v>
      </c>
      <c r="C96" s="103">
        <v>0</v>
      </c>
      <c r="D96" s="92"/>
      <c r="E96" s="98"/>
      <c r="F96" s="99"/>
      <c r="G96" s="82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1:20" ht="12.75">
      <c r="A97" s="95" t="s">
        <v>63</v>
      </c>
      <c r="B97" s="96" t="s">
        <v>208</v>
      </c>
      <c r="C97" s="97">
        <v>0</v>
      </c>
      <c r="D97" s="92"/>
      <c r="E97" s="98"/>
      <c r="F97" s="99"/>
      <c r="G97" s="82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1:20" ht="12.75">
      <c r="A98" s="95" t="s">
        <v>113</v>
      </c>
      <c r="B98" s="96" t="s">
        <v>209</v>
      </c>
      <c r="C98" s="97">
        <v>131</v>
      </c>
      <c r="D98" s="92"/>
      <c r="E98" s="98"/>
      <c r="F98" s="99"/>
      <c r="G98" s="82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1:20" ht="12.75">
      <c r="A99" s="95" t="s">
        <v>12</v>
      </c>
      <c r="B99" s="96" t="s">
        <v>210</v>
      </c>
      <c r="C99" s="97">
        <v>0</v>
      </c>
      <c r="D99" s="92"/>
      <c r="E99" s="98"/>
      <c r="F99" s="99"/>
      <c r="G99" s="82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1:20" ht="12.75">
      <c r="A100" s="100" t="s">
        <v>14</v>
      </c>
      <c r="B100" s="101" t="s">
        <v>211</v>
      </c>
      <c r="C100" s="102">
        <f>SUM(C97:C99)</f>
        <v>131</v>
      </c>
      <c r="D100" s="92"/>
      <c r="E100" s="98"/>
      <c r="F100" s="99"/>
      <c r="G100" s="82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1:20" ht="12.75">
      <c r="A101" s="95" t="s">
        <v>16</v>
      </c>
      <c r="B101" s="96" t="s">
        <v>212</v>
      </c>
      <c r="C101" s="97">
        <v>0</v>
      </c>
      <c r="D101" s="92"/>
      <c r="E101" s="98"/>
      <c r="F101" s="99"/>
      <c r="G101" s="82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1:20" ht="12.75">
      <c r="A102" s="95" t="s">
        <v>17</v>
      </c>
      <c r="B102" s="96" t="s">
        <v>213</v>
      </c>
      <c r="C102" s="97">
        <v>0</v>
      </c>
      <c r="D102" s="92"/>
      <c r="E102" s="98"/>
      <c r="F102" s="99"/>
      <c r="G102" s="82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1:20" ht="12.75">
      <c r="A103" s="95" t="s">
        <v>19</v>
      </c>
      <c r="B103" s="96" t="s">
        <v>214</v>
      </c>
      <c r="C103" s="97">
        <v>0</v>
      </c>
      <c r="D103" s="92"/>
      <c r="E103" s="98"/>
      <c r="F103" s="99"/>
      <c r="G103" s="82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1:20" ht="12.75">
      <c r="A104" s="100" t="s">
        <v>20</v>
      </c>
      <c r="B104" s="101" t="s">
        <v>215</v>
      </c>
      <c r="C104" s="102">
        <f>SUM(C101:C103)</f>
        <v>0</v>
      </c>
      <c r="D104" s="92"/>
      <c r="E104" s="98"/>
      <c r="F104" s="99"/>
      <c r="G104" s="82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1:20" ht="12.75">
      <c r="A105" s="100" t="s">
        <v>21</v>
      </c>
      <c r="B105" s="101" t="s">
        <v>216</v>
      </c>
      <c r="C105" s="102">
        <f>C100-C104</f>
        <v>131</v>
      </c>
      <c r="D105" s="92"/>
      <c r="E105" s="98"/>
      <c r="F105" s="99"/>
      <c r="G105" s="82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1:20" ht="12.75">
      <c r="A106" s="95" t="s">
        <v>22</v>
      </c>
      <c r="B106" s="96" t="s">
        <v>217</v>
      </c>
      <c r="C106" s="97">
        <v>708</v>
      </c>
      <c r="D106" s="92"/>
      <c r="E106" s="98"/>
      <c r="F106" s="99"/>
      <c r="G106" s="82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1:20" ht="12.75">
      <c r="A107" s="95" t="s">
        <v>23</v>
      </c>
      <c r="B107" s="96" t="s">
        <v>218</v>
      </c>
      <c r="C107" s="97">
        <v>0</v>
      </c>
      <c r="D107" s="92"/>
      <c r="E107" s="98"/>
      <c r="F107" s="99"/>
      <c r="G107" s="82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1:20" ht="12.75">
      <c r="A108" s="100" t="s">
        <v>24</v>
      </c>
      <c r="B108" s="104" t="s">
        <v>219</v>
      </c>
      <c r="C108" s="102">
        <f>SUM(C106:C107)</f>
        <v>708</v>
      </c>
      <c r="D108" s="92"/>
      <c r="E108" s="98"/>
      <c r="F108" s="99"/>
      <c r="G108" s="82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1:20" ht="12.75">
      <c r="A109" s="100" t="s">
        <v>25</v>
      </c>
      <c r="B109" s="104" t="s">
        <v>220</v>
      </c>
      <c r="C109" s="103">
        <v>0</v>
      </c>
      <c r="D109" s="92"/>
      <c r="E109" s="98"/>
      <c r="F109" s="99"/>
      <c r="G109" s="82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1:20" ht="12.75">
      <c r="A110" s="100" t="s">
        <v>26</v>
      </c>
      <c r="B110" s="101" t="s">
        <v>221</v>
      </c>
      <c r="C110" s="105">
        <f>C95+C96+C105-C108-C109</f>
        <v>-577</v>
      </c>
      <c r="D110" s="92"/>
      <c r="E110" s="98"/>
      <c r="F110" s="99"/>
      <c r="G110" s="82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1:20" ht="12.75">
      <c r="A111" s="95" t="s">
        <v>28</v>
      </c>
      <c r="B111" s="96" t="s">
        <v>222</v>
      </c>
      <c r="C111" s="97">
        <v>0</v>
      </c>
      <c r="D111" s="92"/>
      <c r="E111" s="98"/>
      <c r="F111" s="99"/>
      <c r="G111" s="82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</row>
    <row r="112" spans="1:20" ht="12.75">
      <c r="A112" s="95" t="s">
        <v>29</v>
      </c>
      <c r="B112" s="96" t="s">
        <v>223</v>
      </c>
      <c r="C112" s="97">
        <v>0</v>
      </c>
      <c r="D112" s="92"/>
      <c r="E112" s="98"/>
      <c r="F112" s="99"/>
      <c r="G112" s="82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</row>
    <row r="113" spans="1:20" ht="12.75">
      <c r="A113" s="95" t="s">
        <v>34</v>
      </c>
      <c r="B113" s="96" t="s">
        <v>224</v>
      </c>
      <c r="C113" s="97">
        <v>133</v>
      </c>
      <c r="D113" s="92"/>
      <c r="E113" s="98"/>
      <c r="F113" s="99"/>
      <c r="G113" s="82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</row>
    <row r="114" spans="1:20" ht="12.75">
      <c r="A114" s="95" t="s">
        <v>35</v>
      </c>
      <c r="B114" s="96" t="s">
        <v>225</v>
      </c>
      <c r="C114" s="97">
        <v>0</v>
      </c>
      <c r="D114" s="92"/>
      <c r="E114" s="98"/>
      <c r="F114" s="99"/>
      <c r="G114" s="82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</row>
    <row r="115" spans="1:20" ht="12.75">
      <c r="A115" s="100" t="s">
        <v>67</v>
      </c>
      <c r="B115" s="104" t="s">
        <v>226</v>
      </c>
      <c r="C115" s="106">
        <f>SUM(C111:C114)</f>
        <v>133</v>
      </c>
      <c r="D115" s="92"/>
      <c r="E115" s="98"/>
      <c r="F115" s="99"/>
      <c r="G115" s="82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</row>
    <row r="116" spans="1:20" ht="12.75">
      <c r="A116" s="95" t="s">
        <v>102</v>
      </c>
      <c r="B116" s="96" t="s">
        <v>227</v>
      </c>
      <c r="C116" s="107">
        <v>0</v>
      </c>
      <c r="D116" s="92"/>
      <c r="E116" s="98"/>
      <c r="F116" s="99"/>
      <c r="G116" s="82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</row>
    <row r="117" spans="1:20" ht="12.75">
      <c r="A117" s="108" t="s">
        <v>129</v>
      </c>
      <c r="B117" s="109" t="s">
        <v>228</v>
      </c>
      <c r="C117" s="110">
        <f>C110+C115+C116</f>
        <v>-444</v>
      </c>
      <c r="D117" s="92"/>
      <c r="E117" s="111"/>
      <c r="F117" s="112">
        <f>C117</f>
        <v>-444</v>
      </c>
      <c r="G117" s="113"/>
      <c r="H117" s="114">
        <v>-2168</v>
      </c>
      <c r="I117" s="114">
        <v>-794</v>
      </c>
      <c r="J117" s="114">
        <v>2518</v>
      </c>
      <c r="K117" s="114"/>
      <c r="L117" s="114"/>
      <c r="M117" s="114"/>
      <c r="N117" s="114"/>
      <c r="O117" s="114">
        <v>0</v>
      </c>
      <c r="P117" s="114">
        <v>0</v>
      </c>
      <c r="Q117" s="114">
        <v>0</v>
      </c>
      <c r="R117" s="114">
        <v>0</v>
      </c>
      <c r="S117" s="114">
        <v>0</v>
      </c>
      <c r="T117" s="112">
        <f>SUM(H117:S117)</f>
        <v>-444</v>
      </c>
    </row>
    <row r="118" spans="1:20" ht="12.75">
      <c r="A118" s="95" t="s">
        <v>130</v>
      </c>
      <c r="B118" s="96" t="s">
        <v>229</v>
      </c>
      <c r="C118" s="97">
        <v>0</v>
      </c>
      <c r="D118" s="92"/>
      <c r="E118" s="115"/>
      <c r="F118" s="116"/>
      <c r="G118" s="117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</row>
    <row r="119" spans="1:20" ht="12.75">
      <c r="A119" s="95" t="s">
        <v>131</v>
      </c>
      <c r="B119" s="96" t="s">
        <v>230</v>
      </c>
      <c r="C119" s="97">
        <v>0</v>
      </c>
      <c r="D119" s="92"/>
      <c r="E119" s="118">
        <v>580</v>
      </c>
      <c r="F119" s="119">
        <f>E119</f>
        <v>580</v>
      </c>
      <c r="G119" s="82"/>
      <c r="H119" s="120">
        <v>2168</v>
      </c>
      <c r="I119" s="120">
        <v>794</v>
      </c>
      <c r="J119" s="120">
        <v>-2382</v>
      </c>
      <c r="K119" s="120"/>
      <c r="L119" s="120"/>
      <c r="M119" s="120"/>
      <c r="N119" s="120"/>
      <c r="O119" s="120"/>
      <c r="P119" s="120"/>
      <c r="Q119" s="120"/>
      <c r="R119" s="120"/>
      <c r="S119" s="120"/>
      <c r="T119" s="121">
        <f>SUM(H119:S119)</f>
        <v>580</v>
      </c>
    </row>
    <row r="120" spans="1:20" ht="12.75">
      <c r="A120" s="108" t="s">
        <v>108</v>
      </c>
      <c r="B120" s="109" t="s">
        <v>231</v>
      </c>
      <c r="C120" s="110">
        <f>SUM(C117:C119)</f>
        <v>-444</v>
      </c>
      <c r="D120" s="122"/>
      <c r="E120" s="112">
        <f>E119</f>
        <v>580</v>
      </c>
      <c r="F120" s="112">
        <f>SUM(C120:E120)</f>
        <v>136</v>
      </c>
      <c r="G120" s="113"/>
      <c r="H120" s="112">
        <f>H117+H119</f>
        <v>0</v>
      </c>
      <c r="I120" s="112">
        <f aca="true" t="shared" si="16" ref="I120:T120">I117+I119</f>
        <v>0</v>
      </c>
      <c r="J120" s="112">
        <f t="shared" si="16"/>
        <v>136</v>
      </c>
      <c r="K120" s="112">
        <f t="shared" si="16"/>
        <v>0</v>
      </c>
      <c r="L120" s="112">
        <f t="shared" si="16"/>
        <v>0</v>
      </c>
      <c r="M120" s="112">
        <f t="shared" si="16"/>
        <v>0</v>
      </c>
      <c r="N120" s="112">
        <f t="shared" si="16"/>
        <v>0</v>
      </c>
      <c r="O120" s="112">
        <f t="shared" si="16"/>
        <v>0</v>
      </c>
      <c r="P120" s="112">
        <f t="shared" si="16"/>
        <v>0</v>
      </c>
      <c r="Q120" s="112">
        <f t="shared" si="16"/>
        <v>0</v>
      </c>
      <c r="R120" s="112">
        <f t="shared" si="16"/>
        <v>0</v>
      </c>
      <c r="S120" s="112">
        <f t="shared" si="16"/>
        <v>0</v>
      </c>
      <c r="T120" s="112">
        <f t="shared" si="16"/>
        <v>136</v>
      </c>
    </row>
    <row r="121" spans="1:20" ht="12.75">
      <c r="A121" s="74" t="s">
        <v>103</v>
      </c>
      <c r="B121" s="90" t="s">
        <v>232</v>
      </c>
      <c r="C121" s="123">
        <v>0</v>
      </c>
      <c r="D121" s="81"/>
      <c r="E121" s="120"/>
      <c r="F121" s="124"/>
      <c r="G121" s="82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</row>
    <row r="122" spans="1:20" ht="12.75">
      <c r="A122" s="125" t="s">
        <v>132</v>
      </c>
      <c r="B122" s="126" t="s">
        <v>233</v>
      </c>
      <c r="C122" s="123">
        <v>0</v>
      </c>
      <c r="D122" s="81"/>
      <c r="E122" s="120">
        <v>136</v>
      </c>
      <c r="F122" s="119">
        <f>SUM(C122:E122)</f>
        <v>136</v>
      </c>
      <c r="G122" s="82"/>
      <c r="H122" s="120">
        <v>0</v>
      </c>
      <c r="I122" s="120">
        <v>0</v>
      </c>
      <c r="J122" s="120">
        <v>136</v>
      </c>
      <c r="K122" s="120"/>
      <c r="L122" s="120"/>
      <c r="M122" s="120"/>
      <c r="N122" s="120"/>
      <c r="O122" s="120">
        <v>0</v>
      </c>
      <c r="P122" s="120">
        <v>0</v>
      </c>
      <c r="Q122" s="120">
        <v>0</v>
      </c>
      <c r="R122" s="120">
        <v>0</v>
      </c>
      <c r="S122" s="120">
        <v>0</v>
      </c>
      <c r="T122" s="121">
        <f>SUM(H122:S122)</f>
        <v>136</v>
      </c>
    </row>
    <row r="123" spans="1:20" ht="12.75">
      <c r="A123" s="108"/>
      <c r="B123" s="127" t="s">
        <v>234</v>
      </c>
      <c r="C123" s="128">
        <f>SUM(C121:C122)</f>
        <v>0</v>
      </c>
      <c r="D123" s="81"/>
      <c r="E123" s="128">
        <f>SUM(E121:E122)</f>
        <v>136</v>
      </c>
      <c r="F123" s="128">
        <f>SUM(F121:F122)</f>
        <v>136</v>
      </c>
      <c r="G123" s="113"/>
      <c r="H123" s="128">
        <f>SUM(H121:H122)</f>
        <v>0</v>
      </c>
      <c r="I123" s="128">
        <f aca="true" t="shared" si="17" ref="I123:T123">SUM(I121:I122)</f>
        <v>0</v>
      </c>
      <c r="J123" s="128">
        <f t="shared" si="17"/>
        <v>136</v>
      </c>
      <c r="K123" s="128">
        <f t="shared" si="17"/>
        <v>0</v>
      </c>
      <c r="L123" s="128">
        <f t="shared" si="17"/>
        <v>0</v>
      </c>
      <c r="M123" s="128">
        <f t="shared" si="17"/>
        <v>0</v>
      </c>
      <c r="N123" s="128">
        <f t="shared" si="17"/>
        <v>0</v>
      </c>
      <c r="O123" s="128">
        <f t="shared" si="17"/>
        <v>0</v>
      </c>
      <c r="P123" s="128">
        <f t="shared" si="17"/>
        <v>0</v>
      </c>
      <c r="Q123" s="128">
        <f t="shared" si="17"/>
        <v>0</v>
      </c>
      <c r="R123" s="128">
        <f t="shared" si="17"/>
        <v>0</v>
      </c>
      <c r="S123" s="128">
        <f t="shared" si="17"/>
        <v>0</v>
      </c>
      <c r="T123" s="128">
        <f t="shared" si="17"/>
        <v>136</v>
      </c>
    </row>
    <row r="124" spans="1:20" ht="12.75">
      <c r="A124" s="100" t="s">
        <v>107</v>
      </c>
      <c r="B124" s="104" t="s">
        <v>235</v>
      </c>
      <c r="C124" s="103">
        <v>0</v>
      </c>
      <c r="D124" s="81"/>
      <c r="E124" s="129">
        <f>F124-C124</f>
        <v>136</v>
      </c>
      <c r="F124" s="129">
        <f>H123+I123+J123+Q123</f>
        <v>136</v>
      </c>
      <c r="G124" s="82"/>
      <c r="H124" s="129">
        <f>H123</f>
        <v>0</v>
      </c>
      <c r="I124" s="129">
        <f>I123</f>
        <v>0</v>
      </c>
      <c r="J124" s="129">
        <f>J123</f>
        <v>136</v>
      </c>
      <c r="K124" s="129">
        <f aca="true" t="shared" si="18" ref="K124:P124">K123</f>
        <v>0</v>
      </c>
      <c r="L124" s="129">
        <f t="shared" si="18"/>
        <v>0</v>
      </c>
      <c r="M124" s="129">
        <f t="shared" si="18"/>
        <v>0</v>
      </c>
      <c r="N124" s="129">
        <f t="shared" si="18"/>
        <v>0</v>
      </c>
      <c r="O124" s="129">
        <f t="shared" si="18"/>
        <v>0</v>
      </c>
      <c r="P124" s="129">
        <f t="shared" si="18"/>
        <v>0</v>
      </c>
      <c r="Q124" s="129">
        <f>Q123</f>
        <v>0</v>
      </c>
      <c r="R124" s="130"/>
      <c r="S124" s="130"/>
      <c r="T124" s="129">
        <f>SUM(H124:S124)</f>
        <v>136</v>
      </c>
    </row>
    <row r="125" spans="1:20" ht="12.75">
      <c r="A125" s="100" t="s">
        <v>133</v>
      </c>
      <c r="B125" s="104" t="s">
        <v>236</v>
      </c>
      <c r="C125" s="102">
        <f>C123-C124</f>
        <v>0</v>
      </c>
      <c r="D125" s="81"/>
      <c r="E125" s="129">
        <f>F125-C125</f>
        <v>0</v>
      </c>
      <c r="F125" s="131">
        <f>F123-F124</f>
        <v>0</v>
      </c>
      <c r="G125" s="82"/>
      <c r="H125" s="131">
        <f>H123-H124</f>
        <v>0</v>
      </c>
      <c r="I125" s="131">
        <f aca="true" t="shared" si="19" ref="I125:T125">I123-I124</f>
        <v>0</v>
      </c>
      <c r="J125" s="131">
        <f t="shared" si="19"/>
        <v>0</v>
      </c>
      <c r="K125" s="131">
        <f t="shared" si="19"/>
        <v>0</v>
      </c>
      <c r="L125" s="131">
        <f t="shared" si="19"/>
        <v>0</v>
      </c>
      <c r="M125" s="131">
        <f t="shared" si="19"/>
        <v>0</v>
      </c>
      <c r="N125" s="131">
        <f t="shared" si="19"/>
        <v>0</v>
      </c>
      <c r="O125" s="131">
        <f t="shared" si="19"/>
        <v>0</v>
      </c>
      <c r="P125" s="131">
        <f t="shared" si="19"/>
        <v>0</v>
      </c>
      <c r="Q125" s="131">
        <f t="shared" si="19"/>
        <v>0</v>
      </c>
      <c r="R125" s="131">
        <f t="shared" si="19"/>
        <v>0</v>
      </c>
      <c r="S125" s="131">
        <f t="shared" si="19"/>
        <v>0</v>
      </c>
      <c r="T125" s="131">
        <f t="shared" si="19"/>
        <v>0</v>
      </c>
    </row>
    <row r="126" spans="1:20" ht="12.75">
      <c r="A126" s="132"/>
      <c r="B126" s="133"/>
      <c r="C126" s="134"/>
      <c r="D126" s="81"/>
      <c r="E126" s="135"/>
      <c r="F126" s="135"/>
      <c r="G126" s="82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</row>
    <row r="127" spans="1:20" ht="12.75">
      <c r="A127" s="136" t="s">
        <v>104</v>
      </c>
      <c r="B127" s="137" t="s">
        <v>237</v>
      </c>
      <c r="C127" s="138">
        <f>C120-C123</f>
        <v>-444</v>
      </c>
      <c r="D127" s="81"/>
      <c r="E127" s="138">
        <f>E120-E123</f>
        <v>444</v>
      </c>
      <c r="F127" s="138">
        <f>F120-F123</f>
        <v>0</v>
      </c>
      <c r="G127" s="113"/>
      <c r="H127" s="138">
        <f>H120-H123</f>
        <v>0</v>
      </c>
      <c r="I127" s="138">
        <f aca="true" t="shared" si="20" ref="I127:T127">I120-I123</f>
        <v>0</v>
      </c>
      <c r="J127" s="138">
        <f t="shared" si="20"/>
        <v>0</v>
      </c>
      <c r="K127" s="138">
        <f t="shared" si="20"/>
        <v>0</v>
      </c>
      <c r="L127" s="138">
        <f t="shared" si="20"/>
        <v>0</v>
      </c>
      <c r="M127" s="138">
        <f t="shared" si="20"/>
        <v>0</v>
      </c>
      <c r="N127" s="138">
        <f t="shared" si="20"/>
        <v>0</v>
      </c>
      <c r="O127" s="138">
        <f t="shared" si="20"/>
        <v>0</v>
      </c>
      <c r="P127" s="138">
        <f t="shared" si="20"/>
        <v>0</v>
      </c>
      <c r="Q127" s="138">
        <f t="shared" si="20"/>
        <v>0</v>
      </c>
      <c r="R127" s="138">
        <f t="shared" si="20"/>
        <v>0</v>
      </c>
      <c r="S127" s="138">
        <f t="shared" si="20"/>
        <v>0</v>
      </c>
      <c r="T127" s="138">
        <f t="shared" si="20"/>
        <v>0</v>
      </c>
    </row>
    <row r="128" spans="1:20" ht="12.75">
      <c r="A128" s="74" t="s">
        <v>184</v>
      </c>
      <c r="B128" s="90" t="s">
        <v>238</v>
      </c>
      <c r="C128" s="139">
        <v>0</v>
      </c>
      <c r="D128" s="81"/>
      <c r="E128" s="139">
        <v>0</v>
      </c>
      <c r="F128" s="129">
        <f>C128+E128</f>
        <v>0</v>
      </c>
      <c r="G128" s="82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</row>
    <row r="129" spans="1:20" ht="12.75">
      <c r="A129" s="100" t="s">
        <v>185</v>
      </c>
      <c r="B129" s="104" t="s">
        <v>239</v>
      </c>
      <c r="C129" s="102">
        <f>C127-C128</f>
        <v>-444</v>
      </c>
      <c r="D129" s="81"/>
      <c r="E129" s="102">
        <f>E127-E128</f>
        <v>444</v>
      </c>
      <c r="F129" s="129">
        <f>C129+E129</f>
        <v>0</v>
      </c>
      <c r="G129" s="82"/>
      <c r="H129" s="102">
        <f>H127-H128</f>
        <v>0</v>
      </c>
      <c r="I129" s="102">
        <f aca="true" t="shared" si="21" ref="I129:T129">I127-I128</f>
        <v>0</v>
      </c>
      <c r="J129" s="102">
        <f t="shared" si="21"/>
        <v>0</v>
      </c>
      <c r="K129" s="102">
        <f t="shared" si="21"/>
        <v>0</v>
      </c>
      <c r="L129" s="102">
        <f t="shared" si="21"/>
        <v>0</v>
      </c>
      <c r="M129" s="102">
        <f t="shared" si="21"/>
        <v>0</v>
      </c>
      <c r="N129" s="102">
        <f t="shared" si="21"/>
        <v>0</v>
      </c>
      <c r="O129" s="102">
        <f t="shared" si="21"/>
        <v>0</v>
      </c>
      <c r="P129" s="102">
        <f t="shared" si="21"/>
        <v>0</v>
      </c>
      <c r="Q129" s="102">
        <f t="shared" si="21"/>
        <v>0</v>
      </c>
      <c r="R129" s="102">
        <f t="shared" si="21"/>
        <v>0</v>
      </c>
      <c r="S129" s="102">
        <f t="shared" si="21"/>
        <v>0</v>
      </c>
      <c r="T129" s="102">
        <f t="shared" si="21"/>
        <v>0</v>
      </c>
    </row>
    <row r="130" spans="1:20" ht="12.75">
      <c r="A130" s="140"/>
      <c r="B130" s="141" t="s">
        <v>240</v>
      </c>
      <c r="C130" s="142">
        <f>C111+C113+C116+C119</f>
        <v>133</v>
      </c>
      <c r="D130" s="143"/>
      <c r="E130" s="144">
        <f>E111+E113+E116+E119</f>
        <v>580</v>
      </c>
      <c r="F130" s="144">
        <f>SUM(C130:E130)</f>
        <v>713</v>
      </c>
      <c r="G130" s="145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</row>
    <row r="131" spans="1:20" ht="12.75">
      <c r="A131" s="136"/>
      <c r="B131" s="147" t="s">
        <v>241</v>
      </c>
      <c r="C131" s="148"/>
      <c r="D131" s="143"/>
      <c r="E131" s="148"/>
      <c r="F131" s="138">
        <f>IF(F130&gt;0,F130,0)</f>
        <v>713</v>
      </c>
      <c r="G131" s="146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</row>
    <row r="132" spans="1:20" ht="12.75">
      <c r="A132" s="136"/>
      <c r="B132" s="147" t="s">
        <v>242</v>
      </c>
      <c r="C132" s="148"/>
      <c r="D132" s="143"/>
      <c r="E132" s="148"/>
      <c r="F132" s="138">
        <f>IF(F130&lt;0,-F130,0)</f>
        <v>0</v>
      </c>
      <c r="G132" s="146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</row>
    <row r="133" spans="1:20" ht="12.75">
      <c r="A133" s="74"/>
      <c r="B133" s="74"/>
      <c r="C133" s="75" t="s">
        <v>270</v>
      </c>
      <c r="D133" s="75"/>
      <c r="E133" s="76" t="s">
        <v>194</v>
      </c>
      <c r="F133" s="76" t="s">
        <v>176</v>
      </c>
      <c r="G133" s="76"/>
      <c r="H133" s="77" t="s">
        <v>114</v>
      </c>
      <c r="I133" s="77" t="s">
        <v>115</v>
      </c>
      <c r="J133" s="77" t="s">
        <v>116</v>
      </c>
      <c r="K133" s="77" t="s">
        <v>170</v>
      </c>
      <c r="L133" s="77"/>
      <c r="M133" s="77" t="s">
        <v>171</v>
      </c>
      <c r="N133" s="77"/>
      <c r="O133" s="77" t="s">
        <v>169</v>
      </c>
      <c r="P133" s="77" t="s">
        <v>97</v>
      </c>
      <c r="Q133" s="77" t="s">
        <v>118</v>
      </c>
      <c r="R133" s="77" t="s">
        <v>119</v>
      </c>
      <c r="S133" s="77" t="s">
        <v>120</v>
      </c>
      <c r="T133" s="77" t="s">
        <v>112</v>
      </c>
    </row>
    <row r="134" spans="1:20" ht="12.75">
      <c r="A134" s="79" t="s">
        <v>195</v>
      </c>
      <c r="B134" s="80" t="s">
        <v>273</v>
      </c>
      <c r="C134" s="81" t="s">
        <v>197</v>
      </c>
      <c r="D134" s="81"/>
      <c r="E134" s="82" t="s">
        <v>198</v>
      </c>
      <c r="F134" s="82" t="s">
        <v>199</v>
      </c>
      <c r="G134" s="82"/>
      <c r="H134" s="83" t="s">
        <v>121</v>
      </c>
      <c r="I134" s="83" t="s">
        <v>122</v>
      </c>
      <c r="J134" s="83" t="s">
        <v>172</v>
      </c>
      <c r="K134" s="83" t="s">
        <v>124</v>
      </c>
      <c r="L134" s="83"/>
      <c r="M134" s="83" t="s">
        <v>173</v>
      </c>
      <c r="N134" s="83"/>
      <c r="O134" s="83" t="s">
        <v>163</v>
      </c>
      <c r="P134" s="83" t="s">
        <v>200</v>
      </c>
      <c r="Q134" s="83" t="s">
        <v>126</v>
      </c>
      <c r="R134" s="83" t="s">
        <v>123</v>
      </c>
      <c r="S134" s="83" t="s">
        <v>123</v>
      </c>
      <c r="T134" s="83" t="s">
        <v>174</v>
      </c>
    </row>
    <row r="135" spans="1:20" ht="12.75">
      <c r="A135" s="84" t="s">
        <v>201</v>
      </c>
      <c r="B135" s="85">
        <v>656191</v>
      </c>
      <c r="C135" s="86" t="s">
        <v>202</v>
      </c>
      <c r="D135" s="81"/>
      <c r="E135" s="82" t="s">
        <v>180</v>
      </c>
      <c r="F135" s="87" t="s">
        <v>177</v>
      </c>
      <c r="G135" s="82"/>
      <c r="H135" s="88"/>
      <c r="I135" s="89" t="s">
        <v>127</v>
      </c>
      <c r="J135" s="88"/>
      <c r="K135" s="83" t="s">
        <v>123</v>
      </c>
      <c r="L135" s="83"/>
      <c r="M135" s="89" t="s">
        <v>98</v>
      </c>
      <c r="N135" s="89"/>
      <c r="O135" s="89"/>
      <c r="P135" s="89"/>
      <c r="Q135" s="89" t="s">
        <v>175</v>
      </c>
      <c r="R135" s="89" t="s">
        <v>128</v>
      </c>
      <c r="S135" s="89" t="s">
        <v>128</v>
      </c>
      <c r="T135" s="89"/>
    </row>
    <row r="136" spans="1:20" ht="12.75">
      <c r="A136" s="74" t="s">
        <v>5</v>
      </c>
      <c r="B136" s="90" t="s">
        <v>203</v>
      </c>
      <c r="C136" s="91"/>
      <c r="D136" s="92"/>
      <c r="E136" s="93"/>
      <c r="F136" s="94"/>
      <c r="G136" s="82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</row>
    <row r="137" spans="1:20" ht="12.75">
      <c r="A137" s="95" t="s">
        <v>60</v>
      </c>
      <c r="B137" s="96" t="s">
        <v>204</v>
      </c>
      <c r="C137" s="97">
        <v>247</v>
      </c>
      <c r="D137" s="92"/>
      <c r="E137" s="98"/>
      <c r="F137" s="99"/>
      <c r="G137" s="82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</row>
    <row r="138" spans="1:20" ht="12.75">
      <c r="A138" s="95" t="s">
        <v>61</v>
      </c>
      <c r="B138" s="96" t="s">
        <v>205</v>
      </c>
      <c r="C138" s="97">
        <v>0</v>
      </c>
      <c r="D138" s="92"/>
      <c r="E138" s="98"/>
      <c r="F138" s="99"/>
      <c r="G138" s="82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</row>
    <row r="139" spans="1:20" ht="12.75">
      <c r="A139" s="100" t="s">
        <v>64</v>
      </c>
      <c r="B139" s="101" t="s">
        <v>206</v>
      </c>
      <c r="C139" s="102">
        <f>SUM(C137:C138)</f>
        <v>247</v>
      </c>
      <c r="D139" s="92"/>
      <c r="E139" s="98"/>
      <c r="F139" s="99"/>
      <c r="G139" s="82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</row>
    <row r="140" spans="1:20" ht="12.75">
      <c r="A140" s="100" t="s">
        <v>66</v>
      </c>
      <c r="B140" s="101" t="s">
        <v>207</v>
      </c>
      <c r="C140" s="103">
        <v>0</v>
      </c>
      <c r="D140" s="92"/>
      <c r="E140" s="98"/>
      <c r="F140" s="99"/>
      <c r="G140" s="82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</row>
    <row r="141" spans="1:20" ht="12.75">
      <c r="A141" s="95" t="s">
        <v>63</v>
      </c>
      <c r="B141" s="96" t="s">
        <v>208</v>
      </c>
      <c r="C141" s="97">
        <v>0</v>
      </c>
      <c r="D141" s="92"/>
      <c r="E141" s="98"/>
      <c r="F141" s="99"/>
      <c r="G141" s="82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</row>
    <row r="142" spans="1:20" ht="12.75">
      <c r="A142" s="95" t="s">
        <v>113</v>
      </c>
      <c r="B142" s="96" t="s">
        <v>209</v>
      </c>
      <c r="C142" s="97">
        <v>69</v>
      </c>
      <c r="D142" s="92"/>
      <c r="E142" s="98"/>
      <c r="F142" s="99"/>
      <c r="G142" s="82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</row>
    <row r="143" spans="1:20" ht="12.75">
      <c r="A143" s="95" t="s">
        <v>12</v>
      </c>
      <c r="B143" s="96" t="s">
        <v>210</v>
      </c>
      <c r="C143" s="97">
        <v>0</v>
      </c>
      <c r="D143" s="92"/>
      <c r="E143" s="98"/>
      <c r="F143" s="99"/>
      <c r="G143" s="82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</row>
    <row r="144" spans="1:20" ht="12.75">
      <c r="A144" s="100" t="s">
        <v>14</v>
      </c>
      <c r="B144" s="101" t="s">
        <v>211</v>
      </c>
      <c r="C144" s="102">
        <f>SUM(C141:C143)</f>
        <v>69</v>
      </c>
      <c r="D144" s="92"/>
      <c r="E144" s="98"/>
      <c r="F144" s="99"/>
      <c r="G144" s="82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</row>
    <row r="145" spans="1:20" ht="12.75">
      <c r="A145" s="95" t="s">
        <v>16</v>
      </c>
      <c r="B145" s="96" t="s">
        <v>212</v>
      </c>
      <c r="C145" s="97">
        <v>100</v>
      </c>
      <c r="D145" s="92"/>
      <c r="E145" s="98"/>
      <c r="F145" s="99"/>
      <c r="G145" s="82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</row>
    <row r="146" spans="1:20" ht="12.75">
      <c r="A146" s="95" t="s">
        <v>17</v>
      </c>
      <c r="B146" s="96" t="s">
        <v>213</v>
      </c>
      <c r="C146" s="97">
        <v>0</v>
      </c>
      <c r="D146" s="92"/>
      <c r="E146" s="98"/>
      <c r="F146" s="99"/>
      <c r="G146" s="82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</row>
    <row r="147" spans="1:20" ht="12.75">
      <c r="A147" s="95" t="s">
        <v>19</v>
      </c>
      <c r="B147" s="96" t="s">
        <v>214</v>
      </c>
      <c r="C147" s="97">
        <v>0</v>
      </c>
      <c r="D147" s="92"/>
      <c r="E147" s="98"/>
      <c r="F147" s="99"/>
      <c r="G147" s="82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</row>
    <row r="148" spans="1:20" ht="12.75">
      <c r="A148" s="100" t="s">
        <v>20</v>
      </c>
      <c r="B148" s="101" t="s">
        <v>215</v>
      </c>
      <c r="C148" s="102">
        <f>SUM(C145:C147)</f>
        <v>100</v>
      </c>
      <c r="D148" s="92"/>
      <c r="E148" s="98"/>
      <c r="F148" s="99"/>
      <c r="G148" s="82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</row>
    <row r="149" spans="1:20" ht="12.75">
      <c r="A149" s="100" t="s">
        <v>21</v>
      </c>
      <c r="B149" s="101" t="s">
        <v>216</v>
      </c>
      <c r="C149" s="102">
        <f>C144-C148</f>
        <v>-31</v>
      </c>
      <c r="D149" s="92"/>
      <c r="E149" s="98"/>
      <c r="F149" s="99"/>
      <c r="G149" s="82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</row>
    <row r="150" spans="1:20" ht="12.75">
      <c r="A150" s="95" t="s">
        <v>22</v>
      </c>
      <c r="B150" s="96" t="s">
        <v>217</v>
      </c>
      <c r="C150" s="97">
        <v>198</v>
      </c>
      <c r="D150" s="92"/>
      <c r="E150" s="98"/>
      <c r="F150" s="99"/>
      <c r="G150" s="82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</row>
    <row r="151" spans="1:20" ht="12.75">
      <c r="A151" s="95" t="s">
        <v>23</v>
      </c>
      <c r="B151" s="96" t="s">
        <v>218</v>
      </c>
      <c r="C151" s="97">
        <v>0</v>
      </c>
      <c r="D151" s="92"/>
      <c r="E151" s="98"/>
      <c r="F151" s="99"/>
      <c r="G151" s="82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</row>
    <row r="152" spans="1:20" ht="12.75">
      <c r="A152" s="100" t="s">
        <v>24</v>
      </c>
      <c r="B152" s="104" t="s">
        <v>219</v>
      </c>
      <c r="C152" s="102">
        <f>SUM(C150:C151)</f>
        <v>198</v>
      </c>
      <c r="D152" s="92"/>
      <c r="E152" s="98"/>
      <c r="F152" s="99"/>
      <c r="G152" s="82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</row>
    <row r="153" spans="1:20" ht="12.75">
      <c r="A153" s="100" t="s">
        <v>25</v>
      </c>
      <c r="B153" s="104" t="s">
        <v>220</v>
      </c>
      <c r="C153" s="103">
        <v>0</v>
      </c>
      <c r="D153" s="92"/>
      <c r="E153" s="98"/>
      <c r="F153" s="99"/>
      <c r="G153" s="82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</row>
    <row r="154" spans="1:20" ht="12.75">
      <c r="A154" s="100" t="s">
        <v>26</v>
      </c>
      <c r="B154" s="101" t="s">
        <v>221</v>
      </c>
      <c r="C154" s="105">
        <f>C139+C140+C149-C152-C153</f>
        <v>18</v>
      </c>
      <c r="D154" s="92"/>
      <c r="E154" s="98"/>
      <c r="F154" s="99"/>
      <c r="G154" s="82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</row>
    <row r="155" spans="1:20" ht="12.75">
      <c r="A155" s="95" t="s">
        <v>28</v>
      </c>
      <c r="B155" s="96" t="s">
        <v>222</v>
      </c>
      <c r="C155" s="97">
        <v>0</v>
      </c>
      <c r="D155" s="92"/>
      <c r="E155" s="98"/>
      <c r="F155" s="99"/>
      <c r="G155" s="82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</row>
    <row r="156" spans="1:20" ht="12.75">
      <c r="A156" s="95" t="s">
        <v>29</v>
      </c>
      <c r="B156" s="96" t="s">
        <v>223</v>
      </c>
      <c r="C156" s="97">
        <v>0</v>
      </c>
      <c r="D156" s="92"/>
      <c r="E156" s="98"/>
      <c r="F156" s="99"/>
      <c r="G156" s="82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</row>
    <row r="157" spans="1:20" ht="12.75">
      <c r="A157" s="95" t="s">
        <v>34</v>
      </c>
      <c r="B157" s="96" t="s">
        <v>224</v>
      </c>
      <c r="C157" s="97">
        <v>1942</v>
      </c>
      <c r="D157" s="92"/>
      <c r="E157" s="98"/>
      <c r="F157" s="99"/>
      <c r="G157" s="82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</row>
    <row r="158" spans="1:20" ht="12.75">
      <c r="A158" s="95" t="s">
        <v>35</v>
      </c>
      <c r="B158" s="96" t="s">
        <v>225</v>
      </c>
      <c r="C158" s="97">
        <v>0</v>
      </c>
      <c r="D158" s="92"/>
      <c r="E158" s="98"/>
      <c r="F158" s="99"/>
      <c r="G158" s="82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</row>
    <row r="159" spans="1:20" ht="12.75">
      <c r="A159" s="100" t="s">
        <v>67</v>
      </c>
      <c r="B159" s="104" t="s">
        <v>226</v>
      </c>
      <c r="C159" s="106">
        <f>SUM(C155:C158)</f>
        <v>1942</v>
      </c>
      <c r="D159" s="92"/>
      <c r="E159" s="98"/>
      <c r="F159" s="99"/>
      <c r="G159" s="82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</row>
    <row r="160" spans="1:20" ht="12.75">
      <c r="A160" s="95" t="s">
        <v>102</v>
      </c>
      <c r="B160" s="96" t="s">
        <v>227</v>
      </c>
      <c r="C160" s="107">
        <v>-163</v>
      </c>
      <c r="D160" s="92"/>
      <c r="E160" s="98"/>
      <c r="F160" s="99"/>
      <c r="G160" s="82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</row>
    <row r="161" spans="1:20" ht="12.75">
      <c r="A161" s="108" t="s">
        <v>129</v>
      </c>
      <c r="B161" s="109" t="s">
        <v>228</v>
      </c>
      <c r="C161" s="110">
        <f>C154+C159+C160</f>
        <v>1797</v>
      </c>
      <c r="D161" s="92"/>
      <c r="E161" s="111"/>
      <c r="F161" s="112">
        <f>C161</f>
        <v>1797</v>
      </c>
      <c r="G161" s="113"/>
      <c r="H161" s="114">
        <v>-463</v>
      </c>
      <c r="I161" s="114">
        <v>-307</v>
      </c>
      <c r="J161" s="114">
        <v>2567</v>
      </c>
      <c r="K161" s="114"/>
      <c r="L161" s="114"/>
      <c r="M161" s="114"/>
      <c r="N161" s="114"/>
      <c r="O161" s="114">
        <v>0</v>
      </c>
      <c r="P161" s="114">
        <v>0</v>
      </c>
      <c r="Q161" s="114">
        <v>0</v>
      </c>
      <c r="R161" s="114">
        <v>0</v>
      </c>
      <c r="S161" s="114">
        <v>0</v>
      </c>
      <c r="T161" s="112">
        <f>SUM(H161:S161)</f>
        <v>1797</v>
      </c>
    </row>
    <row r="162" spans="1:20" ht="12.75">
      <c r="A162" s="95" t="s">
        <v>130</v>
      </c>
      <c r="B162" s="96" t="s">
        <v>229</v>
      </c>
      <c r="C162" s="97">
        <v>0</v>
      </c>
      <c r="D162" s="92"/>
      <c r="E162" s="115"/>
      <c r="F162" s="116"/>
      <c r="G162" s="117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</row>
    <row r="163" spans="1:20" ht="12.75">
      <c r="A163" s="95" t="s">
        <v>131</v>
      </c>
      <c r="B163" s="96" t="s">
        <v>230</v>
      </c>
      <c r="C163" s="97">
        <v>0</v>
      </c>
      <c r="D163" s="92"/>
      <c r="E163" s="118">
        <v>-1797</v>
      </c>
      <c r="F163" s="119">
        <f>E163</f>
        <v>-1797</v>
      </c>
      <c r="G163" s="82"/>
      <c r="H163" s="120">
        <v>463</v>
      </c>
      <c r="I163" s="120">
        <v>307</v>
      </c>
      <c r="J163" s="120">
        <v>-2567</v>
      </c>
      <c r="K163" s="120"/>
      <c r="L163" s="120"/>
      <c r="M163" s="120"/>
      <c r="N163" s="120"/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1">
        <f>SUM(H163:S163)</f>
        <v>-1797</v>
      </c>
    </row>
    <row r="164" spans="1:20" ht="12.75">
      <c r="A164" s="108" t="s">
        <v>108</v>
      </c>
      <c r="B164" s="109" t="s">
        <v>231</v>
      </c>
      <c r="C164" s="110">
        <f>SUM(C161:C163)</f>
        <v>1797</v>
      </c>
      <c r="D164" s="122"/>
      <c r="E164" s="112">
        <f>E163</f>
        <v>-1797</v>
      </c>
      <c r="F164" s="112">
        <f>SUM(C164:E164)</f>
        <v>0</v>
      </c>
      <c r="G164" s="113"/>
      <c r="H164" s="112">
        <f>H161+H163</f>
        <v>0</v>
      </c>
      <c r="I164" s="112">
        <f aca="true" t="shared" si="22" ref="I164:T164">I161+I163</f>
        <v>0</v>
      </c>
      <c r="J164" s="112">
        <f t="shared" si="22"/>
        <v>0</v>
      </c>
      <c r="K164" s="112">
        <f t="shared" si="22"/>
        <v>0</v>
      </c>
      <c r="L164" s="112">
        <f t="shared" si="22"/>
        <v>0</v>
      </c>
      <c r="M164" s="112">
        <f t="shared" si="22"/>
        <v>0</v>
      </c>
      <c r="N164" s="112">
        <f t="shared" si="22"/>
        <v>0</v>
      </c>
      <c r="O164" s="112">
        <f t="shared" si="22"/>
        <v>0</v>
      </c>
      <c r="P164" s="112">
        <f t="shared" si="22"/>
        <v>0</v>
      </c>
      <c r="Q164" s="112">
        <f t="shared" si="22"/>
        <v>0</v>
      </c>
      <c r="R164" s="112">
        <f t="shared" si="22"/>
        <v>0</v>
      </c>
      <c r="S164" s="112">
        <f t="shared" si="22"/>
        <v>0</v>
      </c>
      <c r="T164" s="112">
        <f t="shared" si="22"/>
        <v>0</v>
      </c>
    </row>
    <row r="165" spans="1:20" ht="12.75">
      <c r="A165" s="74" t="s">
        <v>103</v>
      </c>
      <c r="B165" s="90" t="s">
        <v>232</v>
      </c>
      <c r="C165" s="123">
        <v>0</v>
      </c>
      <c r="D165" s="81"/>
      <c r="E165" s="120"/>
      <c r="F165" s="124"/>
      <c r="G165" s="82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</row>
    <row r="166" spans="1:20" ht="12.75">
      <c r="A166" s="125" t="s">
        <v>132</v>
      </c>
      <c r="B166" s="126" t="s">
        <v>233</v>
      </c>
      <c r="C166" s="123">
        <v>0</v>
      </c>
      <c r="D166" s="81"/>
      <c r="E166" s="120">
        <v>0</v>
      </c>
      <c r="F166" s="119">
        <f>SUM(C166:E166)</f>
        <v>0</v>
      </c>
      <c r="G166" s="82"/>
      <c r="H166" s="120">
        <v>0</v>
      </c>
      <c r="I166" s="120">
        <v>0</v>
      </c>
      <c r="J166" s="120">
        <v>0</v>
      </c>
      <c r="K166" s="120"/>
      <c r="L166" s="120"/>
      <c r="M166" s="120"/>
      <c r="N166" s="120"/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1">
        <f>SUM(H166:S166)</f>
        <v>0</v>
      </c>
    </row>
    <row r="167" spans="1:20" ht="12.75">
      <c r="A167" s="108"/>
      <c r="B167" s="127" t="s">
        <v>234</v>
      </c>
      <c r="C167" s="128">
        <f>SUM(C165:C166)</f>
        <v>0</v>
      </c>
      <c r="D167" s="81"/>
      <c r="E167" s="128">
        <f>SUM(E165:E166)</f>
        <v>0</v>
      </c>
      <c r="F167" s="128">
        <f>SUM(F165:F166)</f>
        <v>0</v>
      </c>
      <c r="G167" s="113"/>
      <c r="H167" s="128">
        <f>SUM(H165:H166)</f>
        <v>0</v>
      </c>
      <c r="I167" s="128">
        <f aca="true" t="shared" si="23" ref="I167:T167">SUM(I165:I166)</f>
        <v>0</v>
      </c>
      <c r="J167" s="128">
        <f t="shared" si="23"/>
        <v>0</v>
      </c>
      <c r="K167" s="128">
        <f t="shared" si="23"/>
        <v>0</v>
      </c>
      <c r="L167" s="128">
        <f t="shared" si="23"/>
        <v>0</v>
      </c>
      <c r="M167" s="128">
        <f t="shared" si="23"/>
        <v>0</v>
      </c>
      <c r="N167" s="128">
        <f t="shared" si="23"/>
        <v>0</v>
      </c>
      <c r="O167" s="128">
        <f t="shared" si="23"/>
        <v>0</v>
      </c>
      <c r="P167" s="128">
        <f t="shared" si="23"/>
        <v>0</v>
      </c>
      <c r="Q167" s="128">
        <f t="shared" si="23"/>
        <v>0</v>
      </c>
      <c r="R167" s="128">
        <f t="shared" si="23"/>
        <v>0</v>
      </c>
      <c r="S167" s="128">
        <f t="shared" si="23"/>
        <v>0</v>
      </c>
      <c r="T167" s="128">
        <f t="shared" si="23"/>
        <v>0</v>
      </c>
    </row>
    <row r="168" spans="1:20" ht="12.75">
      <c r="A168" s="100" t="s">
        <v>107</v>
      </c>
      <c r="B168" s="104" t="s">
        <v>235</v>
      </c>
      <c r="C168" s="103">
        <v>0</v>
      </c>
      <c r="D168" s="81"/>
      <c r="E168" s="129">
        <f>F168-C168</f>
        <v>0</v>
      </c>
      <c r="F168" s="129">
        <f>H167+I167+J167+Q167</f>
        <v>0</v>
      </c>
      <c r="G168" s="82"/>
      <c r="H168" s="129">
        <f>H167</f>
        <v>0</v>
      </c>
      <c r="I168" s="129">
        <f>I167</f>
        <v>0</v>
      </c>
      <c r="J168" s="129">
        <f>J167</f>
        <v>0</v>
      </c>
      <c r="K168" s="129">
        <f aca="true" t="shared" si="24" ref="K168:P168">K167</f>
        <v>0</v>
      </c>
      <c r="L168" s="129">
        <f t="shared" si="24"/>
        <v>0</v>
      </c>
      <c r="M168" s="129">
        <f t="shared" si="24"/>
        <v>0</v>
      </c>
      <c r="N168" s="129">
        <f t="shared" si="24"/>
        <v>0</v>
      </c>
      <c r="O168" s="129">
        <f t="shared" si="24"/>
        <v>0</v>
      </c>
      <c r="P168" s="129">
        <f t="shared" si="24"/>
        <v>0</v>
      </c>
      <c r="Q168" s="129">
        <f>Q167</f>
        <v>0</v>
      </c>
      <c r="R168" s="130"/>
      <c r="S168" s="130"/>
      <c r="T168" s="129">
        <f>SUM(H168:S168)</f>
        <v>0</v>
      </c>
    </row>
    <row r="169" spans="1:20" ht="12.75">
      <c r="A169" s="100" t="s">
        <v>133</v>
      </c>
      <c r="B169" s="104" t="s">
        <v>236</v>
      </c>
      <c r="C169" s="102">
        <f>C167-C168</f>
        <v>0</v>
      </c>
      <c r="D169" s="81"/>
      <c r="E169" s="129">
        <f>F169-C169</f>
        <v>0</v>
      </c>
      <c r="F169" s="131">
        <f>F167-F168</f>
        <v>0</v>
      </c>
      <c r="G169" s="82"/>
      <c r="H169" s="131">
        <f>H167-H168</f>
        <v>0</v>
      </c>
      <c r="I169" s="131">
        <f aca="true" t="shared" si="25" ref="I169:T169">I167-I168</f>
        <v>0</v>
      </c>
      <c r="J169" s="131">
        <f t="shared" si="25"/>
        <v>0</v>
      </c>
      <c r="K169" s="131">
        <f t="shared" si="25"/>
        <v>0</v>
      </c>
      <c r="L169" s="131">
        <f t="shared" si="25"/>
        <v>0</v>
      </c>
      <c r="M169" s="131">
        <f t="shared" si="25"/>
        <v>0</v>
      </c>
      <c r="N169" s="131">
        <f t="shared" si="25"/>
        <v>0</v>
      </c>
      <c r="O169" s="131">
        <f t="shared" si="25"/>
        <v>0</v>
      </c>
      <c r="P169" s="131">
        <f t="shared" si="25"/>
        <v>0</v>
      </c>
      <c r="Q169" s="131">
        <f t="shared" si="25"/>
        <v>0</v>
      </c>
      <c r="R169" s="131">
        <f t="shared" si="25"/>
        <v>0</v>
      </c>
      <c r="S169" s="131">
        <f t="shared" si="25"/>
        <v>0</v>
      </c>
      <c r="T169" s="131">
        <f t="shared" si="25"/>
        <v>0</v>
      </c>
    </row>
    <row r="170" spans="1:20" ht="12.75">
      <c r="A170" s="132"/>
      <c r="B170" s="133"/>
      <c r="C170" s="134"/>
      <c r="D170" s="81"/>
      <c r="E170" s="135"/>
      <c r="F170" s="135"/>
      <c r="G170" s="82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</row>
    <row r="171" spans="1:20" ht="12.75">
      <c r="A171" s="136" t="s">
        <v>104</v>
      </c>
      <c r="B171" s="137" t="s">
        <v>237</v>
      </c>
      <c r="C171" s="138">
        <f>C164-C167</f>
        <v>1797</v>
      </c>
      <c r="D171" s="81"/>
      <c r="E171" s="138">
        <f>E164-E167</f>
        <v>-1797</v>
      </c>
      <c r="F171" s="138">
        <f>F164-F167</f>
        <v>0</v>
      </c>
      <c r="G171" s="113"/>
      <c r="H171" s="138">
        <f>H164-H167</f>
        <v>0</v>
      </c>
      <c r="I171" s="138">
        <f aca="true" t="shared" si="26" ref="I171:T171">I164-I167</f>
        <v>0</v>
      </c>
      <c r="J171" s="138">
        <f t="shared" si="26"/>
        <v>0</v>
      </c>
      <c r="K171" s="138">
        <f t="shared" si="26"/>
        <v>0</v>
      </c>
      <c r="L171" s="138">
        <f t="shared" si="26"/>
        <v>0</v>
      </c>
      <c r="M171" s="138">
        <f t="shared" si="26"/>
        <v>0</v>
      </c>
      <c r="N171" s="138">
        <f t="shared" si="26"/>
        <v>0</v>
      </c>
      <c r="O171" s="138">
        <f t="shared" si="26"/>
        <v>0</v>
      </c>
      <c r="P171" s="138">
        <f t="shared" si="26"/>
        <v>0</v>
      </c>
      <c r="Q171" s="138">
        <f t="shared" si="26"/>
        <v>0</v>
      </c>
      <c r="R171" s="138">
        <f t="shared" si="26"/>
        <v>0</v>
      </c>
      <c r="S171" s="138">
        <f t="shared" si="26"/>
        <v>0</v>
      </c>
      <c r="T171" s="138">
        <f t="shared" si="26"/>
        <v>0</v>
      </c>
    </row>
    <row r="172" spans="1:20" ht="12.75">
      <c r="A172" s="74" t="s">
        <v>184</v>
      </c>
      <c r="B172" s="90" t="s">
        <v>238</v>
      </c>
      <c r="C172" s="139">
        <v>1797</v>
      </c>
      <c r="D172" s="81"/>
      <c r="E172" s="139">
        <v>-1797</v>
      </c>
      <c r="F172" s="129">
        <f>C172+E172</f>
        <v>0</v>
      </c>
      <c r="G172" s="82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</row>
    <row r="173" spans="1:20" ht="12.75">
      <c r="A173" s="100" t="s">
        <v>185</v>
      </c>
      <c r="B173" s="104" t="s">
        <v>239</v>
      </c>
      <c r="C173" s="102">
        <f>C171-C172</f>
        <v>0</v>
      </c>
      <c r="D173" s="81"/>
      <c r="E173" s="102">
        <f>E171-E172</f>
        <v>0</v>
      </c>
      <c r="F173" s="129">
        <f>C173+E173</f>
        <v>0</v>
      </c>
      <c r="G173" s="82"/>
      <c r="H173" s="102">
        <f>H171-H172</f>
        <v>0</v>
      </c>
      <c r="I173" s="102">
        <f aca="true" t="shared" si="27" ref="I173:T173">I171-I172</f>
        <v>0</v>
      </c>
      <c r="J173" s="102">
        <f t="shared" si="27"/>
        <v>0</v>
      </c>
      <c r="K173" s="102">
        <f t="shared" si="27"/>
        <v>0</v>
      </c>
      <c r="L173" s="102">
        <f t="shared" si="27"/>
        <v>0</v>
      </c>
      <c r="M173" s="102">
        <f t="shared" si="27"/>
        <v>0</v>
      </c>
      <c r="N173" s="102">
        <f t="shared" si="27"/>
        <v>0</v>
      </c>
      <c r="O173" s="102">
        <f t="shared" si="27"/>
        <v>0</v>
      </c>
      <c r="P173" s="102">
        <f t="shared" si="27"/>
        <v>0</v>
      </c>
      <c r="Q173" s="102">
        <f t="shared" si="27"/>
        <v>0</v>
      </c>
      <c r="R173" s="102">
        <f t="shared" si="27"/>
        <v>0</v>
      </c>
      <c r="S173" s="102">
        <f t="shared" si="27"/>
        <v>0</v>
      </c>
      <c r="T173" s="102">
        <f t="shared" si="27"/>
        <v>0</v>
      </c>
    </row>
    <row r="174" spans="1:20" ht="12.75">
      <c r="A174" s="140"/>
      <c r="B174" s="141" t="s">
        <v>240</v>
      </c>
      <c r="C174" s="142">
        <f>C155+C157+C160+C163</f>
        <v>1779</v>
      </c>
      <c r="D174" s="143"/>
      <c r="E174" s="144">
        <f>E155+E157+E160+E163</f>
        <v>-1797</v>
      </c>
      <c r="F174" s="144">
        <f>SUM(C174:E174)</f>
        <v>-18</v>
      </c>
      <c r="G174" s="145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</row>
    <row r="175" spans="1:20" ht="12.75">
      <c r="A175" s="136"/>
      <c r="B175" s="147" t="s">
        <v>241</v>
      </c>
      <c r="C175" s="148"/>
      <c r="D175" s="143"/>
      <c r="E175" s="148"/>
      <c r="F175" s="138">
        <f>IF(F174&gt;0,F174,0)</f>
        <v>0</v>
      </c>
      <c r="G175" s="146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</row>
    <row r="176" spans="1:20" ht="12.75">
      <c r="A176" s="136"/>
      <c r="B176" s="147" t="s">
        <v>242</v>
      </c>
      <c r="C176" s="148"/>
      <c r="D176" s="143"/>
      <c r="E176" s="148"/>
      <c r="F176" s="138">
        <f>IF(F174&lt;0,-F174,0)</f>
        <v>18</v>
      </c>
      <c r="G176" s="146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</row>
    <row r="177" spans="1:20" ht="12.75">
      <c r="A177" s="74"/>
      <c r="B177" s="74"/>
      <c r="C177" s="75" t="s">
        <v>270</v>
      </c>
      <c r="D177" s="75"/>
      <c r="E177" s="76" t="s">
        <v>194</v>
      </c>
      <c r="F177" s="76" t="s">
        <v>176</v>
      </c>
      <c r="G177" s="76"/>
      <c r="H177" s="77" t="s">
        <v>114</v>
      </c>
      <c r="I177" s="77" t="s">
        <v>115</v>
      </c>
      <c r="J177" s="77" t="s">
        <v>116</v>
      </c>
      <c r="K177" s="77" t="s">
        <v>170</v>
      </c>
      <c r="L177" s="77"/>
      <c r="M177" s="77" t="s">
        <v>171</v>
      </c>
      <c r="N177" s="77"/>
      <c r="O177" s="77" t="s">
        <v>169</v>
      </c>
      <c r="P177" s="77" t="s">
        <v>97</v>
      </c>
      <c r="Q177" s="77" t="s">
        <v>118</v>
      </c>
      <c r="R177" s="77" t="s">
        <v>119</v>
      </c>
      <c r="S177" s="77" t="s">
        <v>120</v>
      </c>
      <c r="T177" s="77" t="s">
        <v>112</v>
      </c>
    </row>
    <row r="178" spans="1:20" ht="12.75">
      <c r="A178" s="79" t="s">
        <v>195</v>
      </c>
      <c r="B178" s="80" t="s">
        <v>274</v>
      </c>
      <c r="C178" s="81" t="s">
        <v>197</v>
      </c>
      <c r="D178" s="81"/>
      <c r="E178" s="82" t="s">
        <v>198</v>
      </c>
      <c r="F178" s="82" t="s">
        <v>199</v>
      </c>
      <c r="G178" s="82"/>
      <c r="H178" s="83" t="s">
        <v>121</v>
      </c>
      <c r="I178" s="83" t="s">
        <v>122</v>
      </c>
      <c r="J178" s="83" t="s">
        <v>172</v>
      </c>
      <c r="K178" s="83" t="s">
        <v>124</v>
      </c>
      <c r="L178" s="83"/>
      <c r="M178" s="83" t="s">
        <v>173</v>
      </c>
      <c r="N178" s="83"/>
      <c r="O178" s="83" t="s">
        <v>163</v>
      </c>
      <c r="P178" s="83" t="s">
        <v>200</v>
      </c>
      <c r="Q178" s="83" t="s">
        <v>126</v>
      </c>
      <c r="R178" s="83" t="s">
        <v>123</v>
      </c>
      <c r="S178" s="83" t="s">
        <v>123</v>
      </c>
      <c r="T178" s="83" t="s">
        <v>174</v>
      </c>
    </row>
    <row r="179" spans="1:20" ht="12.75">
      <c r="A179" s="84" t="s">
        <v>201</v>
      </c>
      <c r="B179" s="85">
        <v>656223</v>
      </c>
      <c r="C179" s="86" t="s">
        <v>202</v>
      </c>
      <c r="D179" s="81"/>
      <c r="E179" s="82" t="s">
        <v>180</v>
      </c>
      <c r="F179" s="87" t="s">
        <v>177</v>
      </c>
      <c r="G179" s="82"/>
      <c r="H179" s="88"/>
      <c r="I179" s="89" t="s">
        <v>127</v>
      </c>
      <c r="J179" s="88"/>
      <c r="K179" s="83" t="s">
        <v>123</v>
      </c>
      <c r="L179" s="83"/>
      <c r="M179" s="89" t="s">
        <v>98</v>
      </c>
      <c r="N179" s="89"/>
      <c r="O179" s="89"/>
      <c r="P179" s="89"/>
      <c r="Q179" s="89" t="s">
        <v>175</v>
      </c>
      <c r="R179" s="89" t="s">
        <v>128</v>
      </c>
      <c r="S179" s="89" t="s">
        <v>128</v>
      </c>
      <c r="T179" s="89"/>
    </row>
    <row r="180" spans="1:20" ht="12.75">
      <c r="A180" s="74" t="s">
        <v>5</v>
      </c>
      <c r="B180" s="90" t="s">
        <v>203</v>
      </c>
      <c r="C180" s="91"/>
      <c r="D180" s="92"/>
      <c r="E180" s="93"/>
      <c r="F180" s="94"/>
      <c r="G180" s="82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</row>
    <row r="181" spans="1:20" ht="12.75">
      <c r="A181" s="95" t="s">
        <v>60</v>
      </c>
      <c r="B181" s="96" t="s">
        <v>204</v>
      </c>
      <c r="C181" s="97">
        <v>146</v>
      </c>
      <c r="D181" s="92"/>
      <c r="E181" s="98"/>
      <c r="F181" s="99"/>
      <c r="G181" s="82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</row>
    <row r="182" spans="1:20" ht="12.75">
      <c r="A182" s="95" t="s">
        <v>61</v>
      </c>
      <c r="B182" s="96" t="s">
        <v>205</v>
      </c>
      <c r="C182" s="97">
        <v>0</v>
      </c>
      <c r="D182" s="92"/>
      <c r="E182" s="98"/>
      <c r="F182" s="99"/>
      <c r="G182" s="82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</row>
    <row r="183" spans="1:20" ht="12.75">
      <c r="A183" s="100" t="s">
        <v>64</v>
      </c>
      <c r="B183" s="101" t="s">
        <v>206</v>
      </c>
      <c r="C183" s="102">
        <f>SUM(C181:C182)</f>
        <v>146</v>
      </c>
      <c r="D183" s="92"/>
      <c r="E183" s="98"/>
      <c r="F183" s="99"/>
      <c r="G183" s="82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</row>
    <row r="184" spans="1:20" ht="12.75">
      <c r="A184" s="100" t="s">
        <v>66</v>
      </c>
      <c r="B184" s="101" t="s">
        <v>207</v>
      </c>
      <c r="C184" s="103">
        <v>0</v>
      </c>
      <c r="D184" s="92"/>
      <c r="E184" s="98"/>
      <c r="F184" s="99"/>
      <c r="G184" s="82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</row>
    <row r="185" spans="1:20" ht="12.75">
      <c r="A185" s="95" t="s">
        <v>63</v>
      </c>
      <c r="B185" s="96" t="s">
        <v>208</v>
      </c>
      <c r="C185" s="97">
        <v>0</v>
      </c>
      <c r="D185" s="92"/>
      <c r="E185" s="98"/>
      <c r="F185" s="99"/>
      <c r="G185" s="82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</row>
    <row r="186" spans="1:20" ht="12.75">
      <c r="A186" s="95" t="s">
        <v>113</v>
      </c>
      <c r="B186" s="96" t="s">
        <v>209</v>
      </c>
      <c r="C186" s="97">
        <v>129</v>
      </c>
      <c r="D186" s="92"/>
      <c r="E186" s="98"/>
      <c r="F186" s="99"/>
      <c r="G186" s="82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</row>
    <row r="187" spans="1:20" ht="12.75">
      <c r="A187" s="95" t="s">
        <v>12</v>
      </c>
      <c r="B187" s="96" t="s">
        <v>210</v>
      </c>
      <c r="C187" s="97">
        <v>0</v>
      </c>
      <c r="D187" s="92"/>
      <c r="E187" s="98"/>
      <c r="F187" s="99"/>
      <c r="G187" s="82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</row>
    <row r="188" spans="1:20" ht="12.75">
      <c r="A188" s="100" t="s">
        <v>14</v>
      </c>
      <c r="B188" s="101" t="s">
        <v>211</v>
      </c>
      <c r="C188" s="102">
        <f>SUM(C185:C187)</f>
        <v>129</v>
      </c>
      <c r="D188" s="92"/>
      <c r="E188" s="98"/>
      <c r="F188" s="99"/>
      <c r="G188" s="82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</row>
    <row r="189" spans="1:20" ht="12.75">
      <c r="A189" s="95" t="s">
        <v>16</v>
      </c>
      <c r="B189" s="96" t="s">
        <v>212</v>
      </c>
      <c r="C189" s="97">
        <v>0</v>
      </c>
      <c r="D189" s="92"/>
      <c r="E189" s="98"/>
      <c r="F189" s="99"/>
      <c r="G189" s="82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</row>
    <row r="190" spans="1:20" ht="12.75">
      <c r="A190" s="95" t="s">
        <v>17</v>
      </c>
      <c r="B190" s="96" t="s">
        <v>213</v>
      </c>
      <c r="C190" s="97">
        <v>0</v>
      </c>
      <c r="D190" s="92"/>
      <c r="E190" s="98"/>
      <c r="F190" s="99"/>
      <c r="G190" s="82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</row>
    <row r="191" spans="1:20" ht="12.75">
      <c r="A191" s="95" t="s">
        <v>19</v>
      </c>
      <c r="B191" s="96" t="s">
        <v>214</v>
      </c>
      <c r="C191" s="97">
        <v>0</v>
      </c>
      <c r="D191" s="92"/>
      <c r="E191" s="98"/>
      <c r="F191" s="99"/>
      <c r="G191" s="82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</row>
    <row r="192" spans="1:20" ht="12.75">
      <c r="A192" s="100" t="s">
        <v>20</v>
      </c>
      <c r="B192" s="101" t="s">
        <v>215</v>
      </c>
      <c r="C192" s="102">
        <f>SUM(C189:C191)</f>
        <v>0</v>
      </c>
      <c r="D192" s="92"/>
      <c r="E192" s="98"/>
      <c r="F192" s="99"/>
      <c r="G192" s="82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</row>
    <row r="193" spans="1:20" ht="12.75">
      <c r="A193" s="100" t="s">
        <v>21</v>
      </c>
      <c r="B193" s="101" t="s">
        <v>216</v>
      </c>
      <c r="C193" s="102">
        <f>C188-C192</f>
        <v>129</v>
      </c>
      <c r="D193" s="92"/>
      <c r="E193" s="98"/>
      <c r="F193" s="99"/>
      <c r="G193" s="82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</row>
    <row r="194" spans="1:20" ht="12.75">
      <c r="A194" s="95" t="s">
        <v>22</v>
      </c>
      <c r="B194" s="96" t="s">
        <v>217</v>
      </c>
      <c r="C194" s="97">
        <v>-506</v>
      </c>
      <c r="D194" s="92"/>
      <c r="E194" s="98"/>
      <c r="F194" s="99"/>
      <c r="G194" s="82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</row>
    <row r="195" spans="1:20" ht="12.75">
      <c r="A195" s="95" t="s">
        <v>23</v>
      </c>
      <c r="B195" s="96" t="s">
        <v>218</v>
      </c>
      <c r="C195" s="97">
        <v>0</v>
      </c>
      <c r="D195" s="92"/>
      <c r="E195" s="98"/>
      <c r="F195" s="99"/>
      <c r="G195" s="82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</row>
    <row r="196" spans="1:20" ht="12.75">
      <c r="A196" s="100" t="s">
        <v>24</v>
      </c>
      <c r="B196" s="104" t="s">
        <v>219</v>
      </c>
      <c r="C196" s="102">
        <f>SUM(C194:C195)</f>
        <v>-506</v>
      </c>
      <c r="D196" s="92"/>
      <c r="E196" s="98"/>
      <c r="F196" s="99"/>
      <c r="G196" s="82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</row>
    <row r="197" spans="1:20" ht="12.75">
      <c r="A197" s="100" t="s">
        <v>25</v>
      </c>
      <c r="B197" s="104" t="s">
        <v>220</v>
      </c>
      <c r="C197" s="103">
        <v>0</v>
      </c>
      <c r="D197" s="92"/>
      <c r="E197" s="98"/>
      <c r="F197" s="99"/>
      <c r="G197" s="82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</row>
    <row r="198" spans="1:20" ht="12.75">
      <c r="A198" s="100" t="s">
        <v>26</v>
      </c>
      <c r="B198" s="101" t="s">
        <v>221</v>
      </c>
      <c r="C198" s="105">
        <f>C183+C184+C193-C196-C197</f>
        <v>781</v>
      </c>
      <c r="D198" s="92"/>
      <c r="E198" s="98"/>
      <c r="F198" s="99"/>
      <c r="G198" s="82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</row>
    <row r="199" spans="1:20" ht="12.75">
      <c r="A199" s="95" t="s">
        <v>28</v>
      </c>
      <c r="B199" s="96" t="s">
        <v>222</v>
      </c>
      <c r="C199" s="97">
        <v>0</v>
      </c>
      <c r="D199" s="92"/>
      <c r="E199" s="98"/>
      <c r="F199" s="99"/>
      <c r="G199" s="82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</row>
    <row r="200" spans="1:20" ht="12.75">
      <c r="A200" s="95" t="s">
        <v>29</v>
      </c>
      <c r="B200" s="96" t="s">
        <v>223</v>
      </c>
      <c r="C200" s="97">
        <v>0</v>
      </c>
      <c r="D200" s="92"/>
      <c r="E200" s="98"/>
      <c r="F200" s="99"/>
      <c r="G200" s="82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</row>
    <row r="201" spans="1:20" ht="12.75">
      <c r="A201" s="95" t="s">
        <v>34</v>
      </c>
      <c r="B201" s="96" t="s">
        <v>224</v>
      </c>
      <c r="C201" s="97">
        <v>2425</v>
      </c>
      <c r="D201" s="92"/>
      <c r="E201" s="98"/>
      <c r="F201" s="99"/>
      <c r="G201" s="82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</row>
    <row r="202" spans="1:20" ht="12.75">
      <c r="A202" s="95" t="s">
        <v>35</v>
      </c>
      <c r="B202" s="96" t="s">
        <v>225</v>
      </c>
      <c r="C202" s="97">
        <v>0</v>
      </c>
      <c r="D202" s="92"/>
      <c r="E202" s="98"/>
      <c r="F202" s="99"/>
      <c r="G202" s="82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</row>
    <row r="203" spans="1:20" ht="12.75">
      <c r="A203" s="100" t="s">
        <v>67</v>
      </c>
      <c r="B203" s="104" t="s">
        <v>226</v>
      </c>
      <c r="C203" s="106">
        <f>SUM(C199:C202)</f>
        <v>2425</v>
      </c>
      <c r="D203" s="92"/>
      <c r="E203" s="98"/>
      <c r="F203" s="99"/>
      <c r="G203" s="82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</row>
    <row r="204" spans="1:20" ht="12.75">
      <c r="A204" s="95" t="s">
        <v>102</v>
      </c>
      <c r="B204" s="96" t="s">
        <v>227</v>
      </c>
      <c r="C204" s="107">
        <v>-2</v>
      </c>
      <c r="D204" s="92"/>
      <c r="E204" s="98"/>
      <c r="F204" s="99"/>
      <c r="G204" s="82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</row>
    <row r="205" spans="1:20" ht="12.75">
      <c r="A205" s="108" t="s">
        <v>129</v>
      </c>
      <c r="B205" s="109" t="s">
        <v>228</v>
      </c>
      <c r="C205" s="110">
        <f>C198+C203+C204</f>
        <v>3204</v>
      </c>
      <c r="D205" s="92"/>
      <c r="E205" s="111"/>
      <c r="F205" s="112">
        <f>C205</f>
        <v>3204</v>
      </c>
      <c r="G205" s="113"/>
      <c r="H205" s="114">
        <v>643</v>
      </c>
      <c r="I205" s="114">
        <v>-61</v>
      </c>
      <c r="J205" s="114">
        <v>2622</v>
      </c>
      <c r="K205" s="114"/>
      <c r="L205" s="114"/>
      <c r="M205" s="114"/>
      <c r="N205" s="114"/>
      <c r="O205" s="114">
        <v>0</v>
      </c>
      <c r="P205" s="114">
        <v>0</v>
      </c>
      <c r="Q205" s="114">
        <v>0</v>
      </c>
      <c r="R205" s="114">
        <v>0</v>
      </c>
      <c r="S205" s="114">
        <v>0</v>
      </c>
      <c r="T205" s="112">
        <f>SUM(H205:S205)</f>
        <v>3204</v>
      </c>
    </row>
    <row r="206" spans="1:20" ht="12.75">
      <c r="A206" s="95" t="s">
        <v>130</v>
      </c>
      <c r="B206" s="96" t="s">
        <v>229</v>
      </c>
      <c r="C206" s="97">
        <v>0</v>
      </c>
      <c r="D206" s="92"/>
      <c r="E206" s="115"/>
      <c r="F206" s="116"/>
      <c r="G206" s="117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</row>
    <row r="207" spans="1:20" ht="12.75">
      <c r="A207" s="95" t="s">
        <v>131</v>
      </c>
      <c r="B207" s="96" t="s">
        <v>230</v>
      </c>
      <c r="C207" s="97">
        <v>0</v>
      </c>
      <c r="D207" s="92"/>
      <c r="E207" s="118">
        <v>-2139</v>
      </c>
      <c r="F207" s="119">
        <f>E207</f>
        <v>-2139</v>
      </c>
      <c r="G207" s="82"/>
      <c r="H207" s="120">
        <v>-643</v>
      </c>
      <c r="I207" s="120">
        <v>61</v>
      </c>
      <c r="J207" s="120">
        <v>-1557</v>
      </c>
      <c r="K207" s="120"/>
      <c r="L207" s="120"/>
      <c r="M207" s="120"/>
      <c r="N207" s="120"/>
      <c r="O207" s="120"/>
      <c r="P207" s="120"/>
      <c r="Q207" s="120"/>
      <c r="R207" s="120"/>
      <c r="S207" s="120"/>
      <c r="T207" s="121">
        <f>SUM(H207:S207)</f>
        <v>-2139</v>
      </c>
    </row>
    <row r="208" spans="1:20" ht="12.75">
      <c r="A208" s="108" t="s">
        <v>108</v>
      </c>
      <c r="B208" s="109" t="s">
        <v>231</v>
      </c>
      <c r="C208" s="110">
        <f>SUM(C205:C207)</f>
        <v>3204</v>
      </c>
      <c r="D208" s="122"/>
      <c r="E208" s="112">
        <f>E207</f>
        <v>-2139</v>
      </c>
      <c r="F208" s="112">
        <f>SUM(C208:E208)</f>
        <v>1065</v>
      </c>
      <c r="G208" s="113"/>
      <c r="H208" s="112">
        <f>H205+H207</f>
        <v>0</v>
      </c>
      <c r="I208" s="112">
        <f aca="true" t="shared" si="28" ref="I208:T208">I205+I207</f>
        <v>0</v>
      </c>
      <c r="J208" s="112">
        <f t="shared" si="28"/>
        <v>1065</v>
      </c>
      <c r="K208" s="112">
        <f t="shared" si="28"/>
        <v>0</v>
      </c>
      <c r="L208" s="112">
        <f t="shared" si="28"/>
        <v>0</v>
      </c>
      <c r="M208" s="112">
        <f t="shared" si="28"/>
        <v>0</v>
      </c>
      <c r="N208" s="112">
        <f t="shared" si="28"/>
        <v>0</v>
      </c>
      <c r="O208" s="112">
        <f t="shared" si="28"/>
        <v>0</v>
      </c>
      <c r="P208" s="112">
        <f t="shared" si="28"/>
        <v>0</v>
      </c>
      <c r="Q208" s="112">
        <f t="shared" si="28"/>
        <v>0</v>
      </c>
      <c r="R208" s="112">
        <f t="shared" si="28"/>
        <v>0</v>
      </c>
      <c r="S208" s="112">
        <f t="shared" si="28"/>
        <v>0</v>
      </c>
      <c r="T208" s="112">
        <f t="shared" si="28"/>
        <v>1065</v>
      </c>
    </row>
    <row r="209" spans="1:20" ht="12.75">
      <c r="A209" s="74" t="s">
        <v>103</v>
      </c>
      <c r="B209" s="90" t="s">
        <v>232</v>
      </c>
      <c r="C209" s="123">
        <v>0</v>
      </c>
      <c r="D209" s="81"/>
      <c r="E209" s="120"/>
      <c r="F209" s="124"/>
      <c r="G209" s="82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</row>
    <row r="210" spans="1:20" ht="12.75">
      <c r="A210" s="125" t="s">
        <v>132</v>
      </c>
      <c r="B210" s="126" t="s">
        <v>233</v>
      </c>
      <c r="C210" s="123">
        <v>1065</v>
      </c>
      <c r="D210" s="81"/>
      <c r="E210" s="120">
        <v>0</v>
      </c>
      <c r="F210" s="119">
        <f>SUM(C210:E210)</f>
        <v>1065</v>
      </c>
      <c r="G210" s="82"/>
      <c r="H210" s="120">
        <v>0</v>
      </c>
      <c r="I210" s="120">
        <v>0</v>
      </c>
      <c r="J210" s="120">
        <v>1065</v>
      </c>
      <c r="K210" s="120"/>
      <c r="L210" s="120"/>
      <c r="M210" s="120"/>
      <c r="N210" s="120"/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1">
        <f>SUM(H210:S210)</f>
        <v>1065</v>
      </c>
    </row>
    <row r="211" spans="1:20" ht="12.75">
      <c r="A211" s="108"/>
      <c r="B211" s="127" t="s">
        <v>234</v>
      </c>
      <c r="C211" s="128">
        <f>SUM(C209:C210)</f>
        <v>1065</v>
      </c>
      <c r="D211" s="81"/>
      <c r="E211" s="128">
        <f>SUM(E209:E210)</f>
        <v>0</v>
      </c>
      <c r="F211" s="128">
        <f>SUM(F209:F210)</f>
        <v>1065</v>
      </c>
      <c r="G211" s="113"/>
      <c r="H211" s="128">
        <f>SUM(H209:H210)</f>
        <v>0</v>
      </c>
      <c r="I211" s="128">
        <f aca="true" t="shared" si="29" ref="I211:T211">SUM(I209:I210)</f>
        <v>0</v>
      </c>
      <c r="J211" s="128">
        <f t="shared" si="29"/>
        <v>1065</v>
      </c>
      <c r="K211" s="128">
        <f t="shared" si="29"/>
        <v>0</v>
      </c>
      <c r="L211" s="128">
        <f t="shared" si="29"/>
        <v>0</v>
      </c>
      <c r="M211" s="128">
        <f t="shared" si="29"/>
        <v>0</v>
      </c>
      <c r="N211" s="128">
        <f t="shared" si="29"/>
        <v>0</v>
      </c>
      <c r="O211" s="128">
        <f t="shared" si="29"/>
        <v>0</v>
      </c>
      <c r="P211" s="128">
        <f t="shared" si="29"/>
        <v>0</v>
      </c>
      <c r="Q211" s="128">
        <f t="shared" si="29"/>
        <v>0</v>
      </c>
      <c r="R211" s="128">
        <f t="shared" si="29"/>
        <v>0</v>
      </c>
      <c r="S211" s="128">
        <f t="shared" si="29"/>
        <v>0</v>
      </c>
      <c r="T211" s="128">
        <f t="shared" si="29"/>
        <v>1065</v>
      </c>
    </row>
    <row r="212" spans="1:20" ht="12.75">
      <c r="A212" s="100" t="s">
        <v>107</v>
      </c>
      <c r="B212" s="104" t="s">
        <v>235</v>
      </c>
      <c r="C212" s="103">
        <v>1065</v>
      </c>
      <c r="D212" s="81"/>
      <c r="E212" s="129">
        <f>F212-C212</f>
        <v>0</v>
      </c>
      <c r="F212" s="129">
        <f>H211+I211+J211+Q211</f>
        <v>1065</v>
      </c>
      <c r="G212" s="82"/>
      <c r="H212" s="129">
        <f>H211</f>
        <v>0</v>
      </c>
      <c r="I212" s="129">
        <f>I211</f>
        <v>0</v>
      </c>
      <c r="J212" s="129">
        <f>J211</f>
        <v>1065</v>
      </c>
      <c r="K212" s="129">
        <f aca="true" t="shared" si="30" ref="K212:P212">K211</f>
        <v>0</v>
      </c>
      <c r="L212" s="129">
        <f t="shared" si="30"/>
        <v>0</v>
      </c>
      <c r="M212" s="129">
        <f t="shared" si="30"/>
        <v>0</v>
      </c>
      <c r="N212" s="129">
        <f t="shared" si="30"/>
        <v>0</v>
      </c>
      <c r="O212" s="129">
        <f t="shared" si="30"/>
        <v>0</v>
      </c>
      <c r="P212" s="129">
        <f t="shared" si="30"/>
        <v>0</v>
      </c>
      <c r="Q212" s="129">
        <f>Q211</f>
        <v>0</v>
      </c>
      <c r="R212" s="130"/>
      <c r="S212" s="130"/>
      <c r="T212" s="129">
        <f>SUM(H212:S212)</f>
        <v>1065</v>
      </c>
    </row>
    <row r="213" spans="1:20" ht="12.75">
      <c r="A213" s="100" t="s">
        <v>133</v>
      </c>
      <c r="B213" s="104" t="s">
        <v>236</v>
      </c>
      <c r="C213" s="102">
        <f>C211-C212</f>
        <v>0</v>
      </c>
      <c r="D213" s="81"/>
      <c r="E213" s="129">
        <f>F213-C213</f>
        <v>0</v>
      </c>
      <c r="F213" s="131">
        <f>F211-F212</f>
        <v>0</v>
      </c>
      <c r="G213" s="82"/>
      <c r="H213" s="131">
        <f>H211-H212</f>
        <v>0</v>
      </c>
      <c r="I213" s="131">
        <f aca="true" t="shared" si="31" ref="I213:T213">I211-I212</f>
        <v>0</v>
      </c>
      <c r="J213" s="131">
        <f t="shared" si="31"/>
        <v>0</v>
      </c>
      <c r="K213" s="131">
        <f t="shared" si="31"/>
        <v>0</v>
      </c>
      <c r="L213" s="131">
        <f t="shared" si="31"/>
        <v>0</v>
      </c>
      <c r="M213" s="131">
        <f t="shared" si="31"/>
        <v>0</v>
      </c>
      <c r="N213" s="131">
        <f t="shared" si="31"/>
        <v>0</v>
      </c>
      <c r="O213" s="131">
        <f t="shared" si="31"/>
        <v>0</v>
      </c>
      <c r="P213" s="131">
        <f t="shared" si="31"/>
        <v>0</v>
      </c>
      <c r="Q213" s="131">
        <f t="shared" si="31"/>
        <v>0</v>
      </c>
      <c r="R213" s="131">
        <f t="shared" si="31"/>
        <v>0</v>
      </c>
      <c r="S213" s="131">
        <f t="shared" si="31"/>
        <v>0</v>
      </c>
      <c r="T213" s="131">
        <f t="shared" si="31"/>
        <v>0</v>
      </c>
    </row>
    <row r="214" spans="1:20" ht="12.75">
      <c r="A214" s="132"/>
      <c r="B214" s="133"/>
      <c r="C214" s="134"/>
      <c r="D214" s="81"/>
      <c r="E214" s="135"/>
      <c r="F214" s="135"/>
      <c r="G214" s="82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</row>
    <row r="215" spans="1:20" ht="12.75">
      <c r="A215" s="136" t="s">
        <v>104</v>
      </c>
      <c r="B215" s="137" t="s">
        <v>237</v>
      </c>
      <c r="C215" s="138">
        <f>C208-C211</f>
        <v>2139</v>
      </c>
      <c r="D215" s="81"/>
      <c r="E215" s="138">
        <f>E208-E211</f>
        <v>-2139</v>
      </c>
      <c r="F215" s="138">
        <f>F208-F211</f>
        <v>0</v>
      </c>
      <c r="G215" s="113"/>
      <c r="H215" s="138">
        <f>H208-H211</f>
        <v>0</v>
      </c>
      <c r="I215" s="138">
        <f aca="true" t="shared" si="32" ref="I215:T215">I208-I211</f>
        <v>0</v>
      </c>
      <c r="J215" s="138">
        <f t="shared" si="32"/>
        <v>0</v>
      </c>
      <c r="K215" s="138">
        <f t="shared" si="32"/>
        <v>0</v>
      </c>
      <c r="L215" s="138">
        <f t="shared" si="32"/>
        <v>0</v>
      </c>
      <c r="M215" s="138">
        <f t="shared" si="32"/>
        <v>0</v>
      </c>
      <c r="N215" s="138">
        <f t="shared" si="32"/>
        <v>0</v>
      </c>
      <c r="O215" s="138">
        <f t="shared" si="32"/>
        <v>0</v>
      </c>
      <c r="P215" s="138">
        <f t="shared" si="32"/>
        <v>0</v>
      </c>
      <c r="Q215" s="138">
        <f t="shared" si="32"/>
        <v>0</v>
      </c>
      <c r="R215" s="138">
        <f t="shared" si="32"/>
        <v>0</v>
      </c>
      <c r="S215" s="138">
        <f t="shared" si="32"/>
        <v>0</v>
      </c>
      <c r="T215" s="138">
        <f t="shared" si="32"/>
        <v>0</v>
      </c>
    </row>
    <row r="216" spans="1:20" ht="12.75">
      <c r="A216" s="74" t="s">
        <v>184</v>
      </c>
      <c r="B216" s="90" t="s">
        <v>238</v>
      </c>
      <c r="C216" s="139">
        <v>2139</v>
      </c>
      <c r="D216" s="81"/>
      <c r="E216" s="139">
        <v>-2139</v>
      </c>
      <c r="F216" s="129">
        <f>C216+E216</f>
        <v>0</v>
      </c>
      <c r="G216" s="82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</row>
    <row r="217" spans="1:20" ht="12.75">
      <c r="A217" s="100" t="s">
        <v>185</v>
      </c>
      <c r="B217" s="104" t="s">
        <v>239</v>
      </c>
      <c r="C217" s="102">
        <f>C215-C216</f>
        <v>0</v>
      </c>
      <c r="D217" s="81"/>
      <c r="E217" s="102">
        <f>E215-E216</f>
        <v>0</v>
      </c>
      <c r="F217" s="129">
        <f>C217+E217</f>
        <v>0</v>
      </c>
      <c r="G217" s="82"/>
      <c r="H217" s="102">
        <f>H215-H216</f>
        <v>0</v>
      </c>
      <c r="I217" s="102">
        <f aca="true" t="shared" si="33" ref="I217:T217">I215-I216</f>
        <v>0</v>
      </c>
      <c r="J217" s="102">
        <f t="shared" si="33"/>
        <v>0</v>
      </c>
      <c r="K217" s="102">
        <f t="shared" si="33"/>
        <v>0</v>
      </c>
      <c r="L217" s="102">
        <f t="shared" si="33"/>
        <v>0</v>
      </c>
      <c r="M217" s="102">
        <f t="shared" si="33"/>
        <v>0</v>
      </c>
      <c r="N217" s="102">
        <f t="shared" si="33"/>
        <v>0</v>
      </c>
      <c r="O217" s="102">
        <f t="shared" si="33"/>
        <v>0</v>
      </c>
      <c r="P217" s="102">
        <f t="shared" si="33"/>
        <v>0</v>
      </c>
      <c r="Q217" s="102">
        <f t="shared" si="33"/>
        <v>0</v>
      </c>
      <c r="R217" s="102">
        <f t="shared" si="33"/>
        <v>0</v>
      </c>
      <c r="S217" s="102">
        <f t="shared" si="33"/>
        <v>0</v>
      </c>
      <c r="T217" s="102">
        <f t="shared" si="33"/>
        <v>0</v>
      </c>
    </row>
    <row r="218" spans="1:20" ht="12.75">
      <c r="A218" s="140"/>
      <c r="B218" s="141" t="s">
        <v>240</v>
      </c>
      <c r="C218" s="142">
        <f>C199+C201+C204+C207</f>
        <v>2423</v>
      </c>
      <c r="D218" s="143"/>
      <c r="E218" s="144">
        <f>E199+E201+E204+E207</f>
        <v>-2139</v>
      </c>
      <c r="F218" s="144">
        <f>SUM(C218:E218)</f>
        <v>284</v>
      </c>
      <c r="G218" s="145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</row>
    <row r="219" spans="1:20" ht="12.75">
      <c r="A219" s="136"/>
      <c r="B219" s="147" t="s">
        <v>241</v>
      </c>
      <c r="C219" s="148"/>
      <c r="D219" s="143"/>
      <c r="E219" s="148"/>
      <c r="F219" s="138">
        <f>IF(F218&gt;0,F218,0)</f>
        <v>284</v>
      </c>
      <c r="G219" s="146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</row>
    <row r="220" spans="1:20" ht="12.75">
      <c r="A220" s="136"/>
      <c r="B220" s="147" t="s">
        <v>242</v>
      </c>
      <c r="C220" s="148"/>
      <c r="D220" s="143"/>
      <c r="E220" s="148"/>
      <c r="F220" s="138">
        <f>IF(F218&lt;0,-F218,0)</f>
        <v>0</v>
      </c>
      <c r="G220" s="146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</row>
    <row r="221" spans="1:20" ht="12.75">
      <c r="A221" s="74"/>
      <c r="B221" s="74"/>
      <c r="C221" s="75" t="s">
        <v>270</v>
      </c>
      <c r="D221" s="75"/>
      <c r="E221" s="76" t="s">
        <v>194</v>
      </c>
      <c r="F221" s="76" t="s">
        <v>176</v>
      </c>
      <c r="G221" s="76"/>
      <c r="H221" s="77" t="s">
        <v>114</v>
      </c>
      <c r="I221" s="77" t="s">
        <v>115</v>
      </c>
      <c r="J221" s="77" t="s">
        <v>116</v>
      </c>
      <c r="K221" s="77" t="s">
        <v>170</v>
      </c>
      <c r="L221" s="77"/>
      <c r="M221" s="77" t="s">
        <v>171</v>
      </c>
      <c r="N221" s="77"/>
      <c r="O221" s="77" t="s">
        <v>169</v>
      </c>
      <c r="P221" s="77" t="s">
        <v>97</v>
      </c>
      <c r="Q221" s="77" t="s">
        <v>118</v>
      </c>
      <c r="R221" s="77" t="s">
        <v>119</v>
      </c>
      <c r="S221" s="77" t="s">
        <v>120</v>
      </c>
      <c r="T221" s="77" t="s">
        <v>112</v>
      </c>
    </row>
    <row r="222" spans="1:20" ht="12.75">
      <c r="A222" s="79" t="s">
        <v>195</v>
      </c>
      <c r="B222" s="80" t="s">
        <v>275</v>
      </c>
      <c r="C222" s="81" t="s">
        <v>197</v>
      </c>
      <c r="D222" s="81"/>
      <c r="E222" s="82" t="s">
        <v>198</v>
      </c>
      <c r="F222" s="82" t="s">
        <v>199</v>
      </c>
      <c r="G222" s="82"/>
      <c r="H222" s="83" t="s">
        <v>121</v>
      </c>
      <c r="I222" s="83" t="s">
        <v>122</v>
      </c>
      <c r="J222" s="83" t="s">
        <v>172</v>
      </c>
      <c r="K222" s="83" t="s">
        <v>124</v>
      </c>
      <c r="L222" s="83"/>
      <c r="M222" s="83" t="s">
        <v>173</v>
      </c>
      <c r="N222" s="83"/>
      <c r="O222" s="83" t="s">
        <v>163</v>
      </c>
      <c r="P222" s="83" t="s">
        <v>200</v>
      </c>
      <c r="Q222" s="83" t="s">
        <v>126</v>
      </c>
      <c r="R222" s="83" t="s">
        <v>123</v>
      </c>
      <c r="S222" s="83" t="s">
        <v>123</v>
      </c>
      <c r="T222" s="83" t="s">
        <v>174</v>
      </c>
    </row>
    <row r="223" spans="1:20" ht="12.75">
      <c r="A223" s="84" t="s">
        <v>201</v>
      </c>
      <c r="B223" s="85">
        <v>656245</v>
      </c>
      <c r="C223" s="86" t="s">
        <v>202</v>
      </c>
      <c r="D223" s="81"/>
      <c r="E223" s="82" t="s">
        <v>180</v>
      </c>
      <c r="F223" s="87" t="s">
        <v>177</v>
      </c>
      <c r="G223" s="82"/>
      <c r="H223" s="88"/>
      <c r="I223" s="89" t="s">
        <v>127</v>
      </c>
      <c r="J223" s="88"/>
      <c r="K223" s="83" t="s">
        <v>123</v>
      </c>
      <c r="L223" s="83"/>
      <c r="M223" s="89" t="s">
        <v>98</v>
      </c>
      <c r="N223" s="89"/>
      <c r="O223" s="89"/>
      <c r="P223" s="89"/>
      <c r="Q223" s="89" t="s">
        <v>175</v>
      </c>
      <c r="R223" s="89" t="s">
        <v>128</v>
      </c>
      <c r="S223" s="89" t="s">
        <v>128</v>
      </c>
      <c r="T223" s="89"/>
    </row>
    <row r="224" spans="1:20" ht="12.75">
      <c r="A224" s="74" t="s">
        <v>5</v>
      </c>
      <c r="B224" s="90" t="s">
        <v>203</v>
      </c>
      <c r="C224" s="91"/>
      <c r="D224" s="92"/>
      <c r="E224" s="93"/>
      <c r="F224" s="94"/>
      <c r="G224" s="82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</row>
    <row r="225" spans="1:20" ht="12.75">
      <c r="A225" s="95" t="s">
        <v>60</v>
      </c>
      <c r="B225" s="96" t="s">
        <v>204</v>
      </c>
      <c r="C225" s="97">
        <v>483</v>
      </c>
      <c r="D225" s="92"/>
      <c r="E225" s="98"/>
      <c r="F225" s="99"/>
      <c r="G225" s="82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</row>
    <row r="226" spans="1:20" ht="12.75">
      <c r="A226" s="95" t="s">
        <v>61</v>
      </c>
      <c r="B226" s="96" t="s">
        <v>205</v>
      </c>
      <c r="C226" s="97">
        <v>0</v>
      </c>
      <c r="D226" s="92"/>
      <c r="E226" s="98"/>
      <c r="F226" s="99"/>
      <c r="G226" s="82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</row>
    <row r="227" spans="1:20" ht="12.75">
      <c r="A227" s="100" t="s">
        <v>64</v>
      </c>
      <c r="B227" s="101" t="s">
        <v>206</v>
      </c>
      <c r="C227" s="102">
        <f>SUM(C225:C226)</f>
        <v>483</v>
      </c>
      <c r="D227" s="92"/>
      <c r="E227" s="98"/>
      <c r="F227" s="99"/>
      <c r="G227" s="82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</row>
    <row r="228" spans="1:20" ht="12.75">
      <c r="A228" s="100" t="s">
        <v>66</v>
      </c>
      <c r="B228" s="101" t="s">
        <v>207</v>
      </c>
      <c r="C228" s="103">
        <v>0</v>
      </c>
      <c r="D228" s="92"/>
      <c r="E228" s="98"/>
      <c r="F228" s="99"/>
      <c r="G228" s="82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</row>
    <row r="229" spans="1:20" ht="12.75">
      <c r="A229" s="95" t="s">
        <v>63</v>
      </c>
      <c r="B229" s="96" t="s">
        <v>208</v>
      </c>
      <c r="C229" s="97">
        <v>0</v>
      </c>
      <c r="D229" s="92"/>
      <c r="E229" s="98"/>
      <c r="F229" s="99"/>
      <c r="G229" s="82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</row>
    <row r="230" spans="1:20" ht="12.75">
      <c r="A230" s="95" t="s">
        <v>113</v>
      </c>
      <c r="B230" s="96" t="s">
        <v>209</v>
      </c>
      <c r="C230" s="97">
        <v>1786</v>
      </c>
      <c r="D230" s="92"/>
      <c r="E230" s="98"/>
      <c r="F230" s="99"/>
      <c r="G230" s="82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</row>
    <row r="231" spans="1:20" ht="12.75">
      <c r="A231" s="95" t="s">
        <v>12</v>
      </c>
      <c r="B231" s="96" t="s">
        <v>210</v>
      </c>
      <c r="C231" s="97">
        <v>0</v>
      </c>
      <c r="D231" s="92"/>
      <c r="E231" s="98"/>
      <c r="F231" s="99"/>
      <c r="G231" s="82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</row>
    <row r="232" spans="1:20" ht="12.75">
      <c r="A232" s="100" t="s">
        <v>14</v>
      </c>
      <c r="B232" s="101" t="s">
        <v>211</v>
      </c>
      <c r="C232" s="102">
        <f>SUM(C229:C231)</f>
        <v>1786</v>
      </c>
      <c r="D232" s="92"/>
      <c r="E232" s="98"/>
      <c r="F232" s="99"/>
      <c r="G232" s="82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</row>
    <row r="233" spans="1:20" ht="12.75">
      <c r="A233" s="95" t="s">
        <v>16</v>
      </c>
      <c r="B233" s="96" t="s">
        <v>212</v>
      </c>
      <c r="C233" s="97">
        <v>3182</v>
      </c>
      <c r="D233" s="92"/>
      <c r="E233" s="98"/>
      <c r="F233" s="99"/>
      <c r="G233" s="82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</row>
    <row r="234" spans="1:20" ht="12.75">
      <c r="A234" s="95" t="s">
        <v>17</v>
      </c>
      <c r="B234" s="96" t="s">
        <v>213</v>
      </c>
      <c r="C234" s="97">
        <v>0</v>
      </c>
      <c r="D234" s="92"/>
      <c r="E234" s="98"/>
      <c r="F234" s="99"/>
      <c r="G234" s="82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</row>
    <row r="235" spans="1:20" ht="12.75">
      <c r="A235" s="95" t="s">
        <v>19</v>
      </c>
      <c r="B235" s="96" t="s">
        <v>214</v>
      </c>
      <c r="C235" s="97">
        <v>0</v>
      </c>
      <c r="D235" s="92"/>
      <c r="E235" s="98"/>
      <c r="F235" s="99"/>
      <c r="G235" s="82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</row>
    <row r="236" spans="1:20" ht="12.75">
      <c r="A236" s="100" t="s">
        <v>20</v>
      </c>
      <c r="B236" s="101" t="s">
        <v>215</v>
      </c>
      <c r="C236" s="102">
        <f>SUM(C233:C235)</f>
        <v>3182</v>
      </c>
      <c r="D236" s="92"/>
      <c r="E236" s="98"/>
      <c r="F236" s="99"/>
      <c r="G236" s="82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</row>
    <row r="237" spans="1:20" ht="12.75">
      <c r="A237" s="100" t="s">
        <v>21</v>
      </c>
      <c r="B237" s="101" t="s">
        <v>216</v>
      </c>
      <c r="C237" s="102">
        <f>C232-C236</f>
        <v>-1396</v>
      </c>
      <c r="D237" s="92"/>
      <c r="E237" s="98"/>
      <c r="F237" s="99"/>
      <c r="G237" s="82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</row>
    <row r="238" spans="1:20" ht="12.75">
      <c r="A238" s="95" t="s">
        <v>22</v>
      </c>
      <c r="B238" s="96" t="s">
        <v>217</v>
      </c>
      <c r="C238" s="97">
        <v>-1483</v>
      </c>
      <c r="D238" s="92"/>
      <c r="E238" s="98"/>
      <c r="F238" s="99"/>
      <c r="G238" s="82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</row>
    <row r="239" spans="1:20" ht="12.75">
      <c r="A239" s="95" t="s">
        <v>23</v>
      </c>
      <c r="B239" s="96" t="s">
        <v>218</v>
      </c>
      <c r="C239" s="97">
        <v>0</v>
      </c>
      <c r="D239" s="92"/>
      <c r="E239" s="98"/>
      <c r="F239" s="99"/>
      <c r="G239" s="82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</row>
    <row r="240" spans="1:20" ht="12.75">
      <c r="A240" s="100" t="s">
        <v>24</v>
      </c>
      <c r="B240" s="104" t="s">
        <v>219</v>
      </c>
      <c r="C240" s="102">
        <f>SUM(C238:C239)</f>
        <v>-1483</v>
      </c>
      <c r="D240" s="92"/>
      <c r="E240" s="98"/>
      <c r="F240" s="99"/>
      <c r="G240" s="82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</row>
    <row r="241" spans="1:20" ht="12.75">
      <c r="A241" s="100" t="s">
        <v>25</v>
      </c>
      <c r="B241" s="104" t="s">
        <v>220</v>
      </c>
      <c r="C241" s="103">
        <v>0</v>
      </c>
      <c r="D241" s="92"/>
      <c r="E241" s="98"/>
      <c r="F241" s="99"/>
      <c r="G241" s="82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</row>
    <row r="242" spans="1:20" ht="12.75">
      <c r="A242" s="100" t="s">
        <v>26</v>
      </c>
      <c r="B242" s="101" t="s">
        <v>221</v>
      </c>
      <c r="C242" s="105">
        <f>C227+C228+C237-C240-C241</f>
        <v>570</v>
      </c>
      <c r="D242" s="92"/>
      <c r="E242" s="98"/>
      <c r="F242" s="99"/>
      <c r="G242" s="82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</row>
    <row r="243" spans="1:20" ht="12.75">
      <c r="A243" s="95" t="s">
        <v>28</v>
      </c>
      <c r="B243" s="96" t="s">
        <v>222</v>
      </c>
      <c r="C243" s="97">
        <v>0</v>
      </c>
      <c r="D243" s="92"/>
      <c r="E243" s="98"/>
      <c r="F243" s="99"/>
      <c r="G243" s="82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</row>
    <row r="244" spans="1:20" ht="12.75">
      <c r="A244" s="95" t="s">
        <v>29</v>
      </c>
      <c r="B244" s="96" t="s">
        <v>223</v>
      </c>
      <c r="C244" s="97">
        <v>0</v>
      </c>
      <c r="D244" s="92"/>
      <c r="E244" s="98"/>
      <c r="F244" s="99"/>
      <c r="G244" s="82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</row>
    <row r="245" spans="1:20" ht="12.75">
      <c r="A245" s="95" t="s">
        <v>34</v>
      </c>
      <c r="B245" s="96" t="s">
        <v>224</v>
      </c>
      <c r="C245" s="97">
        <v>2238</v>
      </c>
      <c r="D245" s="92"/>
      <c r="E245" s="98"/>
      <c r="F245" s="99"/>
      <c r="G245" s="82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</row>
    <row r="246" spans="1:20" ht="12.75">
      <c r="A246" s="95" t="s">
        <v>35</v>
      </c>
      <c r="B246" s="96" t="s">
        <v>225</v>
      </c>
      <c r="C246" s="97">
        <v>0</v>
      </c>
      <c r="D246" s="92"/>
      <c r="E246" s="98"/>
      <c r="F246" s="99"/>
      <c r="G246" s="82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</row>
    <row r="247" spans="1:20" ht="12.75">
      <c r="A247" s="100" t="s">
        <v>67</v>
      </c>
      <c r="B247" s="104" t="s">
        <v>226</v>
      </c>
      <c r="C247" s="106">
        <f>SUM(C243:C246)</f>
        <v>2238</v>
      </c>
      <c r="D247" s="92"/>
      <c r="E247" s="98"/>
      <c r="F247" s="99"/>
      <c r="G247" s="82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</row>
    <row r="248" spans="1:20" ht="12.75">
      <c r="A248" s="95" t="s">
        <v>102</v>
      </c>
      <c r="B248" s="96" t="s">
        <v>227</v>
      </c>
      <c r="C248" s="107">
        <v>0</v>
      </c>
      <c r="D248" s="92"/>
      <c r="E248" s="98"/>
      <c r="F248" s="99"/>
      <c r="G248" s="82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</row>
    <row r="249" spans="1:20" ht="12.75">
      <c r="A249" s="108" t="s">
        <v>129</v>
      </c>
      <c r="B249" s="109" t="s">
        <v>228</v>
      </c>
      <c r="C249" s="110">
        <f>C242+C247+C248</f>
        <v>2808</v>
      </c>
      <c r="D249" s="92"/>
      <c r="E249" s="111"/>
      <c r="F249" s="112">
        <f>C249</f>
        <v>2808</v>
      </c>
      <c r="G249" s="113"/>
      <c r="H249" s="114">
        <v>-796</v>
      </c>
      <c r="I249" s="114">
        <v>-484</v>
      </c>
      <c r="J249" s="114">
        <v>4088</v>
      </c>
      <c r="K249" s="114"/>
      <c r="L249" s="114"/>
      <c r="M249" s="114"/>
      <c r="N249" s="114"/>
      <c r="O249" s="114">
        <v>0</v>
      </c>
      <c r="P249" s="114">
        <v>0</v>
      </c>
      <c r="Q249" s="114">
        <v>0</v>
      </c>
      <c r="R249" s="114">
        <v>0</v>
      </c>
      <c r="S249" s="114">
        <v>0</v>
      </c>
      <c r="T249" s="112">
        <f>SUM(H249:S249)</f>
        <v>2808</v>
      </c>
    </row>
    <row r="250" spans="1:20" ht="12.75">
      <c r="A250" s="95" t="s">
        <v>130</v>
      </c>
      <c r="B250" s="96" t="s">
        <v>229</v>
      </c>
      <c r="C250" s="97">
        <v>0</v>
      </c>
      <c r="D250" s="92"/>
      <c r="E250" s="115"/>
      <c r="F250" s="116"/>
      <c r="G250" s="117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</row>
    <row r="251" spans="1:20" ht="12.75">
      <c r="A251" s="95" t="s">
        <v>131</v>
      </c>
      <c r="B251" s="96" t="s">
        <v>230</v>
      </c>
      <c r="C251" s="97">
        <v>0</v>
      </c>
      <c r="D251" s="92"/>
      <c r="E251" s="118">
        <v>-2529</v>
      </c>
      <c r="F251" s="119">
        <f>E251</f>
        <v>-2529</v>
      </c>
      <c r="G251" s="82"/>
      <c r="H251" s="120">
        <v>796</v>
      </c>
      <c r="I251" s="120">
        <v>484</v>
      </c>
      <c r="J251" s="120">
        <v>-3809</v>
      </c>
      <c r="K251" s="120"/>
      <c r="L251" s="120"/>
      <c r="M251" s="120"/>
      <c r="N251" s="120"/>
      <c r="O251" s="120"/>
      <c r="P251" s="120"/>
      <c r="Q251" s="120"/>
      <c r="R251" s="120"/>
      <c r="S251" s="120"/>
      <c r="T251" s="121">
        <f>SUM(H251:S251)</f>
        <v>-2529</v>
      </c>
    </row>
    <row r="252" spans="1:20" ht="12.75">
      <c r="A252" s="108" t="s">
        <v>108</v>
      </c>
      <c r="B252" s="109" t="s">
        <v>231</v>
      </c>
      <c r="C252" s="110">
        <f>SUM(C249:C251)</f>
        <v>2808</v>
      </c>
      <c r="D252" s="122"/>
      <c r="E252" s="112">
        <f>E251</f>
        <v>-2529</v>
      </c>
      <c r="F252" s="112">
        <f>SUM(C252:E252)</f>
        <v>279</v>
      </c>
      <c r="G252" s="113"/>
      <c r="H252" s="112">
        <f>H249+H251</f>
        <v>0</v>
      </c>
      <c r="I252" s="112">
        <f aca="true" t="shared" si="34" ref="I252:T252">I249+I251</f>
        <v>0</v>
      </c>
      <c r="J252" s="112">
        <f t="shared" si="34"/>
        <v>279</v>
      </c>
      <c r="K252" s="112">
        <f t="shared" si="34"/>
        <v>0</v>
      </c>
      <c r="L252" s="112">
        <f t="shared" si="34"/>
        <v>0</v>
      </c>
      <c r="M252" s="112">
        <f t="shared" si="34"/>
        <v>0</v>
      </c>
      <c r="N252" s="112">
        <f t="shared" si="34"/>
        <v>0</v>
      </c>
      <c r="O252" s="112">
        <f t="shared" si="34"/>
        <v>0</v>
      </c>
      <c r="P252" s="112">
        <f t="shared" si="34"/>
        <v>0</v>
      </c>
      <c r="Q252" s="112">
        <f t="shared" si="34"/>
        <v>0</v>
      </c>
      <c r="R252" s="112">
        <f t="shared" si="34"/>
        <v>0</v>
      </c>
      <c r="S252" s="112">
        <f t="shared" si="34"/>
        <v>0</v>
      </c>
      <c r="T252" s="112">
        <f t="shared" si="34"/>
        <v>279</v>
      </c>
    </row>
    <row r="253" spans="1:20" ht="12.75">
      <c r="A253" s="74" t="s">
        <v>103</v>
      </c>
      <c r="B253" s="90" t="s">
        <v>232</v>
      </c>
      <c r="C253" s="123">
        <v>0</v>
      </c>
      <c r="D253" s="81"/>
      <c r="E253" s="120"/>
      <c r="F253" s="124"/>
      <c r="G253" s="82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</row>
    <row r="254" spans="1:20" ht="12.75">
      <c r="A254" s="125" t="s">
        <v>132</v>
      </c>
      <c r="B254" s="126" t="s">
        <v>233</v>
      </c>
      <c r="C254" s="123">
        <v>279</v>
      </c>
      <c r="D254" s="81"/>
      <c r="E254" s="120">
        <v>0</v>
      </c>
      <c r="F254" s="119">
        <f>SUM(C254:E254)</f>
        <v>279</v>
      </c>
      <c r="G254" s="82"/>
      <c r="H254" s="120">
        <v>0</v>
      </c>
      <c r="I254" s="120">
        <v>0</v>
      </c>
      <c r="J254" s="120">
        <v>279</v>
      </c>
      <c r="K254" s="120"/>
      <c r="L254" s="120"/>
      <c r="M254" s="120"/>
      <c r="N254" s="120"/>
      <c r="O254" s="120">
        <v>0</v>
      </c>
      <c r="P254" s="120">
        <v>0</v>
      </c>
      <c r="Q254" s="120">
        <v>0</v>
      </c>
      <c r="R254" s="120">
        <v>0</v>
      </c>
      <c r="S254" s="120">
        <v>0</v>
      </c>
      <c r="T254" s="121">
        <f>SUM(H254:S254)</f>
        <v>279</v>
      </c>
    </row>
    <row r="255" spans="1:20" ht="12.75">
      <c r="A255" s="108"/>
      <c r="B255" s="127" t="s">
        <v>234</v>
      </c>
      <c r="C255" s="128">
        <f>SUM(C253:C254)</f>
        <v>279</v>
      </c>
      <c r="D255" s="81"/>
      <c r="E255" s="128">
        <f>SUM(E253:E254)</f>
        <v>0</v>
      </c>
      <c r="F255" s="128">
        <f>SUM(F253:F254)</f>
        <v>279</v>
      </c>
      <c r="G255" s="113"/>
      <c r="H255" s="128">
        <f>SUM(H253:H254)</f>
        <v>0</v>
      </c>
      <c r="I255" s="128">
        <f aca="true" t="shared" si="35" ref="I255:T255">SUM(I253:I254)</f>
        <v>0</v>
      </c>
      <c r="J255" s="128">
        <f t="shared" si="35"/>
        <v>279</v>
      </c>
      <c r="K255" s="128">
        <f t="shared" si="35"/>
        <v>0</v>
      </c>
      <c r="L255" s="128">
        <f t="shared" si="35"/>
        <v>0</v>
      </c>
      <c r="M255" s="128">
        <f t="shared" si="35"/>
        <v>0</v>
      </c>
      <c r="N255" s="128">
        <f t="shared" si="35"/>
        <v>0</v>
      </c>
      <c r="O255" s="128">
        <f t="shared" si="35"/>
        <v>0</v>
      </c>
      <c r="P255" s="128">
        <f t="shared" si="35"/>
        <v>0</v>
      </c>
      <c r="Q255" s="128">
        <f t="shared" si="35"/>
        <v>0</v>
      </c>
      <c r="R255" s="128">
        <f t="shared" si="35"/>
        <v>0</v>
      </c>
      <c r="S255" s="128">
        <f t="shared" si="35"/>
        <v>0</v>
      </c>
      <c r="T255" s="128">
        <f t="shared" si="35"/>
        <v>279</v>
      </c>
    </row>
    <row r="256" spans="1:20" ht="12.75">
      <c r="A256" s="100" t="s">
        <v>107</v>
      </c>
      <c r="B256" s="104" t="s">
        <v>235</v>
      </c>
      <c r="C256" s="103">
        <v>279</v>
      </c>
      <c r="D256" s="81"/>
      <c r="E256" s="129">
        <f>F256-C256</f>
        <v>0</v>
      </c>
      <c r="F256" s="129">
        <f>H255+I255+J255+Q255</f>
        <v>279</v>
      </c>
      <c r="G256" s="82"/>
      <c r="H256" s="129">
        <f>H255</f>
        <v>0</v>
      </c>
      <c r="I256" s="129">
        <f>I255</f>
        <v>0</v>
      </c>
      <c r="J256" s="129">
        <f>J255</f>
        <v>279</v>
      </c>
      <c r="K256" s="129">
        <f aca="true" t="shared" si="36" ref="K256:P256">K255</f>
        <v>0</v>
      </c>
      <c r="L256" s="129">
        <f t="shared" si="36"/>
        <v>0</v>
      </c>
      <c r="M256" s="129">
        <f t="shared" si="36"/>
        <v>0</v>
      </c>
      <c r="N256" s="129">
        <f t="shared" si="36"/>
        <v>0</v>
      </c>
      <c r="O256" s="129">
        <f t="shared" si="36"/>
        <v>0</v>
      </c>
      <c r="P256" s="129">
        <f t="shared" si="36"/>
        <v>0</v>
      </c>
      <c r="Q256" s="129">
        <f>Q255</f>
        <v>0</v>
      </c>
      <c r="R256" s="130"/>
      <c r="S256" s="130"/>
      <c r="T256" s="129">
        <f>SUM(H256:S256)</f>
        <v>279</v>
      </c>
    </row>
    <row r="257" spans="1:20" ht="12.75">
      <c r="A257" s="100" t="s">
        <v>133</v>
      </c>
      <c r="B257" s="104" t="s">
        <v>236</v>
      </c>
      <c r="C257" s="102">
        <f>C255-C256</f>
        <v>0</v>
      </c>
      <c r="D257" s="81"/>
      <c r="E257" s="129">
        <f>F257-C257</f>
        <v>0</v>
      </c>
      <c r="F257" s="131">
        <f>F255-F256</f>
        <v>0</v>
      </c>
      <c r="G257" s="82"/>
      <c r="H257" s="131">
        <f>H255-H256</f>
        <v>0</v>
      </c>
      <c r="I257" s="131">
        <f aca="true" t="shared" si="37" ref="I257:T257">I255-I256</f>
        <v>0</v>
      </c>
      <c r="J257" s="131">
        <f t="shared" si="37"/>
        <v>0</v>
      </c>
      <c r="K257" s="131">
        <f t="shared" si="37"/>
        <v>0</v>
      </c>
      <c r="L257" s="131">
        <f t="shared" si="37"/>
        <v>0</v>
      </c>
      <c r="M257" s="131">
        <f t="shared" si="37"/>
        <v>0</v>
      </c>
      <c r="N257" s="131">
        <f t="shared" si="37"/>
        <v>0</v>
      </c>
      <c r="O257" s="131">
        <f t="shared" si="37"/>
        <v>0</v>
      </c>
      <c r="P257" s="131">
        <f t="shared" si="37"/>
        <v>0</v>
      </c>
      <c r="Q257" s="131">
        <f t="shared" si="37"/>
        <v>0</v>
      </c>
      <c r="R257" s="131">
        <f t="shared" si="37"/>
        <v>0</v>
      </c>
      <c r="S257" s="131">
        <f t="shared" si="37"/>
        <v>0</v>
      </c>
      <c r="T257" s="131">
        <f t="shared" si="37"/>
        <v>0</v>
      </c>
    </row>
    <row r="258" spans="1:20" ht="12.75">
      <c r="A258" s="132"/>
      <c r="B258" s="133"/>
      <c r="C258" s="134"/>
      <c r="D258" s="81"/>
      <c r="E258" s="135"/>
      <c r="F258" s="135"/>
      <c r="G258" s="82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</row>
    <row r="259" spans="1:20" ht="12.75">
      <c r="A259" s="136" t="s">
        <v>104</v>
      </c>
      <c r="B259" s="137" t="s">
        <v>237</v>
      </c>
      <c r="C259" s="138">
        <f>C252-C255</f>
        <v>2529</v>
      </c>
      <c r="D259" s="81"/>
      <c r="E259" s="138">
        <f>E252-E255</f>
        <v>-2529</v>
      </c>
      <c r="F259" s="138">
        <f>F252-F255</f>
        <v>0</v>
      </c>
      <c r="G259" s="113"/>
      <c r="H259" s="138">
        <f>H252-H255</f>
        <v>0</v>
      </c>
      <c r="I259" s="138">
        <f aca="true" t="shared" si="38" ref="I259:T259">I252-I255</f>
        <v>0</v>
      </c>
      <c r="J259" s="138">
        <f t="shared" si="38"/>
        <v>0</v>
      </c>
      <c r="K259" s="138">
        <f t="shared" si="38"/>
        <v>0</v>
      </c>
      <c r="L259" s="138">
        <f t="shared" si="38"/>
        <v>0</v>
      </c>
      <c r="M259" s="138">
        <f t="shared" si="38"/>
        <v>0</v>
      </c>
      <c r="N259" s="138">
        <f t="shared" si="38"/>
        <v>0</v>
      </c>
      <c r="O259" s="138">
        <f t="shared" si="38"/>
        <v>0</v>
      </c>
      <c r="P259" s="138">
        <f t="shared" si="38"/>
        <v>0</v>
      </c>
      <c r="Q259" s="138">
        <f t="shared" si="38"/>
        <v>0</v>
      </c>
      <c r="R259" s="138">
        <f t="shared" si="38"/>
        <v>0</v>
      </c>
      <c r="S259" s="138">
        <f t="shared" si="38"/>
        <v>0</v>
      </c>
      <c r="T259" s="138">
        <f t="shared" si="38"/>
        <v>0</v>
      </c>
    </row>
    <row r="260" spans="1:20" ht="12.75">
      <c r="A260" s="74" t="s">
        <v>184</v>
      </c>
      <c r="B260" s="90" t="s">
        <v>238</v>
      </c>
      <c r="C260" s="139">
        <v>2529</v>
      </c>
      <c r="D260" s="81"/>
      <c r="E260" s="139">
        <v>-2529</v>
      </c>
      <c r="F260" s="129">
        <f>C260+E260</f>
        <v>0</v>
      </c>
      <c r="G260" s="82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>
        <v>0</v>
      </c>
    </row>
    <row r="261" spans="1:20" ht="12.75">
      <c r="A261" s="100" t="s">
        <v>185</v>
      </c>
      <c r="B261" s="104" t="s">
        <v>239</v>
      </c>
      <c r="C261" s="102">
        <f>C259-C260</f>
        <v>0</v>
      </c>
      <c r="D261" s="81"/>
      <c r="E261" s="102">
        <f>E259-E260</f>
        <v>0</v>
      </c>
      <c r="F261" s="129">
        <f>C261+E261</f>
        <v>0</v>
      </c>
      <c r="G261" s="82"/>
      <c r="H261" s="102">
        <f>H259-H260</f>
        <v>0</v>
      </c>
      <c r="I261" s="102">
        <f aca="true" t="shared" si="39" ref="I261:T261">I259-I260</f>
        <v>0</v>
      </c>
      <c r="J261" s="102">
        <f t="shared" si="39"/>
        <v>0</v>
      </c>
      <c r="K261" s="102">
        <f t="shared" si="39"/>
        <v>0</v>
      </c>
      <c r="L261" s="102">
        <f t="shared" si="39"/>
        <v>0</v>
      </c>
      <c r="M261" s="102">
        <f t="shared" si="39"/>
        <v>0</v>
      </c>
      <c r="N261" s="102">
        <f t="shared" si="39"/>
        <v>0</v>
      </c>
      <c r="O261" s="102">
        <f t="shared" si="39"/>
        <v>0</v>
      </c>
      <c r="P261" s="102">
        <f t="shared" si="39"/>
        <v>0</v>
      </c>
      <c r="Q261" s="102">
        <f t="shared" si="39"/>
        <v>0</v>
      </c>
      <c r="R261" s="102">
        <f t="shared" si="39"/>
        <v>0</v>
      </c>
      <c r="S261" s="102">
        <f t="shared" si="39"/>
        <v>0</v>
      </c>
      <c r="T261" s="102">
        <f t="shared" si="39"/>
        <v>0</v>
      </c>
    </row>
    <row r="262" spans="1:20" ht="12.75">
      <c r="A262" s="140"/>
      <c r="B262" s="141" t="s">
        <v>240</v>
      </c>
      <c r="C262" s="142">
        <f>C243+C245+C248+C251</f>
        <v>2238</v>
      </c>
      <c r="D262" s="143"/>
      <c r="E262" s="144">
        <f>E243+E245+E248+E251</f>
        <v>-2529</v>
      </c>
      <c r="F262" s="144">
        <f>SUM(C262:E262)</f>
        <v>-291</v>
      </c>
      <c r="G262" s="145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</row>
    <row r="263" spans="1:20" ht="12.75">
      <c r="A263" s="136"/>
      <c r="B263" s="147" t="s">
        <v>241</v>
      </c>
      <c r="C263" s="148"/>
      <c r="D263" s="143"/>
      <c r="E263" s="148"/>
      <c r="F263" s="138">
        <f>IF(F262&gt;0,F262,0)</f>
        <v>0</v>
      </c>
      <c r="G263" s="146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</row>
    <row r="264" spans="1:20" ht="12.75">
      <c r="A264" s="136"/>
      <c r="B264" s="147" t="s">
        <v>242</v>
      </c>
      <c r="C264" s="148"/>
      <c r="D264" s="143"/>
      <c r="E264" s="148"/>
      <c r="F264" s="138">
        <f>IF(F262&lt;0,-F262,0)</f>
        <v>291</v>
      </c>
      <c r="G264" s="146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</row>
    <row r="265" spans="1:20" ht="12.75">
      <c r="A265" s="74"/>
      <c r="B265" s="74"/>
      <c r="C265" s="75" t="s">
        <v>270</v>
      </c>
      <c r="D265" s="75"/>
      <c r="E265" s="76" t="s">
        <v>194</v>
      </c>
      <c r="F265" s="76" t="s">
        <v>176</v>
      </c>
      <c r="G265" s="76"/>
      <c r="H265" s="77" t="s">
        <v>114</v>
      </c>
      <c r="I265" s="77" t="s">
        <v>115</v>
      </c>
      <c r="J265" s="77" t="s">
        <v>116</v>
      </c>
      <c r="K265" s="77" t="s">
        <v>170</v>
      </c>
      <c r="L265" s="77"/>
      <c r="M265" s="77" t="s">
        <v>171</v>
      </c>
      <c r="N265" s="77"/>
      <c r="O265" s="77" t="s">
        <v>169</v>
      </c>
      <c r="P265" s="77" t="s">
        <v>97</v>
      </c>
      <c r="Q265" s="77" t="s">
        <v>118</v>
      </c>
      <c r="R265" s="77" t="s">
        <v>119</v>
      </c>
      <c r="S265" s="77" t="s">
        <v>120</v>
      </c>
      <c r="T265" s="77" t="s">
        <v>112</v>
      </c>
    </row>
    <row r="266" spans="1:20" ht="12.75">
      <c r="A266" s="79" t="s">
        <v>195</v>
      </c>
      <c r="B266" s="80" t="s">
        <v>276</v>
      </c>
      <c r="C266" s="81" t="s">
        <v>197</v>
      </c>
      <c r="D266" s="81"/>
      <c r="E266" s="82" t="s">
        <v>198</v>
      </c>
      <c r="F266" s="82" t="s">
        <v>199</v>
      </c>
      <c r="G266" s="82"/>
      <c r="H266" s="83" t="s">
        <v>121</v>
      </c>
      <c r="I266" s="83" t="s">
        <v>122</v>
      </c>
      <c r="J266" s="83" t="s">
        <v>172</v>
      </c>
      <c r="K266" s="83" t="s">
        <v>124</v>
      </c>
      <c r="L266" s="83"/>
      <c r="M266" s="83" t="s">
        <v>173</v>
      </c>
      <c r="N266" s="83"/>
      <c r="O266" s="83" t="s">
        <v>163</v>
      </c>
      <c r="P266" s="83" t="s">
        <v>200</v>
      </c>
      <c r="Q266" s="83" t="s">
        <v>126</v>
      </c>
      <c r="R266" s="83" t="s">
        <v>123</v>
      </c>
      <c r="S266" s="83" t="s">
        <v>123</v>
      </c>
      <c r="T266" s="83" t="s">
        <v>174</v>
      </c>
    </row>
    <row r="267" spans="1:20" ht="12.75">
      <c r="A267" s="84" t="s">
        <v>201</v>
      </c>
      <c r="B267" s="85">
        <v>656256</v>
      </c>
      <c r="C267" s="86" t="s">
        <v>202</v>
      </c>
      <c r="D267" s="81"/>
      <c r="E267" s="82" t="s">
        <v>180</v>
      </c>
      <c r="F267" s="87" t="s">
        <v>177</v>
      </c>
      <c r="G267" s="82"/>
      <c r="H267" s="88"/>
      <c r="I267" s="89" t="s">
        <v>127</v>
      </c>
      <c r="J267" s="88"/>
      <c r="K267" s="83" t="s">
        <v>123</v>
      </c>
      <c r="L267" s="83"/>
      <c r="M267" s="89" t="s">
        <v>98</v>
      </c>
      <c r="N267" s="89"/>
      <c r="O267" s="89"/>
      <c r="P267" s="89"/>
      <c r="Q267" s="89" t="s">
        <v>175</v>
      </c>
      <c r="R267" s="89" t="s">
        <v>128</v>
      </c>
      <c r="S267" s="89" t="s">
        <v>128</v>
      </c>
      <c r="T267" s="89"/>
    </row>
    <row r="268" spans="1:20" ht="12.75">
      <c r="A268" s="74" t="s">
        <v>5</v>
      </c>
      <c r="B268" s="90" t="s">
        <v>203</v>
      </c>
      <c r="C268" s="91"/>
      <c r="D268" s="92"/>
      <c r="E268" s="93"/>
      <c r="F268" s="94"/>
      <c r="G268" s="82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</row>
    <row r="269" spans="1:20" ht="12.75">
      <c r="A269" s="95" t="s">
        <v>60</v>
      </c>
      <c r="B269" s="96" t="s">
        <v>204</v>
      </c>
      <c r="C269" s="97">
        <v>294</v>
      </c>
      <c r="D269" s="92"/>
      <c r="E269" s="98"/>
      <c r="F269" s="99"/>
      <c r="G269" s="82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</row>
    <row r="270" spans="1:20" ht="12.75">
      <c r="A270" s="95" t="s">
        <v>61</v>
      </c>
      <c r="B270" s="96" t="s">
        <v>205</v>
      </c>
      <c r="C270" s="97">
        <v>0</v>
      </c>
      <c r="D270" s="92"/>
      <c r="E270" s="98"/>
      <c r="F270" s="99"/>
      <c r="G270" s="82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</row>
    <row r="271" spans="1:20" ht="12.75">
      <c r="A271" s="100" t="s">
        <v>64</v>
      </c>
      <c r="B271" s="101" t="s">
        <v>206</v>
      </c>
      <c r="C271" s="102">
        <f>SUM(C269:C270)</f>
        <v>294</v>
      </c>
      <c r="D271" s="92"/>
      <c r="E271" s="98"/>
      <c r="F271" s="99"/>
      <c r="G271" s="82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</row>
    <row r="272" spans="1:20" ht="12.75">
      <c r="A272" s="100" t="s">
        <v>66</v>
      </c>
      <c r="B272" s="101" t="s">
        <v>207</v>
      </c>
      <c r="C272" s="103">
        <v>0</v>
      </c>
      <c r="D272" s="92"/>
      <c r="E272" s="98"/>
      <c r="F272" s="99"/>
      <c r="G272" s="82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</row>
    <row r="273" spans="1:20" ht="12.75">
      <c r="A273" s="95" t="s">
        <v>63</v>
      </c>
      <c r="B273" s="96" t="s">
        <v>208</v>
      </c>
      <c r="C273" s="97">
        <v>0</v>
      </c>
      <c r="D273" s="92"/>
      <c r="E273" s="98"/>
      <c r="F273" s="99"/>
      <c r="G273" s="82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</row>
    <row r="274" spans="1:20" ht="12.75">
      <c r="A274" s="95" t="s">
        <v>113</v>
      </c>
      <c r="B274" s="96" t="s">
        <v>209</v>
      </c>
      <c r="C274" s="97">
        <v>579</v>
      </c>
      <c r="D274" s="92"/>
      <c r="E274" s="98"/>
      <c r="F274" s="99"/>
      <c r="G274" s="82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</row>
    <row r="275" spans="1:20" ht="12.75">
      <c r="A275" s="95" t="s">
        <v>12</v>
      </c>
      <c r="B275" s="96" t="s">
        <v>210</v>
      </c>
      <c r="C275" s="97">
        <v>0</v>
      </c>
      <c r="D275" s="92"/>
      <c r="E275" s="98"/>
      <c r="F275" s="99"/>
      <c r="G275" s="82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</row>
    <row r="276" spans="1:20" ht="12.75">
      <c r="A276" s="100" t="s">
        <v>14</v>
      </c>
      <c r="B276" s="101" t="s">
        <v>211</v>
      </c>
      <c r="C276" s="102">
        <f>SUM(C273:C275)</f>
        <v>579</v>
      </c>
      <c r="D276" s="92"/>
      <c r="E276" s="98"/>
      <c r="F276" s="99"/>
      <c r="G276" s="82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</row>
    <row r="277" spans="1:20" ht="12.75">
      <c r="A277" s="95" t="s">
        <v>16</v>
      </c>
      <c r="B277" s="96" t="s">
        <v>212</v>
      </c>
      <c r="C277" s="97">
        <v>0</v>
      </c>
      <c r="D277" s="92"/>
      <c r="E277" s="98"/>
      <c r="F277" s="99"/>
      <c r="G277" s="82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</row>
    <row r="278" spans="1:20" ht="12.75">
      <c r="A278" s="95" t="s">
        <v>17</v>
      </c>
      <c r="B278" s="96" t="s">
        <v>213</v>
      </c>
      <c r="C278" s="97">
        <v>0</v>
      </c>
      <c r="D278" s="92"/>
      <c r="E278" s="98"/>
      <c r="F278" s="99"/>
      <c r="G278" s="82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</row>
    <row r="279" spans="1:20" ht="12.75">
      <c r="A279" s="95" t="s">
        <v>19</v>
      </c>
      <c r="B279" s="96" t="s">
        <v>214</v>
      </c>
      <c r="C279" s="97">
        <v>0</v>
      </c>
      <c r="D279" s="92"/>
      <c r="E279" s="98"/>
      <c r="F279" s="99"/>
      <c r="G279" s="82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</row>
    <row r="280" spans="1:20" ht="12.75">
      <c r="A280" s="100" t="s">
        <v>20</v>
      </c>
      <c r="B280" s="101" t="s">
        <v>215</v>
      </c>
      <c r="C280" s="102">
        <f>SUM(C277:C279)</f>
        <v>0</v>
      </c>
      <c r="D280" s="92"/>
      <c r="E280" s="98"/>
      <c r="F280" s="99"/>
      <c r="G280" s="82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</row>
    <row r="281" spans="1:20" ht="12.75">
      <c r="A281" s="100" t="s">
        <v>21</v>
      </c>
      <c r="B281" s="101" t="s">
        <v>216</v>
      </c>
      <c r="C281" s="102">
        <f>C276-C280</f>
        <v>579</v>
      </c>
      <c r="D281" s="92"/>
      <c r="E281" s="98"/>
      <c r="F281" s="99"/>
      <c r="G281" s="82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</row>
    <row r="282" spans="1:20" ht="12.75">
      <c r="A282" s="95" t="s">
        <v>22</v>
      </c>
      <c r="B282" s="96" t="s">
        <v>217</v>
      </c>
      <c r="C282" s="97">
        <v>-592</v>
      </c>
      <c r="D282" s="92"/>
      <c r="E282" s="98"/>
      <c r="F282" s="99"/>
      <c r="G282" s="82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</row>
    <row r="283" spans="1:20" ht="12.75">
      <c r="A283" s="95" t="s">
        <v>23</v>
      </c>
      <c r="B283" s="96" t="s">
        <v>218</v>
      </c>
      <c r="C283" s="97">
        <v>0</v>
      </c>
      <c r="D283" s="92"/>
      <c r="E283" s="98"/>
      <c r="F283" s="99"/>
      <c r="G283" s="82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</row>
    <row r="284" spans="1:20" ht="12.75">
      <c r="A284" s="100" t="s">
        <v>24</v>
      </c>
      <c r="B284" s="104" t="s">
        <v>219</v>
      </c>
      <c r="C284" s="102">
        <f>SUM(C282:C283)</f>
        <v>-592</v>
      </c>
      <c r="D284" s="92"/>
      <c r="E284" s="98"/>
      <c r="F284" s="99"/>
      <c r="G284" s="82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</row>
    <row r="285" spans="1:20" ht="12.75">
      <c r="A285" s="100" t="s">
        <v>25</v>
      </c>
      <c r="B285" s="104" t="s">
        <v>220</v>
      </c>
      <c r="C285" s="103">
        <v>0</v>
      </c>
      <c r="D285" s="92"/>
      <c r="E285" s="98"/>
      <c r="F285" s="99"/>
      <c r="G285" s="82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</row>
    <row r="286" spans="1:20" ht="12.75">
      <c r="A286" s="100" t="s">
        <v>26</v>
      </c>
      <c r="B286" s="101" t="s">
        <v>221</v>
      </c>
      <c r="C286" s="105">
        <f>C271+C272+C281-C284-C285</f>
        <v>1465</v>
      </c>
      <c r="D286" s="92"/>
      <c r="E286" s="98"/>
      <c r="F286" s="99"/>
      <c r="G286" s="82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</row>
    <row r="287" spans="1:20" ht="12.75">
      <c r="A287" s="95" t="s">
        <v>28</v>
      </c>
      <c r="B287" s="96" t="s">
        <v>222</v>
      </c>
      <c r="C287" s="97">
        <v>0</v>
      </c>
      <c r="D287" s="92"/>
      <c r="E287" s="98"/>
      <c r="F287" s="99"/>
      <c r="G287" s="82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</row>
    <row r="288" spans="1:20" ht="12.75">
      <c r="A288" s="95" t="s">
        <v>29</v>
      </c>
      <c r="B288" s="96" t="s">
        <v>223</v>
      </c>
      <c r="C288" s="97">
        <v>0</v>
      </c>
      <c r="D288" s="92"/>
      <c r="E288" s="98"/>
      <c r="F288" s="99"/>
      <c r="G288" s="82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</row>
    <row r="289" spans="1:20" ht="12.75">
      <c r="A289" s="95" t="s">
        <v>34</v>
      </c>
      <c r="B289" s="96" t="s">
        <v>224</v>
      </c>
      <c r="C289" s="97">
        <v>3748</v>
      </c>
      <c r="D289" s="92"/>
      <c r="E289" s="98"/>
      <c r="F289" s="99"/>
      <c r="G289" s="82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</row>
    <row r="290" spans="1:20" ht="12.75">
      <c r="A290" s="95" t="s">
        <v>35</v>
      </c>
      <c r="B290" s="96" t="s">
        <v>225</v>
      </c>
      <c r="C290" s="97">
        <v>0</v>
      </c>
      <c r="D290" s="92"/>
      <c r="E290" s="98"/>
      <c r="F290" s="99"/>
      <c r="G290" s="82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</row>
    <row r="291" spans="1:20" ht="12.75">
      <c r="A291" s="100" t="s">
        <v>67</v>
      </c>
      <c r="B291" s="104" t="s">
        <v>226</v>
      </c>
      <c r="C291" s="106">
        <f>SUM(C287:C290)</f>
        <v>3748</v>
      </c>
      <c r="D291" s="92"/>
      <c r="E291" s="98"/>
      <c r="F291" s="99"/>
      <c r="G291" s="82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</row>
    <row r="292" spans="1:20" ht="12.75">
      <c r="A292" s="95" t="s">
        <v>102</v>
      </c>
      <c r="B292" s="96" t="s">
        <v>227</v>
      </c>
      <c r="C292" s="107">
        <v>-901</v>
      </c>
      <c r="D292" s="92"/>
      <c r="E292" s="98"/>
      <c r="F292" s="99"/>
      <c r="G292" s="82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</row>
    <row r="293" spans="1:20" ht="12.75">
      <c r="A293" s="108" t="s">
        <v>129</v>
      </c>
      <c r="B293" s="109" t="s">
        <v>228</v>
      </c>
      <c r="C293" s="110">
        <f>C286+C291+C292</f>
        <v>4312</v>
      </c>
      <c r="D293" s="92"/>
      <c r="E293" s="111"/>
      <c r="F293" s="112">
        <f>C293</f>
        <v>4312</v>
      </c>
      <c r="G293" s="113"/>
      <c r="H293" s="114">
        <v>2401</v>
      </c>
      <c r="I293" s="114">
        <v>370</v>
      </c>
      <c r="J293" s="114">
        <v>1541</v>
      </c>
      <c r="K293" s="114"/>
      <c r="L293" s="114"/>
      <c r="M293" s="114"/>
      <c r="N293" s="114"/>
      <c r="O293" s="114">
        <v>0</v>
      </c>
      <c r="P293" s="114">
        <v>0</v>
      </c>
      <c r="Q293" s="114">
        <v>0</v>
      </c>
      <c r="R293" s="114">
        <v>0</v>
      </c>
      <c r="S293" s="114">
        <v>0</v>
      </c>
      <c r="T293" s="112">
        <f>SUM(H293:S293)</f>
        <v>4312</v>
      </c>
    </row>
    <row r="294" spans="1:20" ht="12.75">
      <c r="A294" s="95" t="s">
        <v>130</v>
      </c>
      <c r="B294" s="96" t="s">
        <v>229</v>
      </c>
      <c r="C294" s="97">
        <v>0</v>
      </c>
      <c r="D294" s="92"/>
      <c r="E294" s="115"/>
      <c r="F294" s="116"/>
      <c r="G294" s="117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</row>
    <row r="295" spans="1:20" ht="12.75">
      <c r="A295" s="95" t="s">
        <v>131</v>
      </c>
      <c r="B295" s="96" t="s">
        <v>230</v>
      </c>
      <c r="C295" s="97">
        <v>0</v>
      </c>
      <c r="D295" s="92"/>
      <c r="E295" s="118">
        <v>-3947</v>
      </c>
      <c r="F295" s="119">
        <f>E295</f>
        <v>-3947</v>
      </c>
      <c r="G295" s="82"/>
      <c r="H295" s="120">
        <v>-2107</v>
      </c>
      <c r="I295" s="120">
        <v>-299</v>
      </c>
      <c r="J295" s="120">
        <v>-1541</v>
      </c>
      <c r="K295" s="120"/>
      <c r="L295" s="120"/>
      <c r="M295" s="120"/>
      <c r="N295" s="120"/>
      <c r="O295" s="120"/>
      <c r="P295" s="120"/>
      <c r="Q295" s="120"/>
      <c r="R295" s="120"/>
      <c r="S295" s="120"/>
      <c r="T295" s="121">
        <f>SUM(H295:S295)</f>
        <v>-3947</v>
      </c>
    </row>
    <row r="296" spans="1:20" ht="12.75">
      <c r="A296" s="108" t="s">
        <v>108</v>
      </c>
      <c r="B296" s="109" t="s">
        <v>231</v>
      </c>
      <c r="C296" s="110">
        <f>SUM(C293:C295)</f>
        <v>4312</v>
      </c>
      <c r="D296" s="122"/>
      <c r="E296" s="112">
        <f>E295</f>
        <v>-3947</v>
      </c>
      <c r="F296" s="112">
        <f>SUM(C296:E296)</f>
        <v>365</v>
      </c>
      <c r="G296" s="113"/>
      <c r="H296" s="112">
        <f>H293+H295</f>
        <v>294</v>
      </c>
      <c r="I296" s="112">
        <f aca="true" t="shared" si="40" ref="I296:T296">I293+I295</f>
        <v>71</v>
      </c>
      <c r="J296" s="112">
        <f t="shared" si="40"/>
        <v>0</v>
      </c>
      <c r="K296" s="112">
        <f t="shared" si="40"/>
        <v>0</v>
      </c>
      <c r="L296" s="112">
        <f t="shared" si="40"/>
        <v>0</v>
      </c>
      <c r="M296" s="112">
        <f t="shared" si="40"/>
        <v>0</v>
      </c>
      <c r="N296" s="112">
        <f t="shared" si="40"/>
        <v>0</v>
      </c>
      <c r="O296" s="112">
        <f t="shared" si="40"/>
        <v>0</v>
      </c>
      <c r="P296" s="112">
        <f t="shared" si="40"/>
        <v>0</v>
      </c>
      <c r="Q296" s="112">
        <f t="shared" si="40"/>
        <v>0</v>
      </c>
      <c r="R296" s="112">
        <f t="shared" si="40"/>
        <v>0</v>
      </c>
      <c r="S296" s="112">
        <f t="shared" si="40"/>
        <v>0</v>
      </c>
      <c r="T296" s="112">
        <f t="shared" si="40"/>
        <v>365</v>
      </c>
    </row>
    <row r="297" spans="1:20" ht="12.75">
      <c r="A297" s="74" t="s">
        <v>103</v>
      </c>
      <c r="B297" s="90" t="s">
        <v>232</v>
      </c>
      <c r="C297" s="123">
        <v>0</v>
      </c>
      <c r="D297" s="81"/>
      <c r="E297" s="120"/>
      <c r="F297" s="124"/>
      <c r="G297" s="82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</row>
    <row r="298" spans="1:20" ht="12.75">
      <c r="A298" s="125" t="s">
        <v>132</v>
      </c>
      <c r="B298" s="126" t="s">
        <v>233</v>
      </c>
      <c r="C298" s="123">
        <v>124</v>
      </c>
      <c r="D298" s="81"/>
      <c r="E298" s="120">
        <v>241</v>
      </c>
      <c r="F298" s="119">
        <f>SUM(C298:E298)</f>
        <v>365</v>
      </c>
      <c r="G298" s="82"/>
      <c r="H298" s="120">
        <v>294</v>
      </c>
      <c r="I298" s="120">
        <v>71</v>
      </c>
      <c r="J298" s="120">
        <v>0</v>
      </c>
      <c r="K298" s="120"/>
      <c r="L298" s="120"/>
      <c r="M298" s="120"/>
      <c r="N298" s="120"/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1">
        <f>SUM(H298:S298)</f>
        <v>365</v>
      </c>
    </row>
    <row r="299" spans="1:20" ht="12.75">
      <c r="A299" s="108"/>
      <c r="B299" s="127" t="s">
        <v>234</v>
      </c>
      <c r="C299" s="128">
        <f>SUM(C297:C298)</f>
        <v>124</v>
      </c>
      <c r="D299" s="81"/>
      <c r="E299" s="128">
        <f>SUM(E297:E298)</f>
        <v>241</v>
      </c>
      <c r="F299" s="128">
        <f>SUM(F297:F298)</f>
        <v>365</v>
      </c>
      <c r="G299" s="113"/>
      <c r="H299" s="128">
        <f>SUM(H297:H298)</f>
        <v>294</v>
      </c>
      <c r="I299" s="128">
        <f aca="true" t="shared" si="41" ref="I299:T299">SUM(I297:I298)</f>
        <v>71</v>
      </c>
      <c r="J299" s="128">
        <f t="shared" si="41"/>
        <v>0</v>
      </c>
      <c r="K299" s="128">
        <f t="shared" si="41"/>
        <v>0</v>
      </c>
      <c r="L299" s="128">
        <f t="shared" si="41"/>
        <v>0</v>
      </c>
      <c r="M299" s="128">
        <f t="shared" si="41"/>
        <v>0</v>
      </c>
      <c r="N299" s="128">
        <f t="shared" si="41"/>
        <v>0</v>
      </c>
      <c r="O299" s="128">
        <f t="shared" si="41"/>
        <v>0</v>
      </c>
      <c r="P299" s="128">
        <f t="shared" si="41"/>
        <v>0</v>
      </c>
      <c r="Q299" s="128">
        <f t="shared" si="41"/>
        <v>0</v>
      </c>
      <c r="R299" s="128">
        <f t="shared" si="41"/>
        <v>0</v>
      </c>
      <c r="S299" s="128">
        <f t="shared" si="41"/>
        <v>0</v>
      </c>
      <c r="T299" s="128">
        <f t="shared" si="41"/>
        <v>365</v>
      </c>
    </row>
    <row r="300" spans="1:20" ht="12.75">
      <c r="A300" s="100" t="s">
        <v>107</v>
      </c>
      <c r="B300" s="104" t="s">
        <v>235</v>
      </c>
      <c r="C300" s="103">
        <v>124</v>
      </c>
      <c r="D300" s="81"/>
      <c r="E300" s="129">
        <f>F300-C300</f>
        <v>241</v>
      </c>
      <c r="F300" s="129">
        <f>H299+I299+J299+Q299</f>
        <v>365</v>
      </c>
      <c r="G300" s="82"/>
      <c r="H300" s="129">
        <f>H299</f>
        <v>294</v>
      </c>
      <c r="I300" s="129">
        <f>I299</f>
        <v>71</v>
      </c>
      <c r="J300" s="129">
        <f>J299</f>
        <v>0</v>
      </c>
      <c r="K300" s="129">
        <f aca="true" t="shared" si="42" ref="K300:P300">K299</f>
        <v>0</v>
      </c>
      <c r="L300" s="129">
        <f t="shared" si="42"/>
        <v>0</v>
      </c>
      <c r="M300" s="129">
        <f t="shared" si="42"/>
        <v>0</v>
      </c>
      <c r="N300" s="129">
        <f t="shared" si="42"/>
        <v>0</v>
      </c>
      <c r="O300" s="129">
        <f t="shared" si="42"/>
        <v>0</v>
      </c>
      <c r="P300" s="129">
        <f t="shared" si="42"/>
        <v>0</v>
      </c>
      <c r="Q300" s="129">
        <f>Q299</f>
        <v>0</v>
      </c>
      <c r="R300" s="130"/>
      <c r="S300" s="130"/>
      <c r="T300" s="129">
        <f>SUM(H300:S300)</f>
        <v>365</v>
      </c>
    </row>
    <row r="301" spans="1:20" ht="12.75">
      <c r="A301" s="100" t="s">
        <v>133</v>
      </c>
      <c r="B301" s="104" t="s">
        <v>236</v>
      </c>
      <c r="C301" s="102">
        <f>C299-C300</f>
        <v>0</v>
      </c>
      <c r="D301" s="81"/>
      <c r="E301" s="129">
        <f>F301-C301</f>
        <v>0</v>
      </c>
      <c r="F301" s="131">
        <f>F299-F300</f>
        <v>0</v>
      </c>
      <c r="G301" s="82"/>
      <c r="H301" s="131">
        <f>H299-H300</f>
        <v>0</v>
      </c>
      <c r="I301" s="131">
        <f aca="true" t="shared" si="43" ref="I301:T301">I299-I300</f>
        <v>0</v>
      </c>
      <c r="J301" s="131">
        <f t="shared" si="43"/>
        <v>0</v>
      </c>
      <c r="K301" s="131">
        <f t="shared" si="43"/>
        <v>0</v>
      </c>
      <c r="L301" s="131">
        <f t="shared" si="43"/>
        <v>0</v>
      </c>
      <c r="M301" s="131">
        <f t="shared" si="43"/>
        <v>0</v>
      </c>
      <c r="N301" s="131">
        <f t="shared" si="43"/>
        <v>0</v>
      </c>
      <c r="O301" s="131">
        <f t="shared" si="43"/>
        <v>0</v>
      </c>
      <c r="P301" s="131">
        <f t="shared" si="43"/>
        <v>0</v>
      </c>
      <c r="Q301" s="131">
        <f t="shared" si="43"/>
        <v>0</v>
      </c>
      <c r="R301" s="131">
        <f t="shared" si="43"/>
        <v>0</v>
      </c>
      <c r="S301" s="131">
        <f t="shared" si="43"/>
        <v>0</v>
      </c>
      <c r="T301" s="131">
        <f t="shared" si="43"/>
        <v>0</v>
      </c>
    </row>
    <row r="302" spans="1:20" ht="12.75">
      <c r="A302" s="132"/>
      <c r="B302" s="133"/>
      <c r="C302" s="134"/>
      <c r="D302" s="81"/>
      <c r="E302" s="135"/>
      <c r="F302" s="135"/>
      <c r="G302" s="82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</row>
    <row r="303" spans="1:20" ht="12.75">
      <c r="A303" s="136" t="s">
        <v>104</v>
      </c>
      <c r="B303" s="137" t="s">
        <v>237</v>
      </c>
      <c r="C303" s="138">
        <f>C296-C299</f>
        <v>4188</v>
      </c>
      <c r="D303" s="81"/>
      <c r="E303" s="138">
        <f>E296-E299</f>
        <v>-4188</v>
      </c>
      <c r="F303" s="138">
        <f>F296-F299</f>
        <v>0</v>
      </c>
      <c r="G303" s="113"/>
      <c r="H303" s="138">
        <f>H296-H299</f>
        <v>0</v>
      </c>
      <c r="I303" s="138">
        <f aca="true" t="shared" si="44" ref="I303:T303">I296-I299</f>
        <v>0</v>
      </c>
      <c r="J303" s="138">
        <f t="shared" si="44"/>
        <v>0</v>
      </c>
      <c r="K303" s="138">
        <f t="shared" si="44"/>
        <v>0</v>
      </c>
      <c r="L303" s="138">
        <f t="shared" si="44"/>
        <v>0</v>
      </c>
      <c r="M303" s="138">
        <f t="shared" si="44"/>
        <v>0</v>
      </c>
      <c r="N303" s="138">
        <f t="shared" si="44"/>
        <v>0</v>
      </c>
      <c r="O303" s="138">
        <f t="shared" si="44"/>
        <v>0</v>
      </c>
      <c r="P303" s="138">
        <f t="shared" si="44"/>
        <v>0</v>
      </c>
      <c r="Q303" s="138">
        <f t="shared" si="44"/>
        <v>0</v>
      </c>
      <c r="R303" s="138">
        <f t="shared" si="44"/>
        <v>0</v>
      </c>
      <c r="S303" s="138">
        <f t="shared" si="44"/>
        <v>0</v>
      </c>
      <c r="T303" s="138">
        <f t="shared" si="44"/>
        <v>0</v>
      </c>
    </row>
    <row r="304" spans="1:20" ht="12.75">
      <c r="A304" s="74" t="s">
        <v>184</v>
      </c>
      <c r="B304" s="90" t="s">
        <v>238</v>
      </c>
      <c r="C304" s="139">
        <v>4188</v>
      </c>
      <c r="D304" s="81"/>
      <c r="E304" s="139">
        <v>-4188</v>
      </c>
      <c r="F304" s="129">
        <f>C304+E304</f>
        <v>0</v>
      </c>
      <c r="G304" s="82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>
        <v>0</v>
      </c>
    </row>
    <row r="305" spans="1:20" ht="12.75">
      <c r="A305" s="100" t="s">
        <v>185</v>
      </c>
      <c r="B305" s="104" t="s">
        <v>239</v>
      </c>
      <c r="C305" s="102">
        <f>C303-C304</f>
        <v>0</v>
      </c>
      <c r="D305" s="81"/>
      <c r="E305" s="102">
        <f>E303-E304</f>
        <v>0</v>
      </c>
      <c r="F305" s="129">
        <f>C305+E305</f>
        <v>0</v>
      </c>
      <c r="G305" s="82"/>
      <c r="H305" s="102">
        <f>H303-H304</f>
        <v>0</v>
      </c>
      <c r="I305" s="102">
        <f aca="true" t="shared" si="45" ref="I305:T305">I303-I304</f>
        <v>0</v>
      </c>
      <c r="J305" s="102">
        <f t="shared" si="45"/>
        <v>0</v>
      </c>
      <c r="K305" s="102">
        <f t="shared" si="45"/>
        <v>0</v>
      </c>
      <c r="L305" s="102">
        <f t="shared" si="45"/>
        <v>0</v>
      </c>
      <c r="M305" s="102">
        <f t="shared" si="45"/>
        <v>0</v>
      </c>
      <c r="N305" s="102">
        <f t="shared" si="45"/>
        <v>0</v>
      </c>
      <c r="O305" s="102">
        <f t="shared" si="45"/>
        <v>0</v>
      </c>
      <c r="P305" s="102">
        <f t="shared" si="45"/>
        <v>0</v>
      </c>
      <c r="Q305" s="102">
        <f t="shared" si="45"/>
        <v>0</v>
      </c>
      <c r="R305" s="102">
        <f t="shared" si="45"/>
        <v>0</v>
      </c>
      <c r="S305" s="102">
        <f t="shared" si="45"/>
        <v>0</v>
      </c>
      <c r="T305" s="102">
        <f t="shared" si="45"/>
        <v>0</v>
      </c>
    </row>
    <row r="306" spans="1:20" ht="12.75">
      <c r="A306" s="140"/>
      <c r="B306" s="141" t="s">
        <v>240</v>
      </c>
      <c r="C306" s="142">
        <f>C287+C289+C292+C295</f>
        <v>2847</v>
      </c>
      <c r="D306" s="143"/>
      <c r="E306" s="144">
        <f>E287+E289+E292+E295</f>
        <v>-3947</v>
      </c>
      <c r="F306" s="144">
        <f>SUM(C306:E306)</f>
        <v>-1100</v>
      </c>
      <c r="G306" s="145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</row>
    <row r="307" spans="1:20" ht="12.75">
      <c r="A307" s="136"/>
      <c r="B307" s="147" t="s">
        <v>241</v>
      </c>
      <c r="C307" s="148"/>
      <c r="D307" s="143"/>
      <c r="E307" s="148"/>
      <c r="F307" s="138">
        <f>IF(F306&gt;0,F306,0)</f>
        <v>0</v>
      </c>
      <c r="G307" s="146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</row>
    <row r="308" spans="1:20" ht="12.75">
      <c r="A308" s="136"/>
      <c r="B308" s="147" t="s">
        <v>242</v>
      </c>
      <c r="C308" s="148"/>
      <c r="D308" s="143"/>
      <c r="E308" s="148"/>
      <c r="F308" s="138">
        <f>IF(F306&lt;0,-F306,0)</f>
        <v>1100</v>
      </c>
      <c r="G308" s="146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</row>
    <row r="309" spans="1:20" ht="12.75">
      <c r="A309" s="74"/>
      <c r="B309" s="74"/>
      <c r="C309" s="75" t="s">
        <v>270</v>
      </c>
      <c r="D309" s="75"/>
      <c r="E309" s="76" t="s">
        <v>194</v>
      </c>
      <c r="F309" s="76" t="s">
        <v>176</v>
      </c>
      <c r="G309" s="76"/>
      <c r="H309" s="77" t="s">
        <v>114</v>
      </c>
      <c r="I309" s="77" t="s">
        <v>115</v>
      </c>
      <c r="J309" s="77" t="s">
        <v>116</v>
      </c>
      <c r="K309" s="77" t="s">
        <v>170</v>
      </c>
      <c r="L309" s="77"/>
      <c r="M309" s="77" t="s">
        <v>171</v>
      </c>
      <c r="N309" s="77"/>
      <c r="O309" s="77" t="s">
        <v>169</v>
      </c>
      <c r="P309" s="77" t="s">
        <v>97</v>
      </c>
      <c r="Q309" s="77" t="s">
        <v>118</v>
      </c>
      <c r="R309" s="77" t="s">
        <v>119</v>
      </c>
      <c r="S309" s="77" t="s">
        <v>120</v>
      </c>
      <c r="T309" s="77" t="s">
        <v>112</v>
      </c>
    </row>
    <row r="310" spans="1:20" ht="12.75">
      <c r="A310" s="79" t="s">
        <v>195</v>
      </c>
      <c r="B310" s="80" t="s">
        <v>277</v>
      </c>
      <c r="C310" s="81" t="s">
        <v>197</v>
      </c>
      <c r="D310" s="81"/>
      <c r="E310" s="82" t="s">
        <v>198</v>
      </c>
      <c r="F310" s="82" t="s">
        <v>199</v>
      </c>
      <c r="G310" s="82"/>
      <c r="H310" s="83" t="s">
        <v>121</v>
      </c>
      <c r="I310" s="83" t="s">
        <v>122</v>
      </c>
      <c r="J310" s="83" t="s">
        <v>172</v>
      </c>
      <c r="K310" s="83" t="s">
        <v>124</v>
      </c>
      <c r="L310" s="83"/>
      <c r="M310" s="83" t="s">
        <v>173</v>
      </c>
      <c r="N310" s="83"/>
      <c r="O310" s="83" t="s">
        <v>163</v>
      </c>
      <c r="P310" s="83" t="s">
        <v>200</v>
      </c>
      <c r="Q310" s="83" t="s">
        <v>126</v>
      </c>
      <c r="R310" s="83" t="s">
        <v>123</v>
      </c>
      <c r="S310" s="83" t="s">
        <v>123</v>
      </c>
      <c r="T310" s="83" t="s">
        <v>174</v>
      </c>
    </row>
    <row r="311" spans="1:20" ht="12.75">
      <c r="A311" s="84" t="s">
        <v>201</v>
      </c>
      <c r="B311" s="85">
        <v>656289</v>
      </c>
      <c r="C311" s="86" t="s">
        <v>202</v>
      </c>
      <c r="D311" s="81"/>
      <c r="E311" s="82" t="s">
        <v>180</v>
      </c>
      <c r="F311" s="87" t="s">
        <v>177</v>
      </c>
      <c r="G311" s="82"/>
      <c r="H311" s="88"/>
      <c r="I311" s="89" t="s">
        <v>127</v>
      </c>
      <c r="J311" s="88"/>
      <c r="K311" s="83" t="s">
        <v>123</v>
      </c>
      <c r="L311" s="83"/>
      <c r="M311" s="89" t="s">
        <v>98</v>
      </c>
      <c r="N311" s="89"/>
      <c r="O311" s="89"/>
      <c r="P311" s="89"/>
      <c r="Q311" s="89" t="s">
        <v>175</v>
      </c>
      <c r="R311" s="89" t="s">
        <v>128</v>
      </c>
      <c r="S311" s="89" t="s">
        <v>128</v>
      </c>
      <c r="T311" s="89"/>
    </row>
    <row r="312" spans="1:20" ht="12.75">
      <c r="A312" s="74" t="s">
        <v>5</v>
      </c>
      <c r="B312" s="90" t="s">
        <v>203</v>
      </c>
      <c r="C312" s="91"/>
      <c r="D312" s="92"/>
      <c r="E312" s="93"/>
      <c r="F312" s="94"/>
      <c r="G312" s="82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</row>
    <row r="313" spans="1:20" ht="12.75">
      <c r="A313" s="95" t="s">
        <v>60</v>
      </c>
      <c r="B313" s="96" t="s">
        <v>204</v>
      </c>
      <c r="C313" s="97">
        <v>0</v>
      </c>
      <c r="D313" s="92"/>
      <c r="E313" s="98"/>
      <c r="F313" s="99"/>
      <c r="G313" s="82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</row>
    <row r="314" spans="1:20" ht="12.75">
      <c r="A314" s="95" t="s">
        <v>61</v>
      </c>
      <c r="B314" s="96" t="s">
        <v>205</v>
      </c>
      <c r="C314" s="97">
        <v>0</v>
      </c>
      <c r="D314" s="92"/>
      <c r="E314" s="98"/>
      <c r="F314" s="99"/>
      <c r="G314" s="82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</row>
    <row r="315" spans="1:20" ht="12.75">
      <c r="A315" s="100" t="s">
        <v>64</v>
      </c>
      <c r="B315" s="101" t="s">
        <v>206</v>
      </c>
      <c r="C315" s="102">
        <f>SUM(C313:C314)</f>
        <v>0</v>
      </c>
      <c r="D315" s="92"/>
      <c r="E315" s="98"/>
      <c r="F315" s="99"/>
      <c r="G315" s="82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</row>
    <row r="316" spans="1:20" ht="12.75">
      <c r="A316" s="100" t="s">
        <v>66</v>
      </c>
      <c r="B316" s="101" t="s">
        <v>207</v>
      </c>
      <c r="C316" s="103">
        <v>0</v>
      </c>
      <c r="D316" s="92"/>
      <c r="E316" s="98"/>
      <c r="F316" s="99"/>
      <c r="G316" s="82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</row>
    <row r="317" spans="1:20" ht="12.75">
      <c r="A317" s="95" t="s">
        <v>63</v>
      </c>
      <c r="B317" s="96" t="s">
        <v>208</v>
      </c>
      <c r="C317" s="97">
        <v>0</v>
      </c>
      <c r="D317" s="92"/>
      <c r="E317" s="98"/>
      <c r="F317" s="99"/>
      <c r="G317" s="82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</row>
    <row r="318" spans="1:20" ht="12.75">
      <c r="A318" s="95" t="s">
        <v>113</v>
      </c>
      <c r="B318" s="96" t="s">
        <v>209</v>
      </c>
      <c r="C318" s="97">
        <v>36</v>
      </c>
      <c r="D318" s="92"/>
      <c r="E318" s="98"/>
      <c r="F318" s="99"/>
      <c r="G318" s="82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</row>
    <row r="319" spans="1:20" ht="12.75">
      <c r="A319" s="95" t="s">
        <v>12</v>
      </c>
      <c r="B319" s="96" t="s">
        <v>210</v>
      </c>
      <c r="C319" s="97">
        <v>0</v>
      </c>
      <c r="D319" s="92"/>
      <c r="E319" s="98"/>
      <c r="F319" s="99"/>
      <c r="G319" s="82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</row>
    <row r="320" spans="1:20" ht="12.75">
      <c r="A320" s="100" t="s">
        <v>14</v>
      </c>
      <c r="B320" s="101" t="s">
        <v>211</v>
      </c>
      <c r="C320" s="102">
        <f>SUM(C317:C319)</f>
        <v>36</v>
      </c>
      <c r="D320" s="92"/>
      <c r="E320" s="98"/>
      <c r="F320" s="99"/>
      <c r="G320" s="82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</row>
    <row r="321" spans="1:20" ht="12.75">
      <c r="A321" s="95" t="s">
        <v>16</v>
      </c>
      <c r="B321" s="96" t="s">
        <v>212</v>
      </c>
      <c r="C321" s="97">
        <v>0</v>
      </c>
      <c r="D321" s="92"/>
      <c r="E321" s="98"/>
      <c r="F321" s="99"/>
      <c r="G321" s="82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</row>
    <row r="322" spans="1:20" ht="12.75">
      <c r="A322" s="95" t="s">
        <v>17</v>
      </c>
      <c r="B322" s="96" t="s">
        <v>213</v>
      </c>
      <c r="C322" s="97">
        <v>0</v>
      </c>
      <c r="D322" s="92"/>
      <c r="E322" s="98"/>
      <c r="F322" s="99"/>
      <c r="G322" s="82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</row>
    <row r="323" spans="1:20" ht="12.75">
      <c r="A323" s="95" t="s">
        <v>19</v>
      </c>
      <c r="B323" s="96" t="s">
        <v>214</v>
      </c>
      <c r="C323" s="97">
        <v>0</v>
      </c>
      <c r="D323" s="92"/>
      <c r="E323" s="98"/>
      <c r="F323" s="99"/>
      <c r="G323" s="82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</row>
    <row r="324" spans="1:20" ht="12.75">
      <c r="A324" s="100" t="s">
        <v>20</v>
      </c>
      <c r="B324" s="101" t="s">
        <v>215</v>
      </c>
      <c r="C324" s="102">
        <f>SUM(C321:C323)</f>
        <v>0</v>
      </c>
      <c r="D324" s="92"/>
      <c r="E324" s="98"/>
      <c r="F324" s="99"/>
      <c r="G324" s="82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</row>
    <row r="325" spans="1:20" ht="12.75">
      <c r="A325" s="100" t="s">
        <v>21</v>
      </c>
      <c r="B325" s="101" t="s">
        <v>216</v>
      </c>
      <c r="C325" s="102">
        <f>C320-C324</f>
        <v>36</v>
      </c>
      <c r="D325" s="92"/>
      <c r="E325" s="98"/>
      <c r="F325" s="99"/>
      <c r="G325" s="82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</row>
    <row r="326" spans="1:20" ht="12.75">
      <c r="A326" s="95" t="s">
        <v>22</v>
      </c>
      <c r="B326" s="96" t="s">
        <v>217</v>
      </c>
      <c r="C326" s="97">
        <v>-280</v>
      </c>
      <c r="D326" s="92"/>
      <c r="E326" s="98"/>
      <c r="F326" s="99"/>
      <c r="G326" s="82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</row>
    <row r="327" spans="1:20" ht="12.75">
      <c r="A327" s="95" t="s">
        <v>23</v>
      </c>
      <c r="B327" s="96" t="s">
        <v>218</v>
      </c>
      <c r="C327" s="97">
        <v>0</v>
      </c>
      <c r="D327" s="92"/>
      <c r="E327" s="98"/>
      <c r="F327" s="99"/>
      <c r="G327" s="82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</row>
    <row r="328" spans="1:20" ht="12.75">
      <c r="A328" s="100" t="s">
        <v>24</v>
      </c>
      <c r="B328" s="104" t="s">
        <v>219</v>
      </c>
      <c r="C328" s="102">
        <f>SUM(C326:C327)</f>
        <v>-280</v>
      </c>
      <c r="D328" s="92"/>
      <c r="E328" s="98"/>
      <c r="F328" s="99"/>
      <c r="G328" s="82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</row>
    <row r="329" spans="1:20" ht="12.75">
      <c r="A329" s="100" t="s">
        <v>25</v>
      </c>
      <c r="B329" s="104" t="s">
        <v>220</v>
      </c>
      <c r="C329" s="103">
        <v>0</v>
      </c>
      <c r="D329" s="92"/>
      <c r="E329" s="98"/>
      <c r="F329" s="99"/>
      <c r="G329" s="82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</row>
    <row r="330" spans="1:20" ht="12.75">
      <c r="A330" s="100" t="s">
        <v>26</v>
      </c>
      <c r="B330" s="101" t="s">
        <v>221</v>
      </c>
      <c r="C330" s="105">
        <f>C315+C316+C325-C328-C329</f>
        <v>316</v>
      </c>
      <c r="D330" s="92"/>
      <c r="E330" s="98"/>
      <c r="F330" s="99"/>
      <c r="G330" s="82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</row>
    <row r="331" spans="1:20" ht="12.75">
      <c r="A331" s="95" t="s">
        <v>28</v>
      </c>
      <c r="B331" s="96" t="s">
        <v>222</v>
      </c>
      <c r="C331" s="97">
        <v>0</v>
      </c>
      <c r="D331" s="92"/>
      <c r="E331" s="98"/>
      <c r="F331" s="99"/>
      <c r="G331" s="82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</row>
    <row r="332" spans="1:20" ht="12.75">
      <c r="A332" s="95" t="s">
        <v>29</v>
      </c>
      <c r="B332" s="96" t="s">
        <v>223</v>
      </c>
      <c r="C332" s="97">
        <v>0</v>
      </c>
      <c r="D332" s="92"/>
      <c r="E332" s="98"/>
      <c r="F332" s="99"/>
      <c r="G332" s="82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</row>
    <row r="333" spans="1:20" ht="12.75">
      <c r="A333" s="95" t="s">
        <v>34</v>
      </c>
      <c r="B333" s="96" t="s">
        <v>224</v>
      </c>
      <c r="C333" s="97">
        <v>575</v>
      </c>
      <c r="D333" s="92"/>
      <c r="E333" s="98"/>
      <c r="F333" s="99"/>
      <c r="G333" s="82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</row>
    <row r="334" spans="1:20" ht="12.75">
      <c r="A334" s="95" t="s">
        <v>35</v>
      </c>
      <c r="B334" s="96" t="s">
        <v>225</v>
      </c>
      <c r="C334" s="97">
        <v>0</v>
      </c>
      <c r="D334" s="92"/>
      <c r="E334" s="98"/>
      <c r="F334" s="99"/>
      <c r="G334" s="82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</row>
    <row r="335" spans="1:20" ht="12.75">
      <c r="A335" s="100" t="s">
        <v>67</v>
      </c>
      <c r="B335" s="104" t="s">
        <v>226</v>
      </c>
      <c r="C335" s="106">
        <f>SUM(C331:C334)</f>
        <v>575</v>
      </c>
      <c r="D335" s="92"/>
      <c r="E335" s="98"/>
      <c r="F335" s="99"/>
      <c r="G335" s="82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</row>
    <row r="336" spans="1:20" ht="12.75">
      <c r="A336" s="95" t="s">
        <v>102</v>
      </c>
      <c r="B336" s="96" t="s">
        <v>227</v>
      </c>
      <c r="C336" s="107">
        <v>-45</v>
      </c>
      <c r="D336" s="92"/>
      <c r="E336" s="98"/>
      <c r="F336" s="99"/>
      <c r="G336" s="82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</row>
    <row r="337" spans="1:20" ht="12.75">
      <c r="A337" s="108" t="s">
        <v>129</v>
      </c>
      <c r="B337" s="109" t="s">
        <v>228</v>
      </c>
      <c r="C337" s="110">
        <f>C330+C335+C336</f>
        <v>846</v>
      </c>
      <c r="D337" s="92"/>
      <c r="E337" s="111"/>
      <c r="F337" s="112">
        <f>C337</f>
        <v>846</v>
      </c>
      <c r="G337" s="113"/>
      <c r="H337" s="114">
        <v>204</v>
      </c>
      <c r="I337" s="114">
        <v>-30</v>
      </c>
      <c r="J337" s="114">
        <v>722</v>
      </c>
      <c r="K337" s="114"/>
      <c r="L337" s="114"/>
      <c r="M337" s="114"/>
      <c r="N337" s="114"/>
      <c r="O337" s="114">
        <v>0</v>
      </c>
      <c r="P337" s="114">
        <v>0</v>
      </c>
      <c r="Q337" s="114">
        <v>0</v>
      </c>
      <c r="R337" s="114">
        <v>0</v>
      </c>
      <c r="S337" s="114">
        <v>-50</v>
      </c>
      <c r="T337" s="112">
        <f>SUM(H337:S337)</f>
        <v>846</v>
      </c>
    </row>
    <row r="338" spans="1:20" ht="12.75">
      <c r="A338" s="95" t="s">
        <v>130</v>
      </c>
      <c r="B338" s="96" t="s">
        <v>229</v>
      </c>
      <c r="C338" s="97">
        <v>0</v>
      </c>
      <c r="D338" s="92"/>
      <c r="E338" s="115"/>
      <c r="F338" s="116"/>
      <c r="G338" s="117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</row>
    <row r="339" spans="1:20" ht="12.75">
      <c r="A339" s="95" t="s">
        <v>131</v>
      </c>
      <c r="B339" s="96" t="s">
        <v>230</v>
      </c>
      <c r="C339" s="97">
        <v>0</v>
      </c>
      <c r="D339" s="92"/>
      <c r="E339" s="118">
        <v>-767</v>
      </c>
      <c r="F339" s="119">
        <f>E339</f>
        <v>-767</v>
      </c>
      <c r="G339" s="82"/>
      <c r="H339" s="120">
        <v>-204</v>
      </c>
      <c r="I339" s="120">
        <v>30</v>
      </c>
      <c r="J339" s="120">
        <v>-643</v>
      </c>
      <c r="K339" s="120"/>
      <c r="L339" s="120"/>
      <c r="M339" s="120"/>
      <c r="N339" s="120"/>
      <c r="O339" s="120">
        <v>0</v>
      </c>
      <c r="P339" s="120">
        <v>0</v>
      </c>
      <c r="Q339" s="120">
        <v>0</v>
      </c>
      <c r="R339" s="120">
        <v>0</v>
      </c>
      <c r="S339" s="120">
        <v>50</v>
      </c>
      <c r="T339" s="121">
        <f>SUM(H339:S339)</f>
        <v>-767</v>
      </c>
    </row>
    <row r="340" spans="1:20" ht="12.75">
      <c r="A340" s="108" t="s">
        <v>108</v>
      </c>
      <c r="B340" s="109" t="s">
        <v>231</v>
      </c>
      <c r="C340" s="110">
        <f>SUM(C337:C339)</f>
        <v>846</v>
      </c>
      <c r="D340" s="122"/>
      <c r="E340" s="112">
        <f>E339</f>
        <v>-767</v>
      </c>
      <c r="F340" s="112">
        <f>SUM(C340:E340)</f>
        <v>79</v>
      </c>
      <c r="G340" s="113"/>
      <c r="H340" s="112">
        <f>H337+H339</f>
        <v>0</v>
      </c>
      <c r="I340" s="112">
        <f aca="true" t="shared" si="46" ref="I340:T340">I337+I339</f>
        <v>0</v>
      </c>
      <c r="J340" s="112">
        <f t="shared" si="46"/>
        <v>79</v>
      </c>
      <c r="K340" s="112">
        <f t="shared" si="46"/>
        <v>0</v>
      </c>
      <c r="L340" s="112">
        <f t="shared" si="46"/>
        <v>0</v>
      </c>
      <c r="M340" s="112">
        <f t="shared" si="46"/>
        <v>0</v>
      </c>
      <c r="N340" s="112">
        <f t="shared" si="46"/>
        <v>0</v>
      </c>
      <c r="O340" s="112">
        <f t="shared" si="46"/>
        <v>0</v>
      </c>
      <c r="P340" s="112">
        <f t="shared" si="46"/>
        <v>0</v>
      </c>
      <c r="Q340" s="112">
        <f t="shared" si="46"/>
        <v>0</v>
      </c>
      <c r="R340" s="112">
        <f t="shared" si="46"/>
        <v>0</v>
      </c>
      <c r="S340" s="112">
        <f t="shared" si="46"/>
        <v>0</v>
      </c>
      <c r="T340" s="112">
        <f t="shared" si="46"/>
        <v>79</v>
      </c>
    </row>
    <row r="341" spans="1:20" ht="12.75">
      <c r="A341" s="74" t="s">
        <v>103</v>
      </c>
      <c r="B341" s="90" t="s">
        <v>232</v>
      </c>
      <c r="C341" s="123">
        <v>0</v>
      </c>
      <c r="D341" s="81"/>
      <c r="E341" s="120"/>
      <c r="F341" s="124"/>
      <c r="G341" s="82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</row>
    <row r="342" spans="1:20" ht="12.75">
      <c r="A342" s="125" t="s">
        <v>132</v>
      </c>
      <c r="B342" s="126" t="s">
        <v>233</v>
      </c>
      <c r="C342" s="123">
        <v>79</v>
      </c>
      <c r="D342" s="81"/>
      <c r="E342" s="120">
        <v>0</v>
      </c>
      <c r="F342" s="119">
        <f>SUM(C342:E342)</f>
        <v>79</v>
      </c>
      <c r="G342" s="82"/>
      <c r="H342" s="120">
        <v>0</v>
      </c>
      <c r="I342" s="120">
        <v>0</v>
      </c>
      <c r="J342" s="120">
        <v>79</v>
      </c>
      <c r="K342" s="120"/>
      <c r="L342" s="120"/>
      <c r="M342" s="120"/>
      <c r="N342" s="120"/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1">
        <f>SUM(H342:S342)</f>
        <v>79</v>
      </c>
    </row>
    <row r="343" spans="1:20" ht="12.75">
      <c r="A343" s="108"/>
      <c r="B343" s="127" t="s">
        <v>234</v>
      </c>
      <c r="C343" s="128">
        <f>SUM(C341:C342)</f>
        <v>79</v>
      </c>
      <c r="D343" s="81"/>
      <c r="E343" s="128">
        <f>SUM(E341:E342)</f>
        <v>0</v>
      </c>
      <c r="F343" s="128">
        <f>SUM(F341:F342)</f>
        <v>79</v>
      </c>
      <c r="G343" s="113"/>
      <c r="H343" s="128">
        <f>SUM(H341:H342)</f>
        <v>0</v>
      </c>
      <c r="I343" s="128">
        <f aca="true" t="shared" si="47" ref="I343:T343">SUM(I341:I342)</f>
        <v>0</v>
      </c>
      <c r="J343" s="128">
        <f t="shared" si="47"/>
        <v>79</v>
      </c>
      <c r="K343" s="128">
        <f t="shared" si="47"/>
        <v>0</v>
      </c>
      <c r="L343" s="128">
        <f t="shared" si="47"/>
        <v>0</v>
      </c>
      <c r="M343" s="128">
        <f t="shared" si="47"/>
        <v>0</v>
      </c>
      <c r="N343" s="128">
        <f t="shared" si="47"/>
        <v>0</v>
      </c>
      <c r="O343" s="128">
        <f t="shared" si="47"/>
        <v>0</v>
      </c>
      <c r="P343" s="128">
        <f t="shared" si="47"/>
        <v>0</v>
      </c>
      <c r="Q343" s="128">
        <f t="shared" si="47"/>
        <v>0</v>
      </c>
      <c r="R343" s="128">
        <f t="shared" si="47"/>
        <v>0</v>
      </c>
      <c r="S343" s="128">
        <f t="shared" si="47"/>
        <v>0</v>
      </c>
      <c r="T343" s="128">
        <f t="shared" si="47"/>
        <v>79</v>
      </c>
    </row>
    <row r="344" spans="1:20" ht="12.75">
      <c r="A344" s="100" t="s">
        <v>107</v>
      </c>
      <c r="B344" s="104" t="s">
        <v>235</v>
      </c>
      <c r="C344" s="103">
        <v>79</v>
      </c>
      <c r="D344" s="81"/>
      <c r="E344" s="129">
        <f>F344-C344</f>
        <v>0</v>
      </c>
      <c r="F344" s="129">
        <f>H343+I343+J343+Q343</f>
        <v>79</v>
      </c>
      <c r="G344" s="82"/>
      <c r="H344" s="129">
        <f>H343</f>
        <v>0</v>
      </c>
      <c r="I344" s="129">
        <f>I343</f>
        <v>0</v>
      </c>
      <c r="J344" s="129">
        <f>J343</f>
        <v>79</v>
      </c>
      <c r="K344" s="129">
        <f aca="true" t="shared" si="48" ref="K344:P344">K343</f>
        <v>0</v>
      </c>
      <c r="L344" s="129">
        <f t="shared" si="48"/>
        <v>0</v>
      </c>
      <c r="M344" s="129">
        <f t="shared" si="48"/>
        <v>0</v>
      </c>
      <c r="N344" s="129">
        <f t="shared" si="48"/>
        <v>0</v>
      </c>
      <c r="O344" s="129">
        <f t="shared" si="48"/>
        <v>0</v>
      </c>
      <c r="P344" s="129">
        <f t="shared" si="48"/>
        <v>0</v>
      </c>
      <c r="Q344" s="129">
        <f>Q343</f>
        <v>0</v>
      </c>
      <c r="R344" s="130"/>
      <c r="S344" s="130"/>
      <c r="T344" s="129">
        <f>SUM(H344:S344)</f>
        <v>79</v>
      </c>
    </row>
    <row r="345" spans="1:20" ht="12.75">
      <c r="A345" s="100" t="s">
        <v>133</v>
      </c>
      <c r="B345" s="104" t="s">
        <v>236</v>
      </c>
      <c r="C345" s="102">
        <f>C343-C344</f>
        <v>0</v>
      </c>
      <c r="D345" s="81"/>
      <c r="E345" s="129">
        <f>F345-C345</f>
        <v>0</v>
      </c>
      <c r="F345" s="131">
        <f>F343-F344</f>
        <v>0</v>
      </c>
      <c r="G345" s="82"/>
      <c r="H345" s="131">
        <f>H343-H344</f>
        <v>0</v>
      </c>
      <c r="I345" s="131">
        <f aca="true" t="shared" si="49" ref="I345:T345">I343-I344</f>
        <v>0</v>
      </c>
      <c r="J345" s="131">
        <f t="shared" si="49"/>
        <v>0</v>
      </c>
      <c r="K345" s="131">
        <f t="shared" si="49"/>
        <v>0</v>
      </c>
      <c r="L345" s="131">
        <f t="shared" si="49"/>
        <v>0</v>
      </c>
      <c r="M345" s="131">
        <f t="shared" si="49"/>
        <v>0</v>
      </c>
      <c r="N345" s="131">
        <f t="shared" si="49"/>
        <v>0</v>
      </c>
      <c r="O345" s="131">
        <f t="shared" si="49"/>
        <v>0</v>
      </c>
      <c r="P345" s="131">
        <f t="shared" si="49"/>
        <v>0</v>
      </c>
      <c r="Q345" s="131">
        <f t="shared" si="49"/>
        <v>0</v>
      </c>
      <c r="R345" s="131">
        <f t="shared" si="49"/>
        <v>0</v>
      </c>
      <c r="S345" s="131">
        <f t="shared" si="49"/>
        <v>0</v>
      </c>
      <c r="T345" s="131">
        <f t="shared" si="49"/>
        <v>0</v>
      </c>
    </row>
    <row r="346" spans="1:20" ht="12.75">
      <c r="A346" s="132"/>
      <c r="B346" s="133"/>
      <c r="C346" s="134"/>
      <c r="D346" s="81"/>
      <c r="E346" s="135"/>
      <c r="F346" s="135"/>
      <c r="G346" s="82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</row>
    <row r="347" spans="1:20" ht="12.75">
      <c r="A347" s="136" t="s">
        <v>104</v>
      </c>
      <c r="B347" s="137" t="s">
        <v>237</v>
      </c>
      <c r="C347" s="138">
        <f>C340-C343</f>
        <v>767</v>
      </c>
      <c r="D347" s="81"/>
      <c r="E347" s="138">
        <f>E340-E343</f>
        <v>-767</v>
      </c>
      <c r="F347" s="138">
        <f>F340-F343</f>
        <v>0</v>
      </c>
      <c r="G347" s="113"/>
      <c r="H347" s="138">
        <f>H340-H343</f>
        <v>0</v>
      </c>
      <c r="I347" s="138">
        <f aca="true" t="shared" si="50" ref="I347:T347">I340-I343</f>
        <v>0</v>
      </c>
      <c r="J347" s="138">
        <f t="shared" si="50"/>
        <v>0</v>
      </c>
      <c r="K347" s="138">
        <f t="shared" si="50"/>
        <v>0</v>
      </c>
      <c r="L347" s="138">
        <f t="shared" si="50"/>
        <v>0</v>
      </c>
      <c r="M347" s="138">
        <f t="shared" si="50"/>
        <v>0</v>
      </c>
      <c r="N347" s="138">
        <f t="shared" si="50"/>
        <v>0</v>
      </c>
      <c r="O347" s="138">
        <f t="shared" si="50"/>
        <v>0</v>
      </c>
      <c r="P347" s="138">
        <f t="shared" si="50"/>
        <v>0</v>
      </c>
      <c r="Q347" s="138">
        <f t="shared" si="50"/>
        <v>0</v>
      </c>
      <c r="R347" s="138">
        <f t="shared" si="50"/>
        <v>0</v>
      </c>
      <c r="S347" s="138">
        <f t="shared" si="50"/>
        <v>0</v>
      </c>
      <c r="T347" s="138">
        <f t="shared" si="50"/>
        <v>0</v>
      </c>
    </row>
    <row r="348" spans="1:20" ht="12.75">
      <c r="A348" s="74" t="s">
        <v>184</v>
      </c>
      <c r="B348" s="90" t="s">
        <v>238</v>
      </c>
      <c r="C348" s="139">
        <v>767</v>
      </c>
      <c r="D348" s="81"/>
      <c r="E348" s="139">
        <v>-717</v>
      </c>
      <c r="F348" s="129">
        <f>C348+E348</f>
        <v>50</v>
      </c>
      <c r="G348" s="82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</row>
    <row r="349" spans="1:20" ht="12.75">
      <c r="A349" s="100" t="s">
        <v>185</v>
      </c>
      <c r="B349" s="104" t="s">
        <v>239</v>
      </c>
      <c r="C349" s="102">
        <f>C347-C348</f>
        <v>0</v>
      </c>
      <c r="D349" s="81"/>
      <c r="E349" s="102">
        <f>E347-E348</f>
        <v>-50</v>
      </c>
      <c r="F349" s="129">
        <f>C349+E349</f>
        <v>-50</v>
      </c>
      <c r="G349" s="82"/>
      <c r="H349" s="102">
        <f>H347-H348</f>
        <v>0</v>
      </c>
      <c r="I349" s="102">
        <f aca="true" t="shared" si="51" ref="I349:T349">I347-I348</f>
        <v>0</v>
      </c>
      <c r="J349" s="102">
        <f t="shared" si="51"/>
        <v>0</v>
      </c>
      <c r="K349" s="102">
        <f t="shared" si="51"/>
        <v>0</v>
      </c>
      <c r="L349" s="102">
        <f t="shared" si="51"/>
        <v>0</v>
      </c>
      <c r="M349" s="102">
        <f t="shared" si="51"/>
        <v>0</v>
      </c>
      <c r="N349" s="102">
        <f t="shared" si="51"/>
        <v>0</v>
      </c>
      <c r="O349" s="102">
        <f t="shared" si="51"/>
        <v>0</v>
      </c>
      <c r="P349" s="102">
        <f t="shared" si="51"/>
        <v>0</v>
      </c>
      <c r="Q349" s="102">
        <f t="shared" si="51"/>
        <v>0</v>
      </c>
      <c r="R349" s="102">
        <f t="shared" si="51"/>
        <v>0</v>
      </c>
      <c r="S349" s="102">
        <f t="shared" si="51"/>
        <v>0</v>
      </c>
      <c r="T349" s="102">
        <f t="shared" si="51"/>
        <v>0</v>
      </c>
    </row>
    <row r="350" spans="1:20" ht="12.75">
      <c r="A350" s="140"/>
      <c r="B350" s="141" t="s">
        <v>240</v>
      </c>
      <c r="C350" s="142">
        <f>C331+C333+C336+C339</f>
        <v>530</v>
      </c>
      <c r="D350" s="143"/>
      <c r="E350" s="144">
        <f>E331+E333+E336+E339</f>
        <v>-767</v>
      </c>
      <c r="F350" s="144">
        <f>SUM(C350:E350)</f>
        <v>-237</v>
      </c>
      <c r="G350" s="145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</row>
    <row r="351" spans="1:20" ht="12.75">
      <c r="A351" s="136"/>
      <c r="B351" s="147" t="s">
        <v>241</v>
      </c>
      <c r="C351" s="148"/>
      <c r="D351" s="143"/>
      <c r="E351" s="148"/>
      <c r="F351" s="138">
        <f>IF(F350&gt;0,F350,0)</f>
        <v>0</v>
      </c>
      <c r="G351" s="146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</row>
    <row r="352" spans="1:20" ht="12.75">
      <c r="A352" s="136"/>
      <c r="B352" s="147" t="s">
        <v>242</v>
      </c>
      <c r="C352" s="148"/>
      <c r="D352" s="143"/>
      <c r="E352" s="148"/>
      <c r="F352" s="138">
        <f>IF(F350&lt;0,-F350,0)</f>
        <v>237</v>
      </c>
      <c r="G352" s="146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</row>
    <row r="353" spans="1:20" ht="12.75">
      <c r="A353" s="74"/>
      <c r="B353" s="74"/>
      <c r="C353" s="75" t="s">
        <v>270</v>
      </c>
      <c r="D353" s="75"/>
      <c r="E353" s="76" t="s">
        <v>194</v>
      </c>
      <c r="F353" s="76" t="s">
        <v>176</v>
      </c>
      <c r="G353" s="76"/>
      <c r="H353" s="77" t="s">
        <v>114</v>
      </c>
      <c r="I353" s="77" t="s">
        <v>115</v>
      </c>
      <c r="J353" s="77" t="s">
        <v>116</v>
      </c>
      <c r="K353" s="77" t="s">
        <v>170</v>
      </c>
      <c r="L353" s="77"/>
      <c r="M353" s="77" t="s">
        <v>171</v>
      </c>
      <c r="N353" s="77"/>
      <c r="O353" s="77" t="s">
        <v>169</v>
      </c>
      <c r="P353" s="77" t="s">
        <v>97</v>
      </c>
      <c r="Q353" s="77" t="s">
        <v>118</v>
      </c>
      <c r="R353" s="77" t="s">
        <v>119</v>
      </c>
      <c r="S353" s="77" t="s">
        <v>120</v>
      </c>
      <c r="T353" s="77" t="s">
        <v>112</v>
      </c>
    </row>
    <row r="354" spans="1:20" ht="12.75">
      <c r="A354" s="79" t="s">
        <v>195</v>
      </c>
      <c r="B354" s="80" t="s">
        <v>278</v>
      </c>
      <c r="C354" s="81" t="s">
        <v>197</v>
      </c>
      <c r="D354" s="81"/>
      <c r="E354" s="82" t="s">
        <v>198</v>
      </c>
      <c r="F354" s="82" t="s">
        <v>199</v>
      </c>
      <c r="G354" s="82"/>
      <c r="H354" s="83" t="s">
        <v>121</v>
      </c>
      <c r="I354" s="83" t="s">
        <v>122</v>
      </c>
      <c r="J354" s="83" t="s">
        <v>172</v>
      </c>
      <c r="K354" s="83" t="s">
        <v>124</v>
      </c>
      <c r="L354" s="83"/>
      <c r="M354" s="83" t="s">
        <v>173</v>
      </c>
      <c r="N354" s="83"/>
      <c r="O354" s="83" t="s">
        <v>163</v>
      </c>
      <c r="P354" s="83" t="s">
        <v>200</v>
      </c>
      <c r="Q354" s="83" t="s">
        <v>126</v>
      </c>
      <c r="R354" s="83" t="s">
        <v>123</v>
      </c>
      <c r="S354" s="83" t="s">
        <v>123</v>
      </c>
      <c r="T354" s="83" t="s">
        <v>174</v>
      </c>
    </row>
    <row r="355" spans="1:20" ht="12.75">
      <c r="A355" s="84" t="s">
        <v>201</v>
      </c>
      <c r="B355" s="85">
        <v>656355</v>
      </c>
      <c r="C355" s="86" t="s">
        <v>202</v>
      </c>
      <c r="D355" s="81"/>
      <c r="E355" s="82" t="s">
        <v>180</v>
      </c>
      <c r="F355" s="87" t="s">
        <v>177</v>
      </c>
      <c r="G355" s="82"/>
      <c r="H355" s="88"/>
      <c r="I355" s="89" t="s">
        <v>127</v>
      </c>
      <c r="J355" s="88"/>
      <c r="K355" s="83" t="s">
        <v>123</v>
      </c>
      <c r="L355" s="83"/>
      <c r="M355" s="89" t="s">
        <v>98</v>
      </c>
      <c r="N355" s="89"/>
      <c r="O355" s="89"/>
      <c r="P355" s="89"/>
      <c r="Q355" s="89" t="s">
        <v>175</v>
      </c>
      <c r="R355" s="89" t="s">
        <v>128</v>
      </c>
      <c r="S355" s="89" t="s">
        <v>128</v>
      </c>
      <c r="T355" s="89"/>
    </row>
    <row r="356" spans="1:20" ht="12.75">
      <c r="A356" s="74" t="s">
        <v>5</v>
      </c>
      <c r="B356" s="90" t="s">
        <v>203</v>
      </c>
      <c r="C356" s="91"/>
      <c r="D356" s="92"/>
      <c r="E356" s="93"/>
      <c r="F356" s="94"/>
      <c r="G356" s="82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</row>
    <row r="357" spans="1:20" ht="12.75">
      <c r="A357" s="95" t="s">
        <v>60</v>
      </c>
      <c r="B357" s="96" t="s">
        <v>204</v>
      </c>
      <c r="C357" s="97">
        <v>7157</v>
      </c>
      <c r="D357" s="92"/>
      <c r="E357" s="98"/>
      <c r="F357" s="99"/>
      <c r="G357" s="82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</row>
    <row r="358" spans="1:20" ht="12.75">
      <c r="A358" s="95" t="s">
        <v>61</v>
      </c>
      <c r="B358" s="96" t="s">
        <v>205</v>
      </c>
      <c r="C358" s="97">
        <v>0</v>
      </c>
      <c r="D358" s="92"/>
      <c r="E358" s="98"/>
      <c r="F358" s="99"/>
      <c r="G358" s="82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</row>
    <row r="359" spans="1:20" ht="12.75">
      <c r="A359" s="100" t="s">
        <v>64</v>
      </c>
      <c r="B359" s="101" t="s">
        <v>206</v>
      </c>
      <c r="C359" s="102">
        <f>SUM(C357:C358)</f>
        <v>7157</v>
      </c>
      <c r="D359" s="92"/>
      <c r="E359" s="98"/>
      <c r="F359" s="99"/>
      <c r="G359" s="82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</row>
    <row r="360" spans="1:20" ht="12.75">
      <c r="A360" s="100" t="s">
        <v>66</v>
      </c>
      <c r="B360" s="101" t="s">
        <v>207</v>
      </c>
      <c r="C360" s="103">
        <v>0</v>
      </c>
      <c r="D360" s="92"/>
      <c r="E360" s="98"/>
      <c r="F360" s="99"/>
      <c r="G360" s="82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</row>
    <row r="361" spans="1:20" ht="12.75">
      <c r="A361" s="95" t="s">
        <v>63</v>
      </c>
      <c r="B361" s="96" t="s">
        <v>208</v>
      </c>
      <c r="C361" s="97">
        <v>0</v>
      </c>
      <c r="D361" s="92"/>
      <c r="E361" s="98"/>
      <c r="F361" s="99"/>
      <c r="G361" s="82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</row>
    <row r="362" spans="1:20" ht="12.75">
      <c r="A362" s="95" t="s">
        <v>113</v>
      </c>
      <c r="B362" s="96" t="s">
        <v>209</v>
      </c>
      <c r="C362" s="97">
        <v>5558</v>
      </c>
      <c r="D362" s="92"/>
      <c r="E362" s="98"/>
      <c r="F362" s="99"/>
      <c r="G362" s="82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</row>
    <row r="363" spans="1:20" ht="12.75">
      <c r="A363" s="95" t="s">
        <v>12</v>
      </c>
      <c r="B363" s="96" t="s">
        <v>210</v>
      </c>
      <c r="C363" s="97">
        <v>0</v>
      </c>
      <c r="D363" s="92"/>
      <c r="E363" s="98"/>
      <c r="F363" s="99"/>
      <c r="G363" s="82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</row>
    <row r="364" spans="1:20" ht="12.75">
      <c r="A364" s="100" t="s">
        <v>14</v>
      </c>
      <c r="B364" s="101" t="s">
        <v>211</v>
      </c>
      <c r="C364" s="102">
        <f>SUM(C361:C363)</f>
        <v>5558</v>
      </c>
      <c r="D364" s="92"/>
      <c r="E364" s="98"/>
      <c r="F364" s="99"/>
      <c r="G364" s="82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</row>
    <row r="365" spans="1:20" ht="12.75">
      <c r="A365" s="95" t="s">
        <v>16</v>
      </c>
      <c r="B365" s="96" t="s">
        <v>212</v>
      </c>
      <c r="C365" s="97">
        <v>0</v>
      </c>
      <c r="D365" s="92"/>
      <c r="E365" s="98"/>
      <c r="F365" s="99"/>
      <c r="G365" s="82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</row>
    <row r="366" spans="1:20" ht="12.75">
      <c r="A366" s="95" t="s">
        <v>17</v>
      </c>
      <c r="B366" s="96" t="s">
        <v>213</v>
      </c>
      <c r="C366" s="97">
        <v>6257</v>
      </c>
      <c r="D366" s="92"/>
      <c r="E366" s="98"/>
      <c r="F366" s="99"/>
      <c r="G366" s="82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</row>
    <row r="367" spans="1:20" ht="12.75">
      <c r="A367" s="95" t="s">
        <v>19</v>
      </c>
      <c r="B367" s="96" t="s">
        <v>214</v>
      </c>
      <c r="C367" s="97">
        <v>0</v>
      </c>
      <c r="D367" s="92"/>
      <c r="E367" s="98"/>
      <c r="F367" s="99"/>
      <c r="G367" s="82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</row>
    <row r="368" spans="1:20" ht="12.75">
      <c r="A368" s="100" t="s">
        <v>20</v>
      </c>
      <c r="B368" s="101" t="s">
        <v>215</v>
      </c>
      <c r="C368" s="102">
        <f>SUM(C365:C367)</f>
        <v>6257</v>
      </c>
      <c r="D368" s="92"/>
      <c r="E368" s="98"/>
      <c r="F368" s="99"/>
      <c r="G368" s="82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</row>
    <row r="369" spans="1:20" ht="12.75">
      <c r="A369" s="100" t="s">
        <v>21</v>
      </c>
      <c r="B369" s="101" t="s">
        <v>216</v>
      </c>
      <c r="C369" s="102">
        <f>C364-C368</f>
        <v>-699</v>
      </c>
      <c r="D369" s="92"/>
      <c r="E369" s="98"/>
      <c r="F369" s="99"/>
      <c r="G369" s="82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</row>
    <row r="370" spans="1:20" ht="12.75">
      <c r="A370" s="95" t="s">
        <v>22</v>
      </c>
      <c r="B370" s="96" t="s">
        <v>217</v>
      </c>
      <c r="C370" s="97">
        <v>-5393</v>
      </c>
      <c r="D370" s="92"/>
      <c r="E370" s="98"/>
      <c r="F370" s="99"/>
      <c r="G370" s="82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</row>
    <row r="371" spans="1:20" ht="12.75">
      <c r="A371" s="95" t="s">
        <v>23</v>
      </c>
      <c r="B371" s="96" t="s">
        <v>218</v>
      </c>
      <c r="C371" s="97">
        <v>0</v>
      </c>
      <c r="D371" s="92"/>
      <c r="E371" s="98"/>
      <c r="F371" s="99"/>
      <c r="G371" s="82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</row>
    <row r="372" spans="1:20" ht="12.75">
      <c r="A372" s="100" t="s">
        <v>24</v>
      </c>
      <c r="B372" s="104" t="s">
        <v>219</v>
      </c>
      <c r="C372" s="102">
        <f>SUM(C370:C371)</f>
        <v>-5393</v>
      </c>
      <c r="D372" s="92"/>
      <c r="E372" s="98"/>
      <c r="F372" s="99"/>
      <c r="G372" s="82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</row>
    <row r="373" spans="1:20" ht="12.75">
      <c r="A373" s="100" t="s">
        <v>25</v>
      </c>
      <c r="B373" s="104" t="s">
        <v>220</v>
      </c>
      <c r="C373" s="103">
        <v>0</v>
      </c>
      <c r="D373" s="92"/>
      <c r="E373" s="98"/>
      <c r="F373" s="99"/>
      <c r="G373" s="82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</row>
    <row r="374" spans="1:20" ht="12.75">
      <c r="A374" s="100" t="s">
        <v>26</v>
      </c>
      <c r="B374" s="101" t="s">
        <v>221</v>
      </c>
      <c r="C374" s="105">
        <f>C359+C360+C369-C372-C373</f>
        <v>11851</v>
      </c>
      <c r="D374" s="92"/>
      <c r="E374" s="98"/>
      <c r="F374" s="99"/>
      <c r="G374" s="82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</row>
    <row r="375" spans="1:20" ht="12.75">
      <c r="A375" s="95" t="s">
        <v>28</v>
      </c>
      <c r="B375" s="96" t="s">
        <v>222</v>
      </c>
      <c r="C375" s="97">
        <v>0</v>
      </c>
      <c r="D375" s="92"/>
      <c r="E375" s="98"/>
      <c r="F375" s="99"/>
      <c r="G375" s="82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</row>
    <row r="376" spans="1:20" ht="12.75">
      <c r="A376" s="95" t="s">
        <v>29</v>
      </c>
      <c r="B376" s="96" t="s">
        <v>223</v>
      </c>
      <c r="C376" s="97">
        <v>0</v>
      </c>
      <c r="D376" s="92"/>
      <c r="E376" s="98"/>
      <c r="F376" s="99"/>
      <c r="G376" s="82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</row>
    <row r="377" spans="1:20" ht="12.75">
      <c r="A377" s="95" t="s">
        <v>34</v>
      </c>
      <c r="B377" s="96" t="s">
        <v>224</v>
      </c>
      <c r="C377" s="97">
        <v>8483</v>
      </c>
      <c r="D377" s="92"/>
      <c r="E377" s="98"/>
      <c r="F377" s="99"/>
      <c r="G377" s="82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</row>
    <row r="378" spans="1:20" ht="12.75">
      <c r="A378" s="95" t="s">
        <v>35</v>
      </c>
      <c r="B378" s="96" t="s">
        <v>225</v>
      </c>
      <c r="C378" s="97">
        <v>0</v>
      </c>
      <c r="D378" s="92"/>
      <c r="E378" s="98"/>
      <c r="F378" s="99"/>
      <c r="G378" s="82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</row>
    <row r="379" spans="1:20" ht="12.75">
      <c r="A379" s="100" t="s">
        <v>67</v>
      </c>
      <c r="B379" s="104" t="s">
        <v>226</v>
      </c>
      <c r="C379" s="106">
        <f>SUM(C375:C378)</f>
        <v>8483</v>
      </c>
      <c r="D379" s="92"/>
      <c r="E379" s="98"/>
      <c r="F379" s="99"/>
      <c r="G379" s="82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</row>
    <row r="380" spans="1:20" ht="12.75">
      <c r="A380" s="95" t="s">
        <v>102</v>
      </c>
      <c r="B380" s="96" t="s">
        <v>227</v>
      </c>
      <c r="C380" s="107">
        <v>-1552</v>
      </c>
      <c r="D380" s="92"/>
      <c r="E380" s="98"/>
      <c r="F380" s="99"/>
      <c r="G380" s="82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</row>
    <row r="381" spans="1:20" ht="12.75">
      <c r="A381" s="108" t="s">
        <v>129</v>
      </c>
      <c r="B381" s="109" t="s">
        <v>228</v>
      </c>
      <c r="C381" s="110">
        <f>C374+C379+C380</f>
        <v>18782</v>
      </c>
      <c r="D381" s="92"/>
      <c r="E381" s="111"/>
      <c r="F381" s="112">
        <f>C381</f>
        <v>18782</v>
      </c>
      <c r="G381" s="113"/>
      <c r="H381" s="114">
        <v>-4511</v>
      </c>
      <c r="I381" s="114">
        <v>-2873</v>
      </c>
      <c r="J381" s="114">
        <v>25479</v>
      </c>
      <c r="K381" s="114"/>
      <c r="L381" s="114"/>
      <c r="M381" s="114"/>
      <c r="N381" s="114"/>
      <c r="O381" s="114">
        <v>0</v>
      </c>
      <c r="P381" s="114">
        <v>0</v>
      </c>
      <c r="Q381" s="114">
        <v>424</v>
      </c>
      <c r="R381" s="114">
        <v>0</v>
      </c>
      <c r="S381" s="114">
        <v>263</v>
      </c>
      <c r="T381" s="112">
        <f>SUM(H381:S381)</f>
        <v>18782</v>
      </c>
    </row>
    <row r="382" spans="1:20" ht="12.75">
      <c r="A382" s="95" t="s">
        <v>130</v>
      </c>
      <c r="B382" s="96" t="s">
        <v>229</v>
      </c>
      <c r="C382" s="97">
        <v>0</v>
      </c>
      <c r="D382" s="92"/>
      <c r="E382" s="115"/>
      <c r="F382" s="116"/>
      <c r="G382" s="117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</row>
    <row r="383" spans="1:20" ht="12.75">
      <c r="A383" s="95" t="s">
        <v>131</v>
      </c>
      <c r="B383" s="96" t="s">
        <v>230</v>
      </c>
      <c r="C383" s="97">
        <v>0</v>
      </c>
      <c r="D383" s="92"/>
      <c r="E383" s="118">
        <v>-10668</v>
      </c>
      <c r="F383" s="119">
        <f>E383</f>
        <v>-10668</v>
      </c>
      <c r="G383" s="82"/>
      <c r="H383" s="120">
        <v>4680</v>
      </c>
      <c r="I383" s="120">
        <v>2919</v>
      </c>
      <c r="J383" s="120">
        <v>-18265</v>
      </c>
      <c r="K383" s="120"/>
      <c r="L383" s="120"/>
      <c r="M383" s="120"/>
      <c r="N383" s="120"/>
      <c r="O383" s="120">
        <v>0</v>
      </c>
      <c r="P383" s="120">
        <v>0</v>
      </c>
      <c r="Q383" s="120">
        <v>0</v>
      </c>
      <c r="R383" s="120">
        <v>0</v>
      </c>
      <c r="S383" s="120">
        <v>-2</v>
      </c>
      <c r="T383" s="121">
        <f>SUM(H383:S383)</f>
        <v>-10668</v>
      </c>
    </row>
    <row r="384" spans="1:20" ht="12.75">
      <c r="A384" s="108" t="s">
        <v>108</v>
      </c>
      <c r="B384" s="109" t="s">
        <v>231</v>
      </c>
      <c r="C384" s="110">
        <f>SUM(C381:C383)</f>
        <v>18782</v>
      </c>
      <c r="D384" s="122"/>
      <c r="E384" s="112">
        <f>E383</f>
        <v>-10668</v>
      </c>
      <c r="F384" s="112">
        <f>SUM(C384:E384)</f>
        <v>8114</v>
      </c>
      <c r="G384" s="113"/>
      <c r="H384" s="112">
        <f>H381+H383</f>
        <v>169</v>
      </c>
      <c r="I384" s="112">
        <f aca="true" t="shared" si="52" ref="I384:T384">I381+I383</f>
        <v>46</v>
      </c>
      <c r="J384" s="112">
        <f t="shared" si="52"/>
        <v>7214</v>
      </c>
      <c r="K384" s="112">
        <f t="shared" si="52"/>
        <v>0</v>
      </c>
      <c r="L384" s="112">
        <f t="shared" si="52"/>
        <v>0</v>
      </c>
      <c r="M384" s="112">
        <f t="shared" si="52"/>
        <v>0</v>
      </c>
      <c r="N384" s="112">
        <f t="shared" si="52"/>
        <v>0</v>
      </c>
      <c r="O384" s="112">
        <f t="shared" si="52"/>
        <v>0</v>
      </c>
      <c r="P384" s="112">
        <f t="shared" si="52"/>
        <v>0</v>
      </c>
      <c r="Q384" s="112">
        <f t="shared" si="52"/>
        <v>424</v>
      </c>
      <c r="R384" s="112">
        <f t="shared" si="52"/>
        <v>0</v>
      </c>
      <c r="S384" s="112">
        <f t="shared" si="52"/>
        <v>261</v>
      </c>
      <c r="T384" s="112">
        <f t="shared" si="52"/>
        <v>8114</v>
      </c>
    </row>
    <row r="385" spans="1:20" ht="12.75">
      <c r="A385" s="74" t="s">
        <v>103</v>
      </c>
      <c r="B385" s="90" t="s">
        <v>232</v>
      </c>
      <c r="C385" s="123">
        <v>0</v>
      </c>
      <c r="D385" s="81"/>
      <c r="E385" s="120"/>
      <c r="F385" s="124"/>
      <c r="G385" s="82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</row>
    <row r="386" spans="1:20" ht="12.75">
      <c r="A386" s="125" t="s">
        <v>132</v>
      </c>
      <c r="B386" s="126" t="s">
        <v>233</v>
      </c>
      <c r="C386" s="123">
        <v>8197</v>
      </c>
      <c r="D386" s="81"/>
      <c r="E386" s="120">
        <v>-83</v>
      </c>
      <c r="F386" s="119">
        <f>SUM(C386:E386)</f>
        <v>8114</v>
      </c>
      <c r="G386" s="82"/>
      <c r="H386" s="120">
        <v>169</v>
      </c>
      <c r="I386" s="120">
        <v>46</v>
      </c>
      <c r="J386" s="120">
        <v>7214</v>
      </c>
      <c r="K386" s="120"/>
      <c r="L386" s="120"/>
      <c r="M386" s="120"/>
      <c r="N386" s="120"/>
      <c r="O386" s="120">
        <v>0</v>
      </c>
      <c r="P386" s="120">
        <v>0</v>
      </c>
      <c r="Q386" s="120">
        <v>424</v>
      </c>
      <c r="R386" s="120">
        <v>0</v>
      </c>
      <c r="S386" s="120">
        <v>261</v>
      </c>
      <c r="T386" s="121">
        <f>SUM(H386:S386)</f>
        <v>8114</v>
      </c>
    </row>
    <row r="387" spans="1:20" ht="12.75">
      <c r="A387" s="108"/>
      <c r="B387" s="127" t="s">
        <v>234</v>
      </c>
      <c r="C387" s="128">
        <f>SUM(C385:C386)</f>
        <v>8197</v>
      </c>
      <c r="D387" s="81"/>
      <c r="E387" s="128">
        <f>SUM(E385:E386)</f>
        <v>-83</v>
      </c>
      <c r="F387" s="128">
        <f>SUM(F385:F386)</f>
        <v>8114</v>
      </c>
      <c r="G387" s="113"/>
      <c r="H387" s="128">
        <f>SUM(H385:H386)</f>
        <v>169</v>
      </c>
      <c r="I387" s="128">
        <f aca="true" t="shared" si="53" ref="I387:T387">SUM(I385:I386)</f>
        <v>46</v>
      </c>
      <c r="J387" s="128">
        <f t="shared" si="53"/>
        <v>7214</v>
      </c>
      <c r="K387" s="128">
        <f t="shared" si="53"/>
        <v>0</v>
      </c>
      <c r="L387" s="128">
        <f t="shared" si="53"/>
        <v>0</v>
      </c>
      <c r="M387" s="128">
        <f t="shared" si="53"/>
        <v>0</v>
      </c>
      <c r="N387" s="128">
        <f t="shared" si="53"/>
        <v>0</v>
      </c>
      <c r="O387" s="128">
        <f t="shared" si="53"/>
        <v>0</v>
      </c>
      <c r="P387" s="128">
        <f t="shared" si="53"/>
        <v>0</v>
      </c>
      <c r="Q387" s="128">
        <f t="shared" si="53"/>
        <v>424</v>
      </c>
      <c r="R387" s="128">
        <f t="shared" si="53"/>
        <v>0</v>
      </c>
      <c r="S387" s="128">
        <f t="shared" si="53"/>
        <v>261</v>
      </c>
      <c r="T387" s="128">
        <f t="shared" si="53"/>
        <v>8114</v>
      </c>
    </row>
    <row r="388" spans="1:20" ht="12.75">
      <c r="A388" s="100" t="s">
        <v>107</v>
      </c>
      <c r="B388" s="104" t="s">
        <v>235</v>
      </c>
      <c r="C388" s="103">
        <v>7936</v>
      </c>
      <c r="D388" s="81"/>
      <c r="E388" s="129">
        <f>F388-C388</f>
        <v>-83</v>
      </c>
      <c r="F388" s="129">
        <f>H387+I387+J387+Q387</f>
        <v>7853</v>
      </c>
      <c r="G388" s="82"/>
      <c r="H388" s="129">
        <f>H387</f>
        <v>169</v>
      </c>
      <c r="I388" s="129">
        <f>I387</f>
        <v>46</v>
      </c>
      <c r="J388" s="129">
        <f>J387</f>
        <v>7214</v>
      </c>
      <c r="K388" s="129">
        <f aca="true" t="shared" si="54" ref="K388:P388">K387</f>
        <v>0</v>
      </c>
      <c r="L388" s="129">
        <f t="shared" si="54"/>
        <v>0</v>
      </c>
      <c r="M388" s="129">
        <f t="shared" si="54"/>
        <v>0</v>
      </c>
      <c r="N388" s="129">
        <f t="shared" si="54"/>
        <v>0</v>
      </c>
      <c r="O388" s="129">
        <f t="shared" si="54"/>
        <v>0</v>
      </c>
      <c r="P388" s="129">
        <f t="shared" si="54"/>
        <v>0</v>
      </c>
      <c r="Q388" s="129">
        <f>Q387</f>
        <v>424</v>
      </c>
      <c r="R388" s="130"/>
      <c r="S388" s="130"/>
      <c r="T388" s="129">
        <f>SUM(H388:S388)</f>
        <v>7853</v>
      </c>
    </row>
    <row r="389" spans="1:20" ht="12.75">
      <c r="A389" s="100" t="s">
        <v>133</v>
      </c>
      <c r="B389" s="104" t="s">
        <v>236</v>
      </c>
      <c r="C389" s="102">
        <f>C387-C388</f>
        <v>261</v>
      </c>
      <c r="D389" s="81"/>
      <c r="E389" s="129">
        <f>F389-C389</f>
        <v>0</v>
      </c>
      <c r="F389" s="131">
        <f>F387-F388</f>
        <v>261</v>
      </c>
      <c r="G389" s="82"/>
      <c r="H389" s="131">
        <f>H387-H388</f>
        <v>0</v>
      </c>
      <c r="I389" s="131">
        <f aca="true" t="shared" si="55" ref="I389:T389">I387-I388</f>
        <v>0</v>
      </c>
      <c r="J389" s="131">
        <f t="shared" si="55"/>
        <v>0</v>
      </c>
      <c r="K389" s="131">
        <f t="shared" si="55"/>
        <v>0</v>
      </c>
      <c r="L389" s="131">
        <f t="shared" si="55"/>
        <v>0</v>
      </c>
      <c r="M389" s="131">
        <f t="shared" si="55"/>
        <v>0</v>
      </c>
      <c r="N389" s="131">
        <f t="shared" si="55"/>
        <v>0</v>
      </c>
      <c r="O389" s="131">
        <f t="shared" si="55"/>
        <v>0</v>
      </c>
      <c r="P389" s="131">
        <f t="shared" si="55"/>
        <v>0</v>
      </c>
      <c r="Q389" s="131">
        <f t="shared" si="55"/>
        <v>0</v>
      </c>
      <c r="R389" s="131">
        <f t="shared" si="55"/>
        <v>0</v>
      </c>
      <c r="S389" s="131">
        <f t="shared" si="55"/>
        <v>261</v>
      </c>
      <c r="T389" s="131">
        <f t="shared" si="55"/>
        <v>261</v>
      </c>
    </row>
    <row r="390" spans="1:20" ht="12.75">
      <c r="A390" s="132"/>
      <c r="B390" s="133"/>
      <c r="C390" s="134"/>
      <c r="D390" s="81"/>
      <c r="E390" s="135"/>
      <c r="F390" s="135"/>
      <c r="G390" s="82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</row>
    <row r="391" spans="1:20" ht="12.75">
      <c r="A391" s="136" t="s">
        <v>104</v>
      </c>
      <c r="B391" s="137" t="s">
        <v>237</v>
      </c>
      <c r="C391" s="138">
        <f>C384-C387</f>
        <v>10585</v>
      </c>
      <c r="D391" s="81"/>
      <c r="E391" s="138">
        <f>E384-E387</f>
        <v>-10585</v>
      </c>
      <c r="F391" s="138">
        <f>F384-F387</f>
        <v>0</v>
      </c>
      <c r="G391" s="113"/>
      <c r="H391" s="138">
        <f>H384-H387</f>
        <v>0</v>
      </c>
      <c r="I391" s="138">
        <f aca="true" t="shared" si="56" ref="I391:T391">I384-I387</f>
        <v>0</v>
      </c>
      <c r="J391" s="138">
        <f t="shared" si="56"/>
        <v>0</v>
      </c>
      <c r="K391" s="138">
        <f t="shared" si="56"/>
        <v>0</v>
      </c>
      <c r="L391" s="138">
        <f t="shared" si="56"/>
        <v>0</v>
      </c>
      <c r="M391" s="138">
        <f t="shared" si="56"/>
        <v>0</v>
      </c>
      <c r="N391" s="138">
        <f t="shared" si="56"/>
        <v>0</v>
      </c>
      <c r="O391" s="138">
        <f t="shared" si="56"/>
        <v>0</v>
      </c>
      <c r="P391" s="138">
        <f t="shared" si="56"/>
        <v>0</v>
      </c>
      <c r="Q391" s="138">
        <f t="shared" si="56"/>
        <v>0</v>
      </c>
      <c r="R391" s="138">
        <f t="shared" si="56"/>
        <v>0</v>
      </c>
      <c r="S391" s="138">
        <f t="shared" si="56"/>
        <v>0</v>
      </c>
      <c r="T391" s="138">
        <f t="shared" si="56"/>
        <v>0</v>
      </c>
    </row>
    <row r="392" spans="1:20" ht="12.75">
      <c r="A392" s="74" t="s">
        <v>184</v>
      </c>
      <c r="B392" s="90" t="s">
        <v>238</v>
      </c>
      <c r="C392" s="139">
        <v>0</v>
      </c>
      <c r="D392" s="81"/>
      <c r="E392" s="139">
        <v>-10583</v>
      </c>
      <c r="F392" s="129">
        <f>C392+E392</f>
        <v>-10583</v>
      </c>
      <c r="G392" s="82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</row>
    <row r="393" spans="1:20" ht="12.75">
      <c r="A393" s="100" t="s">
        <v>185</v>
      </c>
      <c r="B393" s="104" t="s">
        <v>239</v>
      </c>
      <c r="C393" s="102">
        <f>C391-C392</f>
        <v>10585</v>
      </c>
      <c r="D393" s="81"/>
      <c r="E393" s="102">
        <f>E391-E392</f>
        <v>-2</v>
      </c>
      <c r="F393" s="129">
        <f>C393+E393</f>
        <v>10583</v>
      </c>
      <c r="G393" s="82"/>
      <c r="H393" s="102">
        <f>H391-H392</f>
        <v>0</v>
      </c>
      <c r="I393" s="102">
        <f aca="true" t="shared" si="57" ref="I393:T393">I391-I392</f>
        <v>0</v>
      </c>
      <c r="J393" s="102">
        <f t="shared" si="57"/>
        <v>0</v>
      </c>
      <c r="K393" s="102">
        <f t="shared" si="57"/>
        <v>0</v>
      </c>
      <c r="L393" s="102">
        <f t="shared" si="57"/>
        <v>0</v>
      </c>
      <c r="M393" s="102">
        <f t="shared" si="57"/>
        <v>0</v>
      </c>
      <c r="N393" s="102">
        <f t="shared" si="57"/>
        <v>0</v>
      </c>
      <c r="O393" s="102">
        <f t="shared" si="57"/>
        <v>0</v>
      </c>
      <c r="P393" s="102">
        <f t="shared" si="57"/>
        <v>0</v>
      </c>
      <c r="Q393" s="102">
        <f t="shared" si="57"/>
        <v>0</v>
      </c>
      <c r="R393" s="102">
        <f t="shared" si="57"/>
        <v>0</v>
      </c>
      <c r="S393" s="102">
        <f t="shared" si="57"/>
        <v>0</v>
      </c>
      <c r="T393" s="102">
        <f t="shared" si="57"/>
        <v>0</v>
      </c>
    </row>
    <row r="394" spans="1:20" ht="12.75">
      <c r="A394" s="140"/>
      <c r="B394" s="141" t="s">
        <v>240</v>
      </c>
      <c r="C394" s="142">
        <f>C375+C377+C380+C383</f>
        <v>6931</v>
      </c>
      <c r="D394" s="143"/>
      <c r="E394" s="144">
        <f>E375+E377+E380+E383</f>
        <v>-10668</v>
      </c>
      <c r="F394" s="144">
        <f>SUM(C394:E394)</f>
        <v>-3737</v>
      </c>
      <c r="G394" s="145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</row>
    <row r="395" spans="1:20" ht="12.75">
      <c r="A395" s="136"/>
      <c r="B395" s="147" t="s">
        <v>241</v>
      </c>
      <c r="C395" s="148"/>
      <c r="D395" s="143"/>
      <c r="E395" s="148"/>
      <c r="F395" s="138">
        <f>IF(F394&gt;0,F394,0)</f>
        <v>0</v>
      </c>
      <c r="G395" s="146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</row>
    <row r="396" spans="1:20" ht="12.75">
      <c r="A396" s="136"/>
      <c r="B396" s="147" t="s">
        <v>242</v>
      </c>
      <c r="C396" s="148"/>
      <c r="D396" s="143"/>
      <c r="E396" s="148"/>
      <c r="F396" s="138">
        <f>IF(F394&lt;0,-F394,0)</f>
        <v>3737</v>
      </c>
      <c r="G396" s="146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</row>
    <row r="397" spans="1:20" ht="12.75">
      <c r="A397" s="74"/>
      <c r="B397" s="74"/>
      <c r="C397" s="75" t="s">
        <v>270</v>
      </c>
      <c r="D397" s="75"/>
      <c r="E397" s="76" t="s">
        <v>194</v>
      </c>
      <c r="F397" s="76" t="s">
        <v>176</v>
      </c>
      <c r="G397" s="76"/>
      <c r="H397" s="77" t="s">
        <v>114</v>
      </c>
      <c r="I397" s="77" t="s">
        <v>115</v>
      </c>
      <c r="J397" s="77" t="s">
        <v>116</v>
      </c>
      <c r="K397" s="77" t="s">
        <v>170</v>
      </c>
      <c r="L397" s="77"/>
      <c r="M397" s="77" t="s">
        <v>171</v>
      </c>
      <c r="N397" s="77"/>
      <c r="O397" s="77" t="s">
        <v>169</v>
      </c>
      <c r="P397" s="77" t="s">
        <v>97</v>
      </c>
      <c r="Q397" s="77" t="s">
        <v>118</v>
      </c>
      <c r="R397" s="77" t="s">
        <v>119</v>
      </c>
      <c r="S397" s="77" t="s">
        <v>120</v>
      </c>
      <c r="T397" s="77" t="s">
        <v>112</v>
      </c>
    </row>
    <row r="398" spans="1:20" ht="12.75">
      <c r="A398" s="79" t="s">
        <v>195</v>
      </c>
      <c r="B398" s="80" t="s">
        <v>279</v>
      </c>
      <c r="C398" s="81" t="s">
        <v>197</v>
      </c>
      <c r="D398" s="81"/>
      <c r="E398" s="82" t="s">
        <v>198</v>
      </c>
      <c r="F398" s="82" t="s">
        <v>199</v>
      </c>
      <c r="G398" s="82"/>
      <c r="H398" s="83" t="s">
        <v>121</v>
      </c>
      <c r="I398" s="83" t="s">
        <v>122</v>
      </c>
      <c r="J398" s="83" t="s">
        <v>172</v>
      </c>
      <c r="K398" s="83" t="s">
        <v>124</v>
      </c>
      <c r="L398" s="83"/>
      <c r="M398" s="83" t="s">
        <v>173</v>
      </c>
      <c r="N398" s="83"/>
      <c r="O398" s="83" t="s">
        <v>163</v>
      </c>
      <c r="P398" s="83" t="s">
        <v>200</v>
      </c>
      <c r="Q398" s="83" t="s">
        <v>126</v>
      </c>
      <c r="R398" s="83" t="s">
        <v>123</v>
      </c>
      <c r="S398" s="83" t="s">
        <v>123</v>
      </c>
      <c r="T398" s="83" t="s">
        <v>174</v>
      </c>
    </row>
    <row r="399" spans="1:20" ht="12.75">
      <c r="A399" s="84" t="s">
        <v>201</v>
      </c>
      <c r="B399" s="85">
        <v>656410</v>
      </c>
      <c r="C399" s="86" t="s">
        <v>202</v>
      </c>
      <c r="D399" s="81"/>
      <c r="E399" s="82" t="s">
        <v>180</v>
      </c>
      <c r="F399" s="87" t="s">
        <v>177</v>
      </c>
      <c r="G399" s="82"/>
      <c r="H399" s="88"/>
      <c r="I399" s="89" t="s">
        <v>127</v>
      </c>
      <c r="J399" s="88"/>
      <c r="K399" s="83" t="s">
        <v>123</v>
      </c>
      <c r="L399" s="83"/>
      <c r="M399" s="89" t="s">
        <v>98</v>
      </c>
      <c r="N399" s="89"/>
      <c r="O399" s="89"/>
      <c r="P399" s="89"/>
      <c r="Q399" s="89" t="s">
        <v>175</v>
      </c>
      <c r="R399" s="89" t="s">
        <v>128</v>
      </c>
      <c r="S399" s="89" t="s">
        <v>128</v>
      </c>
      <c r="T399" s="89"/>
    </row>
    <row r="400" spans="1:20" ht="12.75">
      <c r="A400" s="74" t="s">
        <v>5</v>
      </c>
      <c r="B400" s="90" t="s">
        <v>203</v>
      </c>
      <c r="C400" s="91"/>
      <c r="D400" s="92"/>
      <c r="E400" s="93"/>
      <c r="F400" s="94"/>
      <c r="G400" s="82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</row>
    <row r="401" spans="1:20" ht="12.75">
      <c r="A401" s="95" t="s">
        <v>60</v>
      </c>
      <c r="B401" s="96" t="s">
        <v>204</v>
      </c>
      <c r="C401" s="97">
        <v>0</v>
      </c>
      <c r="D401" s="92"/>
      <c r="E401" s="98"/>
      <c r="F401" s="99"/>
      <c r="G401" s="82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</row>
    <row r="402" spans="1:20" ht="12.75">
      <c r="A402" s="95" t="s">
        <v>61</v>
      </c>
      <c r="B402" s="96" t="s">
        <v>205</v>
      </c>
      <c r="C402" s="97">
        <v>0</v>
      </c>
      <c r="D402" s="92"/>
      <c r="E402" s="98"/>
      <c r="F402" s="99"/>
      <c r="G402" s="82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</row>
    <row r="403" spans="1:20" ht="12.75">
      <c r="A403" s="100" t="s">
        <v>64</v>
      </c>
      <c r="B403" s="101" t="s">
        <v>206</v>
      </c>
      <c r="C403" s="102">
        <f>SUM(C401:C402)</f>
        <v>0</v>
      </c>
      <c r="D403" s="92"/>
      <c r="E403" s="98"/>
      <c r="F403" s="99"/>
      <c r="G403" s="82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</row>
    <row r="404" spans="1:20" ht="12.75">
      <c r="A404" s="100" t="s">
        <v>66</v>
      </c>
      <c r="B404" s="101" t="s">
        <v>207</v>
      </c>
      <c r="C404" s="103">
        <v>0</v>
      </c>
      <c r="D404" s="92"/>
      <c r="E404" s="98"/>
      <c r="F404" s="99"/>
      <c r="G404" s="82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</row>
    <row r="405" spans="1:20" ht="12.75">
      <c r="A405" s="95" t="s">
        <v>63</v>
      </c>
      <c r="B405" s="96" t="s">
        <v>208</v>
      </c>
      <c r="C405" s="97">
        <v>0</v>
      </c>
      <c r="D405" s="92"/>
      <c r="E405" s="98"/>
      <c r="F405" s="99"/>
      <c r="G405" s="82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</row>
    <row r="406" spans="1:20" ht="12.75">
      <c r="A406" s="95" t="s">
        <v>113</v>
      </c>
      <c r="B406" s="96" t="s">
        <v>209</v>
      </c>
      <c r="C406" s="97">
        <v>71</v>
      </c>
      <c r="D406" s="92">
        <v>0</v>
      </c>
      <c r="E406" s="98"/>
      <c r="F406" s="99"/>
      <c r="G406" s="82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</row>
    <row r="407" spans="1:20" ht="12.75">
      <c r="A407" s="95" t="s">
        <v>12</v>
      </c>
      <c r="B407" s="96" t="s">
        <v>210</v>
      </c>
      <c r="C407" s="97">
        <v>0</v>
      </c>
      <c r="D407" s="92"/>
      <c r="E407" s="98"/>
      <c r="F407" s="99"/>
      <c r="G407" s="82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</row>
    <row r="408" spans="1:20" ht="12.75">
      <c r="A408" s="100" t="s">
        <v>14</v>
      </c>
      <c r="B408" s="101" t="s">
        <v>211</v>
      </c>
      <c r="C408" s="102">
        <f>SUM(C405:C407)</f>
        <v>71</v>
      </c>
      <c r="D408" s="92"/>
      <c r="E408" s="98"/>
      <c r="F408" s="99"/>
      <c r="G408" s="82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</row>
    <row r="409" spans="1:20" ht="12.75">
      <c r="A409" s="95" t="s">
        <v>16</v>
      </c>
      <c r="B409" s="96" t="s">
        <v>212</v>
      </c>
      <c r="C409" s="97">
        <v>95</v>
      </c>
      <c r="D409" s="92"/>
      <c r="E409" s="98"/>
      <c r="F409" s="99"/>
      <c r="G409" s="82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</row>
    <row r="410" spans="1:20" ht="12.75">
      <c r="A410" s="95" t="s">
        <v>17</v>
      </c>
      <c r="B410" s="96" t="s">
        <v>213</v>
      </c>
      <c r="C410" s="97">
        <v>0</v>
      </c>
      <c r="D410" s="92"/>
      <c r="E410" s="98"/>
      <c r="F410" s="99"/>
      <c r="G410" s="82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</row>
    <row r="411" spans="1:20" ht="12.75">
      <c r="A411" s="95" t="s">
        <v>19</v>
      </c>
      <c r="B411" s="96" t="s">
        <v>214</v>
      </c>
      <c r="C411" s="97">
        <v>0</v>
      </c>
      <c r="D411" s="92"/>
      <c r="E411" s="98"/>
      <c r="F411" s="99"/>
      <c r="G411" s="82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</row>
    <row r="412" spans="1:20" ht="12.75">
      <c r="A412" s="100" t="s">
        <v>20</v>
      </c>
      <c r="B412" s="101" t="s">
        <v>215</v>
      </c>
      <c r="C412" s="102">
        <f>SUM(C409:C411)</f>
        <v>95</v>
      </c>
      <c r="D412" s="92"/>
      <c r="E412" s="98"/>
      <c r="F412" s="99"/>
      <c r="G412" s="82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</row>
    <row r="413" spans="1:20" ht="12.75">
      <c r="A413" s="100" t="s">
        <v>21</v>
      </c>
      <c r="B413" s="101" t="s">
        <v>216</v>
      </c>
      <c r="C413" s="102">
        <f>C408-C412</f>
        <v>-24</v>
      </c>
      <c r="D413" s="92"/>
      <c r="E413" s="98"/>
      <c r="F413" s="99"/>
      <c r="G413" s="82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</row>
    <row r="414" spans="1:20" ht="12.75">
      <c r="A414" s="95" t="s">
        <v>22</v>
      </c>
      <c r="B414" s="96" t="s">
        <v>217</v>
      </c>
      <c r="C414" s="97">
        <v>5</v>
      </c>
      <c r="D414" s="92"/>
      <c r="E414" s="98"/>
      <c r="F414" s="99"/>
      <c r="G414" s="82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</row>
    <row r="415" spans="1:20" ht="12.75">
      <c r="A415" s="95" t="s">
        <v>23</v>
      </c>
      <c r="B415" s="96" t="s">
        <v>218</v>
      </c>
      <c r="C415" s="97">
        <v>0</v>
      </c>
      <c r="D415" s="92"/>
      <c r="E415" s="98"/>
      <c r="F415" s="99"/>
      <c r="G415" s="82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</row>
    <row r="416" spans="1:20" ht="12.75">
      <c r="A416" s="100" t="s">
        <v>24</v>
      </c>
      <c r="B416" s="104" t="s">
        <v>219</v>
      </c>
      <c r="C416" s="102">
        <f>SUM(C414:C415)</f>
        <v>5</v>
      </c>
      <c r="D416" s="92"/>
      <c r="E416" s="98"/>
      <c r="F416" s="99"/>
      <c r="G416" s="82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</row>
    <row r="417" spans="1:20" ht="12.75">
      <c r="A417" s="100" t="s">
        <v>25</v>
      </c>
      <c r="B417" s="104" t="s">
        <v>220</v>
      </c>
      <c r="C417" s="103">
        <v>0</v>
      </c>
      <c r="D417" s="92"/>
      <c r="E417" s="98"/>
      <c r="F417" s="99"/>
      <c r="G417" s="82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</row>
    <row r="418" spans="1:20" ht="12.75">
      <c r="A418" s="100" t="s">
        <v>26</v>
      </c>
      <c r="B418" s="101" t="s">
        <v>221</v>
      </c>
      <c r="C418" s="105">
        <f>C403+C404+C413-C416-C417</f>
        <v>-29</v>
      </c>
      <c r="D418" s="92"/>
      <c r="E418" s="98"/>
      <c r="F418" s="99"/>
      <c r="G418" s="82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</row>
    <row r="419" spans="1:20" ht="12.75">
      <c r="A419" s="95" t="s">
        <v>28</v>
      </c>
      <c r="B419" s="96" t="s">
        <v>222</v>
      </c>
      <c r="C419" s="97">
        <v>0</v>
      </c>
      <c r="D419" s="92"/>
      <c r="E419" s="98"/>
      <c r="F419" s="99"/>
      <c r="G419" s="82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</row>
    <row r="420" spans="1:20" ht="12.75">
      <c r="A420" s="95" t="s">
        <v>29</v>
      </c>
      <c r="B420" s="96" t="s">
        <v>223</v>
      </c>
      <c r="C420" s="97">
        <v>0</v>
      </c>
      <c r="D420" s="92"/>
      <c r="E420" s="98"/>
      <c r="F420" s="99"/>
      <c r="G420" s="82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</row>
    <row r="421" spans="1:20" ht="12.75">
      <c r="A421" s="95" t="s">
        <v>34</v>
      </c>
      <c r="B421" s="96" t="s">
        <v>224</v>
      </c>
      <c r="C421" s="97">
        <v>1787</v>
      </c>
      <c r="D421" s="92"/>
      <c r="E421" s="98"/>
      <c r="F421" s="99"/>
      <c r="G421" s="82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</row>
    <row r="422" spans="1:20" ht="12.75">
      <c r="A422" s="95" t="s">
        <v>35</v>
      </c>
      <c r="B422" s="96" t="s">
        <v>225</v>
      </c>
      <c r="C422" s="97">
        <v>0</v>
      </c>
      <c r="D422" s="92"/>
      <c r="E422" s="98"/>
      <c r="F422" s="99"/>
      <c r="G422" s="82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</row>
    <row r="423" spans="1:20" ht="12.75">
      <c r="A423" s="100" t="s">
        <v>67</v>
      </c>
      <c r="B423" s="104" t="s">
        <v>226</v>
      </c>
      <c r="C423" s="106">
        <f>SUM(C419:C422)</f>
        <v>1787</v>
      </c>
      <c r="D423" s="92"/>
      <c r="E423" s="98"/>
      <c r="F423" s="99"/>
      <c r="G423" s="82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</row>
    <row r="424" spans="1:20" ht="12.75">
      <c r="A424" s="95" t="s">
        <v>102</v>
      </c>
      <c r="B424" s="96" t="s">
        <v>227</v>
      </c>
      <c r="C424" s="107">
        <v>-1166</v>
      </c>
      <c r="D424" s="92"/>
      <c r="E424" s="98"/>
      <c r="F424" s="99"/>
      <c r="G424" s="82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</row>
    <row r="425" spans="1:20" ht="12.75">
      <c r="A425" s="108" t="s">
        <v>129</v>
      </c>
      <c r="B425" s="109" t="s">
        <v>228</v>
      </c>
      <c r="C425" s="110">
        <f>C418+C423+C424</f>
        <v>592</v>
      </c>
      <c r="D425" s="92"/>
      <c r="E425" s="111"/>
      <c r="F425" s="112">
        <f>C425</f>
        <v>592</v>
      </c>
      <c r="G425" s="113"/>
      <c r="H425" s="114">
        <v>70</v>
      </c>
      <c r="I425" s="114">
        <v>19</v>
      </c>
      <c r="J425" s="114">
        <v>503</v>
      </c>
      <c r="K425" s="114"/>
      <c r="L425" s="114"/>
      <c r="M425" s="114"/>
      <c r="N425" s="114"/>
      <c r="O425" s="114">
        <v>0</v>
      </c>
      <c r="P425" s="114">
        <v>0</v>
      </c>
      <c r="Q425" s="114">
        <v>0</v>
      </c>
      <c r="R425" s="114">
        <v>0</v>
      </c>
      <c r="S425" s="114">
        <v>0</v>
      </c>
      <c r="T425" s="112">
        <f>SUM(H425:S425)</f>
        <v>592</v>
      </c>
    </row>
    <row r="426" spans="1:20" ht="12.75">
      <c r="A426" s="95" t="s">
        <v>130</v>
      </c>
      <c r="B426" s="96" t="s">
        <v>229</v>
      </c>
      <c r="C426" s="97">
        <v>0</v>
      </c>
      <c r="D426" s="92"/>
      <c r="E426" s="115"/>
      <c r="F426" s="116"/>
      <c r="G426" s="117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</row>
    <row r="427" spans="1:20" ht="12.75">
      <c r="A427" s="95" t="s">
        <v>131</v>
      </c>
      <c r="B427" s="96" t="s">
        <v>230</v>
      </c>
      <c r="C427" s="97">
        <v>0</v>
      </c>
      <c r="D427" s="92"/>
      <c r="E427" s="118">
        <v>-579</v>
      </c>
      <c r="F427" s="119">
        <f>E427</f>
        <v>-579</v>
      </c>
      <c r="G427" s="82"/>
      <c r="H427" s="120">
        <v>-70</v>
      </c>
      <c r="I427" s="120">
        <v>-19</v>
      </c>
      <c r="J427" s="120">
        <v>-490</v>
      </c>
      <c r="K427" s="120"/>
      <c r="L427" s="120"/>
      <c r="M427" s="120"/>
      <c r="N427" s="120"/>
      <c r="O427" s="120"/>
      <c r="P427" s="120"/>
      <c r="Q427" s="120">
        <v>0</v>
      </c>
      <c r="R427" s="120"/>
      <c r="S427" s="120"/>
      <c r="T427" s="121">
        <f>SUM(H427:S427)</f>
        <v>-579</v>
      </c>
    </row>
    <row r="428" spans="1:20" ht="12.75">
      <c r="A428" s="108" t="s">
        <v>108</v>
      </c>
      <c r="B428" s="109" t="s">
        <v>231</v>
      </c>
      <c r="C428" s="110">
        <f>SUM(C425:C427)</f>
        <v>592</v>
      </c>
      <c r="D428" s="122"/>
      <c r="E428" s="112">
        <f>E427</f>
        <v>-579</v>
      </c>
      <c r="F428" s="112">
        <f>SUM(C428:E428)</f>
        <v>13</v>
      </c>
      <c r="G428" s="113"/>
      <c r="H428" s="112">
        <f>H425+H427</f>
        <v>0</v>
      </c>
      <c r="I428" s="112">
        <f aca="true" t="shared" si="58" ref="I428:T428">I425+I427</f>
        <v>0</v>
      </c>
      <c r="J428" s="112">
        <f t="shared" si="58"/>
        <v>13</v>
      </c>
      <c r="K428" s="112">
        <f t="shared" si="58"/>
        <v>0</v>
      </c>
      <c r="L428" s="112">
        <f t="shared" si="58"/>
        <v>0</v>
      </c>
      <c r="M428" s="112">
        <f t="shared" si="58"/>
        <v>0</v>
      </c>
      <c r="N428" s="112">
        <f t="shared" si="58"/>
        <v>0</v>
      </c>
      <c r="O428" s="112">
        <f t="shared" si="58"/>
        <v>0</v>
      </c>
      <c r="P428" s="112">
        <f t="shared" si="58"/>
        <v>0</v>
      </c>
      <c r="Q428" s="112">
        <f t="shared" si="58"/>
        <v>0</v>
      </c>
      <c r="R428" s="112">
        <f t="shared" si="58"/>
        <v>0</v>
      </c>
      <c r="S428" s="112">
        <f t="shared" si="58"/>
        <v>0</v>
      </c>
      <c r="T428" s="112">
        <f t="shared" si="58"/>
        <v>13</v>
      </c>
    </row>
    <row r="429" spans="1:20" ht="12.75">
      <c r="A429" s="74" t="s">
        <v>103</v>
      </c>
      <c r="B429" s="90" t="s">
        <v>232</v>
      </c>
      <c r="C429" s="123">
        <v>0</v>
      </c>
      <c r="D429" s="81"/>
      <c r="E429" s="120"/>
      <c r="F429" s="124"/>
      <c r="G429" s="82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</row>
    <row r="430" spans="1:20" ht="12.75">
      <c r="A430" s="125" t="s">
        <v>132</v>
      </c>
      <c r="B430" s="126" t="s">
        <v>233</v>
      </c>
      <c r="C430" s="123">
        <v>0</v>
      </c>
      <c r="D430" s="81"/>
      <c r="E430" s="120">
        <v>13</v>
      </c>
      <c r="F430" s="119">
        <f>SUM(C430:E430)</f>
        <v>13</v>
      </c>
      <c r="G430" s="82"/>
      <c r="H430" s="120">
        <v>0</v>
      </c>
      <c r="I430" s="120">
        <v>0</v>
      </c>
      <c r="J430" s="120">
        <v>13</v>
      </c>
      <c r="K430" s="120"/>
      <c r="L430" s="120"/>
      <c r="M430" s="120"/>
      <c r="N430" s="120"/>
      <c r="O430" s="120">
        <v>0</v>
      </c>
      <c r="P430" s="120">
        <v>0</v>
      </c>
      <c r="Q430" s="120">
        <v>0</v>
      </c>
      <c r="R430" s="120">
        <v>0</v>
      </c>
      <c r="S430" s="120">
        <v>0</v>
      </c>
      <c r="T430" s="121">
        <f>SUM(H430:S430)</f>
        <v>13</v>
      </c>
    </row>
    <row r="431" spans="1:20" ht="12.75">
      <c r="A431" s="108"/>
      <c r="B431" s="127" t="s">
        <v>234</v>
      </c>
      <c r="C431" s="128">
        <f>SUM(C429:C430)</f>
        <v>0</v>
      </c>
      <c r="D431" s="81"/>
      <c r="E431" s="128">
        <f>SUM(E429:E430)</f>
        <v>13</v>
      </c>
      <c r="F431" s="128">
        <f>SUM(F429:F430)</f>
        <v>13</v>
      </c>
      <c r="G431" s="113"/>
      <c r="H431" s="128">
        <f>SUM(H429:H430)</f>
        <v>0</v>
      </c>
      <c r="I431" s="128">
        <f aca="true" t="shared" si="59" ref="I431:T431">SUM(I429:I430)</f>
        <v>0</v>
      </c>
      <c r="J431" s="128">
        <f t="shared" si="59"/>
        <v>13</v>
      </c>
      <c r="K431" s="128">
        <f t="shared" si="59"/>
        <v>0</v>
      </c>
      <c r="L431" s="128">
        <f t="shared" si="59"/>
        <v>0</v>
      </c>
      <c r="M431" s="128">
        <f t="shared" si="59"/>
        <v>0</v>
      </c>
      <c r="N431" s="128">
        <f t="shared" si="59"/>
        <v>0</v>
      </c>
      <c r="O431" s="128">
        <f t="shared" si="59"/>
        <v>0</v>
      </c>
      <c r="P431" s="128">
        <f t="shared" si="59"/>
        <v>0</v>
      </c>
      <c r="Q431" s="128">
        <f t="shared" si="59"/>
        <v>0</v>
      </c>
      <c r="R431" s="128">
        <f t="shared" si="59"/>
        <v>0</v>
      </c>
      <c r="S431" s="128">
        <f t="shared" si="59"/>
        <v>0</v>
      </c>
      <c r="T431" s="128">
        <f t="shared" si="59"/>
        <v>13</v>
      </c>
    </row>
    <row r="432" spans="1:20" ht="12.75">
      <c r="A432" s="100" t="s">
        <v>107</v>
      </c>
      <c r="B432" s="104" t="s">
        <v>235</v>
      </c>
      <c r="C432" s="103">
        <v>0</v>
      </c>
      <c r="D432" s="81"/>
      <c r="E432" s="129">
        <f>F432-C432</f>
        <v>13</v>
      </c>
      <c r="F432" s="129">
        <f>H431+I431+J431+Q431</f>
        <v>13</v>
      </c>
      <c r="G432" s="82"/>
      <c r="H432" s="129">
        <f>H431</f>
        <v>0</v>
      </c>
      <c r="I432" s="129">
        <f>I431</f>
        <v>0</v>
      </c>
      <c r="J432" s="129">
        <f>J431</f>
        <v>13</v>
      </c>
      <c r="K432" s="129">
        <f aca="true" t="shared" si="60" ref="K432:P432">K431</f>
        <v>0</v>
      </c>
      <c r="L432" s="129">
        <f t="shared" si="60"/>
        <v>0</v>
      </c>
      <c r="M432" s="129">
        <f t="shared" si="60"/>
        <v>0</v>
      </c>
      <c r="N432" s="129">
        <f t="shared" si="60"/>
        <v>0</v>
      </c>
      <c r="O432" s="129">
        <f t="shared" si="60"/>
        <v>0</v>
      </c>
      <c r="P432" s="129">
        <f t="shared" si="60"/>
        <v>0</v>
      </c>
      <c r="Q432" s="129">
        <f>Q431</f>
        <v>0</v>
      </c>
      <c r="R432" s="130"/>
      <c r="S432" s="130"/>
      <c r="T432" s="129">
        <f>SUM(H432:S432)</f>
        <v>13</v>
      </c>
    </row>
    <row r="433" spans="1:20" ht="12.75">
      <c r="A433" s="100" t="s">
        <v>133</v>
      </c>
      <c r="B433" s="104" t="s">
        <v>236</v>
      </c>
      <c r="C433" s="102">
        <f>C431-C432</f>
        <v>0</v>
      </c>
      <c r="D433" s="81"/>
      <c r="E433" s="129">
        <f>F433-C433</f>
        <v>0</v>
      </c>
      <c r="F433" s="131">
        <f>F431-F432</f>
        <v>0</v>
      </c>
      <c r="G433" s="82"/>
      <c r="H433" s="131">
        <f>H431-H432</f>
        <v>0</v>
      </c>
      <c r="I433" s="131">
        <f aca="true" t="shared" si="61" ref="I433:T433">I431-I432</f>
        <v>0</v>
      </c>
      <c r="J433" s="131">
        <f t="shared" si="61"/>
        <v>0</v>
      </c>
      <c r="K433" s="131">
        <f t="shared" si="61"/>
        <v>0</v>
      </c>
      <c r="L433" s="131">
        <f t="shared" si="61"/>
        <v>0</v>
      </c>
      <c r="M433" s="131">
        <f t="shared" si="61"/>
        <v>0</v>
      </c>
      <c r="N433" s="131">
        <f t="shared" si="61"/>
        <v>0</v>
      </c>
      <c r="O433" s="131">
        <f t="shared" si="61"/>
        <v>0</v>
      </c>
      <c r="P433" s="131">
        <f t="shared" si="61"/>
        <v>0</v>
      </c>
      <c r="Q433" s="131">
        <f t="shared" si="61"/>
        <v>0</v>
      </c>
      <c r="R433" s="131">
        <f t="shared" si="61"/>
        <v>0</v>
      </c>
      <c r="S433" s="131">
        <f t="shared" si="61"/>
        <v>0</v>
      </c>
      <c r="T433" s="131">
        <f t="shared" si="61"/>
        <v>0</v>
      </c>
    </row>
    <row r="434" spans="1:20" ht="12.75">
      <c r="A434" s="132"/>
      <c r="B434" s="133"/>
      <c r="C434" s="134"/>
      <c r="D434" s="81"/>
      <c r="E434" s="135"/>
      <c r="F434" s="135"/>
      <c r="G434" s="82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</row>
    <row r="435" spans="1:20" ht="12.75">
      <c r="A435" s="136" t="s">
        <v>104</v>
      </c>
      <c r="B435" s="137" t="s">
        <v>237</v>
      </c>
      <c r="C435" s="138">
        <f>C428-C431</f>
        <v>592</v>
      </c>
      <c r="D435" s="81"/>
      <c r="E435" s="138">
        <f>E428-E431</f>
        <v>-592</v>
      </c>
      <c r="F435" s="138">
        <f>F428-F431</f>
        <v>0</v>
      </c>
      <c r="G435" s="113"/>
      <c r="H435" s="138">
        <f>H428-H431</f>
        <v>0</v>
      </c>
      <c r="I435" s="138">
        <f aca="true" t="shared" si="62" ref="I435:T435">I428-I431</f>
        <v>0</v>
      </c>
      <c r="J435" s="138">
        <f t="shared" si="62"/>
        <v>0</v>
      </c>
      <c r="K435" s="138">
        <f t="shared" si="62"/>
        <v>0</v>
      </c>
      <c r="L435" s="138">
        <f t="shared" si="62"/>
        <v>0</v>
      </c>
      <c r="M435" s="138">
        <f t="shared" si="62"/>
        <v>0</v>
      </c>
      <c r="N435" s="138">
        <f t="shared" si="62"/>
        <v>0</v>
      </c>
      <c r="O435" s="138">
        <f t="shared" si="62"/>
        <v>0</v>
      </c>
      <c r="P435" s="138">
        <f t="shared" si="62"/>
        <v>0</v>
      </c>
      <c r="Q435" s="138">
        <f t="shared" si="62"/>
        <v>0</v>
      </c>
      <c r="R435" s="138">
        <f t="shared" si="62"/>
        <v>0</v>
      </c>
      <c r="S435" s="138">
        <f t="shared" si="62"/>
        <v>0</v>
      </c>
      <c r="T435" s="138">
        <f t="shared" si="62"/>
        <v>0</v>
      </c>
    </row>
    <row r="436" spans="1:20" ht="12.75">
      <c r="A436" s="74" t="s">
        <v>184</v>
      </c>
      <c r="B436" s="90" t="s">
        <v>238</v>
      </c>
      <c r="C436" s="139">
        <v>592</v>
      </c>
      <c r="D436" s="81"/>
      <c r="E436" s="139">
        <v>-592</v>
      </c>
      <c r="F436" s="129">
        <f>C436+E436</f>
        <v>0</v>
      </c>
      <c r="G436" s="82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</row>
    <row r="437" spans="1:20" ht="12.75">
      <c r="A437" s="100" t="s">
        <v>185</v>
      </c>
      <c r="B437" s="104" t="s">
        <v>239</v>
      </c>
      <c r="C437" s="102">
        <f>C435-C436</f>
        <v>0</v>
      </c>
      <c r="D437" s="81"/>
      <c r="E437" s="102">
        <f>E435-E436</f>
        <v>0</v>
      </c>
      <c r="F437" s="129">
        <f>C437+E437</f>
        <v>0</v>
      </c>
      <c r="G437" s="82"/>
      <c r="H437" s="102">
        <f>H435-H436</f>
        <v>0</v>
      </c>
      <c r="I437" s="102">
        <f aca="true" t="shared" si="63" ref="I437:T437">I435-I436</f>
        <v>0</v>
      </c>
      <c r="J437" s="102">
        <f t="shared" si="63"/>
        <v>0</v>
      </c>
      <c r="K437" s="102">
        <f t="shared" si="63"/>
        <v>0</v>
      </c>
      <c r="L437" s="102">
        <f t="shared" si="63"/>
        <v>0</v>
      </c>
      <c r="M437" s="102">
        <f t="shared" si="63"/>
        <v>0</v>
      </c>
      <c r="N437" s="102">
        <f t="shared" si="63"/>
        <v>0</v>
      </c>
      <c r="O437" s="102">
        <f t="shared" si="63"/>
        <v>0</v>
      </c>
      <c r="P437" s="102">
        <f t="shared" si="63"/>
        <v>0</v>
      </c>
      <c r="Q437" s="102">
        <f t="shared" si="63"/>
        <v>0</v>
      </c>
      <c r="R437" s="102">
        <f t="shared" si="63"/>
        <v>0</v>
      </c>
      <c r="S437" s="102">
        <f t="shared" si="63"/>
        <v>0</v>
      </c>
      <c r="T437" s="102">
        <f t="shared" si="63"/>
        <v>0</v>
      </c>
    </row>
    <row r="438" spans="1:20" ht="12.75">
      <c r="A438" s="140"/>
      <c r="B438" s="141" t="s">
        <v>240</v>
      </c>
      <c r="C438" s="142">
        <f>C419+C421+C424+C427</f>
        <v>621</v>
      </c>
      <c r="D438" s="143"/>
      <c r="E438" s="144">
        <f>E419+E421+E424+E427</f>
        <v>-579</v>
      </c>
      <c r="F438" s="144">
        <f>SUM(C438:E438)</f>
        <v>42</v>
      </c>
      <c r="G438" s="145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</row>
    <row r="439" spans="1:20" ht="12.75">
      <c r="A439" s="136"/>
      <c r="B439" s="147" t="s">
        <v>241</v>
      </c>
      <c r="C439" s="148"/>
      <c r="D439" s="143"/>
      <c r="E439" s="148"/>
      <c r="F439" s="138">
        <f>IF(F438&gt;0,F438,0)</f>
        <v>42</v>
      </c>
      <c r="G439" s="146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</row>
    <row r="440" spans="1:20" ht="12.75">
      <c r="A440" s="136"/>
      <c r="B440" s="147" t="s">
        <v>242</v>
      </c>
      <c r="C440" s="148"/>
      <c r="D440" s="143"/>
      <c r="E440" s="148"/>
      <c r="F440" s="138">
        <f>IF(F438&lt;0,-F438,0)</f>
        <v>0</v>
      </c>
      <c r="G440" s="146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</row>
    <row r="441" spans="1:20" ht="12.75">
      <c r="A441" s="74"/>
      <c r="B441" s="74"/>
      <c r="C441" s="75" t="s">
        <v>270</v>
      </c>
      <c r="D441" s="75"/>
      <c r="E441" s="76" t="s">
        <v>194</v>
      </c>
      <c r="F441" s="76" t="s">
        <v>176</v>
      </c>
      <c r="G441" s="76"/>
      <c r="H441" s="77" t="s">
        <v>114</v>
      </c>
      <c r="I441" s="77" t="s">
        <v>115</v>
      </c>
      <c r="J441" s="77" t="s">
        <v>116</v>
      </c>
      <c r="K441" s="77" t="s">
        <v>170</v>
      </c>
      <c r="L441" s="77"/>
      <c r="M441" s="77" t="s">
        <v>171</v>
      </c>
      <c r="N441" s="77"/>
      <c r="O441" s="77" t="s">
        <v>169</v>
      </c>
      <c r="P441" s="77" t="s">
        <v>97</v>
      </c>
      <c r="Q441" s="77" t="s">
        <v>118</v>
      </c>
      <c r="R441" s="77" t="s">
        <v>119</v>
      </c>
      <c r="S441" s="77" t="s">
        <v>120</v>
      </c>
      <c r="T441" s="77" t="s">
        <v>112</v>
      </c>
    </row>
    <row r="442" spans="1:20" ht="12.75">
      <c r="A442" s="79" t="s">
        <v>195</v>
      </c>
      <c r="B442" s="80" t="s">
        <v>280</v>
      </c>
      <c r="C442" s="81" t="s">
        <v>197</v>
      </c>
      <c r="D442" s="81"/>
      <c r="E442" s="82" t="s">
        <v>198</v>
      </c>
      <c r="F442" s="82" t="s">
        <v>199</v>
      </c>
      <c r="G442" s="82"/>
      <c r="H442" s="83" t="s">
        <v>121</v>
      </c>
      <c r="I442" s="83" t="s">
        <v>122</v>
      </c>
      <c r="J442" s="83" t="s">
        <v>172</v>
      </c>
      <c r="K442" s="83" t="s">
        <v>124</v>
      </c>
      <c r="L442" s="83"/>
      <c r="M442" s="83" t="s">
        <v>173</v>
      </c>
      <c r="N442" s="83"/>
      <c r="O442" s="83" t="s">
        <v>163</v>
      </c>
      <c r="P442" s="83" t="s">
        <v>200</v>
      </c>
      <c r="Q442" s="83" t="s">
        <v>126</v>
      </c>
      <c r="R442" s="83" t="s">
        <v>123</v>
      </c>
      <c r="S442" s="83" t="s">
        <v>123</v>
      </c>
      <c r="T442" s="83" t="s">
        <v>174</v>
      </c>
    </row>
    <row r="443" spans="1:20" ht="12.75">
      <c r="A443" s="84" t="s">
        <v>201</v>
      </c>
      <c r="B443" s="85">
        <v>398017</v>
      </c>
      <c r="C443" s="86" t="s">
        <v>202</v>
      </c>
      <c r="D443" s="81"/>
      <c r="E443" s="82" t="s">
        <v>180</v>
      </c>
      <c r="F443" s="87" t="s">
        <v>177</v>
      </c>
      <c r="G443" s="82"/>
      <c r="H443" s="88"/>
      <c r="I443" s="89" t="s">
        <v>127</v>
      </c>
      <c r="J443" s="88"/>
      <c r="K443" s="83" t="s">
        <v>123</v>
      </c>
      <c r="L443" s="83"/>
      <c r="M443" s="89" t="s">
        <v>98</v>
      </c>
      <c r="N443" s="89"/>
      <c r="O443" s="89"/>
      <c r="P443" s="89"/>
      <c r="Q443" s="89" t="s">
        <v>175</v>
      </c>
      <c r="R443" s="89" t="s">
        <v>128</v>
      </c>
      <c r="S443" s="89" t="s">
        <v>128</v>
      </c>
      <c r="T443" s="89"/>
    </row>
    <row r="444" spans="1:20" ht="12.75">
      <c r="A444" s="74" t="s">
        <v>5</v>
      </c>
      <c r="B444" s="90" t="s">
        <v>203</v>
      </c>
      <c r="C444" s="91"/>
      <c r="D444" s="92"/>
      <c r="E444" s="93"/>
      <c r="F444" s="94"/>
      <c r="G444" s="82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</row>
    <row r="445" spans="1:20" ht="12.75">
      <c r="A445" s="95" t="s">
        <v>60</v>
      </c>
      <c r="B445" s="96" t="s">
        <v>204</v>
      </c>
      <c r="C445" s="97">
        <v>111830</v>
      </c>
      <c r="D445" s="92"/>
      <c r="E445" s="98"/>
      <c r="F445" s="99"/>
      <c r="G445" s="82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</row>
    <row r="446" spans="1:20" ht="12.75">
      <c r="A446" s="95" t="s">
        <v>61</v>
      </c>
      <c r="B446" s="96" t="s">
        <v>205</v>
      </c>
      <c r="C446" s="97">
        <v>0</v>
      </c>
      <c r="D446" s="92"/>
      <c r="E446" s="98"/>
      <c r="F446" s="99"/>
      <c r="G446" s="82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</row>
    <row r="447" spans="1:20" ht="12.75">
      <c r="A447" s="100" t="s">
        <v>64</v>
      </c>
      <c r="B447" s="101" t="s">
        <v>206</v>
      </c>
      <c r="C447" s="102">
        <f>SUM(C445:C446)</f>
        <v>111830</v>
      </c>
      <c r="D447" s="92"/>
      <c r="E447" s="98"/>
      <c r="F447" s="99"/>
      <c r="G447" s="82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</row>
    <row r="448" spans="1:20" ht="12.75">
      <c r="A448" s="100" t="s">
        <v>66</v>
      </c>
      <c r="B448" s="101" t="s">
        <v>207</v>
      </c>
      <c r="C448" s="103">
        <v>0</v>
      </c>
      <c r="D448" s="92"/>
      <c r="E448" s="98"/>
      <c r="F448" s="99"/>
      <c r="G448" s="82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</row>
    <row r="449" spans="1:20" ht="12.75">
      <c r="A449" s="95" t="s">
        <v>63</v>
      </c>
      <c r="B449" s="96" t="s">
        <v>208</v>
      </c>
      <c r="C449" s="97">
        <v>0</v>
      </c>
      <c r="D449" s="92"/>
      <c r="E449" s="98"/>
      <c r="F449" s="99"/>
      <c r="G449" s="82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</row>
    <row r="450" spans="1:20" ht="12.75">
      <c r="A450" s="95" t="s">
        <v>113</v>
      </c>
      <c r="B450" s="96" t="s">
        <v>209</v>
      </c>
      <c r="C450" s="97">
        <v>718</v>
      </c>
      <c r="D450" s="92"/>
      <c r="E450" s="98"/>
      <c r="F450" s="99"/>
      <c r="G450" s="82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</row>
    <row r="451" spans="1:20" ht="12.75">
      <c r="A451" s="95" t="s">
        <v>12</v>
      </c>
      <c r="B451" s="96" t="s">
        <v>210</v>
      </c>
      <c r="C451" s="97">
        <v>0</v>
      </c>
      <c r="D451" s="92"/>
      <c r="E451" s="98"/>
      <c r="F451" s="99"/>
      <c r="G451" s="82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</row>
    <row r="452" spans="1:20" ht="12.75">
      <c r="A452" s="100" t="s">
        <v>14</v>
      </c>
      <c r="B452" s="101" t="s">
        <v>211</v>
      </c>
      <c r="C452" s="102">
        <f>SUM(C449:C451)</f>
        <v>718</v>
      </c>
      <c r="D452" s="92"/>
      <c r="E452" s="98"/>
      <c r="F452" s="99"/>
      <c r="G452" s="82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</row>
    <row r="453" spans="1:20" ht="12.75">
      <c r="A453" s="95" t="s">
        <v>16</v>
      </c>
      <c r="B453" s="96" t="s">
        <v>212</v>
      </c>
      <c r="C453" s="97">
        <v>111</v>
      </c>
      <c r="D453" s="92"/>
      <c r="E453" s="98"/>
      <c r="F453" s="99"/>
      <c r="G453" s="82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</row>
    <row r="454" spans="1:20" ht="12.75">
      <c r="A454" s="95" t="s">
        <v>17</v>
      </c>
      <c r="B454" s="96" t="s">
        <v>213</v>
      </c>
      <c r="C454" s="97">
        <v>0</v>
      </c>
      <c r="D454" s="92"/>
      <c r="E454" s="98"/>
      <c r="F454" s="99"/>
      <c r="G454" s="82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</row>
    <row r="455" spans="1:20" ht="12.75">
      <c r="A455" s="95" t="s">
        <v>19</v>
      </c>
      <c r="B455" s="96" t="s">
        <v>214</v>
      </c>
      <c r="C455" s="97">
        <v>0</v>
      </c>
      <c r="D455" s="92"/>
      <c r="E455" s="98"/>
      <c r="F455" s="99"/>
      <c r="G455" s="82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</row>
    <row r="456" spans="1:20" ht="12.75">
      <c r="A456" s="100" t="s">
        <v>20</v>
      </c>
      <c r="B456" s="101" t="s">
        <v>215</v>
      </c>
      <c r="C456" s="102">
        <f>SUM(C453:C455)</f>
        <v>111</v>
      </c>
      <c r="D456" s="92"/>
      <c r="E456" s="98"/>
      <c r="F456" s="99"/>
      <c r="G456" s="82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</row>
    <row r="457" spans="1:20" ht="12.75">
      <c r="A457" s="100" t="s">
        <v>21</v>
      </c>
      <c r="B457" s="101" t="s">
        <v>216</v>
      </c>
      <c r="C457" s="102">
        <f>C452-C456</f>
        <v>607</v>
      </c>
      <c r="D457" s="92"/>
      <c r="E457" s="98"/>
      <c r="F457" s="99"/>
      <c r="G457" s="82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</row>
    <row r="458" spans="1:20" ht="12.75">
      <c r="A458" s="95" t="s">
        <v>22</v>
      </c>
      <c r="B458" s="96" t="s">
        <v>217</v>
      </c>
      <c r="C458" s="97">
        <v>9435</v>
      </c>
      <c r="D458" s="92"/>
      <c r="E458" s="98"/>
      <c r="F458" s="99"/>
      <c r="G458" s="82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</row>
    <row r="459" spans="1:20" ht="12.75">
      <c r="A459" s="95" t="s">
        <v>23</v>
      </c>
      <c r="B459" s="96" t="s">
        <v>218</v>
      </c>
      <c r="C459" s="97">
        <v>0</v>
      </c>
      <c r="D459" s="92"/>
      <c r="E459" s="98"/>
      <c r="F459" s="99"/>
      <c r="G459" s="82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</row>
    <row r="460" spans="1:20" ht="12.75">
      <c r="A460" s="100" t="s">
        <v>24</v>
      </c>
      <c r="B460" s="104" t="s">
        <v>219</v>
      </c>
      <c r="C460" s="102">
        <f>SUM(C458:C459)</f>
        <v>9435</v>
      </c>
      <c r="D460" s="92"/>
      <c r="E460" s="98"/>
      <c r="F460" s="99"/>
      <c r="G460" s="82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</row>
    <row r="461" spans="1:20" ht="12.75">
      <c r="A461" s="100" t="s">
        <v>25</v>
      </c>
      <c r="B461" s="104" t="s">
        <v>220</v>
      </c>
      <c r="C461" s="103">
        <v>0</v>
      </c>
      <c r="D461" s="92"/>
      <c r="E461" s="98"/>
      <c r="F461" s="99"/>
      <c r="G461" s="82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</row>
    <row r="462" spans="1:20" ht="12.75">
      <c r="A462" s="100" t="s">
        <v>26</v>
      </c>
      <c r="B462" s="101" t="s">
        <v>221</v>
      </c>
      <c r="C462" s="105">
        <f>C447+C448+C457-C460-C461</f>
        <v>103002</v>
      </c>
      <c r="D462" s="92"/>
      <c r="E462" s="98"/>
      <c r="F462" s="99"/>
      <c r="G462" s="82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</row>
    <row r="463" spans="1:20" ht="12.75">
      <c r="A463" s="95" t="s">
        <v>28</v>
      </c>
      <c r="B463" s="96" t="s">
        <v>222</v>
      </c>
      <c r="C463" s="97">
        <v>0</v>
      </c>
      <c r="D463" s="92"/>
      <c r="E463" s="98"/>
      <c r="F463" s="99"/>
      <c r="G463" s="82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</row>
    <row r="464" spans="1:20" ht="12.75">
      <c r="A464" s="95" t="s">
        <v>29</v>
      </c>
      <c r="B464" s="96" t="s">
        <v>223</v>
      </c>
      <c r="C464" s="97">
        <v>0</v>
      </c>
      <c r="D464" s="92"/>
      <c r="E464" s="98"/>
      <c r="F464" s="99"/>
      <c r="G464" s="82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</row>
    <row r="465" spans="1:20" ht="12.75">
      <c r="A465" s="95" t="s">
        <v>34</v>
      </c>
      <c r="B465" s="96" t="s">
        <v>224</v>
      </c>
      <c r="C465" s="97">
        <v>6861</v>
      </c>
      <c r="D465" s="92"/>
      <c r="E465" s="98"/>
      <c r="F465" s="99"/>
      <c r="G465" s="82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</row>
    <row r="466" spans="1:20" ht="12.75">
      <c r="A466" s="95" t="s">
        <v>35</v>
      </c>
      <c r="B466" s="96" t="s">
        <v>225</v>
      </c>
      <c r="C466" s="97">
        <v>0</v>
      </c>
      <c r="D466" s="92"/>
      <c r="E466" s="98"/>
      <c r="F466" s="99"/>
      <c r="G466" s="82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</row>
    <row r="467" spans="1:20" ht="12.75">
      <c r="A467" s="100" t="s">
        <v>67</v>
      </c>
      <c r="B467" s="104" t="s">
        <v>226</v>
      </c>
      <c r="C467" s="106">
        <f>SUM(C463:C466)</f>
        <v>6861</v>
      </c>
      <c r="D467" s="92"/>
      <c r="E467" s="98"/>
      <c r="F467" s="99"/>
      <c r="G467" s="82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</row>
    <row r="468" spans="1:20" ht="12.75">
      <c r="A468" s="95" t="s">
        <v>102</v>
      </c>
      <c r="B468" s="96" t="s">
        <v>227</v>
      </c>
      <c r="C468" s="107">
        <v>-12460</v>
      </c>
      <c r="D468" s="92"/>
      <c r="E468" s="98"/>
      <c r="F468" s="99"/>
      <c r="G468" s="82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</row>
    <row r="469" spans="1:20" ht="12.75">
      <c r="A469" s="108" t="s">
        <v>129</v>
      </c>
      <c r="B469" s="109" t="s">
        <v>228</v>
      </c>
      <c r="C469" s="110">
        <f>C462+C467+C468</f>
        <v>97403</v>
      </c>
      <c r="D469" s="92"/>
      <c r="E469" s="111"/>
      <c r="F469" s="112">
        <f>C469</f>
        <v>97403</v>
      </c>
      <c r="G469" s="113"/>
      <c r="H469" s="114">
        <v>13050</v>
      </c>
      <c r="I469" s="114">
        <v>2246</v>
      </c>
      <c r="J469" s="114">
        <v>80421</v>
      </c>
      <c r="K469" s="114"/>
      <c r="L469" s="114"/>
      <c r="M469" s="114"/>
      <c r="N469" s="114"/>
      <c r="O469" s="114">
        <v>0</v>
      </c>
      <c r="P469" s="114">
        <v>0</v>
      </c>
      <c r="Q469" s="114">
        <v>0</v>
      </c>
      <c r="R469" s="114">
        <v>1560</v>
      </c>
      <c r="S469" s="114">
        <v>126</v>
      </c>
      <c r="T469" s="112">
        <f>SUM(H469:S469)</f>
        <v>97403</v>
      </c>
    </row>
    <row r="470" spans="1:20" ht="12.75">
      <c r="A470" s="95" t="s">
        <v>130</v>
      </c>
      <c r="B470" s="96" t="s">
        <v>229</v>
      </c>
      <c r="C470" s="97">
        <v>0</v>
      </c>
      <c r="D470" s="92"/>
      <c r="E470" s="115"/>
      <c r="F470" s="116"/>
      <c r="G470" s="117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</row>
    <row r="471" spans="1:20" ht="12.75">
      <c r="A471" s="95" t="s">
        <v>131</v>
      </c>
      <c r="B471" s="96" t="s">
        <v>230</v>
      </c>
      <c r="C471" s="97">
        <v>0</v>
      </c>
      <c r="D471" s="92"/>
      <c r="E471" s="118">
        <v>1762</v>
      </c>
      <c r="F471" s="119">
        <f>E471</f>
        <v>1762</v>
      </c>
      <c r="G471" s="82"/>
      <c r="H471" s="120">
        <v>-6516</v>
      </c>
      <c r="I471" s="120">
        <v>-406</v>
      </c>
      <c r="J471" s="120">
        <v>5923</v>
      </c>
      <c r="K471" s="120"/>
      <c r="L471" s="120"/>
      <c r="M471" s="120"/>
      <c r="N471" s="120"/>
      <c r="O471" s="120">
        <v>0</v>
      </c>
      <c r="P471" s="120">
        <v>0</v>
      </c>
      <c r="Q471" s="120">
        <v>514</v>
      </c>
      <c r="R471" s="120">
        <v>218</v>
      </c>
      <c r="S471" s="120">
        <v>2029</v>
      </c>
      <c r="T471" s="121">
        <f>SUM(H471:S471)</f>
        <v>1762</v>
      </c>
    </row>
    <row r="472" spans="1:20" ht="12.75">
      <c r="A472" s="108" t="s">
        <v>108</v>
      </c>
      <c r="B472" s="109" t="s">
        <v>231</v>
      </c>
      <c r="C472" s="110">
        <f>SUM(C469:C471)</f>
        <v>97403</v>
      </c>
      <c r="D472" s="122"/>
      <c r="E472" s="112">
        <f>E471</f>
        <v>1762</v>
      </c>
      <c r="F472" s="112">
        <f>SUM(C472:E472)</f>
        <v>99165</v>
      </c>
      <c r="G472" s="113"/>
      <c r="H472" s="112">
        <f>H469+H471</f>
        <v>6534</v>
      </c>
      <c r="I472" s="112">
        <f aca="true" t="shared" si="64" ref="I472:T472">I469+I471</f>
        <v>1840</v>
      </c>
      <c r="J472" s="112">
        <f t="shared" si="64"/>
        <v>86344</v>
      </c>
      <c r="K472" s="112">
        <f t="shared" si="64"/>
        <v>0</v>
      </c>
      <c r="L472" s="112">
        <f t="shared" si="64"/>
        <v>0</v>
      </c>
      <c r="M472" s="112">
        <f t="shared" si="64"/>
        <v>0</v>
      </c>
      <c r="N472" s="112">
        <f t="shared" si="64"/>
        <v>0</v>
      </c>
      <c r="O472" s="112">
        <f t="shared" si="64"/>
        <v>0</v>
      </c>
      <c r="P472" s="112">
        <f t="shared" si="64"/>
        <v>0</v>
      </c>
      <c r="Q472" s="112">
        <f t="shared" si="64"/>
        <v>514</v>
      </c>
      <c r="R472" s="112">
        <f t="shared" si="64"/>
        <v>1778</v>
      </c>
      <c r="S472" s="112">
        <f t="shared" si="64"/>
        <v>2155</v>
      </c>
      <c r="T472" s="112">
        <f t="shared" si="64"/>
        <v>99165</v>
      </c>
    </row>
    <row r="473" spans="1:20" ht="12.75">
      <c r="A473" s="74" t="s">
        <v>103</v>
      </c>
      <c r="B473" s="90" t="s">
        <v>232</v>
      </c>
      <c r="C473" s="123">
        <v>0</v>
      </c>
      <c r="D473" s="81"/>
      <c r="E473" s="120"/>
      <c r="F473" s="124"/>
      <c r="G473" s="82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</row>
    <row r="474" spans="1:20" ht="12.75">
      <c r="A474" s="125" t="s">
        <v>132</v>
      </c>
      <c r="B474" s="126" t="s">
        <v>233</v>
      </c>
      <c r="C474" s="123">
        <v>89063</v>
      </c>
      <c r="D474" s="81"/>
      <c r="E474" s="120">
        <v>10102</v>
      </c>
      <c r="F474" s="119">
        <f>SUM(C474:E474)</f>
        <v>99165</v>
      </c>
      <c r="G474" s="82"/>
      <c r="H474" s="120">
        <v>6534</v>
      </c>
      <c r="I474" s="120">
        <v>1840</v>
      </c>
      <c r="J474" s="120">
        <v>86344</v>
      </c>
      <c r="K474" s="120"/>
      <c r="L474" s="120"/>
      <c r="M474" s="120"/>
      <c r="N474" s="120"/>
      <c r="O474" s="120">
        <v>0</v>
      </c>
      <c r="P474" s="120">
        <v>0</v>
      </c>
      <c r="Q474" s="120">
        <v>514</v>
      </c>
      <c r="R474" s="120">
        <v>1778</v>
      </c>
      <c r="S474" s="120">
        <v>2155</v>
      </c>
      <c r="T474" s="121">
        <f>SUM(H474:S474)</f>
        <v>99165</v>
      </c>
    </row>
    <row r="475" spans="1:20" ht="12.75">
      <c r="A475" s="108"/>
      <c r="B475" s="127" t="s">
        <v>234</v>
      </c>
      <c r="C475" s="128">
        <f>SUM(C473:C474)</f>
        <v>89063</v>
      </c>
      <c r="D475" s="81"/>
      <c r="E475" s="128">
        <f>SUM(E473:E474)</f>
        <v>10102</v>
      </c>
      <c r="F475" s="128">
        <f>SUM(F473:F474)</f>
        <v>99165</v>
      </c>
      <c r="G475" s="113"/>
      <c r="H475" s="128">
        <f>SUM(H473:H474)</f>
        <v>6534</v>
      </c>
      <c r="I475" s="128">
        <f aca="true" t="shared" si="65" ref="I475:T475">SUM(I473:I474)</f>
        <v>1840</v>
      </c>
      <c r="J475" s="128">
        <f t="shared" si="65"/>
        <v>86344</v>
      </c>
      <c r="K475" s="128">
        <f t="shared" si="65"/>
        <v>0</v>
      </c>
      <c r="L475" s="128">
        <f t="shared" si="65"/>
        <v>0</v>
      </c>
      <c r="M475" s="128">
        <f t="shared" si="65"/>
        <v>0</v>
      </c>
      <c r="N475" s="128">
        <f t="shared" si="65"/>
        <v>0</v>
      </c>
      <c r="O475" s="128">
        <f t="shared" si="65"/>
        <v>0</v>
      </c>
      <c r="P475" s="128">
        <f t="shared" si="65"/>
        <v>0</v>
      </c>
      <c r="Q475" s="128">
        <f t="shared" si="65"/>
        <v>514</v>
      </c>
      <c r="R475" s="128">
        <f t="shared" si="65"/>
        <v>1778</v>
      </c>
      <c r="S475" s="128">
        <f t="shared" si="65"/>
        <v>2155</v>
      </c>
      <c r="T475" s="128">
        <f t="shared" si="65"/>
        <v>99165</v>
      </c>
    </row>
    <row r="476" spans="1:20" ht="12.75">
      <c r="A476" s="100" t="s">
        <v>107</v>
      </c>
      <c r="B476" s="104" t="s">
        <v>235</v>
      </c>
      <c r="C476" s="103">
        <v>85285</v>
      </c>
      <c r="D476" s="81"/>
      <c r="E476" s="129">
        <f>F476-C476</f>
        <v>9947</v>
      </c>
      <c r="F476" s="129">
        <f>H475+I475+J475+Q475</f>
        <v>95232</v>
      </c>
      <c r="G476" s="82"/>
      <c r="H476" s="129">
        <f>H475</f>
        <v>6534</v>
      </c>
      <c r="I476" s="129">
        <f>I475</f>
        <v>1840</v>
      </c>
      <c r="J476" s="129">
        <f>J475</f>
        <v>86344</v>
      </c>
      <c r="K476" s="129">
        <f aca="true" t="shared" si="66" ref="K476:P476">K475</f>
        <v>0</v>
      </c>
      <c r="L476" s="129">
        <f t="shared" si="66"/>
        <v>0</v>
      </c>
      <c r="M476" s="129">
        <f t="shared" si="66"/>
        <v>0</v>
      </c>
      <c r="N476" s="129">
        <f t="shared" si="66"/>
        <v>0</v>
      </c>
      <c r="O476" s="129">
        <f t="shared" si="66"/>
        <v>0</v>
      </c>
      <c r="P476" s="129">
        <f t="shared" si="66"/>
        <v>0</v>
      </c>
      <c r="Q476" s="129">
        <f>Q475</f>
        <v>514</v>
      </c>
      <c r="R476" s="130"/>
      <c r="S476" s="130"/>
      <c r="T476" s="129">
        <f>SUM(H476:S476)</f>
        <v>95232</v>
      </c>
    </row>
    <row r="477" spans="1:20" ht="12.75">
      <c r="A477" s="100" t="s">
        <v>133</v>
      </c>
      <c r="B477" s="104" t="s">
        <v>236</v>
      </c>
      <c r="C477" s="102">
        <f>C475-C476</f>
        <v>3778</v>
      </c>
      <c r="D477" s="81"/>
      <c r="E477" s="129">
        <f>F477-C477</f>
        <v>155</v>
      </c>
      <c r="F477" s="131">
        <f>F475-F476</f>
        <v>3933</v>
      </c>
      <c r="G477" s="82"/>
      <c r="H477" s="131">
        <f>H475-H476</f>
        <v>0</v>
      </c>
      <c r="I477" s="131">
        <f aca="true" t="shared" si="67" ref="I477:T477">I475-I476</f>
        <v>0</v>
      </c>
      <c r="J477" s="131">
        <f t="shared" si="67"/>
        <v>0</v>
      </c>
      <c r="K477" s="131">
        <f t="shared" si="67"/>
        <v>0</v>
      </c>
      <c r="L477" s="131">
        <f t="shared" si="67"/>
        <v>0</v>
      </c>
      <c r="M477" s="131">
        <f t="shared" si="67"/>
        <v>0</v>
      </c>
      <c r="N477" s="131">
        <f t="shared" si="67"/>
        <v>0</v>
      </c>
      <c r="O477" s="131">
        <f t="shared" si="67"/>
        <v>0</v>
      </c>
      <c r="P477" s="131">
        <f t="shared" si="67"/>
        <v>0</v>
      </c>
      <c r="Q477" s="131">
        <f t="shared" si="67"/>
        <v>0</v>
      </c>
      <c r="R477" s="131">
        <f t="shared" si="67"/>
        <v>1778</v>
      </c>
      <c r="S477" s="131">
        <f t="shared" si="67"/>
        <v>2155</v>
      </c>
      <c r="T477" s="131">
        <f t="shared" si="67"/>
        <v>3933</v>
      </c>
    </row>
    <row r="478" spans="1:20" ht="12.75">
      <c r="A478" s="132"/>
      <c r="B478" s="133"/>
      <c r="C478" s="134"/>
      <c r="D478" s="81"/>
      <c r="E478" s="135"/>
      <c r="F478" s="135"/>
      <c r="G478" s="82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</row>
    <row r="479" spans="1:20" ht="12.75">
      <c r="A479" s="136" t="s">
        <v>104</v>
      </c>
      <c r="B479" s="137" t="s">
        <v>237</v>
      </c>
      <c r="C479" s="138">
        <f>C472-C475</f>
        <v>8340</v>
      </c>
      <c r="D479" s="81"/>
      <c r="E479" s="138">
        <f>E472-E475</f>
        <v>-8340</v>
      </c>
      <c r="F479" s="138">
        <f>F472-F475</f>
        <v>0</v>
      </c>
      <c r="G479" s="113"/>
      <c r="H479" s="138">
        <f>H472-H475</f>
        <v>0</v>
      </c>
      <c r="I479" s="138">
        <f aca="true" t="shared" si="68" ref="I479:T479">I472-I475</f>
        <v>0</v>
      </c>
      <c r="J479" s="138">
        <f t="shared" si="68"/>
        <v>0</v>
      </c>
      <c r="K479" s="138">
        <f t="shared" si="68"/>
        <v>0</v>
      </c>
      <c r="L479" s="138">
        <f t="shared" si="68"/>
        <v>0</v>
      </c>
      <c r="M479" s="138">
        <f t="shared" si="68"/>
        <v>0</v>
      </c>
      <c r="N479" s="138">
        <f t="shared" si="68"/>
        <v>0</v>
      </c>
      <c r="O479" s="138">
        <f t="shared" si="68"/>
        <v>0</v>
      </c>
      <c r="P479" s="138">
        <f t="shared" si="68"/>
        <v>0</v>
      </c>
      <c r="Q479" s="138">
        <f t="shared" si="68"/>
        <v>0</v>
      </c>
      <c r="R479" s="138">
        <f t="shared" si="68"/>
        <v>0</v>
      </c>
      <c r="S479" s="138">
        <f t="shared" si="68"/>
        <v>0</v>
      </c>
      <c r="T479" s="138">
        <f t="shared" si="68"/>
        <v>0</v>
      </c>
    </row>
    <row r="480" spans="1:20" ht="12.75">
      <c r="A480" s="74" t="s">
        <v>184</v>
      </c>
      <c r="B480" s="90" t="s">
        <v>238</v>
      </c>
      <c r="C480" s="139">
        <v>8340</v>
      </c>
      <c r="D480" s="81"/>
      <c r="E480" s="139">
        <v>-6248</v>
      </c>
      <c r="F480" s="129">
        <f>C480+E480</f>
        <v>2092</v>
      </c>
      <c r="G480" s="82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</row>
    <row r="481" spans="1:20" ht="12.75">
      <c r="A481" s="100" t="s">
        <v>185</v>
      </c>
      <c r="B481" s="104" t="s">
        <v>239</v>
      </c>
      <c r="C481" s="102">
        <f>C479-C480</f>
        <v>0</v>
      </c>
      <c r="D481" s="81"/>
      <c r="E481" s="102">
        <f>E479-E480</f>
        <v>-2092</v>
      </c>
      <c r="F481" s="129">
        <f>C481+E481</f>
        <v>-2092</v>
      </c>
      <c r="G481" s="82"/>
      <c r="H481" s="102">
        <f>H479-H480</f>
        <v>0</v>
      </c>
      <c r="I481" s="102">
        <f aca="true" t="shared" si="69" ref="I481:T481">I479-I480</f>
        <v>0</v>
      </c>
      <c r="J481" s="102">
        <f t="shared" si="69"/>
        <v>0</v>
      </c>
      <c r="K481" s="102">
        <f t="shared" si="69"/>
        <v>0</v>
      </c>
      <c r="L481" s="102">
        <f t="shared" si="69"/>
        <v>0</v>
      </c>
      <c r="M481" s="102">
        <f t="shared" si="69"/>
        <v>0</v>
      </c>
      <c r="N481" s="102">
        <f t="shared" si="69"/>
        <v>0</v>
      </c>
      <c r="O481" s="102">
        <f t="shared" si="69"/>
        <v>0</v>
      </c>
      <c r="P481" s="102">
        <f t="shared" si="69"/>
        <v>0</v>
      </c>
      <c r="Q481" s="102">
        <f t="shared" si="69"/>
        <v>0</v>
      </c>
      <c r="R481" s="102">
        <f t="shared" si="69"/>
        <v>0</v>
      </c>
      <c r="S481" s="102">
        <f t="shared" si="69"/>
        <v>0</v>
      </c>
      <c r="T481" s="102">
        <f t="shared" si="69"/>
        <v>0</v>
      </c>
    </row>
    <row r="482" spans="1:20" ht="12.75">
      <c r="A482" s="140"/>
      <c r="B482" s="141" t="s">
        <v>240</v>
      </c>
      <c r="C482" s="142">
        <f>C463+C465+C468+C471</f>
        <v>-5599</v>
      </c>
      <c r="D482" s="143"/>
      <c r="E482" s="144">
        <f>E463+E465+E468+E471</f>
        <v>1762</v>
      </c>
      <c r="F482" s="144">
        <f>SUM(C482:E482)</f>
        <v>-3837</v>
      </c>
      <c r="G482" s="145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</row>
    <row r="483" spans="1:20" ht="12.75">
      <c r="A483" s="136"/>
      <c r="B483" s="147" t="s">
        <v>241</v>
      </c>
      <c r="C483" s="148"/>
      <c r="D483" s="143"/>
      <c r="E483" s="148"/>
      <c r="F483" s="138">
        <f>IF(F482&gt;0,F482,0)</f>
        <v>0</v>
      </c>
      <c r="G483" s="146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</row>
    <row r="484" spans="1:20" ht="12.75">
      <c r="A484" s="136"/>
      <c r="B484" s="147" t="s">
        <v>242</v>
      </c>
      <c r="C484" s="148"/>
      <c r="D484" s="143"/>
      <c r="E484" s="148"/>
      <c r="F484" s="138">
        <f>IF(F482&lt;0,-F482,0)</f>
        <v>3837</v>
      </c>
      <c r="G484" s="146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</row>
    <row r="485" spans="1:20" ht="12.75">
      <c r="A485" s="74"/>
      <c r="B485" s="74"/>
      <c r="C485" s="75" t="s">
        <v>270</v>
      </c>
      <c r="D485" s="75"/>
      <c r="E485" s="76" t="s">
        <v>194</v>
      </c>
      <c r="F485" s="76" t="s">
        <v>176</v>
      </c>
      <c r="G485" s="76"/>
      <c r="H485" s="77" t="s">
        <v>114</v>
      </c>
      <c r="I485" s="77" t="s">
        <v>115</v>
      </c>
      <c r="J485" s="77" t="s">
        <v>116</v>
      </c>
      <c r="K485" s="77" t="s">
        <v>170</v>
      </c>
      <c r="L485" s="77"/>
      <c r="M485" s="77" t="s">
        <v>171</v>
      </c>
      <c r="N485" s="77"/>
      <c r="O485" s="77" t="s">
        <v>169</v>
      </c>
      <c r="P485" s="77" t="s">
        <v>97</v>
      </c>
      <c r="Q485" s="77" t="s">
        <v>118</v>
      </c>
      <c r="R485" s="77" t="s">
        <v>119</v>
      </c>
      <c r="S485" s="77" t="s">
        <v>120</v>
      </c>
      <c r="T485" s="77" t="s">
        <v>112</v>
      </c>
    </row>
    <row r="486" spans="1:20" ht="12.75">
      <c r="A486" s="79" t="s">
        <v>195</v>
      </c>
      <c r="B486" s="80" t="s">
        <v>448</v>
      </c>
      <c r="C486" s="81" t="s">
        <v>197</v>
      </c>
      <c r="D486" s="81"/>
      <c r="E486" s="82" t="s">
        <v>198</v>
      </c>
      <c r="F486" s="82" t="s">
        <v>199</v>
      </c>
      <c r="G486" s="82"/>
      <c r="H486" s="83" t="s">
        <v>121</v>
      </c>
      <c r="I486" s="83" t="s">
        <v>122</v>
      </c>
      <c r="J486" s="83" t="s">
        <v>172</v>
      </c>
      <c r="K486" s="83" t="s">
        <v>124</v>
      </c>
      <c r="L486" s="83"/>
      <c r="M486" s="83" t="s">
        <v>173</v>
      </c>
      <c r="N486" s="83"/>
      <c r="O486" s="83" t="s">
        <v>163</v>
      </c>
      <c r="P486" s="83" t="s">
        <v>200</v>
      </c>
      <c r="Q486" s="83" t="s">
        <v>126</v>
      </c>
      <c r="R486" s="83" t="s">
        <v>123</v>
      </c>
      <c r="S486" s="83" t="s">
        <v>123</v>
      </c>
      <c r="T486" s="83" t="s">
        <v>174</v>
      </c>
    </row>
    <row r="487" spans="1:20" ht="12.75">
      <c r="A487" s="84" t="s">
        <v>201</v>
      </c>
      <c r="B487" s="85">
        <v>399816</v>
      </c>
      <c r="C487" s="86" t="s">
        <v>202</v>
      </c>
      <c r="D487" s="81"/>
      <c r="E487" s="82" t="s">
        <v>180</v>
      </c>
      <c r="F487" s="87" t="s">
        <v>177</v>
      </c>
      <c r="G487" s="82"/>
      <c r="H487" s="88"/>
      <c r="I487" s="89" t="s">
        <v>127</v>
      </c>
      <c r="J487" s="88"/>
      <c r="K487" s="83" t="s">
        <v>123</v>
      </c>
      <c r="L487" s="83"/>
      <c r="M487" s="89" t="s">
        <v>98</v>
      </c>
      <c r="N487" s="89"/>
      <c r="O487" s="89"/>
      <c r="P487" s="89"/>
      <c r="Q487" s="89" t="s">
        <v>175</v>
      </c>
      <c r="R487" s="89" t="s">
        <v>128</v>
      </c>
      <c r="S487" s="89" t="s">
        <v>128</v>
      </c>
      <c r="T487" s="89"/>
    </row>
    <row r="488" spans="1:20" ht="12.75">
      <c r="A488" s="74" t="s">
        <v>5</v>
      </c>
      <c r="B488" s="90" t="s">
        <v>203</v>
      </c>
      <c r="C488" s="91"/>
      <c r="D488" s="92"/>
      <c r="E488" s="93"/>
      <c r="F488" s="94"/>
      <c r="G488" s="82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</row>
    <row r="489" spans="1:20" ht="12.75">
      <c r="A489" s="95" t="s">
        <v>60</v>
      </c>
      <c r="B489" s="96" t="s">
        <v>204</v>
      </c>
      <c r="C489" s="97">
        <v>0</v>
      </c>
      <c r="D489" s="92"/>
      <c r="E489" s="98"/>
      <c r="F489" s="99"/>
      <c r="G489" s="82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</row>
    <row r="490" spans="1:20" ht="12.75">
      <c r="A490" s="95" t="s">
        <v>61</v>
      </c>
      <c r="B490" s="96" t="s">
        <v>205</v>
      </c>
      <c r="C490" s="97">
        <v>0</v>
      </c>
      <c r="D490" s="92"/>
      <c r="E490" s="98"/>
      <c r="F490" s="99"/>
      <c r="G490" s="82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</row>
    <row r="491" spans="1:20" ht="12.75">
      <c r="A491" s="100" t="s">
        <v>64</v>
      </c>
      <c r="B491" s="101" t="s">
        <v>206</v>
      </c>
      <c r="C491" s="102">
        <f>SUM(C489:C490)</f>
        <v>0</v>
      </c>
      <c r="D491" s="92"/>
      <c r="E491" s="98"/>
      <c r="F491" s="99"/>
      <c r="G491" s="82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</row>
    <row r="492" spans="1:20" ht="12.75">
      <c r="A492" s="100" t="s">
        <v>66</v>
      </c>
      <c r="B492" s="101" t="s">
        <v>207</v>
      </c>
      <c r="C492" s="103">
        <v>0</v>
      </c>
      <c r="D492" s="92"/>
      <c r="E492" s="98"/>
      <c r="F492" s="99"/>
      <c r="G492" s="82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</row>
    <row r="493" spans="1:20" ht="12.75">
      <c r="A493" s="95" t="s">
        <v>63</v>
      </c>
      <c r="B493" s="96" t="s">
        <v>208</v>
      </c>
      <c r="C493" s="97">
        <v>0</v>
      </c>
      <c r="D493" s="92"/>
      <c r="E493" s="98"/>
      <c r="F493" s="99"/>
      <c r="G493" s="82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</row>
    <row r="494" spans="1:20" ht="12.75">
      <c r="A494" s="95" t="s">
        <v>113</v>
      </c>
      <c r="B494" s="96" t="s">
        <v>209</v>
      </c>
      <c r="C494" s="97">
        <v>50</v>
      </c>
      <c r="D494" s="92"/>
      <c r="E494" s="98"/>
      <c r="F494" s="99"/>
      <c r="G494" s="82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</row>
    <row r="495" spans="1:20" ht="12.75">
      <c r="A495" s="95" t="s">
        <v>12</v>
      </c>
      <c r="B495" s="96" t="s">
        <v>210</v>
      </c>
      <c r="C495" s="97">
        <v>0</v>
      </c>
      <c r="D495" s="92"/>
      <c r="E495" s="98"/>
      <c r="F495" s="99"/>
      <c r="G495" s="82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</row>
    <row r="496" spans="1:20" ht="12.75">
      <c r="A496" s="100" t="s">
        <v>14</v>
      </c>
      <c r="B496" s="101" t="s">
        <v>211</v>
      </c>
      <c r="C496" s="102">
        <f>SUM(C493:C495)</f>
        <v>50</v>
      </c>
      <c r="D496" s="92"/>
      <c r="E496" s="98"/>
      <c r="F496" s="99"/>
      <c r="G496" s="82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</row>
    <row r="497" spans="1:20" ht="12.75">
      <c r="A497" s="95" t="s">
        <v>16</v>
      </c>
      <c r="B497" s="96" t="s">
        <v>212</v>
      </c>
      <c r="C497" s="97">
        <v>0</v>
      </c>
      <c r="D497" s="92"/>
      <c r="E497" s="98"/>
      <c r="F497" s="99"/>
      <c r="G497" s="82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</row>
    <row r="498" spans="1:20" ht="12.75">
      <c r="A498" s="95" t="s">
        <v>17</v>
      </c>
      <c r="B498" s="96" t="s">
        <v>213</v>
      </c>
      <c r="C498" s="97">
        <v>0</v>
      </c>
      <c r="D498" s="92"/>
      <c r="E498" s="98"/>
      <c r="F498" s="99"/>
      <c r="G498" s="82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</row>
    <row r="499" spans="1:20" ht="12.75">
      <c r="A499" s="95" t="s">
        <v>19</v>
      </c>
      <c r="B499" s="96" t="s">
        <v>214</v>
      </c>
      <c r="C499" s="97">
        <v>0</v>
      </c>
      <c r="D499" s="92"/>
      <c r="E499" s="98"/>
      <c r="F499" s="99"/>
      <c r="G499" s="82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</row>
    <row r="500" spans="1:20" ht="12.75">
      <c r="A500" s="100" t="s">
        <v>20</v>
      </c>
      <c r="B500" s="101" t="s">
        <v>215</v>
      </c>
      <c r="C500" s="102">
        <f>SUM(C497:C499)</f>
        <v>0</v>
      </c>
      <c r="D500" s="92"/>
      <c r="E500" s="98"/>
      <c r="F500" s="99"/>
      <c r="G500" s="82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</row>
    <row r="501" spans="1:20" ht="12.75">
      <c r="A501" s="100" t="s">
        <v>21</v>
      </c>
      <c r="B501" s="101" t="s">
        <v>216</v>
      </c>
      <c r="C501" s="102">
        <f>C496-C500</f>
        <v>50</v>
      </c>
      <c r="D501" s="92"/>
      <c r="E501" s="98"/>
      <c r="F501" s="99"/>
      <c r="G501" s="82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</row>
    <row r="502" spans="1:20" ht="12.75">
      <c r="A502" s="95" t="s">
        <v>22</v>
      </c>
      <c r="B502" s="96" t="s">
        <v>217</v>
      </c>
      <c r="C502" s="97">
        <v>0</v>
      </c>
      <c r="D502" s="92"/>
      <c r="E502" s="98"/>
      <c r="F502" s="99"/>
      <c r="G502" s="82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</row>
    <row r="503" spans="1:20" ht="12.75">
      <c r="A503" s="95" t="s">
        <v>23</v>
      </c>
      <c r="B503" s="96" t="s">
        <v>218</v>
      </c>
      <c r="C503" s="97">
        <v>0</v>
      </c>
      <c r="D503" s="92"/>
      <c r="E503" s="98"/>
      <c r="F503" s="99"/>
      <c r="G503" s="82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</row>
    <row r="504" spans="1:20" ht="12.75">
      <c r="A504" s="100" t="s">
        <v>24</v>
      </c>
      <c r="B504" s="104" t="s">
        <v>219</v>
      </c>
      <c r="C504" s="102">
        <f>SUM(C502:C503)</f>
        <v>0</v>
      </c>
      <c r="D504" s="92"/>
      <c r="E504" s="98"/>
      <c r="F504" s="99"/>
      <c r="G504" s="82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</row>
    <row r="505" spans="1:20" ht="12.75">
      <c r="A505" s="100" t="s">
        <v>25</v>
      </c>
      <c r="B505" s="104" t="s">
        <v>220</v>
      </c>
      <c r="C505" s="103">
        <v>0</v>
      </c>
      <c r="D505" s="92"/>
      <c r="E505" s="98"/>
      <c r="F505" s="99"/>
      <c r="G505" s="82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</row>
    <row r="506" spans="1:20" ht="12.75">
      <c r="A506" s="100" t="s">
        <v>26</v>
      </c>
      <c r="B506" s="101" t="s">
        <v>221</v>
      </c>
      <c r="C506" s="105">
        <f>C491+C492+C501-C504-C505</f>
        <v>50</v>
      </c>
      <c r="D506" s="92"/>
      <c r="E506" s="98"/>
      <c r="F506" s="99"/>
      <c r="G506" s="82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</row>
    <row r="507" spans="1:20" ht="12.75">
      <c r="A507" s="95" t="s">
        <v>28</v>
      </c>
      <c r="B507" s="96" t="s">
        <v>222</v>
      </c>
      <c r="C507" s="97">
        <v>0</v>
      </c>
      <c r="D507" s="92"/>
      <c r="E507" s="98"/>
      <c r="F507" s="99"/>
      <c r="G507" s="82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</row>
    <row r="508" spans="1:20" ht="12.75">
      <c r="A508" s="95" t="s">
        <v>29</v>
      </c>
      <c r="B508" s="96" t="s">
        <v>223</v>
      </c>
      <c r="C508" s="97">
        <v>0</v>
      </c>
      <c r="D508" s="92"/>
      <c r="E508" s="98"/>
      <c r="F508" s="99"/>
      <c r="G508" s="82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</row>
    <row r="509" spans="1:20" ht="12.75">
      <c r="A509" s="95" t="s">
        <v>34</v>
      </c>
      <c r="B509" s="96" t="s">
        <v>224</v>
      </c>
      <c r="C509" s="97">
        <v>3700</v>
      </c>
      <c r="D509" s="92"/>
      <c r="E509" s="98"/>
      <c r="F509" s="99"/>
      <c r="G509" s="82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</row>
    <row r="510" spans="1:20" ht="12.75">
      <c r="A510" s="95" t="s">
        <v>35</v>
      </c>
      <c r="B510" s="96" t="s">
        <v>225</v>
      </c>
      <c r="C510" s="97">
        <v>0</v>
      </c>
      <c r="D510" s="92"/>
      <c r="E510" s="98"/>
      <c r="F510" s="99"/>
      <c r="G510" s="82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</row>
    <row r="511" spans="1:20" ht="12.75">
      <c r="A511" s="100" t="s">
        <v>67</v>
      </c>
      <c r="B511" s="104" t="s">
        <v>226</v>
      </c>
      <c r="C511" s="106">
        <f>SUM(C507:C510)</f>
        <v>3700</v>
      </c>
      <c r="D511" s="92"/>
      <c r="E511" s="98"/>
      <c r="F511" s="99"/>
      <c r="G511" s="82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</row>
    <row r="512" spans="1:20" ht="12.75">
      <c r="A512" s="95" t="s">
        <v>102</v>
      </c>
      <c r="B512" s="96" t="s">
        <v>227</v>
      </c>
      <c r="C512" s="107">
        <v>-904</v>
      </c>
      <c r="D512" s="92"/>
      <c r="E512" s="98"/>
      <c r="F512" s="99"/>
      <c r="G512" s="82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</row>
    <row r="513" spans="1:20" ht="12.75">
      <c r="A513" s="108" t="s">
        <v>129</v>
      </c>
      <c r="B513" s="109" t="s">
        <v>228</v>
      </c>
      <c r="C513" s="110">
        <f>C506+C511+C512</f>
        <v>2846</v>
      </c>
      <c r="D513" s="92"/>
      <c r="E513" s="111"/>
      <c r="F513" s="112">
        <f>C513</f>
        <v>2846</v>
      </c>
      <c r="G513" s="113"/>
      <c r="H513" s="114">
        <v>-2498</v>
      </c>
      <c r="I513" s="114">
        <v>-1020</v>
      </c>
      <c r="J513" s="114">
        <v>6211</v>
      </c>
      <c r="K513" s="114"/>
      <c r="L513" s="114"/>
      <c r="M513" s="114"/>
      <c r="N513" s="114"/>
      <c r="O513" s="114">
        <v>0</v>
      </c>
      <c r="P513" s="114">
        <v>0</v>
      </c>
      <c r="Q513" s="114">
        <v>0</v>
      </c>
      <c r="R513" s="114">
        <v>-1</v>
      </c>
      <c r="S513" s="114">
        <v>154</v>
      </c>
      <c r="T513" s="112">
        <f>SUM(H513:S513)</f>
        <v>2846</v>
      </c>
    </row>
    <row r="514" spans="1:20" ht="12.75">
      <c r="A514" s="95" t="s">
        <v>130</v>
      </c>
      <c r="B514" s="96" t="s">
        <v>229</v>
      </c>
      <c r="C514" s="97">
        <v>0</v>
      </c>
      <c r="D514" s="92"/>
      <c r="E514" s="115"/>
      <c r="F514" s="116"/>
      <c r="G514" s="117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</row>
    <row r="515" spans="1:20" ht="12.75">
      <c r="A515" s="95" t="s">
        <v>131</v>
      </c>
      <c r="B515" s="96" t="s">
        <v>230</v>
      </c>
      <c r="C515" s="97">
        <v>0</v>
      </c>
      <c r="D515" s="92"/>
      <c r="E515" s="118">
        <v>-1624</v>
      </c>
      <c r="F515" s="119">
        <f>E515</f>
        <v>-1624</v>
      </c>
      <c r="G515" s="82"/>
      <c r="H515" s="120">
        <v>2830</v>
      </c>
      <c r="I515" s="120">
        <v>1067</v>
      </c>
      <c r="J515" s="120">
        <v>-5458</v>
      </c>
      <c r="K515" s="120"/>
      <c r="L515" s="120"/>
      <c r="M515" s="120"/>
      <c r="N515" s="120"/>
      <c r="O515" s="120"/>
      <c r="P515" s="120"/>
      <c r="Q515" s="120">
        <v>90</v>
      </c>
      <c r="R515" s="120">
        <v>1</v>
      </c>
      <c r="S515" s="120">
        <v>-154</v>
      </c>
      <c r="T515" s="121">
        <f>SUM(H515:S515)</f>
        <v>-1624</v>
      </c>
    </row>
    <row r="516" spans="1:20" ht="12.75">
      <c r="A516" s="108" t="s">
        <v>108</v>
      </c>
      <c r="B516" s="109" t="s">
        <v>231</v>
      </c>
      <c r="C516" s="110">
        <f>SUM(C513:C515)</f>
        <v>2846</v>
      </c>
      <c r="D516" s="122"/>
      <c r="E516" s="112">
        <f>E515</f>
        <v>-1624</v>
      </c>
      <c r="F516" s="112">
        <f>SUM(C516:E516)</f>
        <v>1222</v>
      </c>
      <c r="G516" s="113"/>
      <c r="H516" s="112">
        <f>H513+H515</f>
        <v>332</v>
      </c>
      <c r="I516" s="112">
        <f aca="true" t="shared" si="70" ref="I516:T516">I513+I515</f>
        <v>47</v>
      </c>
      <c r="J516" s="112">
        <f t="shared" si="70"/>
        <v>753</v>
      </c>
      <c r="K516" s="112">
        <f t="shared" si="70"/>
        <v>0</v>
      </c>
      <c r="L516" s="112">
        <f t="shared" si="70"/>
        <v>0</v>
      </c>
      <c r="M516" s="112">
        <f t="shared" si="70"/>
        <v>0</v>
      </c>
      <c r="N516" s="112">
        <f t="shared" si="70"/>
        <v>0</v>
      </c>
      <c r="O516" s="112">
        <f t="shared" si="70"/>
        <v>0</v>
      </c>
      <c r="P516" s="112">
        <f t="shared" si="70"/>
        <v>0</v>
      </c>
      <c r="Q516" s="112">
        <f t="shared" si="70"/>
        <v>90</v>
      </c>
      <c r="R516" s="112">
        <f t="shared" si="70"/>
        <v>0</v>
      </c>
      <c r="S516" s="112">
        <f t="shared" si="70"/>
        <v>0</v>
      </c>
      <c r="T516" s="112">
        <f t="shared" si="70"/>
        <v>1222</v>
      </c>
    </row>
    <row r="517" spans="1:20" ht="12.75">
      <c r="A517" s="74" t="s">
        <v>103</v>
      </c>
      <c r="B517" s="90" t="s">
        <v>232</v>
      </c>
      <c r="C517" s="123">
        <v>0</v>
      </c>
      <c r="D517" s="81"/>
      <c r="E517" s="120"/>
      <c r="F517" s="124"/>
      <c r="G517" s="82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</row>
    <row r="518" spans="1:20" ht="12.75">
      <c r="A518" s="125" t="s">
        <v>132</v>
      </c>
      <c r="B518" s="126" t="s">
        <v>233</v>
      </c>
      <c r="C518" s="123">
        <v>1307</v>
      </c>
      <c r="D518" s="81"/>
      <c r="E518" s="120">
        <v>-85</v>
      </c>
      <c r="F518" s="119">
        <f>SUM(C518:E518)</f>
        <v>1222</v>
      </c>
      <c r="G518" s="82"/>
      <c r="H518" s="120">
        <v>332</v>
      </c>
      <c r="I518" s="120">
        <v>47</v>
      </c>
      <c r="J518" s="120">
        <v>753</v>
      </c>
      <c r="K518" s="120"/>
      <c r="L518" s="120"/>
      <c r="M518" s="120"/>
      <c r="N518" s="120"/>
      <c r="O518" s="120">
        <v>0</v>
      </c>
      <c r="P518" s="120">
        <v>0</v>
      </c>
      <c r="Q518" s="120">
        <v>90</v>
      </c>
      <c r="R518" s="120">
        <v>0</v>
      </c>
      <c r="S518" s="120">
        <v>0</v>
      </c>
      <c r="T518" s="121">
        <f>SUM(H518:S518)</f>
        <v>1222</v>
      </c>
    </row>
    <row r="519" spans="1:20" ht="12.75">
      <c r="A519" s="108"/>
      <c r="B519" s="127" t="s">
        <v>234</v>
      </c>
      <c r="C519" s="128">
        <f>SUM(C517:C518)</f>
        <v>1307</v>
      </c>
      <c r="D519" s="81"/>
      <c r="E519" s="128">
        <f>SUM(E517:E518)</f>
        <v>-85</v>
      </c>
      <c r="F519" s="128">
        <f>SUM(F517:F518)</f>
        <v>1222</v>
      </c>
      <c r="G519" s="113"/>
      <c r="H519" s="128">
        <f>SUM(H517:H518)</f>
        <v>332</v>
      </c>
      <c r="I519" s="128">
        <f aca="true" t="shared" si="71" ref="I519:T519">SUM(I517:I518)</f>
        <v>47</v>
      </c>
      <c r="J519" s="128">
        <f t="shared" si="71"/>
        <v>753</v>
      </c>
      <c r="K519" s="128">
        <f t="shared" si="71"/>
        <v>0</v>
      </c>
      <c r="L519" s="128">
        <f t="shared" si="71"/>
        <v>0</v>
      </c>
      <c r="M519" s="128">
        <f t="shared" si="71"/>
        <v>0</v>
      </c>
      <c r="N519" s="128">
        <f t="shared" si="71"/>
        <v>0</v>
      </c>
      <c r="O519" s="128">
        <f t="shared" si="71"/>
        <v>0</v>
      </c>
      <c r="P519" s="128">
        <f t="shared" si="71"/>
        <v>0</v>
      </c>
      <c r="Q519" s="128">
        <f t="shared" si="71"/>
        <v>90</v>
      </c>
      <c r="R519" s="128">
        <f t="shared" si="71"/>
        <v>0</v>
      </c>
      <c r="S519" s="128">
        <f t="shared" si="71"/>
        <v>0</v>
      </c>
      <c r="T519" s="128">
        <f t="shared" si="71"/>
        <v>1222</v>
      </c>
    </row>
    <row r="520" spans="1:20" ht="12.75">
      <c r="A520" s="100" t="s">
        <v>107</v>
      </c>
      <c r="B520" s="104" t="s">
        <v>235</v>
      </c>
      <c r="C520" s="103">
        <v>1307</v>
      </c>
      <c r="D520" s="81"/>
      <c r="E520" s="129">
        <f>F520-C520</f>
        <v>-85</v>
      </c>
      <c r="F520" s="129">
        <f>H519+I519+J519+Q519</f>
        <v>1222</v>
      </c>
      <c r="G520" s="82"/>
      <c r="H520" s="129">
        <f>H519</f>
        <v>332</v>
      </c>
      <c r="I520" s="129">
        <f>I519</f>
        <v>47</v>
      </c>
      <c r="J520" s="129">
        <f>J519</f>
        <v>753</v>
      </c>
      <c r="K520" s="129">
        <f aca="true" t="shared" si="72" ref="K520:P520">K519</f>
        <v>0</v>
      </c>
      <c r="L520" s="129">
        <f t="shared" si="72"/>
        <v>0</v>
      </c>
      <c r="M520" s="129">
        <f t="shared" si="72"/>
        <v>0</v>
      </c>
      <c r="N520" s="129">
        <f t="shared" si="72"/>
        <v>0</v>
      </c>
      <c r="O520" s="129">
        <f t="shared" si="72"/>
        <v>0</v>
      </c>
      <c r="P520" s="129">
        <f t="shared" si="72"/>
        <v>0</v>
      </c>
      <c r="Q520" s="129">
        <f>Q519</f>
        <v>90</v>
      </c>
      <c r="R520" s="130"/>
      <c r="S520" s="130"/>
      <c r="T520" s="129">
        <f>SUM(H520:S520)</f>
        <v>1222</v>
      </c>
    </row>
    <row r="521" spans="1:20" ht="12.75">
      <c r="A521" s="100" t="s">
        <v>133</v>
      </c>
      <c r="B521" s="104" t="s">
        <v>236</v>
      </c>
      <c r="C521" s="102">
        <f>C519-C520</f>
        <v>0</v>
      </c>
      <c r="D521" s="81"/>
      <c r="E521" s="129">
        <f>F521-C521</f>
        <v>0</v>
      </c>
      <c r="F521" s="131">
        <f>F519-F520</f>
        <v>0</v>
      </c>
      <c r="G521" s="82"/>
      <c r="H521" s="131">
        <f>H519-H520</f>
        <v>0</v>
      </c>
      <c r="I521" s="131">
        <f aca="true" t="shared" si="73" ref="I521:T521">I519-I520</f>
        <v>0</v>
      </c>
      <c r="J521" s="131">
        <f t="shared" si="73"/>
        <v>0</v>
      </c>
      <c r="K521" s="131">
        <f t="shared" si="73"/>
        <v>0</v>
      </c>
      <c r="L521" s="131">
        <f t="shared" si="73"/>
        <v>0</v>
      </c>
      <c r="M521" s="131">
        <f t="shared" si="73"/>
        <v>0</v>
      </c>
      <c r="N521" s="131">
        <f t="shared" si="73"/>
        <v>0</v>
      </c>
      <c r="O521" s="131">
        <f t="shared" si="73"/>
        <v>0</v>
      </c>
      <c r="P521" s="131">
        <f t="shared" si="73"/>
        <v>0</v>
      </c>
      <c r="Q521" s="131">
        <f t="shared" si="73"/>
        <v>0</v>
      </c>
      <c r="R521" s="131">
        <f t="shared" si="73"/>
        <v>0</v>
      </c>
      <c r="S521" s="131">
        <f t="shared" si="73"/>
        <v>0</v>
      </c>
      <c r="T521" s="131">
        <f t="shared" si="73"/>
        <v>0</v>
      </c>
    </row>
    <row r="522" spans="1:20" ht="12.75">
      <c r="A522" s="132"/>
      <c r="B522" s="133"/>
      <c r="C522" s="134"/>
      <c r="D522" s="81"/>
      <c r="E522" s="135"/>
      <c r="F522" s="135"/>
      <c r="G522" s="82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</row>
    <row r="523" spans="1:20" ht="12.75">
      <c r="A523" s="136" t="s">
        <v>104</v>
      </c>
      <c r="B523" s="137" t="s">
        <v>237</v>
      </c>
      <c r="C523" s="138">
        <f>C516-C519</f>
        <v>1539</v>
      </c>
      <c r="D523" s="81"/>
      <c r="E523" s="138">
        <f>E516-E519</f>
        <v>-1539</v>
      </c>
      <c r="F523" s="138">
        <f>F516-F519</f>
        <v>0</v>
      </c>
      <c r="G523" s="113"/>
      <c r="H523" s="138">
        <f>H516-H519</f>
        <v>0</v>
      </c>
      <c r="I523" s="138">
        <f aca="true" t="shared" si="74" ref="I523:T523">I516-I519</f>
        <v>0</v>
      </c>
      <c r="J523" s="138">
        <f t="shared" si="74"/>
        <v>0</v>
      </c>
      <c r="K523" s="138">
        <f t="shared" si="74"/>
        <v>0</v>
      </c>
      <c r="L523" s="138">
        <f t="shared" si="74"/>
        <v>0</v>
      </c>
      <c r="M523" s="138">
        <f t="shared" si="74"/>
        <v>0</v>
      </c>
      <c r="N523" s="138">
        <f t="shared" si="74"/>
        <v>0</v>
      </c>
      <c r="O523" s="138">
        <f t="shared" si="74"/>
        <v>0</v>
      </c>
      <c r="P523" s="138">
        <f t="shared" si="74"/>
        <v>0</v>
      </c>
      <c r="Q523" s="138">
        <f t="shared" si="74"/>
        <v>0</v>
      </c>
      <c r="R523" s="138">
        <f t="shared" si="74"/>
        <v>0</v>
      </c>
      <c r="S523" s="138">
        <f t="shared" si="74"/>
        <v>0</v>
      </c>
      <c r="T523" s="138">
        <f t="shared" si="74"/>
        <v>0</v>
      </c>
    </row>
    <row r="524" spans="1:20" ht="12.75">
      <c r="A524" s="74" t="s">
        <v>184</v>
      </c>
      <c r="B524" s="90" t="s">
        <v>238</v>
      </c>
      <c r="C524" s="139">
        <v>1539</v>
      </c>
      <c r="D524" s="81"/>
      <c r="E524" s="139">
        <v>-1386</v>
      </c>
      <c r="F524" s="129">
        <f>C524+E524</f>
        <v>153</v>
      </c>
      <c r="G524" s="82"/>
      <c r="H524" s="139">
        <v>0</v>
      </c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</row>
    <row r="525" spans="1:20" ht="12.75">
      <c r="A525" s="100" t="s">
        <v>185</v>
      </c>
      <c r="B525" s="104" t="s">
        <v>239</v>
      </c>
      <c r="C525" s="102">
        <f>C523-C524</f>
        <v>0</v>
      </c>
      <c r="D525" s="81"/>
      <c r="E525" s="102">
        <f>E523-E524</f>
        <v>-153</v>
      </c>
      <c r="F525" s="129">
        <f>C525+E525</f>
        <v>-153</v>
      </c>
      <c r="G525" s="82"/>
      <c r="H525" s="102">
        <f>H523-H524</f>
        <v>0</v>
      </c>
      <c r="I525" s="102">
        <f aca="true" t="shared" si="75" ref="I525:T525">I523-I524</f>
        <v>0</v>
      </c>
      <c r="J525" s="102">
        <f t="shared" si="75"/>
        <v>0</v>
      </c>
      <c r="K525" s="102">
        <f t="shared" si="75"/>
        <v>0</v>
      </c>
      <c r="L525" s="102">
        <f t="shared" si="75"/>
        <v>0</v>
      </c>
      <c r="M525" s="102">
        <f t="shared" si="75"/>
        <v>0</v>
      </c>
      <c r="N525" s="102">
        <f t="shared" si="75"/>
        <v>0</v>
      </c>
      <c r="O525" s="102">
        <f t="shared" si="75"/>
        <v>0</v>
      </c>
      <c r="P525" s="102">
        <f t="shared" si="75"/>
        <v>0</v>
      </c>
      <c r="Q525" s="102">
        <f t="shared" si="75"/>
        <v>0</v>
      </c>
      <c r="R525" s="102">
        <f t="shared" si="75"/>
        <v>0</v>
      </c>
      <c r="S525" s="102">
        <f t="shared" si="75"/>
        <v>0</v>
      </c>
      <c r="T525" s="102">
        <f t="shared" si="75"/>
        <v>0</v>
      </c>
    </row>
    <row r="526" spans="1:20" ht="12.75">
      <c r="A526" s="140"/>
      <c r="B526" s="141" t="s">
        <v>240</v>
      </c>
      <c r="C526" s="142">
        <f>C507+C509+C512+C515</f>
        <v>2796</v>
      </c>
      <c r="D526" s="143"/>
      <c r="E526" s="144">
        <f>E507+E509+E512+E515</f>
        <v>-1624</v>
      </c>
      <c r="F526" s="144">
        <f>SUM(C526:E526)</f>
        <v>1172</v>
      </c>
      <c r="G526" s="145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</row>
    <row r="527" spans="1:20" ht="12.75">
      <c r="A527" s="136"/>
      <c r="B527" s="147" t="s">
        <v>241</v>
      </c>
      <c r="C527" s="148"/>
      <c r="D527" s="143"/>
      <c r="E527" s="148"/>
      <c r="F527" s="138">
        <f>IF(F526&gt;0,F526,0)</f>
        <v>1172</v>
      </c>
      <c r="G527" s="146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</row>
    <row r="528" spans="1:20" ht="12.75">
      <c r="A528" s="136"/>
      <c r="B528" s="147" t="s">
        <v>242</v>
      </c>
      <c r="C528" s="148"/>
      <c r="D528" s="143"/>
      <c r="E528" s="148"/>
      <c r="F528" s="138">
        <f>IF(F526&lt;0,-F526,0)</f>
        <v>0</v>
      </c>
      <c r="G528" s="146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</row>
    <row r="529" spans="1:20" ht="12.75">
      <c r="A529" s="74"/>
      <c r="B529" s="74"/>
      <c r="C529" s="75" t="s">
        <v>270</v>
      </c>
      <c r="D529" s="75"/>
      <c r="E529" s="76" t="s">
        <v>194</v>
      </c>
      <c r="F529" s="76" t="s">
        <v>176</v>
      </c>
      <c r="G529" s="76"/>
      <c r="H529" s="77" t="s">
        <v>114</v>
      </c>
      <c r="I529" s="77" t="s">
        <v>115</v>
      </c>
      <c r="J529" s="77" t="s">
        <v>116</v>
      </c>
      <c r="K529" s="77" t="s">
        <v>170</v>
      </c>
      <c r="L529" s="77"/>
      <c r="M529" s="77" t="s">
        <v>171</v>
      </c>
      <c r="N529" s="77"/>
      <c r="O529" s="77" t="s">
        <v>169</v>
      </c>
      <c r="P529" s="77" t="s">
        <v>97</v>
      </c>
      <c r="Q529" s="77" t="s">
        <v>118</v>
      </c>
      <c r="R529" s="77" t="s">
        <v>119</v>
      </c>
      <c r="S529" s="77" t="s">
        <v>120</v>
      </c>
      <c r="T529" s="77" t="s">
        <v>112</v>
      </c>
    </row>
    <row r="530" spans="1:20" ht="12.75">
      <c r="A530" s="79" t="s">
        <v>195</v>
      </c>
      <c r="B530" s="80" t="s">
        <v>281</v>
      </c>
      <c r="C530" s="81" t="s">
        <v>197</v>
      </c>
      <c r="D530" s="81"/>
      <c r="E530" s="82" t="s">
        <v>198</v>
      </c>
      <c r="F530" s="82" t="s">
        <v>199</v>
      </c>
      <c r="G530" s="82"/>
      <c r="H530" s="83" t="s">
        <v>121</v>
      </c>
      <c r="I530" s="83" t="s">
        <v>122</v>
      </c>
      <c r="J530" s="83" t="s">
        <v>172</v>
      </c>
      <c r="K530" s="83" t="s">
        <v>124</v>
      </c>
      <c r="L530" s="83"/>
      <c r="M530" s="83" t="s">
        <v>173</v>
      </c>
      <c r="N530" s="83"/>
      <c r="O530" s="83" t="s">
        <v>163</v>
      </c>
      <c r="P530" s="83" t="s">
        <v>200</v>
      </c>
      <c r="Q530" s="83" t="s">
        <v>126</v>
      </c>
      <c r="R530" s="83" t="s">
        <v>123</v>
      </c>
      <c r="S530" s="83" t="s">
        <v>123</v>
      </c>
      <c r="T530" s="83" t="s">
        <v>174</v>
      </c>
    </row>
    <row r="531" spans="1:20" ht="12.75">
      <c r="A531" s="84" t="s">
        <v>201</v>
      </c>
      <c r="B531" s="85">
        <v>399827</v>
      </c>
      <c r="C531" s="86" t="s">
        <v>202</v>
      </c>
      <c r="D531" s="81"/>
      <c r="E531" s="82" t="s">
        <v>180</v>
      </c>
      <c r="F531" s="87" t="s">
        <v>177</v>
      </c>
      <c r="G531" s="82"/>
      <c r="H531" s="88"/>
      <c r="I531" s="89" t="s">
        <v>127</v>
      </c>
      <c r="J531" s="88"/>
      <c r="K531" s="83" t="s">
        <v>123</v>
      </c>
      <c r="L531" s="83"/>
      <c r="M531" s="89" t="s">
        <v>98</v>
      </c>
      <c r="N531" s="89"/>
      <c r="O531" s="89"/>
      <c r="P531" s="89"/>
      <c r="Q531" s="89" t="s">
        <v>175</v>
      </c>
      <c r="R531" s="89" t="s">
        <v>128</v>
      </c>
      <c r="S531" s="89" t="s">
        <v>128</v>
      </c>
      <c r="T531" s="89"/>
    </row>
    <row r="532" spans="1:20" ht="12.75">
      <c r="A532" s="74" t="s">
        <v>5</v>
      </c>
      <c r="B532" s="90" t="s">
        <v>203</v>
      </c>
      <c r="C532" s="91"/>
      <c r="D532" s="92"/>
      <c r="E532" s="93"/>
      <c r="F532" s="94"/>
      <c r="G532" s="82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</row>
    <row r="533" spans="1:20" ht="12.75">
      <c r="A533" s="95" t="s">
        <v>60</v>
      </c>
      <c r="B533" s="96" t="s">
        <v>204</v>
      </c>
      <c r="C533" s="97">
        <v>4543</v>
      </c>
      <c r="D533" s="92"/>
      <c r="E533" s="98"/>
      <c r="F533" s="99"/>
      <c r="G533" s="82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</row>
    <row r="534" spans="1:20" ht="12.75">
      <c r="A534" s="95" t="s">
        <v>61</v>
      </c>
      <c r="B534" s="96" t="s">
        <v>205</v>
      </c>
      <c r="C534" s="97">
        <v>0</v>
      </c>
      <c r="D534" s="92"/>
      <c r="E534" s="98"/>
      <c r="F534" s="99"/>
      <c r="G534" s="82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</row>
    <row r="535" spans="1:20" ht="12.75">
      <c r="A535" s="100" t="s">
        <v>64</v>
      </c>
      <c r="B535" s="101" t="s">
        <v>206</v>
      </c>
      <c r="C535" s="102">
        <f>SUM(C533:C534)</f>
        <v>4543</v>
      </c>
      <c r="D535" s="92"/>
      <c r="E535" s="98"/>
      <c r="F535" s="99"/>
      <c r="G535" s="82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</row>
    <row r="536" spans="1:20" ht="12.75">
      <c r="A536" s="100" t="s">
        <v>66</v>
      </c>
      <c r="B536" s="101" t="s">
        <v>207</v>
      </c>
      <c r="C536" s="103">
        <v>0</v>
      </c>
      <c r="D536" s="92"/>
      <c r="E536" s="98"/>
      <c r="F536" s="99"/>
      <c r="G536" s="82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</row>
    <row r="537" spans="1:20" ht="12.75">
      <c r="A537" s="95" t="s">
        <v>63</v>
      </c>
      <c r="B537" s="96" t="s">
        <v>208</v>
      </c>
      <c r="C537" s="97">
        <v>2067</v>
      </c>
      <c r="D537" s="92"/>
      <c r="E537" s="98"/>
      <c r="F537" s="99"/>
      <c r="G537" s="82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</row>
    <row r="538" spans="1:20" ht="12.75">
      <c r="A538" s="95" t="s">
        <v>113</v>
      </c>
      <c r="B538" s="96" t="s">
        <v>209</v>
      </c>
      <c r="C538" s="97">
        <v>40</v>
      </c>
      <c r="D538" s="92"/>
      <c r="E538" s="98"/>
      <c r="F538" s="99"/>
      <c r="G538" s="82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</row>
    <row r="539" spans="1:20" ht="12.75">
      <c r="A539" s="95" t="s">
        <v>12</v>
      </c>
      <c r="B539" s="96" t="s">
        <v>210</v>
      </c>
      <c r="C539" s="97">
        <v>0</v>
      </c>
      <c r="D539" s="92"/>
      <c r="E539" s="98"/>
      <c r="F539" s="99"/>
      <c r="G539" s="82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</row>
    <row r="540" spans="1:20" ht="12.75">
      <c r="A540" s="100" t="s">
        <v>14</v>
      </c>
      <c r="B540" s="101" t="s">
        <v>211</v>
      </c>
      <c r="C540" s="102">
        <f>SUM(C537:C539)</f>
        <v>2107</v>
      </c>
      <c r="D540" s="92"/>
      <c r="E540" s="98"/>
      <c r="F540" s="99"/>
      <c r="G540" s="82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</row>
    <row r="541" spans="1:20" ht="12.75">
      <c r="A541" s="95" t="s">
        <v>16</v>
      </c>
      <c r="B541" s="96" t="s">
        <v>212</v>
      </c>
      <c r="C541" s="97">
        <v>180</v>
      </c>
      <c r="D541" s="92"/>
      <c r="E541" s="98"/>
      <c r="F541" s="99"/>
      <c r="G541" s="82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</row>
    <row r="542" spans="1:20" ht="12.75">
      <c r="A542" s="95" t="s">
        <v>17</v>
      </c>
      <c r="B542" s="96" t="s">
        <v>213</v>
      </c>
      <c r="C542" s="97">
        <v>0</v>
      </c>
      <c r="D542" s="92"/>
      <c r="E542" s="98"/>
      <c r="F542" s="99"/>
      <c r="G542" s="82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</row>
    <row r="543" spans="1:20" ht="12.75">
      <c r="A543" s="95" t="s">
        <v>19</v>
      </c>
      <c r="B543" s="96" t="s">
        <v>214</v>
      </c>
      <c r="C543" s="97">
        <v>0</v>
      </c>
      <c r="D543" s="92"/>
      <c r="E543" s="98"/>
      <c r="F543" s="99"/>
      <c r="G543" s="82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</row>
    <row r="544" spans="1:20" ht="12.75">
      <c r="A544" s="100" t="s">
        <v>20</v>
      </c>
      <c r="B544" s="101" t="s">
        <v>215</v>
      </c>
      <c r="C544" s="102">
        <f>SUM(C541:C543)</f>
        <v>180</v>
      </c>
      <c r="D544" s="92"/>
      <c r="E544" s="98"/>
      <c r="F544" s="99"/>
      <c r="G544" s="82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</row>
    <row r="545" spans="1:20" ht="12.75">
      <c r="A545" s="100" t="s">
        <v>21</v>
      </c>
      <c r="B545" s="101" t="s">
        <v>216</v>
      </c>
      <c r="C545" s="102">
        <f>C540-C544</f>
        <v>1927</v>
      </c>
      <c r="D545" s="92"/>
      <c r="E545" s="98"/>
      <c r="F545" s="99"/>
      <c r="G545" s="82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</row>
    <row r="546" spans="1:20" ht="12.75">
      <c r="A546" s="95" t="s">
        <v>22</v>
      </c>
      <c r="B546" s="96" t="s">
        <v>217</v>
      </c>
      <c r="C546" s="97">
        <v>0</v>
      </c>
      <c r="D546" s="92"/>
      <c r="E546" s="98"/>
      <c r="F546" s="99"/>
      <c r="G546" s="82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</row>
    <row r="547" spans="1:20" ht="12.75">
      <c r="A547" s="95" t="s">
        <v>23</v>
      </c>
      <c r="B547" s="96" t="s">
        <v>218</v>
      </c>
      <c r="C547" s="97">
        <v>0</v>
      </c>
      <c r="D547" s="92"/>
      <c r="E547" s="98"/>
      <c r="F547" s="99"/>
      <c r="G547" s="82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</row>
    <row r="548" spans="1:20" ht="12.75">
      <c r="A548" s="100" t="s">
        <v>24</v>
      </c>
      <c r="B548" s="104" t="s">
        <v>219</v>
      </c>
      <c r="C548" s="102">
        <f>SUM(C546:C547)</f>
        <v>0</v>
      </c>
      <c r="D548" s="92"/>
      <c r="E548" s="98"/>
      <c r="F548" s="99"/>
      <c r="G548" s="82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</row>
    <row r="549" spans="1:20" ht="12.75">
      <c r="A549" s="100" t="s">
        <v>25</v>
      </c>
      <c r="B549" s="104" t="s">
        <v>220</v>
      </c>
      <c r="C549" s="103">
        <v>0</v>
      </c>
      <c r="D549" s="92"/>
      <c r="E549" s="98"/>
      <c r="F549" s="99"/>
      <c r="G549" s="82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</row>
    <row r="550" spans="1:20" ht="12.75">
      <c r="A550" s="100" t="s">
        <v>26</v>
      </c>
      <c r="B550" s="101" t="s">
        <v>221</v>
      </c>
      <c r="C550" s="105">
        <f>C535+C536+C545-C548-C549</f>
        <v>6470</v>
      </c>
      <c r="D550" s="92"/>
      <c r="E550" s="98"/>
      <c r="F550" s="99"/>
      <c r="G550" s="82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</row>
    <row r="551" spans="1:20" ht="12.75">
      <c r="A551" s="95" t="s">
        <v>28</v>
      </c>
      <c r="B551" s="96" t="s">
        <v>222</v>
      </c>
      <c r="C551" s="97">
        <v>0</v>
      </c>
      <c r="D551" s="92"/>
      <c r="E551" s="98"/>
      <c r="F551" s="99"/>
      <c r="G551" s="82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</row>
    <row r="552" spans="1:20" ht="12.75">
      <c r="A552" s="95" t="s">
        <v>29</v>
      </c>
      <c r="B552" s="96" t="s">
        <v>223</v>
      </c>
      <c r="C552" s="97">
        <v>0</v>
      </c>
      <c r="D552" s="92"/>
      <c r="E552" s="98"/>
      <c r="F552" s="99"/>
      <c r="G552" s="82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</row>
    <row r="553" spans="1:20" ht="12.75">
      <c r="A553" s="95" t="s">
        <v>34</v>
      </c>
      <c r="B553" s="96" t="s">
        <v>224</v>
      </c>
      <c r="C553" s="97">
        <v>2455</v>
      </c>
      <c r="D553" s="92"/>
      <c r="E553" s="98"/>
      <c r="F553" s="99"/>
      <c r="G553" s="82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</row>
    <row r="554" spans="1:20" ht="12.75">
      <c r="A554" s="95" t="s">
        <v>35</v>
      </c>
      <c r="B554" s="96" t="s">
        <v>225</v>
      </c>
      <c r="C554" s="97">
        <v>0</v>
      </c>
      <c r="D554" s="92"/>
      <c r="E554" s="98"/>
      <c r="F554" s="99"/>
      <c r="G554" s="82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</row>
    <row r="555" spans="1:20" ht="12.75">
      <c r="A555" s="100" t="s">
        <v>67</v>
      </c>
      <c r="B555" s="104" t="s">
        <v>226</v>
      </c>
      <c r="C555" s="106">
        <f>SUM(C551:C554)</f>
        <v>2455</v>
      </c>
      <c r="D555" s="92"/>
      <c r="E555" s="98"/>
      <c r="F555" s="99"/>
      <c r="G555" s="82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</row>
    <row r="556" spans="1:20" ht="12.75">
      <c r="A556" s="95" t="s">
        <v>102</v>
      </c>
      <c r="B556" s="96" t="s">
        <v>227</v>
      </c>
      <c r="C556" s="107">
        <v>-190</v>
      </c>
      <c r="D556" s="92"/>
      <c r="E556" s="98"/>
      <c r="F556" s="99"/>
      <c r="G556" s="82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</row>
    <row r="557" spans="1:20" ht="12.75">
      <c r="A557" s="108" t="s">
        <v>129</v>
      </c>
      <c r="B557" s="109" t="s">
        <v>228</v>
      </c>
      <c r="C557" s="110">
        <f>C550+C555+C556</f>
        <v>8735</v>
      </c>
      <c r="D557" s="92"/>
      <c r="E557" s="111"/>
      <c r="F557" s="112">
        <f>C557</f>
        <v>8735</v>
      </c>
      <c r="G557" s="113"/>
      <c r="H557" s="114">
        <v>3834</v>
      </c>
      <c r="I557" s="114">
        <v>870</v>
      </c>
      <c r="J557" s="114">
        <v>3253</v>
      </c>
      <c r="K557" s="114"/>
      <c r="L557" s="114"/>
      <c r="M557" s="114"/>
      <c r="N557" s="114"/>
      <c r="O557" s="114">
        <v>0</v>
      </c>
      <c r="P557" s="114">
        <v>0</v>
      </c>
      <c r="Q557" s="114">
        <v>777</v>
      </c>
      <c r="R557" s="114">
        <v>0</v>
      </c>
      <c r="S557" s="114">
        <v>1</v>
      </c>
      <c r="T557" s="112">
        <f>SUM(H557:S557)</f>
        <v>8735</v>
      </c>
    </row>
    <row r="558" spans="1:20" ht="12.75">
      <c r="A558" s="95" t="s">
        <v>130</v>
      </c>
      <c r="B558" s="96" t="s">
        <v>229</v>
      </c>
      <c r="C558" s="97">
        <v>0</v>
      </c>
      <c r="D558" s="92"/>
      <c r="E558" s="115"/>
      <c r="F558" s="116"/>
      <c r="G558" s="117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</row>
    <row r="559" spans="1:20" ht="12.75">
      <c r="A559" s="95" t="s">
        <v>131</v>
      </c>
      <c r="B559" s="96" t="s">
        <v>230</v>
      </c>
      <c r="C559" s="97">
        <v>0</v>
      </c>
      <c r="D559" s="92"/>
      <c r="E559" s="118">
        <v>-3066</v>
      </c>
      <c r="F559" s="119">
        <f>E559</f>
        <v>-3066</v>
      </c>
      <c r="G559" s="82"/>
      <c r="H559" s="120">
        <v>-736</v>
      </c>
      <c r="I559" s="120">
        <v>-67</v>
      </c>
      <c r="J559" s="120">
        <v>-2090</v>
      </c>
      <c r="K559" s="120"/>
      <c r="L559" s="120"/>
      <c r="M559" s="120"/>
      <c r="N559" s="120"/>
      <c r="O559" s="120">
        <v>0</v>
      </c>
      <c r="P559" s="120">
        <v>0</v>
      </c>
      <c r="Q559" s="120">
        <v>-172</v>
      </c>
      <c r="R559" s="120">
        <v>0</v>
      </c>
      <c r="S559" s="120">
        <v>-1</v>
      </c>
      <c r="T559" s="121">
        <f>SUM(H559:S559)</f>
        <v>-3066</v>
      </c>
    </row>
    <row r="560" spans="1:20" ht="12.75">
      <c r="A560" s="108" t="s">
        <v>108</v>
      </c>
      <c r="B560" s="109" t="s">
        <v>231</v>
      </c>
      <c r="C560" s="110">
        <f>SUM(C557:C559)</f>
        <v>8735</v>
      </c>
      <c r="D560" s="122"/>
      <c r="E560" s="112">
        <f>E559</f>
        <v>-3066</v>
      </c>
      <c r="F560" s="112">
        <f>SUM(C560:E560)</f>
        <v>5669</v>
      </c>
      <c r="G560" s="113"/>
      <c r="H560" s="112">
        <f>H557+H559</f>
        <v>3098</v>
      </c>
      <c r="I560" s="112">
        <f aca="true" t="shared" si="76" ref="I560:T560">I557+I559</f>
        <v>803</v>
      </c>
      <c r="J560" s="112">
        <f t="shared" si="76"/>
        <v>1163</v>
      </c>
      <c r="K560" s="112">
        <f t="shared" si="76"/>
        <v>0</v>
      </c>
      <c r="L560" s="112">
        <f t="shared" si="76"/>
        <v>0</v>
      </c>
      <c r="M560" s="112">
        <f t="shared" si="76"/>
        <v>0</v>
      </c>
      <c r="N560" s="112">
        <f t="shared" si="76"/>
        <v>0</v>
      </c>
      <c r="O560" s="112">
        <f t="shared" si="76"/>
        <v>0</v>
      </c>
      <c r="P560" s="112">
        <f t="shared" si="76"/>
        <v>0</v>
      </c>
      <c r="Q560" s="112">
        <f t="shared" si="76"/>
        <v>605</v>
      </c>
      <c r="R560" s="112">
        <f t="shared" si="76"/>
        <v>0</v>
      </c>
      <c r="S560" s="112">
        <f t="shared" si="76"/>
        <v>0</v>
      </c>
      <c r="T560" s="112">
        <f t="shared" si="76"/>
        <v>5669</v>
      </c>
    </row>
    <row r="561" spans="1:20" ht="12.75">
      <c r="A561" s="74" t="s">
        <v>103</v>
      </c>
      <c r="B561" s="90" t="s">
        <v>232</v>
      </c>
      <c r="C561" s="123">
        <v>0</v>
      </c>
      <c r="D561" s="81"/>
      <c r="E561" s="120"/>
      <c r="F561" s="124"/>
      <c r="G561" s="82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</row>
    <row r="562" spans="1:20" ht="12.75">
      <c r="A562" s="125" t="s">
        <v>132</v>
      </c>
      <c r="B562" s="126" t="s">
        <v>233</v>
      </c>
      <c r="C562" s="123">
        <v>5671</v>
      </c>
      <c r="D562" s="81"/>
      <c r="E562" s="120">
        <v>-2</v>
      </c>
      <c r="F562" s="119">
        <f>SUM(C562:E562)</f>
        <v>5669</v>
      </c>
      <c r="G562" s="82"/>
      <c r="H562" s="120">
        <v>3098</v>
      </c>
      <c r="I562" s="120">
        <v>803</v>
      </c>
      <c r="J562" s="120">
        <v>1163</v>
      </c>
      <c r="K562" s="120"/>
      <c r="L562" s="120"/>
      <c r="M562" s="120"/>
      <c r="N562" s="120"/>
      <c r="O562" s="120">
        <v>0</v>
      </c>
      <c r="P562" s="120">
        <v>0</v>
      </c>
      <c r="Q562" s="120">
        <v>605</v>
      </c>
      <c r="R562" s="120">
        <v>0</v>
      </c>
      <c r="S562" s="120">
        <v>0</v>
      </c>
      <c r="T562" s="121">
        <f>SUM(H562:S562)</f>
        <v>5669</v>
      </c>
    </row>
    <row r="563" spans="1:20" ht="12.75">
      <c r="A563" s="108"/>
      <c r="B563" s="127" t="s">
        <v>234</v>
      </c>
      <c r="C563" s="128">
        <f>SUM(C561:C562)</f>
        <v>5671</v>
      </c>
      <c r="D563" s="81"/>
      <c r="E563" s="128">
        <f>SUM(E561:E562)</f>
        <v>-2</v>
      </c>
      <c r="F563" s="128">
        <f>SUM(F561:F562)</f>
        <v>5669</v>
      </c>
      <c r="G563" s="113"/>
      <c r="H563" s="128">
        <f>SUM(H561:H562)</f>
        <v>3098</v>
      </c>
      <c r="I563" s="128">
        <f aca="true" t="shared" si="77" ref="I563:T563">SUM(I561:I562)</f>
        <v>803</v>
      </c>
      <c r="J563" s="128">
        <f t="shared" si="77"/>
        <v>1163</v>
      </c>
      <c r="K563" s="128">
        <f t="shared" si="77"/>
        <v>0</v>
      </c>
      <c r="L563" s="128">
        <f t="shared" si="77"/>
        <v>0</v>
      </c>
      <c r="M563" s="128">
        <f t="shared" si="77"/>
        <v>0</v>
      </c>
      <c r="N563" s="128">
        <f t="shared" si="77"/>
        <v>0</v>
      </c>
      <c r="O563" s="128">
        <f t="shared" si="77"/>
        <v>0</v>
      </c>
      <c r="P563" s="128">
        <f t="shared" si="77"/>
        <v>0</v>
      </c>
      <c r="Q563" s="128">
        <f t="shared" si="77"/>
        <v>605</v>
      </c>
      <c r="R563" s="128">
        <f t="shared" si="77"/>
        <v>0</v>
      </c>
      <c r="S563" s="128">
        <f t="shared" si="77"/>
        <v>0</v>
      </c>
      <c r="T563" s="128">
        <f t="shared" si="77"/>
        <v>5669</v>
      </c>
    </row>
    <row r="564" spans="1:20" ht="12.75">
      <c r="A564" s="100" t="s">
        <v>107</v>
      </c>
      <c r="B564" s="104" t="s">
        <v>235</v>
      </c>
      <c r="C564" s="103">
        <v>5671</v>
      </c>
      <c r="D564" s="81"/>
      <c r="E564" s="129">
        <f>F564-C564</f>
        <v>-2</v>
      </c>
      <c r="F564" s="129">
        <f>H563+I563+J563+Q563</f>
        <v>5669</v>
      </c>
      <c r="G564" s="82"/>
      <c r="H564" s="129">
        <f>H563</f>
        <v>3098</v>
      </c>
      <c r="I564" s="129">
        <f>I563</f>
        <v>803</v>
      </c>
      <c r="J564" s="129">
        <f>J563</f>
        <v>1163</v>
      </c>
      <c r="K564" s="129">
        <f aca="true" t="shared" si="78" ref="K564:P564">K563</f>
        <v>0</v>
      </c>
      <c r="L564" s="129">
        <f t="shared" si="78"/>
        <v>0</v>
      </c>
      <c r="M564" s="129">
        <f t="shared" si="78"/>
        <v>0</v>
      </c>
      <c r="N564" s="129">
        <f t="shared" si="78"/>
        <v>0</v>
      </c>
      <c r="O564" s="129">
        <f t="shared" si="78"/>
        <v>0</v>
      </c>
      <c r="P564" s="129">
        <f t="shared" si="78"/>
        <v>0</v>
      </c>
      <c r="Q564" s="129">
        <f>Q563</f>
        <v>605</v>
      </c>
      <c r="R564" s="130"/>
      <c r="S564" s="130"/>
      <c r="T564" s="129">
        <f>SUM(H564:S564)</f>
        <v>5669</v>
      </c>
    </row>
    <row r="565" spans="1:20" ht="12.75">
      <c r="A565" s="100" t="s">
        <v>133</v>
      </c>
      <c r="B565" s="104" t="s">
        <v>236</v>
      </c>
      <c r="C565" s="102">
        <f>C563-C564</f>
        <v>0</v>
      </c>
      <c r="D565" s="81"/>
      <c r="E565" s="129">
        <f>F565-C565</f>
        <v>0</v>
      </c>
      <c r="F565" s="131">
        <f>F563-F564</f>
        <v>0</v>
      </c>
      <c r="G565" s="82"/>
      <c r="H565" s="131">
        <f>H563-H564</f>
        <v>0</v>
      </c>
      <c r="I565" s="131">
        <f aca="true" t="shared" si="79" ref="I565:T565">I563-I564</f>
        <v>0</v>
      </c>
      <c r="J565" s="131">
        <f t="shared" si="79"/>
        <v>0</v>
      </c>
      <c r="K565" s="131">
        <f t="shared" si="79"/>
        <v>0</v>
      </c>
      <c r="L565" s="131">
        <f t="shared" si="79"/>
        <v>0</v>
      </c>
      <c r="M565" s="131">
        <f t="shared" si="79"/>
        <v>0</v>
      </c>
      <c r="N565" s="131">
        <f t="shared" si="79"/>
        <v>0</v>
      </c>
      <c r="O565" s="131">
        <f t="shared" si="79"/>
        <v>0</v>
      </c>
      <c r="P565" s="131">
        <f t="shared" si="79"/>
        <v>0</v>
      </c>
      <c r="Q565" s="131">
        <f t="shared" si="79"/>
        <v>0</v>
      </c>
      <c r="R565" s="131">
        <f t="shared" si="79"/>
        <v>0</v>
      </c>
      <c r="S565" s="131">
        <f t="shared" si="79"/>
        <v>0</v>
      </c>
      <c r="T565" s="131">
        <f t="shared" si="79"/>
        <v>0</v>
      </c>
    </row>
    <row r="566" spans="1:20" ht="12.75">
      <c r="A566" s="132"/>
      <c r="B566" s="133"/>
      <c r="C566" s="134"/>
      <c r="D566" s="81"/>
      <c r="E566" s="135"/>
      <c r="F566" s="135"/>
      <c r="G566" s="82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</row>
    <row r="567" spans="1:20" ht="12.75">
      <c r="A567" s="136" t="s">
        <v>104</v>
      </c>
      <c r="B567" s="137" t="s">
        <v>237</v>
      </c>
      <c r="C567" s="138">
        <f>C560-C563</f>
        <v>3064</v>
      </c>
      <c r="D567" s="81"/>
      <c r="E567" s="138">
        <f>E560-E563</f>
        <v>-3064</v>
      </c>
      <c r="F567" s="138">
        <f>F560-F563</f>
        <v>0</v>
      </c>
      <c r="G567" s="113"/>
      <c r="H567" s="138">
        <f>H560-H563</f>
        <v>0</v>
      </c>
      <c r="I567" s="138">
        <f aca="true" t="shared" si="80" ref="I567:T567">I560-I563</f>
        <v>0</v>
      </c>
      <c r="J567" s="138">
        <f t="shared" si="80"/>
        <v>0</v>
      </c>
      <c r="K567" s="138">
        <f t="shared" si="80"/>
        <v>0</v>
      </c>
      <c r="L567" s="138">
        <f t="shared" si="80"/>
        <v>0</v>
      </c>
      <c r="M567" s="138">
        <f t="shared" si="80"/>
        <v>0</v>
      </c>
      <c r="N567" s="138">
        <f t="shared" si="80"/>
        <v>0</v>
      </c>
      <c r="O567" s="138">
        <f t="shared" si="80"/>
        <v>0</v>
      </c>
      <c r="P567" s="138">
        <f t="shared" si="80"/>
        <v>0</v>
      </c>
      <c r="Q567" s="138">
        <f t="shared" si="80"/>
        <v>0</v>
      </c>
      <c r="R567" s="138">
        <f t="shared" si="80"/>
        <v>0</v>
      </c>
      <c r="S567" s="138">
        <f t="shared" si="80"/>
        <v>0</v>
      </c>
      <c r="T567" s="138">
        <f t="shared" si="80"/>
        <v>0</v>
      </c>
    </row>
    <row r="568" spans="1:20" ht="12.75">
      <c r="A568" s="74" t="s">
        <v>184</v>
      </c>
      <c r="B568" s="90" t="s">
        <v>238</v>
      </c>
      <c r="C568" s="139">
        <v>3064</v>
      </c>
      <c r="D568" s="81"/>
      <c r="E568" s="139">
        <v>-3063</v>
      </c>
      <c r="F568" s="129">
        <f>C568+E568</f>
        <v>1</v>
      </c>
      <c r="G568" s="82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</row>
    <row r="569" spans="1:20" ht="12.75">
      <c r="A569" s="100" t="s">
        <v>185</v>
      </c>
      <c r="B569" s="104" t="s">
        <v>239</v>
      </c>
      <c r="C569" s="102">
        <f>C567-C568</f>
        <v>0</v>
      </c>
      <c r="D569" s="81"/>
      <c r="E569" s="102">
        <f>E567-E568</f>
        <v>-1</v>
      </c>
      <c r="F569" s="129">
        <f>C569+E569</f>
        <v>-1</v>
      </c>
      <c r="G569" s="82"/>
      <c r="H569" s="102">
        <f>H567-H568</f>
        <v>0</v>
      </c>
      <c r="I569" s="102">
        <f aca="true" t="shared" si="81" ref="I569:T569">I567-I568</f>
        <v>0</v>
      </c>
      <c r="J569" s="102">
        <f t="shared" si="81"/>
        <v>0</v>
      </c>
      <c r="K569" s="102">
        <f t="shared" si="81"/>
        <v>0</v>
      </c>
      <c r="L569" s="102">
        <f t="shared" si="81"/>
        <v>0</v>
      </c>
      <c r="M569" s="102">
        <f t="shared" si="81"/>
        <v>0</v>
      </c>
      <c r="N569" s="102">
        <f t="shared" si="81"/>
        <v>0</v>
      </c>
      <c r="O569" s="102">
        <f t="shared" si="81"/>
        <v>0</v>
      </c>
      <c r="P569" s="102">
        <f t="shared" si="81"/>
        <v>0</v>
      </c>
      <c r="Q569" s="102">
        <f t="shared" si="81"/>
        <v>0</v>
      </c>
      <c r="R569" s="102">
        <f t="shared" si="81"/>
        <v>0</v>
      </c>
      <c r="S569" s="102">
        <f t="shared" si="81"/>
        <v>0</v>
      </c>
      <c r="T569" s="102">
        <f t="shared" si="81"/>
        <v>0</v>
      </c>
    </row>
    <row r="570" spans="1:20" ht="12.75">
      <c r="A570" s="140"/>
      <c r="B570" s="141" t="s">
        <v>240</v>
      </c>
      <c r="C570" s="142">
        <f>C551+C553+C556+C559</f>
        <v>2265</v>
      </c>
      <c r="D570" s="143"/>
      <c r="E570" s="144">
        <f>E551+E553+E556+E559</f>
        <v>-3066</v>
      </c>
      <c r="F570" s="144">
        <f>SUM(C570:E570)</f>
        <v>-801</v>
      </c>
      <c r="G570" s="145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</row>
    <row r="571" spans="1:20" ht="12.75">
      <c r="A571" s="136"/>
      <c r="B571" s="147" t="s">
        <v>241</v>
      </c>
      <c r="C571" s="148"/>
      <c r="D571" s="143"/>
      <c r="E571" s="148"/>
      <c r="F571" s="138">
        <f>IF(F570&gt;0,F570,0)</f>
        <v>0</v>
      </c>
      <c r="G571" s="146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</row>
    <row r="572" spans="1:20" ht="12.75">
      <c r="A572" s="136"/>
      <c r="B572" s="147" t="s">
        <v>242</v>
      </c>
      <c r="C572" s="148"/>
      <c r="D572" s="143"/>
      <c r="E572" s="148"/>
      <c r="F572" s="138">
        <f>IF(F570&lt;0,-F570,0)</f>
        <v>801</v>
      </c>
      <c r="G572" s="146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</row>
    <row r="573" spans="1:20" ht="12.75">
      <c r="A573" s="74"/>
      <c r="B573" s="74"/>
      <c r="C573" s="75" t="s">
        <v>270</v>
      </c>
      <c r="D573" s="75"/>
      <c r="E573" s="76" t="s">
        <v>194</v>
      </c>
      <c r="F573" s="76" t="s">
        <v>176</v>
      </c>
      <c r="G573" s="76"/>
      <c r="H573" s="77" t="s">
        <v>114</v>
      </c>
      <c r="I573" s="77" t="s">
        <v>115</v>
      </c>
      <c r="J573" s="77" t="s">
        <v>116</v>
      </c>
      <c r="K573" s="77" t="s">
        <v>170</v>
      </c>
      <c r="L573" s="77"/>
      <c r="M573" s="77" t="s">
        <v>171</v>
      </c>
      <c r="N573" s="77"/>
      <c r="O573" s="77" t="s">
        <v>169</v>
      </c>
      <c r="P573" s="77" t="s">
        <v>97</v>
      </c>
      <c r="Q573" s="77" t="s">
        <v>118</v>
      </c>
      <c r="R573" s="77" t="s">
        <v>119</v>
      </c>
      <c r="S573" s="77" t="s">
        <v>120</v>
      </c>
      <c r="T573" s="77" t="s">
        <v>112</v>
      </c>
    </row>
    <row r="574" spans="1:20" ht="12.75">
      <c r="A574" s="79" t="s">
        <v>195</v>
      </c>
      <c r="B574" s="80" t="s">
        <v>282</v>
      </c>
      <c r="C574" s="81" t="s">
        <v>197</v>
      </c>
      <c r="D574" s="81"/>
      <c r="E574" s="82" t="s">
        <v>198</v>
      </c>
      <c r="F574" s="82" t="s">
        <v>199</v>
      </c>
      <c r="G574" s="82"/>
      <c r="H574" s="83" t="s">
        <v>121</v>
      </c>
      <c r="I574" s="83" t="s">
        <v>122</v>
      </c>
      <c r="J574" s="83" t="s">
        <v>172</v>
      </c>
      <c r="K574" s="83" t="s">
        <v>124</v>
      </c>
      <c r="L574" s="83"/>
      <c r="M574" s="83" t="s">
        <v>173</v>
      </c>
      <c r="N574" s="83"/>
      <c r="O574" s="83" t="s">
        <v>163</v>
      </c>
      <c r="P574" s="83" t="s">
        <v>200</v>
      </c>
      <c r="Q574" s="83" t="s">
        <v>126</v>
      </c>
      <c r="R574" s="83" t="s">
        <v>123</v>
      </c>
      <c r="S574" s="83" t="s">
        <v>123</v>
      </c>
      <c r="T574" s="83" t="s">
        <v>174</v>
      </c>
    </row>
    <row r="575" spans="1:20" ht="12.75">
      <c r="A575" s="84" t="s">
        <v>201</v>
      </c>
      <c r="B575" s="85">
        <v>399823</v>
      </c>
      <c r="C575" s="86" t="s">
        <v>202</v>
      </c>
      <c r="D575" s="81"/>
      <c r="E575" s="82" t="s">
        <v>180</v>
      </c>
      <c r="F575" s="87" t="s">
        <v>177</v>
      </c>
      <c r="G575" s="82"/>
      <c r="H575" s="88"/>
      <c r="I575" s="89" t="s">
        <v>127</v>
      </c>
      <c r="J575" s="88"/>
      <c r="K575" s="83" t="s">
        <v>123</v>
      </c>
      <c r="L575" s="83"/>
      <c r="M575" s="89" t="s">
        <v>98</v>
      </c>
      <c r="N575" s="89"/>
      <c r="O575" s="89"/>
      <c r="P575" s="89"/>
      <c r="Q575" s="89" t="s">
        <v>175</v>
      </c>
      <c r="R575" s="89" t="s">
        <v>128</v>
      </c>
      <c r="S575" s="89" t="s">
        <v>128</v>
      </c>
      <c r="T575" s="89"/>
    </row>
    <row r="576" spans="1:20" ht="12.75">
      <c r="A576" s="74" t="s">
        <v>5</v>
      </c>
      <c r="B576" s="90" t="s">
        <v>203</v>
      </c>
      <c r="C576" s="91"/>
      <c r="D576" s="92"/>
      <c r="E576" s="93"/>
      <c r="F576" s="94"/>
      <c r="G576" s="82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</row>
    <row r="577" spans="1:20" ht="12.75">
      <c r="A577" s="95" t="s">
        <v>60</v>
      </c>
      <c r="B577" s="96" t="s">
        <v>204</v>
      </c>
      <c r="C577" s="97">
        <v>14916</v>
      </c>
      <c r="D577" s="92"/>
      <c r="E577" s="98"/>
      <c r="F577" s="99"/>
      <c r="G577" s="82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</row>
    <row r="578" spans="1:20" ht="12.75">
      <c r="A578" s="95" t="s">
        <v>61</v>
      </c>
      <c r="B578" s="96" t="s">
        <v>205</v>
      </c>
      <c r="C578" s="97">
        <v>0</v>
      </c>
      <c r="D578" s="92"/>
      <c r="E578" s="98"/>
      <c r="F578" s="99"/>
      <c r="G578" s="82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</row>
    <row r="579" spans="1:20" ht="12.75">
      <c r="A579" s="100" t="s">
        <v>64</v>
      </c>
      <c r="B579" s="101" t="s">
        <v>206</v>
      </c>
      <c r="C579" s="102">
        <f>SUM(C577:C578)</f>
        <v>14916</v>
      </c>
      <c r="D579" s="92"/>
      <c r="E579" s="98"/>
      <c r="F579" s="99"/>
      <c r="G579" s="82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</row>
    <row r="580" spans="1:20" ht="12.75">
      <c r="A580" s="100" t="s">
        <v>66</v>
      </c>
      <c r="B580" s="101" t="s">
        <v>207</v>
      </c>
      <c r="C580" s="103">
        <v>0</v>
      </c>
      <c r="D580" s="92"/>
      <c r="E580" s="98"/>
      <c r="F580" s="99"/>
      <c r="G580" s="82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</row>
    <row r="581" spans="1:20" ht="12.75">
      <c r="A581" s="95" t="s">
        <v>63</v>
      </c>
      <c r="B581" s="96" t="s">
        <v>208</v>
      </c>
      <c r="C581" s="97">
        <v>0</v>
      </c>
      <c r="D581" s="92"/>
      <c r="E581" s="98"/>
      <c r="F581" s="99"/>
      <c r="G581" s="82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</row>
    <row r="582" spans="1:20" ht="12.75">
      <c r="A582" s="95" t="s">
        <v>113</v>
      </c>
      <c r="B582" s="96" t="s">
        <v>209</v>
      </c>
      <c r="C582" s="97">
        <v>1324</v>
      </c>
      <c r="D582" s="92"/>
      <c r="E582" s="98"/>
      <c r="F582" s="99"/>
      <c r="G582" s="82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</row>
    <row r="583" spans="1:20" ht="12.75">
      <c r="A583" s="95" t="s">
        <v>12</v>
      </c>
      <c r="B583" s="96" t="s">
        <v>210</v>
      </c>
      <c r="C583" s="97">
        <v>0</v>
      </c>
      <c r="D583" s="92"/>
      <c r="E583" s="98"/>
      <c r="F583" s="99"/>
      <c r="G583" s="82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</row>
    <row r="584" spans="1:20" ht="12.75">
      <c r="A584" s="100" t="s">
        <v>14</v>
      </c>
      <c r="B584" s="101" t="s">
        <v>211</v>
      </c>
      <c r="C584" s="102">
        <f>SUM(C581:C583)</f>
        <v>1324</v>
      </c>
      <c r="D584" s="92"/>
      <c r="E584" s="98"/>
      <c r="F584" s="99"/>
      <c r="G584" s="82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</row>
    <row r="585" spans="1:20" ht="12.75">
      <c r="A585" s="95" t="s">
        <v>16</v>
      </c>
      <c r="B585" s="96" t="s">
        <v>212</v>
      </c>
      <c r="C585" s="97">
        <v>0</v>
      </c>
      <c r="D585" s="92"/>
      <c r="E585" s="98"/>
      <c r="F585" s="99"/>
      <c r="G585" s="82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</row>
    <row r="586" spans="1:20" ht="12.75">
      <c r="A586" s="95" t="s">
        <v>17</v>
      </c>
      <c r="B586" s="96" t="s">
        <v>213</v>
      </c>
      <c r="C586" s="97">
        <v>709</v>
      </c>
      <c r="D586" s="92"/>
      <c r="E586" s="98"/>
      <c r="F586" s="99"/>
      <c r="G586" s="82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</row>
    <row r="587" spans="1:20" ht="12.75">
      <c r="A587" s="95" t="s">
        <v>19</v>
      </c>
      <c r="B587" s="96" t="s">
        <v>214</v>
      </c>
      <c r="C587" s="97">
        <v>0</v>
      </c>
      <c r="D587" s="92"/>
      <c r="E587" s="98"/>
      <c r="F587" s="99"/>
      <c r="G587" s="82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</row>
    <row r="588" spans="1:20" ht="12.75">
      <c r="A588" s="100" t="s">
        <v>20</v>
      </c>
      <c r="B588" s="101" t="s">
        <v>215</v>
      </c>
      <c r="C588" s="102">
        <f>SUM(C585:C587)</f>
        <v>709</v>
      </c>
      <c r="D588" s="92"/>
      <c r="E588" s="98"/>
      <c r="F588" s="99"/>
      <c r="G588" s="82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</row>
    <row r="589" spans="1:20" ht="12.75">
      <c r="A589" s="100" t="s">
        <v>21</v>
      </c>
      <c r="B589" s="101" t="s">
        <v>216</v>
      </c>
      <c r="C589" s="102">
        <f>C584-C588</f>
        <v>615</v>
      </c>
      <c r="D589" s="92"/>
      <c r="E589" s="98"/>
      <c r="F589" s="99"/>
      <c r="G589" s="82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</row>
    <row r="590" spans="1:20" ht="12.75">
      <c r="A590" s="95" t="s">
        <v>22</v>
      </c>
      <c r="B590" s="96" t="s">
        <v>217</v>
      </c>
      <c r="C590" s="97">
        <v>0</v>
      </c>
      <c r="D590" s="92"/>
      <c r="E590" s="98"/>
      <c r="F590" s="99"/>
      <c r="G590" s="82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</row>
    <row r="591" spans="1:20" ht="12.75">
      <c r="A591" s="95" t="s">
        <v>23</v>
      </c>
      <c r="B591" s="96" t="s">
        <v>218</v>
      </c>
      <c r="C591" s="97">
        <v>0</v>
      </c>
      <c r="D591" s="92"/>
      <c r="E591" s="98"/>
      <c r="F591" s="99"/>
      <c r="G591" s="82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</row>
    <row r="592" spans="1:20" ht="12.75">
      <c r="A592" s="100" t="s">
        <v>24</v>
      </c>
      <c r="B592" s="104" t="s">
        <v>219</v>
      </c>
      <c r="C592" s="102">
        <f>SUM(C590:C591)</f>
        <v>0</v>
      </c>
      <c r="D592" s="92"/>
      <c r="E592" s="98"/>
      <c r="F592" s="99"/>
      <c r="G592" s="82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</row>
    <row r="593" spans="1:20" ht="12.75">
      <c r="A593" s="100" t="s">
        <v>25</v>
      </c>
      <c r="B593" s="104" t="s">
        <v>220</v>
      </c>
      <c r="C593" s="103">
        <v>0</v>
      </c>
      <c r="D593" s="92"/>
      <c r="E593" s="98"/>
      <c r="F593" s="99"/>
      <c r="G593" s="82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</row>
    <row r="594" spans="1:20" ht="12.75">
      <c r="A594" s="100" t="s">
        <v>26</v>
      </c>
      <c r="B594" s="101" t="s">
        <v>221</v>
      </c>
      <c r="C594" s="105">
        <f>C579+C580+C589-C592-C593</f>
        <v>15531</v>
      </c>
      <c r="D594" s="92"/>
      <c r="E594" s="98"/>
      <c r="F594" s="99"/>
      <c r="G594" s="82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</row>
    <row r="595" spans="1:20" ht="12.75">
      <c r="A595" s="95" t="s">
        <v>28</v>
      </c>
      <c r="B595" s="96" t="s">
        <v>222</v>
      </c>
      <c r="C595" s="97">
        <v>0</v>
      </c>
      <c r="D595" s="92"/>
      <c r="E595" s="98"/>
      <c r="F595" s="99"/>
      <c r="G595" s="82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</row>
    <row r="596" spans="1:20" ht="12.75">
      <c r="A596" s="95" t="s">
        <v>29</v>
      </c>
      <c r="B596" s="96" t="s">
        <v>223</v>
      </c>
      <c r="C596" s="97">
        <v>0</v>
      </c>
      <c r="D596" s="92"/>
      <c r="E596" s="98"/>
      <c r="F596" s="99"/>
      <c r="G596" s="82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</row>
    <row r="597" spans="1:20" ht="12.75">
      <c r="A597" s="95" t="s">
        <v>34</v>
      </c>
      <c r="B597" s="96" t="s">
        <v>224</v>
      </c>
      <c r="C597" s="97">
        <v>25766</v>
      </c>
      <c r="D597" s="92"/>
      <c r="E597" s="98"/>
      <c r="F597" s="99"/>
      <c r="G597" s="82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</row>
    <row r="598" spans="1:20" ht="12.75">
      <c r="A598" s="95" t="s">
        <v>35</v>
      </c>
      <c r="B598" s="96" t="s">
        <v>225</v>
      </c>
      <c r="C598" s="97">
        <v>0</v>
      </c>
      <c r="D598" s="92"/>
      <c r="E598" s="98"/>
      <c r="F598" s="99"/>
      <c r="G598" s="82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</row>
    <row r="599" spans="1:20" ht="12.75">
      <c r="A599" s="100" t="s">
        <v>67</v>
      </c>
      <c r="B599" s="104" t="s">
        <v>226</v>
      </c>
      <c r="C599" s="106">
        <f>SUM(C595:C598)</f>
        <v>25766</v>
      </c>
      <c r="D599" s="92"/>
      <c r="E599" s="98"/>
      <c r="F599" s="99"/>
      <c r="G599" s="82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</row>
    <row r="600" spans="1:20" ht="12.75">
      <c r="A600" s="95" t="s">
        <v>102</v>
      </c>
      <c r="B600" s="96" t="s">
        <v>227</v>
      </c>
      <c r="C600" s="107">
        <v>-5776</v>
      </c>
      <c r="D600" s="92"/>
      <c r="E600" s="98"/>
      <c r="F600" s="99"/>
      <c r="G600" s="82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</row>
    <row r="601" spans="1:20" ht="12.75">
      <c r="A601" s="108" t="s">
        <v>129</v>
      </c>
      <c r="B601" s="109" t="s">
        <v>228</v>
      </c>
      <c r="C601" s="110">
        <f>C594+C599+C600</f>
        <v>35521</v>
      </c>
      <c r="D601" s="92"/>
      <c r="E601" s="111"/>
      <c r="F601" s="112">
        <f>C601</f>
        <v>35521</v>
      </c>
      <c r="G601" s="113"/>
      <c r="H601" s="114">
        <v>7098</v>
      </c>
      <c r="I601" s="114">
        <v>1019</v>
      </c>
      <c r="J601" s="114">
        <v>19491</v>
      </c>
      <c r="K601" s="114"/>
      <c r="L601" s="114"/>
      <c r="M601" s="114"/>
      <c r="N601" s="114"/>
      <c r="O601" s="114">
        <v>0</v>
      </c>
      <c r="P601" s="114">
        <v>0</v>
      </c>
      <c r="Q601" s="114">
        <v>6013</v>
      </c>
      <c r="R601" s="114">
        <v>0</v>
      </c>
      <c r="S601" s="114">
        <v>1900</v>
      </c>
      <c r="T601" s="112">
        <f>SUM(H601:S601)</f>
        <v>35521</v>
      </c>
    </row>
    <row r="602" spans="1:20" ht="12.75">
      <c r="A602" s="95" t="s">
        <v>130</v>
      </c>
      <c r="B602" s="96" t="s">
        <v>229</v>
      </c>
      <c r="C602" s="97">
        <v>0</v>
      </c>
      <c r="D602" s="92"/>
      <c r="E602" s="115"/>
      <c r="F602" s="116"/>
      <c r="G602" s="117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</row>
    <row r="603" spans="1:20" ht="12.75">
      <c r="A603" s="95" t="s">
        <v>131</v>
      </c>
      <c r="B603" s="96" t="s">
        <v>230</v>
      </c>
      <c r="C603" s="97">
        <v>0</v>
      </c>
      <c r="D603" s="92"/>
      <c r="E603" s="118">
        <v>-18938</v>
      </c>
      <c r="F603" s="119">
        <f>E603</f>
        <v>-18938</v>
      </c>
      <c r="G603" s="82"/>
      <c r="H603" s="120">
        <v>-897</v>
      </c>
      <c r="I603" s="120">
        <v>605</v>
      </c>
      <c r="J603" s="120">
        <v>-18670</v>
      </c>
      <c r="K603" s="120"/>
      <c r="L603" s="120"/>
      <c r="M603" s="120"/>
      <c r="N603" s="120"/>
      <c r="O603" s="120">
        <v>0</v>
      </c>
      <c r="P603" s="120">
        <v>0</v>
      </c>
      <c r="Q603" s="120">
        <v>24</v>
      </c>
      <c r="R603" s="120">
        <v>0</v>
      </c>
      <c r="S603" s="120">
        <v>0</v>
      </c>
      <c r="T603" s="121">
        <f>SUM(H603:S603)</f>
        <v>-18938</v>
      </c>
    </row>
    <row r="604" spans="1:20" ht="12.75">
      <c r="A604" s="108" t="s">
        <v>108</v>
      </c>
      <c r="B604" s="109" t="s">
        <v>231</v>
      </c>
      <c r="C604" s="110">
        <f>SUM(C601:C603)</f>
        <v>35521</v>
      </c>
      <c r="D604" s="122"/>
      <c r="E604" s="112">
        <f>E603</f>
        <v>-18938</v>
      </c>
      <c r="F604" s="112">
        <f>SUM(C604:E604)</f>
        <v>16583</v>
      </c>
      <c r="G604" s="113"/>
      <c r="H604" s="112">
        <f>H601+H603</f>
        <v>6201</v>
      </c>
      <c r="I604" s="112">
        <f aca="true" t="shared" si="82" ref="I604:T604">I601+I603</f>
        <v>1624</v>
      </c>
      <c r="J604" s="112">
        <f t="shared" si="82"/>
        <v>821</v>
      </c>
      <c r="K604" s="112">
        <f t="shared" si="82"/>
        <v>0</v>
      </c>
      <c r="L604" s="112">
        <f t="shared" si="82"/>
        <v>0</v>
      </c>
      <c r="M604" s="112">
        <f t="shared" si="82"/>
        <v>0</v>
      </c>
      <c r="N604" s="112">
        <f t="shared" si="82"/>
        <v>0</v>
      </c>
      <c r="O604" s="112">
        <f t="shared" si="82"/>
        <v>0</v>
      </c>
      <c r="P604" s="112">
        <f t="shared" si="82"/>
        <v>0</v>
      </c>
      <c r="Q604" s="112">
        <f t="shared" si="82"/>
        <v>6037</v>
      </c>
      <c r="R604" s="112">
        <f t="shared" si="82"/>
        <v>0</v>
      </c>
      <c r="S604" s="112">
        <f t="shared" si="82"/>
        <v>1900</v>
      </c>
      <c r="T604" s="112">
        <f t="shared" si="82"/>
        <v>16583</v>
      </c>
    </row>
    <row r="605" spans="1:20" ht="12.75">
      <c r="A605" s="74" t="s">
        <v>103</v>
      </c>
      <c r="B605" s="90" t="s">
        <v>232</v>
      </c>
      <c r="C605" s="123">
        <v>0</v>
      </c>
      <c r="D605" s="81"/>
      <c r="E605" s="120"/>
      <c r="F605" s="124"/>
      <c r="G605" s="82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</row>
    <row r="606" spans="1:20" ht="12.75">
      <c r="A606" s="125" t="s">
        <v>132</v>
      </c>
      <c r="B606" s="126" t="s">
        <v>233</v>
      </c>
      <c r="C606" s="123">
        <v>19358</v>
      </c>
      <c r="D606" s="81"/>
      <c r="E606" s="120">
        <v>-2775</v>
      </c>
      <c r="F606" s="119">
        <f>SUM(C606:E606)</f>
        <v>16583</v>
      </c>
      <c r="G606" s="82"/>
      <c r="H606" s="120">
        <v>6201</v>
      </c>
      <c r="I606" s="120">
        <v>1624</v>
      </c>
      <c r="J606" s="120">
        <v>821</v>
      </c>
      <c r="K606" s="120"/>
      <c r="L606" s="120"/>
      <c r="M606" s="120"/>
      <c r="N606" s="120"/>
      <c r="O606" s="120">
        <v>0</v>
      </c>
      <c r="P606" s="120">
        <v>0</v>
      </c>
      <c r="Q606" s="120">
        <v>6037</v>
      </c>
      <c r="R606" s="120">
        <v>0</v>
      </c>
      <c r="S606" s="120">
        <v>1900</v>
      </c>
      <c r="T606" s="121">
        <f>SUM(H606:S606)</f>
        <v>16583</v>
      </c>
    </row>
    <row r="607" spans="1:20" ht="12.75">
      <c r="A607" s="108"/>
      <c r="B607" s="127" t="s">
        <v>234</v>
      </c>
      <c r="C607" s="128">
        <f>SUM(C605:C606)</f>
        <v>19358</v>
      </c>
      <c r="D607" s="81"/>
      <c r="E607" s="128">
        <f>SUM(E605:E606)</f>
        <v>-2775</v>
      </c>
      <c r="F607" s="128">
        <f>SUM(F605:F606)</f>
        <v>16583</v>
      </c>
      <c r="G607" s="113"/>
      <c r="H607" s="128">
        <f>SUM(H605:H606)</f>
        <v>6201</v>
      </c>
      <c r="I607" s="128">
        <f aca="true" t="shared" si="83" ref="I607:T607">SUM(I605:I606)</f>
        <v>1624</v>
      </c>
      <c r="J607" s="128">
        <f t="shared" si="83"/>
        <v>821</v>
      </c>
      <c r="K607" s="128">
        <f t="shared" si="83"/>
        <v>0</v>
      </c>
      <c r="L607" s="128">
        <f t="shared" si="83"/>
        <v>0</v>
      </c>
      <c r="M607" s="128">
        <f t="shared" si="83"/>
        <v>0</v>
      </c>
      <c r="N607" s="128">
        <f t="shared" si="83"/>
        <v>0</v>
      </c>
      <c r="O607" s="128">
        <f t="shared" si="83"/>
        <v>0</v>
      </c>
      <c r="P607" s="128">
        <f t="shared" si="83"/>
        <v>0</v>
      </c>
      <c r="Q607" s="128">
        <f t="shared" si="83"/>
        <v>6037</v>
      </c>
      <c r="R607" s="128">
        <f t="shared" si="83"/>
        <v>0</v>
      </c>
      <c r="S607" s="128">
        <f t="shared" si="83"/>
        <v>1900</v>
      </c>
      <c r="T607" s="128">
        <f t="shared" si="83"/>
        <v>16583</v>
      </c>
    </row>
    <row r="608" spans="1:20" ht="12.75">
      <c r="A608" s="100" t="s">
        <v>107</v>
      </c>
      <c r="B608" s="104" t="s">
        <v>235</v>
      </c>
      <c r="C608" s="103">
        <v>17458</v>
      </c>
      <c r="D608" s="81"/>
      <c r="E608" s="129">
        <f>F608-C608</f>
        <v>-2775</v>
      </c>
      <c r="F608" s="129">
        <f>H607+I607+J607+Q607</f>
        <v>14683</v>
      </c>
      <c r="G608" s="82"/>
      <c r="H608" s="129">
        <f>H607</f>
        <v>6201</v>
      </c>
      <c r="I608" s="129">
        <f>I607</f>
        <v>1624</v>
      </c>
      <c r="J608" s="129">
        <f>J607</f>
        <v>821</v>
      </c>
      <c r="K608" s="129">
        <f aca="true" t="shared" si="84" ref="K608:P608">K607</f>
        <v>0</v>
      </c>
      <c r="L608" s="129">
        <f t="shared" si="84"/>
        <v>0</v>
      </c>
      <c r="M608" s="129">
        <f t="shared" si="84"/>
        <v>0</v>
      </c>
      <c r="N608" s="129">
        <f t="shared" si="84"/>
        <v>0</v>
      </c>
      <c r="O608" s="129">
        <f t="shared" si="84"/>
        <v>0</v>
      </c>
      <c r="P608" s="129">
        <f t="shared" si="84"/>
        <v>0</v>
      </c>
      <c r="Q608" s="129">
        <f>Q607</f>
        <v>6037</v>
      </c>
      <c r="R608" s="130"/>
      <c r="S608" s="130"/>
      <c r="T608" s="129">
        <f>SUM(H608:S608)</f>
        <v>14683</v>
      </c>
    </row>
    <row r="609" spans="1:20" ht="12.75">
      <c r="A609" s="100" t="s">
        <v>133</v>
      </c>
      <c r="B609" s="104" t="s">
        <v>236</v>
      </c>
      <c r="C609" s="102">
        <f>C607-C608</f>
        <v>1900</v>
      </c>
      <c r="D609" s="81"/>
      <c r="E609" s="129">
        <f>F609-C609</f>
        <v>0</v>
      </c>
      <c r="F609" s="131">
        <f>F607-F608</f>
        <v>1900</v>
      </c>
      <c r="G609" s="82"/>
      <c r="H609" s="131">
        <f>H607-H608</f>
        <v>0</v>
      </c>
      <c r="I609" s="131">
        <f aca="true" t="shared" si="85" ref="I609:T609">I607-I608</f>
        <v>0</v>
      </c>
      <c r="J609" s="131">
        <f t="shared" si="85"/>
        <v>0</v>
      </c>
      <c r="K609" s="131">
        <f t="shared" si="85"/>
        <v>0</v>
      </c>
      <c r="L609" s="131">
        <f t="shared" si="85"/>
        <v>0</v>
      </c>
      <c r="M609" s="131">
        <f t="shared" si="85"/>
        <v>0</v>
      </c>
      <c r="N609" s="131">
        <f t="shared" si="85"/>
        <v>0</v>
      </c>
      <c r="O609" s="131">
        <f t="shared" si="85"/>
        <v>0</v>
      </c>
      <c r="P609" s="131">
        <f t="shared" si="85"/>
        <v>0</v>
      </c>
      <c r="Q609" s="131">
        <f t="shared" si="85"/>
        <v>0</v>
      </c>
      <c r="R609" s="131">
        <f t="shared" si="85"/>
        <v>0</v>
      </c>
      <c r="S609" s="131">
        <f t="shared" si="85"/>
        <v>1900</v>
      </c>
      <c r="T609" s="131">
        <f t="shared" si="85"/>
        <v>1900</v>
      </c>
    </row>
    <row r="610" spans="1:20" ht="12.75">
      <c r="A610" s="132"/>
      <c r="B610" s="133"/>
      <c r="C610" s="134"/>
      <c r="D610" s="81"/>
      <c r="E610" s="135"/>
      <c r="F610" s="135"/>
      <c r="G610" s="82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</row>
    <row r="611" spans="1:20" ht="12.75">
      <c r="A611" s="136" t="s">
        <v>104</v>
      </c>
      <c r="B611" s="137" t="s">
        <v>237</v>
      </c>
      <c r="C611" s="138">
        <f>C604-C607</f>
        <v>16163</v>
      </c>
      <c r="D611" s="81"/>
      <c r="E611" s="138">
        <f>E604-E607</f>
        <v>-16163</v>
      </c>
      <c r="F611" s="138">
        <f>F604-F607</f>
        <v>0</v>
      </c>
      <c r="G611" s="113"/>
      <c r="H611" s="138">
        <f>H604-H607</f>
        <v>0</v>
      </c>
      <c r="I611" s="138">
        <f aca="true" t="shared" si="86" ref="I611:T611">I604-I607</f>
        <v>0</v>
      </c>
      <c r="J611" s="138">
        <f t="shared" si="86"/>
        <v>0</v>
      </c>
      <c r="K611" s="138">
        <f t="shared" si="86"/>
        <v>0</v>
      </c>
      <c r="L611" s="138">
        <f t="shared" si="86"/>
        <v>0</v>
      </c>
      <c r="M611" s="138">
        <f t="shared" si="86"/>
        <v>0</v>
      </c>
      <c r="N611" s="138">
        <f t="shared" si="86"/>
        <v>0</v>
      </c>
      <c r="O611" s="138">
        <f t="shared" si="86"/>
        <v>0</v>
      </c>
      <c r="P611" s="138">
        <f t="shared" si="86"/>
        <v>0</v>
      </c>
      <c r="Q611" s="138">
        <f t="shared" si="86"/>
        <v>0</v>
      </c>
      <c r="R611" s="138">
        <f t="shared" si="86"/>
        <v>0</v>
      </c>
      <c r="S611" s="138">
        <f t="shared" si="86"/>
        <v>0</v>
      </c>
      <c r="T611" s="138">
        <f t="shared" si="86"/>
        <v>0</v>
      </c>
    </row>
    <row r="612" spans="1:20" ht="12.75">
      <c r="A612" s="74" t="s">
        <v>184</v>
      </c>
      <c r="B612" s="90" t="s">
        <v>238</v>
      </c>
      <c r="C612" s="139">
        <v>0</v>
      </c>
      <c r="D612" s="81"/>
      <c r="E612" s="139">
        <v>-16163</v>
      </c>
      <c r="F612" s="129">
        <f>C612+E612</f>
        <v>-16163</v>
      </c>
      <c r="G612" s="82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</row>
    <row r="613" spans="1:20" ht="12.75">
      <c r="A613" s="100" t="s">
        <v>185</v>
      </c>
      <c r="B613" s="104" t="s">
        <v>239</v>
      </c>
      <c r="C613" s="102">
        <f>C611-C612</f>
        <v>16163</v>
      </c>
      <c r="D613" s="81"/>
      <c r="E613" s="102">
        <f>E611-E612</f>
        <v>0</v>
      </c>
      <c r="F613" s="129">
        <f>C613+E613</f>
        <v>16163</v>
      </c>
      <c r="G613" s="82"/>
      <c r="H613" s="102">
        <f>H611-H612</f>
        <v>0</v>
      </c>
      <c r="I613" s="102">
        <f aca="true" t="shared" si="87" ref="I613:T613">I611-I612</f>
        <v>0</v>
      </c>
      <c r="J613" s="102">
        <f t="shared" si="87"/>
        <v>0</v>
      </c>
      <c r="K613" s="102">
        <f t="shared" si="87"/>
        <v>0</v>
      </c>
      <c r="L613" s="102">
        <f t="shared" si="87"/>
        <v>0</v>
      </c>
      <c r="M613" s="102">
        <f t="shared" si="87"/>
        <v>0</v>
      </c>
      <c r="N613" s="102">
        <f t="shared" si="87"/>
        <v>0</v>
      </c>
      <c r="O613" s="102">
        <f t="shared" si="87"/>
        <v>0</v>
      </c>
      <c r="P613" s="102">
        <f t="shared" si="87"/>
        <v>0</v>
      </c>
      <c r="Q613" s="102">
        <f t="shared" si="87"/>
        <v>0</v>
      </c>
      <c r="R613" s="102">
        <f t="shared" si="87"/>
        <v>0</v>
      </c>
      <c r="S613" s="102">
        <f t="shared" si="87"/>
        <v>0</v>
      </c>
      <c r="T613" s="102">
        <f t="shared" si="87"/>
        <v>0</v>
      </c>
    </row>
    <row r="614" spans="1:20" ht="12.75">
      <c r="A614" s="140"/>
      <c r="B614" s="141" t="s">
        <v>240</v>
      </c>
      <c r="C614" s="142">
        <f>C595+C597+C600+C603</f>
        <v>19990</v>
      </c>
      <c r="D614" s="143"/>
      <c r="E614" s="144">
        <f>E595+E597+E600+E603</f>
        <v>-18938</v>
      </c>
      <c r="F614" s="144">
        <f>SUM(C614:E614)</f>
        <v>1052</v>
      </c>
      <c r="G614" s="145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</row>
    <row r="615" spans="1:20" ht="12.75">
      <c r="A615" s="136"/>
      <c r="B615" s="147" t="s">
        <v>241</v>
      </c>
      <c r="C615" s="148"/>
      <c r="D615" s="143"/>
      <c r="E615" s="148"/>
      <c r="F615" s="138">
        <f>IF(F614&gt;0,F614,0)</f>
        <v>1052</v>
      </c>
      <c r="G615" s="146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</row>
    <row r="616" spans="1:20" ht="12.75">
      <c r="A616" s="136"/>
      <c r="B616" s="147" t="s">
        <v>242</v>
      </c>
      <c r="C616" s="148"/>
      <c r="D616" s="143"/>
      <c r="E616" s="148"/>
      <c r="F616" s="138">
        <f>IF(F614&lt;0,-F614,0)</f>
        <v>0</v>
      </c>
      <c r="G616" s="146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</row>
    <row r="617" spans="1:20" ht="12.75">
      <c r="A617" s="74"/>
      <c r="B617" s="74"/>
      <c r="C617" s="75" t="s">
        <v>270</v>
      </c>
      <c r="D617" s="75"/>
      <c r="E617" s="76" t="s">
        <v>194</v>
      </c>
      <c r="F617" s="76" t="s">
        <v>176</v>
      </c>
      <c r="G617" s="76"/>
      <c r="H617" s="77" t="s">
        <v>114</v>
      </c>
      <c r="I617" s="77" t="s">
        <v>115</v>
      </c>
      <c r="J617" s="77" t="s">
        <v>116</v>
      </c>
      <c r="K617" s="77" t="s">
        <v>170</v>
      </c>
      <c r="L617" s="77"/>
      <c r="M617" s="77" t="s">
        <v>171</v>
      </c>
      <c r="N617" s="77"/>
      <c r="O617" s="77" t="s">
        <v>169</v>
      </c>
      <c r="P617" s="77" t="s">
        <v>97</v>
      </c>
      <c r="Q617" s="77" t="s">
        <v>118</v>
      </c>
      <c r="R617" s="77" t="s">
        <v>119</v>
      </c>
      <c r="S617" s="77" t="s">
        <v>120</v>
      </c>
      <c r="T617" s="77" t="s">
        <v>112</v>
      </c>
    </row>
    <row r="618" spans="1:20" ht="12.75">
      <c r="A618" s="79" t="s">
        <v>195</v>
      </c>
      <c r="B618" s="80" t="s">
        <v>283</v>
      </c>
      <c r="C618" s="81" t="s">
        <v>197</v>
      </c>
      <c r="D618" s="81"/>
      <c r="E618" s="82" t="s">
        <v>198</v>
      </c>
      <c r="F618" s="82" t="s">
        <v>199</v>
      </c>
      <c r="G618" s="82"/>
      <c r="H618" s="83" t="s">
        <v>121</v>
      </c>
      <c r="I618" s="83" t="s">
        <v>122</v>
      </c>
      <c r="J618" s="83" t="s">
        <v>172</v>
      </c>
      <c r="K618" s="83" t="s">
        <v>124</v>
      </c>
      <c r="L618" s="83"/>
      <c r="M618" s="83" t="s">
        <v>173</v>
      </c>
      <c r="N618" s="83"/>
      <c r="O618" s="83" t="s">
        <v>163</v>
      </c>
      <c r="P618" s="83" t="s">
        <v>200</v>
      </c>
      <c r="Q618" s="83" t="s">
        <v>126</v>
      </c>
      <c r="R618" s="83" t="s">
        <v>123</v>
      </c>
      <c r="S618" s="83" t="s">
        <v>123</v>
      </c>
      <c r="T618" s="83" t="s">
        <v>174</v>
      </c>
    </row>
    <row r="619" spans="1:20" ht="12.75">
      <c r="A619" s="84" t="s">
        <v>201</v>
      </c>
      <c r="B619" s="85">
        <v>398358</v>
      </c>
      <c r="C619" s="86" t="s">
        <v>202</v>
      </c>
      <c r="D619" s="81"/>
      <c r="E619" s="82" t="s">
        <v>180</v>
      </c>
      <c r="F619" s="87" t="s">
        <v>177</v>
      </c>
      <c r="G619" s="82"/>
      <c r="H619" s="88"/>
      <c r="I619" s="89" t="s">
        <v>127</v>
      </c>
      <c r="J619" s="88"/>
      <c r="K619" s="83" t="s">
        <v>123</v>
      </c>
      <c r="L619" s="83"/>
      <c r="M619" s="89" t="s">
        <v>98</v>
      </c>
      <c r="N619" s="89"/>
      <c r="O619" s="89"/>
      <c r="P619" s="89"/>
      <c r="Q619" s="89" t="s">
        <v>175</v>
      </c>
      <c r="R619" s="89" t="s">
        <v>128</v>
      </c>
      <c r="S619" s="89" t="s">
        <v>128</v>
      </c>
      <c r="T619" s="89"/>
    </row>
    <row r="620" spans="1:20" ht="12.75">
      <c r="A620" s="74" t="s">
        <v>5</v>
      </c>
      <c r="B620" s="90" t="s">
        <v>203</v>
      </c>
      <c r="C620" s="91"/>
      <c r="D620" s="92"/>
      <c r="E620" s="93"/>
      <c r="F620" s="94"/>
      <c r="G620" s="82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</row>
    <row r="621" spans="1:20" ht="12.75">
      <c r="A621" s="95" t="s">
        <v>60</v>
      </c>
      <c r="B621" s="96" t="s">
        <v>204</v>
      </c>
      <c r="C621" s="97">
        <v>26743</v>
      </c>
      <c r="D621" s="92"/>
      <c r="E621" s="98"/>
      <c r="F621" s="99"/>
      <c r="G621" s="82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</row>
    <row r="622" spans="1:20" ht="12.75">
      <c r="A622" s="95" t="s">
        <v>61</v>
      </c>
      <c r="B622" s="96" t="s">
        <v>205</v>
      </c>
      <c r="C622" s="97">
        <v>0</v>
      </c>
      <c r="D622" s="92"/>
      <c r="E622" s="98"/>
      <c r="F622" s="99"/>
      <c r="G622" s="82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</row>
    <row r="623" spans="1:20" ht="12.75">
      <c r="A623" s="100" t="s">
        <v>64</v>
      </c>
      <c r="B623" s="101" t="s">
        <v>206</v>
      </c>
      <c r="C623" s="102">
        <f>SUM(C621:C622)</f>
        <v>26743</v>
      </c>
      <c r="D623" s="92"/>
      <c r="E623" s="98"/>
      <c r="F623" s="99"/>
      <c r="G623" s="82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</row>
    <row r="624" spans="1:20" ht="12.75">
      <c r="A624" s="100" t="s">
        <v>66</v>
      </c>
      <c r="B624" s="101" t="s">
        <v>207</v>
      </c>
      <c r="C624" s="103">
        <v>0</v>
      </c>
      <c r="D624" s="92"/>
      <c r="E624" s="98"/>
      <c r="F624" s="99"/>
      <c r="G624" s="82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</row>
    <row r="625" spans="1:20" ht="12.75">
      <c r="A625" s="95" t="s">
        <v>63</v>
      </c>
      <c r="B625" s="96" t="s">
        <v>208</v>
      </c>
      <c r="C625" s="97">
        <v>1208</v>
      </c>
      <c r="D625" s="92"/>
      <c r="E625" s="98"/>
      <c r="F625" s="99"/>
      <c r="G625" s="82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</row>
    <row r="626" spans="1:20" ht="12.75">
      <c r="A626" s="95" t="s">
        <v>113</v>
      </c>
      <c r="B626" s="96" t="s">
        <v>209</v>
      </c>
      <c r="C626" s="97">
        <v>208</v>
      </c>
      <c r="D626" s="92"/>
      <c r="E626" s="98"/>
      <c r="F626" s="99"/>
      <c r="G626" s="82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</row>
    <row r="627" spans="1:20" ht="12.75">
      <c r="A627" s="95" t="s">
        <v>12</v>
      </c>
      <c r="B627" s="96" t="s">
        <v>210</v>
      </c>
      <c r="C627" s="97">
        <v>0</v>
      </c>
      <c r="D627" s="92"/>
      <c r="E627" s="98"/>
      <c r="F627" s="99"/>
      <c r="G627" s="82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</row>
    <row r="628" spans="1:20" ht="12.75">
      <c r="A628" s="100" t="s">
        <v>14</v>
      </c>
      <c r="B628" s="101" t="s">
        <v>211</v>
      </c>
      <c r="C628" s="102">
        <f>SUM(C625:C627)</f>
        <v>1416</v>
      </c>
      <c r="D628" s="92"/>
      <c r="E628" s="98"/>
      <c r="F628" s="99"/>
      <c r="G628" s="82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</row>
    <row r="629" spans="1:20" ht="12.75">
      <c r="A629" s="95" t="s">
        <v>16</v>
      </c>
      <c r="B629" s="96" t="s">
        <v>212</v>
      </c>
      <c r="C629" s="97">
        <v>1540</v>
      </c>
      <c r="D629" s="92"/>
      <c r="E629" s="98"/>
      <c r="F629" s="99"/>
      <c r="G629" s="82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</row>
    <row r="630" spans="1:20" ht="12.75">
      <c r="A630" s="95" t="s">
        <v>17</v>
      </c>
      <c r="B630" s="96" t="s">
        <v>213</v>
      </c>
      <c r="C630" s="97">
        <v>0</v>
      </c>
      <c r="D630" s="92"/>
      <c r="E630" s="98"/>
      <c r="F630" s="99"/>
      <c r="G630" s="82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</row>
    <row r="631" spans="1:20" ht="12.75">
      <c r="A631" s="95" t="s">
        <v>19</v>
      </c>
      <c r="B631" s="96" t="s">
        <v>214</v>
      </c>
      <c r="C631" s="97">
        <v>0</v>
      </c>
      <c r="D631" s="92"/>
      <c r="E631" s="98"/>
      <c r="F631" s="99"/>
      <c r="G631" s="82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</row>
    <row r="632" spans="1:20" ht="12.75">
      <c r="A632" s="100" t="s">
        <v>20</v>
      </c>
      <c r="B632" s="101" t="s">
        <v>215</v>
      </c>
      <c r="C632" s="102">
        <f>SUM(C629:C631)</f>
        <v>1540</v>
      </c>
      <c r="D632" s="92"/>
      <c r="E632" s="98"/>
      <c r="F632" s="99"/>
      <c r="G632" s="82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</row>
    <row r="633" spans="1:20" ht="12.75">
      <c r="A633" s="100" t="s">
        <v>21</v>
      </c>
      <c r="B633" s="101" t="s">
        <v>216</v>
      </c>
      <c r="C633" s="102">
        <f>C628-C632</f>
        <v>-124</v>
      </c>
      <c r="D633" s="92"/>
      <c r="E633" s="98"/>
      <c r="F633" s="99"/>
      <c r="G633" s="82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</row>
    <row r="634" spans="1:20" ht="12.75">
      <c r="A634" s="95" t="s">
        <v>22</v>
      </c>
      <c r="B634" s="96" t="s">
        <v>217</v>
      </c>
      <c r="C634" s="97">
        <v>0</v>
      </c>
      <c r="D634" s="92"/>
      <c r="E634" s="98"/>
      <c r="F634" s="99"/>
      <c r="G634" s="82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</row>
    <row r="635" spans="1:20" ht="12.75">
      <c r="A635" s="95" t="s">
        <v>23</v>
      </c>
      <c r="B635" s="96" t="s">
        <v>218</v>
      </c>
      <c r="C635" s="97">
        <v>0</v>
      </c>
      <c r="D635" s="92"/>
      <c r="E635" s="98"/>
      <c r="F635" s="99"/>
      <c r="G635" s="82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</row>
    <row r="636" spans="1:20" ht="12.75">
      <c r="A636" s="100" t="s">
        <v>24</v>
      </c>
      <c r="B636" s="104" t="s">
        <v>219</v>
      </c>
      <c r="C636" s="102">
        <f>SUM(C634:C635)</f>
        <v>0</v>
      </c>
      <c r="D636" s="92"/>
      <c r="E636" s="98"/>
      <c r="F636" s="99"/>
      <c r="G636" s="82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</row>
    <row r="637" spans="1:20" ht="12.75">
      <c r="A637" s="100" t="s">
        <v>25</v>
      </c>
      <c r="B637" s="104" t="s">
        <v>220</v>
      </c>
      <c r="C637" s="103">
        <v>0</v>
      </c>
      <c r="D637" s="92"/>
      <c r="E637" s="98"/>
      <c r="F637" s="99"/>
      <c r="G637" s="82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</row>
    <row r="638" spans="1:20" ht="12.75">
      <c r="A638" s="100" t="s">
        <v>26</v>
      </c>
      <c r="B638" s="101" t="s">
        <v>221</v>
      </c>
      <c r="C638" s="105">
        <f>C623+C624+C633-C636-C637</f>
        <v>26619</v>
      </c>
      <c r="D638" s="92"/>
      <c r="E638" s="98"/>
      <c r="F638" s="99"/>
      <c r="G638" s="82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</row>
    <row r="639" spans="1:20" ht="12.75">
      <c r="A639" s="95" t="s">
        <v>28</v>
      </c>
      <c r="B639" s="96" t="s">
        <v>222</v>
      </c>
      <c r="C639" s="97">
        <v>0</v>
      </c>
      <c r="D639" s="92"/>
      <c r="E639" s="98"/>
      <c r="F639" s="99"/>
      <c r="G639" s="82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</row>
    <row r="640" spans="1:20" ht="12.75">
      <c r="A640" s="95" t="s">
        <v>29</v>
      </c>
      <c r="B640" s="96" t="s">
        <v>223</v>
      </c>
      <c r="C640" s="97">
        <v>0</v>
      </c>
      <c r="D640" s="92"/>
      <c r="E640" s="98"/>
      <c r="F640" s="99"/>
      <c r="G640" s="82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</row>
    <row r="641" spans="1:20" ht="12.75">
      <c r="A641" s="95" t="s">
        <v>34</v>
      </c>
      <c r="B641" s="96" t="s">
        <v>224</v>
      </c>
      <c r="C641" s="97">
        <v>9823</v>
      </c>
      <c r="D641" s="92"/>
      <c r="E641" s="98"/>
      <c r="F641" s="99"/>
      <c r="G641" s="82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</row>
    <row r="642" spans="1:20" ht="12.75">
      <c r="A642" s="95" t="s">
        <v>35</v>
      </c>
      <c r="B642" s="96" t="s">
        <v>225</v>
      </c>
      <c r="C642" s="97">
        <v>0</v>
      </c>
      <c r="D642" s="92"/>
      <c r="E642" s="98"/>
      <c r="F642" s="99"/>
      <c r="G642" s="82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</row>
    <row r="643" spans="1:20" ht="12.75">
      <c r="A643" s="100" t="s">
        <v>67</v>
      </c>
      <c r="B643" s="104" t="s">
        <v>226</v>
      </c>
      <c r="C643" s="106">
        <f>SUM(C639:C642)</f>
        <v>9823</v>
      </c>
      <c r="D643" s="92"/>
      <c r="E643" s="98"/>
      <c r="F643" s="99"/>
      <c r="G643" s="82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</row>
    <row r="644" spans="1:20" ht="12.75">
      <c r="A644" s="95" t="s">
        <v>102</v>
      </c>
      <c r="B644" s="96" t="s">
        <v>227</v>
      </c>
      <c r="C644" s="107">
        <v>0</v>
      </c>
      <c r="D644" s="92"/>
      <c r="E644" s="98"/>
      <c r="F644" s="99"/>
      <c r="G644" s="82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</row>
    <row r="645" spans="1:20" ht="12.75">
      <c r="A645" s="108" t="s">
        <v>129</v>
      </c>
      <c r="B645" s="109" t="s">
        <v>228</v>
      </c>
      <c r="C645" s="110">
        <f>C638+C643+C644</f>
        <v>36442</v>
      </c>
      <c r="D645" s="92"/>
      <c r="E645" s="111"/>
      <c r="F645" s="112">
        <f>C645</f>
        <v>36442</v>
      </c>
      <c r="G645" s="113"/>
      <c r="H645" s="114">
        <v>4299</v>
      </c>
      <c r="I645" s="114">
        <v>1371</v>
      </c>
      <c r="J645" s="114">
        <v>27040</v>
      </c>
      <c r="K645" s="114"/>
      <c r="L645" s="114"/>
      <c r="M645" s="114"/>
      <c r="N645" s="114"/>
      <c r="O645" s="114">
        <v>0</v>
      </c>
      <c r="P645" s="114">
        <v>0</v>
      </c>
      <c r="Q645" s="114">
        <v>0</v>
      </c>
      <c r="R645" s="114">
        <v>0</v>
      </c>
      <c r="S645" s="114">
        <v>3732</v>
      </c>
      <c r="T645" s="112">
        <f>SUM(H645:S645)</f>
        <v>36442</v>
      </c>
    </row>
    <row r="646" spans="1:20" ht="12.75">
      <c r="A646" s="95" t="s">
        <v>130</v>
      </c>
      <c r="B646" s="96" t="s">
        <v>229</v>
      </c>
      <c r="C646" s="97">
        <v>0</v>
      </c>
      <c r="D646" s="92"/>
      <c r="E646" s="115"/>
      <c r="F646" s="116"/>
      <c r="G646" s="117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</row>
    <row r="647" spans="1:20" ht="12.75">
      <c r="A647" s="95" t="s">
        <v>131</v>
      </c>
      <c r="B647" s="96" t="s">
        <v>230</v>
      </c>
      <c r="C647" s="97">
        <v>0</v>
      </c>
      <c r="D647" s="92"/>
      <c r="E647" s="118">
        <v>-8676</v>
      </c>
      <c r="F647" s="119">
        <f>E647</f>
        <v>-8676</v>
      </c>
      <c r="G647" s="82"/>
      <c r="H647" s="120">
        <v>3711</v>
      </c>
      <c r="I647" s="120">
        <v>673</v>
      </c>
      <c r="J647" s="120">
        <v>-16599</v>
      </c>
      <c r="K647" s="120"/>
      <c r="L647" s="120"/>
      <c r="M647" s="120"/>
      <c r="N647" s="120"/>
      <c r="O647" s="120">
        <v>0</v>
      </c>
      <c r="P647" s="120">
        <v>0</v>
      </c>
      <c r="Q647" s="120">
        <v>0</v>
      </c>
      <c r="R647" s="120">
        <v>0</v>
      </c>
      <c r="S647" s="120">
        <v>3539</v>
      </c>
      <c r="T647" s="121">
        <f>SUM(H647:S647)</f>
        <v>-8676</v>
      </c>
    </row>
    <row r="648" spans="1:20" ht="12.75">
      <c r="A648" s="108" t="s">
        <v>108</v>
      </c>
      <c r="B648" s="109" t="s">
        <v>231</v>
      </c>
      <c r="C648" s="110">
        <f>SUM(C645:C647)</f>
        <v>36442</v>
      </c>
      <c r="D648" s="122"/>
      <c r="E648" s="112">
        <f>E647</f>
        <v>-8676</v>
      </c>
      <c r="F648" s="112">
        <f>SUM(C648:E648)</f>
        <v>27766</v>
      </c>
      <c r="G648" s="113"/>
      <c r="H648" s="112">
        <f>H645+H647</f>
        <v>8010</v>
      </c>
      <c r="I648" s="112">
        <f aca="true" t="shared" si="88" ref="I648:T648">I645+I647</f>
        <v>2044</v>
      </c>
      <c r="J648" s="112">
        <f t="shared" si="88"/>
        <v>10441</v>
      </c>
      <c r="K648" s="112">
        <f t="shared" si="88"/>
        <v>0</v>
      </c>
      <c r="L648" s="112">
        <f t="shared" si="88"/>
        <v>0</v>
      </c>
      <c r="M648" s="112">
        <f t="shared" si="88"/>
        <v>0</v>
      </c>
      <c r="N648" s="112">
        <f t="shared" si="88"/>
        <v>0</v>
      </c>
      <c r="O648" s="112">
        <f t="shared" si="88"/>
        <v>0</v>
      </c>
      <c r="P648" s="112">
        <f t="shared" si="88"/>
        <v>0</v>
      </c>
      <c r="Q648" s="112">
        <f t="shared" si="88"/>
        <v>0</v>
      </c>
      <c r="R648" s="112">
        <f t="shared" si="88"/>
        <v>0</v>
      </c>
      <c r="S648" s="112">
        <f t="shared" si="88"/>
        <v>7271</v>
      </c>
      <c r="T648" s="112">
        <f t="shared" si="88"/>
        <v>27766</v>
      </c>
    </row>
    <row r="649" spans="1:20" ht="12.75">
      <c r="A649" s="74" t="s">
        <v>103</v>
      </c>
      <c r="B649" s="90" t="s">
        <v>232</v>
      </c>
      <c r="C649" s="123">
        <v>0</v>
      </c>
      <c r="D649" s="81"/>
      <c r="E649" s="120"/>
      <c r="F649" s="124"/>
      <c r="G649" s="82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</row>
    <row r="650" spans="1:20" ht="12.75">
      <c r="A650" s="125" t="s">
        <v>132</v>
      </c>
      <c r="B650" s="126" t="s">
        <v>233</v>
      </c>
      <c r="C650" s="123">
        <v>28706</v>
      </c>
      <c r="D650" s="81"/>
      <c r="E650" s="120">
        <v>-940</v>
      </c>
      <c r="F650" s="119">
        <f>SUM(C650:E650)</f>
        <v>27766</v>
      </c>
      <c r="G650" s="82"/>
      <c r="H650" s="120">
        <v>8010</v>
      </c>
      <c r="I650" s="120">
        <v>2044</v>
      </c>
      <c r="J650" s="120">
        <v>10441</v>
      </c>
      <c r="K650" s="120"/>
      <c r="L650" s="120"/>
      <c r="M650" s="120"/>
      <c r="N650" s="120"/>
      <c r="O650" s="120">
        <v>0</v>
      </c>
      <c r="P650" s="120">
        <v>0</v>
      </c>
      <c r="Q650" s="120">
        <v>0</v>
      </c>
      <c r="R650" s="120">
        <v>0</v>
      </c>
      <c r="S650" s="120">
        <v>7271</v>
      </c>
      <c r="T650" s="121">
        <f>SUM(H650:S650)</f>
        <v>27766</v>
      </c>
    </row>
    <row r="651" spans="1:20" ht="12.75">
      <c r="A651" s="108"/>
      <c r="B651" s="127" t="s">
        <v>234</v>
      </c>
      <c r="C651" s="128">
        <f>SUM(C649:C650)</f>
        <v>28706</v>
      </c>
      <c r="D651" s="81"/>
      <c r="E651" s="128">
        <f>SUM(E649:E650)</f>
        <v>-940</v>
      </c>
      <c r="F651" s="128">
        <f>SUM(F649:F650)</f>
        <v>27766</v>
      </c>
      <c r="G651" s="113"/>
      <c r="H651" s="128">
        <f>SUM(H649:H650)</f>
        <v>8010</v>
      </c>
      <c r="I651" s="128">
        <f aca="true" t="shared" si="89" ref="I651:T651">SUM(I649:I650)</f>
        <v>2044</v>
      </c>
      <c r="J651" s="128">
        <f t="shared" si="89"/>
        <v>10441</v>
      </c>
      <c r="K651" s="128">
        <f t="shared" si="89"/>
        <v>0</v>
      </c>
      <c r="L651" s="128">
        <f t="shared" si="89"/>
        <v>0</v>
      </c>
      <c r="M651" s="128">
        <f t="shared" si="89"/>
        <v>0</v>
      </c>
      <c r="N651" s="128">
        <f t="shared" si="89"/>
        <v>0</v>
      </c>
      <c r="O651" s="128">
        <f t="shared" si="89"/>
        <v>0</v>
      </c>
      <c r="P651" s="128">
        <f t="shared" si="89"/>
        <v>0</v>
      </c>
      <c r="Q651" s="128">
        <f t="shared" si="89"/>
        <v>0</v>
      </c>
      <c r="R651" s="128">
        <f t="shared" si="89"/>
        <v>0</v>
      </c>
      <c r="S651" s="128">
        <f t="shared" si="89"/>
        <v>7271</v>
      </c>
      <c r="T651" s="128">
        <f t="shared" si="89"/>
        <v>27766</v>
      </c>
    </row>
    <row r="652" spans="1:20" ht="12.75">
      <c r="A652" s="100" t="s">
        <v>107</v>
      </c>
      <c r="B652" s="104" t="s">
        <v>235</v>
      </c>
      <c r="C652" s="103">
        <v>20765</v>
      </c>
      <c r="D652" s="81"/>
      <c r="E652" s="129">
        <f>F652-C652</f>
        <v>-270</v>
      </c>
      <c r="F652" s="129">
        <f>H651+I651+J651+Q651</f>
        <v>20495</v>
      </c>
      <c r="G652" s="82"/>
      <c r="H652" s="129">
        <f>H651</f>
        <v>8010</v>
      </c>
      <c r="I652" s="129">
        <f>I651</f>
        <v>2044</v>
      </c>
      <c r="J652" s="129">
        <f>J651</f>
        <v>10441</v>
      </c>
      <c r="K652" s="129">
        <f aca="true" t="shared" si="90" ref="K652:P652">K651</f>
        <v>0</v>
      </c>
      <c r="L652" s="129">
        <f t="shared" si="90"/>
        <v>0</v>
      </c>
      <c r="M652" s="129">
        <f t="shared" si="90"/>
        <v>0</v>
      </c>
      <c r="N652" s="129">
        <f t="shared" si="90"/>
        <v>0</v>
      </c>
      <c r="O652" s="129">
        <f t="shared" si="90"/>
        <v>0</v>
      </c>
      <c r="P652" s="129">
        <f t="shared" si="90"/>
        <v>0</v>
      </c>
      <c r="Q652" s="129">
        <f>Q651</f>
        <v>0</v>
      </c>
      <c r="R652" s="130"/>
      <c r="S652" s="130"/>
      <c r="T652" s="129">
        <f>SUM(H652:S652)</f>
        <v>20495</v>
      </c>
    </row>
    <row r="653" spans="1:20" ht="12.75">
      <c r="A653" s="100" t="s">
        <v>133</v>
      </c>
      <c r="B653" s="104" t="s">
        <v>236</v>
      </c>
      <c r="C653" s="102">
        <f>C651-C652</f>
        <v>7941</v>
      </c>
      <c r="D653" s="81"/>
      <c r="E653" s="129">
        <f>F653-C653</f>
        <v>-670</v>
      </c>
      <c r="F653" s="131">
        <f>F651-F652</f>
        <v>7271</v>
      </c>
      <c r="G653" s="82"/>
      <c r="H653" s="131">
        <f>H651-H652</f>
        <v>0</v>
      </c>
      <c r="I653" s="131">
        <f aca="true" t="shared" si="91" ref="I653:T653">I651-I652</f>
        <v>0</v>
      </c>
      <c r="J653" s="131">
        <f t="shared" si="91"/>
        <v>0</v>
      </c>
      <c r="K653" s="131">
        <f t="shared" si="91"/>
        <v>0</v>
      </c>
      <c r="L653" s="131">
        <f t="shared" si="91"/>
        <v>0</v>
      </c>
      <c r="M653" s="131">
        <f t="shared" si="91"/>
        <v>0</v>
      </c>
      <c r="N653" s="131">
        <f t="shared" si="91"/>
        <v>0</v>
      </c>
      <c r="O653" s="131">
        <f t="shared" si="91"/>
        <v>0</v>
      </c>
      <c r="P653" s="131">
        <f t="shared" si="91"/>
        <v>0</v>
      </c>
      <c r="Q653" s="131">
        <f t="shared" si="91"/>
        <v>0</v>
      </c>
      <c r="R653" s="131">
        <f t="shared" si="91"/>
        <v>0</v>
      </c>
      <c r="S653" s="131">
        <f t="shared" si="91"/>
        <v>7271</v>
      </c>
      <c r="T653" s="131">
        <f t="shared" si="91"/>
        <v>7271</v>
      </c>
    </row>
    <row r="654" spans="1:20" ht="12.75">
      <c r="A654" s="132"/>
      <c r="B654" s="133"/>
      <c r="C654" s="134"/>
      <c r="D654" s="81"/>
      <c r="E654" s="135"/>
      <c r="F654" s="135"/>
      <c r="G654" s="82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</row>
    <row r="655" spans="1:20" ht="12.75">
      <c r="A655" s="136" t="s">
        <v>104</v>
      </c>
      <c r="B655" s="137" t="s">
        <v>237</v>
      </c>
      <c r="C655" s="138">
        <f>C648-C651</f>
        <v>7736</v>
      </c>
      <c r="D655" s="81"/>
      <c r="E655" s="138">
        <f>E648-E651</f>
        <v>-7736</v>
      </c>
      <c r="F655" s="138">
        <f>F648-F651</f>
        <v>0</v>
      </c>
      <c r="G655" s="113"/>
      <c r="H655" s="138">
        <f>H648-H651</f>
        <v>0</v>
      </c>
      <c r="I655" s="138">
        <f aca="true" t="shared" si="92" ref="I655:T655">I648-I651</f>
        <v>0</v>
      </c>
      <c r="J655" s="138">
        <f t="shared" si="92"/>
        <v>0</v>
      </c>
      <c r="K655" s="138">
        <f t="shared" si="92"/>
        <v>0</v>
      </c>
      <c r="L655" s="138">
        <f t="shared" si="92"/>
        <v>0</v>
      </c>
      <c r="M655" s="138">
        <f t="shared" si="92"/>
        <v>0</v>
      </c>
      <c r="N655" s="138">
        <f t="shared" si="92"/>
        <v>0</v>
      </c>
      <c r="O655" s="138">
        <f t="shared" si="92"/>
        <v>0</v>
      </c>
      <c r="P655" s="138">
        <f t="shared" si="92"/>
        <v>0</v>
      </c>
      <c r="Q655" s="138">
        <f t="shared" si="92"/>
        <v>0</v>
      </c>
      <c r="R655" s="138">
        <f t="shared" si="92"/>
        <v>0</v>
      </c>
      <c r="S655" s="138">
        <f t="shared" si="92"/>
        <v>0</v>
      </c>
      <c r="T655" s="138">
        <f t="shared" si="92"/>
        <v>0</v>
      </c>
    </row>
    <row r="656" spans="1:20" ht="12.75">
      <c r="A656" s="74" t="s">
        <v>184</v>
      </c>
      <c r="B656" s="90" t="s">
        <v>238</v>
      </c>
      <c r="C656" s="139">
        <v>7736</v>
      </c>
      <c r="D656" s="81"/>
      <c r="E656" s="139">
        <v>-3527</v>
      </c>
      <c r="F656" s="129">
        <f>C656+E656</f>
        <v>4209</v>
      </c>
      <c r="G656" s="82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</row>
    <row r="657" spans="1:20" ht="12.75">
      <c r="A657" s="100" t="s">
        <v>185</v>
      </c>
      <c r="B657" s="104" t="s">
        <v>239</v>
      </c>
      <c r="C657" s="102">
        <f>C655-C656</f>
        <v>0</v>
      </c>
      <c r="D657" s="81"/>
      <c r="E657" s="102">
        <f>E655-E656</f>
        <v>-4209</v>
      </c>
      <c r="F657" s="129">
        <f>C657+E657</f>
        <v>-4209</v>
      </c>
      <c r="G657" s="82"/>
      <c r="H657" s="102">
        <f>H655-H656</f>
        <v>0</v>
      </c>
      <c r="I657" s="102">
        <f aca="true" t="shared" si="93" ref="I657:T657">I655-I656</f>
        <v>0</v>
      </c>
      <c r="J657" s="102">
        <f t="shared" si="93"/>
        <v>0</v>
      </c>
      <c r="K657" s="102">
        <f t="shared" si="93"/>
        <v>0</v>
      </c>
      <c r="L657" s="102">
        <f t="shared" si="93"/>
        <v>0</v>
      </c>
      <c r="M657" s="102">
        <f t="shared" si="93"/>
        <v>0</v>
      </c>
      <c r="N657" s="102">
        <f t="shared" si="93"/>
        <v>0</v>
      </c>
      <c r="O657" s="102">
        <f t="shared" si="93"/>
        <v>0</v>
      </c>
      <c r="P657" s="102">
        <f t="shared" si="93"/>
        <v>0</v>
      </c>
      <c r="Q657" s="102">
        <f t="shared" si="93"/>
        <v>0</v>
      </c>
      <c r="R657" s="102">
        <f t="shared" si="93"/>
        <v>0</v>
      </c>
      <c r="S657" s="102">
        <f t="shared" si="93"/>
        <v>0</v>
      </c>
      <c r="T657" s="102">
        <f t="shared" si="93"/>
        <v>0</v>
      </c>
    </row>
    <row r="658" spans="1:20" ht="12.75">
      <c r="A658" s="140"/>
      <c r="B658" s="141" t="s">
        <v>240</v>
      </c>
      <c r="C658" s="142">
        <f>C639+C641+C644+C647</f>
        <v>9823</v>
      </c>
      <c r="D658" s="143"/>
      <c r="E658" s="144">
        <f>E639+E641+E644+E647</f>
        <v>-8676</v>
      </c>
      <c r="F658" s="144">
        <f>SUM(C658:E658)</f>
        <v>1147</v>
      </c>
      <c r="G658" s="145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</row>
    <row r="659" spans="1:20" ht="12.75">
      <c r="A659" s="136"/>
      <c r="B659" s="147" t="s">
        <v>241</v>
      </c>
      <c r="C659" s="148"/>
      <c r="D659" s="143"/>
      <c r="E659" s="148"/>
      <c r="F659" s="138">
        <f>IF(F658&gt;0,F658,0)</f>
        <v>1147</v>
      </c>
      <c r="G659" s="146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</row>
    <row r="660" spans="1:20" ht="12.75">
      <c r="A660" s="136"/>
      <c r="B660" s="147" t="s">
        <v>242</v>
      </c>
      <c r="C660" s="148"/>
      <c r="D660" s="143"/>
      <c r="E660" s="148"/>
      <c r="F660" s="138">
        <f>IF(F658&lt;0,-F658,0)</f>
        <v>0</v>
      </c>
      <c r="G660" s="146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</row>
    <row r="661" spans="1:20" ht="12.75">
      <c r="A661" s="74"/>
      <c r="B661" s="74"/>
      <c r="C661" s="75" t="s">
        <v>270</v>
      </c>
      <c r="D661" s="75"/>
      <c r="E661" s="76" t="s">
        <v>194</v>
      </c>
      <c r="F661" s="76" t="s">
        <v>176</v>
      </c>
      <c r="G661" s="76"/>
      <c r="H661" s="77" t="s">
        <v>114</v>
      </c>
      <c r="I661" s="77" t="s">
        <v>115</v>
      </c>
      <c r="J661" s="77" t="s">
        <v>116</v>
      </c>
      <c r="K661" s="77" t="s">
        <v>170</v>
      </c>
      <c r="L661" s="77"/>
      <c r="M661" s="77" t="s">
        <v>171</v>
      </c>
      <c r="N661" s="77"/>
      <c r="O661" s="77" t="s">
        <v>169</v>
      </c>
      <c r="P661" s="77" t="s">
        <v>97</v>
      </c>
      <c r="Q661" s="77" t="s">
        <v>118</v>
      </c>
      <c r="R661" s="77" t="s">
        <v>119</v>
      </c>
      <c r="S661" s="77" t="s">
        <v>120</v>
      </c>
      <c r="T661" s="77" t="s">
        <v>112</v>
      </c>
    </row>
    <row r="662" spans="1:20" ht="12.75">
      <c r="A662" s="79" t="s">
        <v>195</v>
      </c>
      <c r="B662" s="80" t="s">
        <v>284</v>
      </c>
      <c r="C662" s="81" t="s">
        <v>197</v>
      </c>
      <c r="D662" s="81"/>
      <c r="E662" s="82" t="s">
        <v>198</v>
      </c>
      <c r="F662" s="82" t="s">
        <v>199</v>
      </c>
      <c r="G662" s="82"/>
      <c r="H662" s="83" t="s">
        <v>121</v>
      </c>
      <c r="I662" s="83" t="s">
        <v>122</v>
      </c>
      <c r="J662" s="83" t="s">
        <v>172</v>
      </c>
      <c r="K662" s="83" t="s">
        <v>124</v>
      </c>
      <c r="L662" s="83"/>
      <c r="M662" s="83" t="s">
        <v>173</v>
      </c>
      <c r="N662" s="83"/>
      <c r="O662" s="83" t="s">
        <v>163</v>
      </c>
      <c r="P662" s="83" t="s">
        <v>200</v>
      </c>
      <c r="Q662" s="83" t="s">
        <v>126</v>
      </c>
      <c r="R662" s="83" t="s">
        <v>123</v>
      </c>
      <c r="S662" s="83" t="s">
        <v>123</v>
      </c>
      <c r="T662" s="83" t="s">
        <v>174</v>
      </c>
    </row>
    <row r="663" spans="1:20" ht="12.75">
      <c r="A663" s="84" t="s">
        <v>201</v>
      </c>
      <c r="B663" s="85">
        <v>570271</v>
      </c>
      <c r="C663" s="86" t="s">
        <v>202</v>
      </c>
      <c r="D663" s="81"/>
      <c r="E663" s="82" t="s">
        <v>180</v>
      </c>
      <c r="F663" s="87" t="s">
        <v>177</v>
      </c>
      <c r="G663" s="82"/>
      <c r="H663" s="88"/>
      <c r="I663" s="89" t="s">
        <v>127</v>
      </c>
      <c r="J663" s="88"/>
      <c r="K663" s="83" t="s">
        <v>123</v>
      </c>
      <c r="L663" s="83"/>
      <c r="M663" s="89" t="s">
        <v>98</v>
      </c>
      <c r="N663" s="89"/>
      <c r="O663" s="89"/>
      <c r="P663" s="89"/>
      <c r="Q663" s="89" t="s">
        <v>175</v>
      </c>
      <c r="R663" s="89" t="s">
        <v>128</v>
      </c>
      <c r="S663" s="89" t="s">
        <v>128</v>
      </c>
      <c r="T663" s="89"/>
    </row>
    <row r="664" spans="1:20" ht="12.75">
      <c r="A664" s="74" t="s">
        <v>5</v>
      </c>
      <c r="B664" s="90" t="s">
        <v>203</v>
      </c>
      <c r="C664" s="91"/>
      <c r="D664" s="92"/>
      <c r="E664" s="93"/>
      <c r="F664" s="94"/>
      <c r="G664" s="82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</row>
    <row r="665" spans="1:20" ht="12.75">
      <c r="A665" s="95" t="s">
        <v>60</v>
      </c>
      <c r="B665" s="96" t="s">
        <v>204</v>
      </c>
      <c r="C665" s="97">
        <v>5373</v>
      </c>
      <c r="D665" s="92"/>
      <c r="E665" s="98"/>
      <c r="F665" s="99"/>
      <c r="G665" s="82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</row>
    <row r="666" spans="1:20" ht="12.75">
      <c r="A666" s="95" t="s">
        <v>61</v>
      </c>
      <c r="B666" s="96" t="s">
        <v>205</v>
      </c>
      <c r="C666" s="97">
        <v>0</v>
      </c>
      <c r="D666" s="92"/>
      <c r="E666" s="98"/>
      <c r="F666" s="99"/>
      <c r="G666" s="82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</row>
    <row r="667" spans="1:20" ht="12.75">
      <c r="A667" s="100" t="s">
        <v>64</v>
      </c>
      <c r="B667" s="101" t="s">
        <v>206</v>
      </c>
      <c r="C667" s="102">
        <f>SUM(C665:C666)</f>
        <v>5373</v>
      </c>
      <c r="D667" s="92"/>
      <c r="E667" s="98"/>
      <c r="F667" s="99"/>
      <c r="G667" s="82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</row>
    <row r="668" spans="1:20" ht="12.75">
      <c r="A668" s="100" t="s">
        <v>66</v>
      </c>
      <c r="B668" s="101" t="s">
        <v>207</v>
      </c>
      <c r="C668" s="103">
        <v>0</v>
      </c>
      <c r="D668" s="92"/>
      <c r="E668" s="98"/>
      <c r="F668" s="99"/>
      <c r="G668" s="82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</row>
    <row r="669" spans="1:20" ht="12.75">
      <c r="A669" s="95" t="s">
        <v>63</v>
      </c>
      <c r="B669" s="96" t="s">
        <v>208</v>
      </c>
      <c r="C669" s="97">
        <v>134</v>
      </c>
      <c r="D669" s="92"/>
      <c r="E669" s="98"/>
      <c r="F669" s="99"/>
      <c r="G669" s="82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</row>
    <row r="670" spans="1:20" ht="12.75">
      <c r="A670" s="95" t="s">
        <v>113</v>
      </c>
      <c r="B670" s="96" t="s">
        <v>209</v>
      </c>
      <c r="C670" s="97">
        <v>2006</v>
      </c>
      <c r="D670" s="92"/>
      <c r="E670" s="98"/>
      <c r="F670" s="99"/>
      <c r="G670" s="82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</row>
    <row r="671" spans="1:20" ht="12.75">
      <c r="A671" s="95" t="s">
        <v>12</v>
      </c>
      <c r="B671" s="96" t="s">
        <v>210</v>
      </c>
      <c r="C671" s="97">
        <v>0</v>
      </c>
      <c r="D671" s="92"/>
      <c r="E671" s="98"/>
      <c r="F671" s="99"/>
      <c r="G671" s="82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</row>
    <row r="672" spans="1:20" ht="12.75">
      <c r="A672" s="100" t="s">
        <v>14</v>
      </c>
      <c r="B672" s="101" t="s">
        <v>211</v>
      </c>
      <c r="C672" s="102">
        <f>SUM(C669:C671)</f>
        <v>2140</v>
      </c>
      <c r="D672" s="92"/>
      <c r="E672" s="98"/>
      <c r="F672" s="99"/>
      <c r="G672" s="82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</row>
    <row r="673" spans="1:20" ht="12.75">
      <c r="A673" s="95" t="s">
        <v>16</v>
      </c>
      <c r="B673" s="96" t="s">
        <v>212</v>
      </c>
      <c r="C673" s="97">
        <v>20</v>
      </c>
      <c r="D673" s="92"/>
      <c r="E673" s="98"/>
      <c r="F673" s="99"/>
      <c r="G673" s="82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</row>
    <row r="674" spans="1:20" ht="12.75">
      <c r="A674" s="95" t="s">
        <v>17</v>
      </c>
      <c r="B674" s="96" t="s">
        <v>213</v>
      </c>
      <c r="C674" s="97">
        <v>0</v>
      </c>
      <c r="D674" s="92"/>
      <c r="E674" s="98"/>
      <c r="F674" s="99"/>
      <c r="G674" s="82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</row>
    <row r="675" spans="1:20" ht="12.75">
      <c r="A675" s="95" t="s">
        <v>19</v>
      </c>
      <c r="B675" s="96" t="s">
        <v>214</v>
      </c>
      <c r="C675" s="97">
        <v>0</v>
      </c>
      <c r="D675" s="92"/>
      <c r="E675" s="98"/>
      <c r="F675" s="99"/>
      <c r="G675" s="82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</row>
    <row r="676" spans="1:20" ht="12.75">
      <c r="A676" s="100" t="s">
        <v>20</v>
      </c>
      <c r="B676" s="101" t="s">
        <v>215</v>
      </c>
      <c r="C676" s="102">
        <f>SUM(C673:C675)</f>
        <v>20</v>
      </c>
      <c r="D676" s="92"/>
      <c r="E676" s="98"/>
      <c r="F676" s="99"/>
      <c r="G676" s="82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</row>
    <row r="677" spans="1:20" ht="12.75">
      <c r="A677" s="100" t="s">
        <v>21</v>
      </c>
      <c r="B677" s="101" t="s">
        <v>216</v>
      </c>
      <c r="C677" s="102">
        <f>C672-C676</f>
        <v>2120</v>
      </c>
      <c r="D677" s="92"/>
      <c r="E677" s="98"/>
      <c r="F677" s="99"/>
      <c r="G677" s="82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</row>
    <row r="678" spans="1:20" ht="12.75">
      <c r="A678" s="95" t="s">
        <v>22</v>
      </c>
      <c r="B678" s="96" t="s">
        <v>217</v>
      </c>
      <c r="C678" s="97">
        <v>-5304</v>
      </c>
      <c r="D678" s="92"/>
      <c r="E678" s="98"/>
      <c r="F678" s="99"/>
      <c r="G678" s="82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</row>
    <row r="679" spans="1:20" ht="12.75">
      <c r="A679" s="95" t="s">
        <v>23</v>
      </c>
      <c r="B679" s="96" t="s">
        <v>218</v>
      </c>
      <c r="C679" s="97">
        <v>0</v>
      </c>
      <c r="D679" s="92"/>
      <c r="E679" s="98"/>
      <c r="F679" s="99"/>
      <c r="G679" s="82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</row>
    <row r="680" spans="1:20" ht="12.75">
      <c r="A680" s="100" t="s">
        <v>24</v>
      </c>
      <c r="B680" s="104" t="s">
        <v>219</v>
      </c>
      <c r="C680" s="102">
        <f>SUM(C678:C679)</f>
        <v>-5304</v>
      </c>
      <c r="D680" s="92"/>
      <c r="E680" s="98"/>
      <c r="F680" s="99"/>
      <c r="G680" s="82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</row>
    <row r="681" spans="1:20" ht="12.75">
      <c r="A681" s="100" t="s">
        <v>25</v>
      </c>
      <c r="B681" s="104" t="s">
        <v>220</v>
      </c>
      <c r="C681" s="103">
        <v>0</v>
      </c>
      <c r="D681" s="92"/>
      <c r="E681" s="98"/>
      <c r="F681" s="99"/>
      <c r="G681" s="82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</row>
    <row r="682" spans="1:20" ht="12.75">
      <c r="A682" s="100" t="s">
        <v>26</v>
      </c>
      <c r="B682" s="101" t="s">
        <v>221</v>
      </c>
      <c r="C682" s="105">
        <f>C667+C668+C677-C680-C681</f>
        <v>12797</v>
      </c>
      <c r="D682" s="92"/>
      <c r="E682" s="98"/>
      <c r="F682" s="99"/>
      <c r="G682" s="82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</row>
    <row r="683" spans="1:20" ht="12.75">
      <c r="A683" s="95" t="s">
        <v>28</v>
      </c>
      <c r="B683" s="96" t="s">
        <v>222</v>
      </c>
      <c r="C683" s="97">
        <v>0</v>
      </c>
      <c r="D683" s="92"/>
      <c r="E683" s="98"/>
      <c r="F683" s="99"/>
      <c r="G683" s="82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</row>
    <row r="684" spans="1:20" ht="12.75">
      <c r="A684" s="95" t="s">
        <v>29</v>
      </c>
      <c r="B684" s="96" t="s">
        <v>223</v>
      </c>
      <c r="C684" s="97">
        <v>0</v>
      </c>
      <c r="D684" s="92"/>
      <c r="E684" s="98"/>
      <c r="F684" s="99"/>
      <c r="G684" s="82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</row>
    <row r="685" spans="1:20" ht="12.75">
      <c r="A685" s="95" t="s">
        <v>34</v>
      </c>
      <c r="B685" s="96" t="s">
        <v>224</v>
      </c>
      <c r="C685" s="97">
        <v>22065</v>
      </c>
      <c r="D685" s="92"/>
      <c r="E685" s="98"/>
      <c r="F685" s="99"/>
      <c r="G685" s="82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</row>
    <row r="686" spans="1:20" ht="12.75">
      <c r="A686" s="95" t="s">
        <v>35</v>
      </c>
      <c r="B686" s="96" t="s">
        <v>225</v>
      </c>
      <c r="C686" s="97">
        <v>0</v>
      </c>
      <c r="D686" s="92"/>
      <c r="E686" s="98"/>
      <c r="F686" s="99"/>
      <c r="G686" s="82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</row>
    <row r="687" spans="1:20" ht="12.75">
      <c r="A687" s="100" t="s">
        <v>67</v>
      </c>
      <c r="B687" s="104" t="s">
        <v>226</v>
      </c>
      <c r="C687" s="106">
        <f>SUM(C683:C686)</f>
        <v>22065</v>
      </c>
      <c r="D687" s="92"/>
      <c r="E687" s="98"/>
      <c r="F687" s="99"/>
      <c r="G687" s="82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</row>
    <row r="688" spans="1:20" ht="12.75">
      <c r="A688" s="95" t="s">
        <v>102</v>
      </c>
      <c r="B688" s="96" t="s">
        <v>227</v>
      </c>
      <c r="C688" s="107">
        <v>-220</v>
      </c>
      <c r="D688" s="92"/>
      <c r="E688" s="98"/>
      <c r="F688" s="99"/>
      <c r="G688" s="82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</row>
    <row r="689" spans="1:20" ht="12.75">
      <c r="A689" s="108" t="s">
        <v>129</v>
      </c>
      <c r="B689" s="109" t="s">
        <v>228</v>
      </c>
      <c r="C689" s="110">
        <f>C682+C687+C688</f>
        <v>34642</v>
      </c>
      <c r="D689" s="92"/>
      <c r="E689" s="111"/>
      <c r="F689" s="112">
        <f>C689</f>
        <v>34642</v>
      </c>
      <c r="G689" s="113"/>
      <c r="H689" s="114">
        <v>10697</v>
      </c>
      <c r="I689" s="114">
        <v>-996</v>
      </c>
      <c r="J689" s="114">
        <v>19211</v>
      </c>
      <c r="K689" s="114"/>
      <c r="L689" s="114"/>
      <c r="M689" s="114"/>
      <c r="N689" s="114"/>
      <c r="O689" s="114">
        <v>0</v>
      </c>
      <c r="P689" s="114">
        <v>0</v>
      </c>
      <c r="Q689" s="114">
        <v>0</v>
      </c>
      <c r="R689" s="114">
        <v>5580</v>
      </c>
      <c r="S689" s="114">
        <v>150</v>
      </c>
      <c r="T689" s="112">
        <f>SUM(H689:S689)</f>
        <v>34642</v>
      </c>
    </row>
    <row r="690" spans="1:20" ht="12.75">
      <c r="A690" s="95" t="s">
        <v>130</v>
      </c>
      <c r="B690" s="96" t="s">
        <v>229</v>
      </c>
      <c r="C690" s="97">
        <v>0</v>
      </c>
      <c r="D690" s="92"/>
      <c r="E690" s="115"/>
      <c r="F690" s="116"/>
      <c r="G690" s="117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</row>
    <row r="691" spans="1:20" ht="12.75">
      <c r="A691" s="95" t="s">
        <v>131</v>
      </c>
      <c r="B691" s="96" t="s">
        <v>230</v>
      </c>
      <c r="C691" s="97">
        <v>0</v>
      </c>
      <c r="D691" s="92"/>
      <c r="E691" s="118">
        <v>-25925</v>
      </c>
      <c r="F691" s="119">
        <f>E691</f>
        <v>-25925</v>
      </c>
      <c r="G691" s="82"/>
      <c r="H691" s="120">
        <v>-9596</v>
      </c>
      <c r="I691" s="120">
        <v>1263</v>
      </c>
      <c r="J691" s="120">
        <v>-18075</v>
      </c>
      <c r="K691" s="120"/>
      <c r="L691" s="120"/>
      <c r="M691" s="120"/>
      <c r="N691" s="120"/>
      <c r="O691" s="120">
        <v>0</v>
      </c>
      <c r="P691" s="120">
        <v>0</v>
      </c>
      <c r="Q691" s="120">
        <v>0</v>
      </c>
      <c r="R691" s="120">
        <v>633</v>
      </c>
      <c r="S691" s="120">
        <v>-150</v>
      </c>
      <c r="T691" s="121">
        <f>SUM(H691:S691)</f>
        <v>-25925</v>
      </c>
    </row>
    <row r="692" spans="1:20" ht="12.75">
      <c r="A692" s="108" t="s">
        <v>108</v>
      </c>
      <c r="B692" s="109" t="s">
        <v>231</v>
      </c>
      <c r="C692" s="110">
        <f>SUM(C689:C691)</f>
        <v>34642</v>
      </c>
      <c r="D692" s="122"/>
      <c r="E692" s="112">
        <f>E691</f>
        <v>-25925</v>
      </c>
      <c r="F692" s="112">
        <f>SUM(C692:E692)</f>
        <v>8717</v>
      </c>
      <c r="G692" s="113"/>
      <c r="H692" s="112">
        <f>H689+H691</f>
        <v>1101</v>
      </c>
      <c r="I692" s="112">
        <f aca="true" t="shared" si="94" ref="I692:T692">I689+I691</f>
        <v>267</v>
      </c>
      <c r="J692" s="112">
        <f t="shared" si="94"/>
        <v>1136</v>
      </c>
      <c r="K692" s="112">
        <f t="shared" si="94"/>
        <v>0</v>
      </c>
      <c r="L692" s="112">
        <f t="shared" si="94"/>
        <v>0</v>
      </c>
      <c r="M692" s="112">
        <f t="shared" si="94"/>
        <v>0</v>
      </c>
      <c r="N692" s="112">
        <f t="shared" si="94"/>
        <v>0</v>
      </c>
      <c r="O692" s="112">
        <f t="shared" si="94"/>
        <v>0</v>
      </c>
      <c r="P692" s="112">
        <f t="shared" si="94"/>
        <v>0</v>
      </c>
      <c r="Q692" s="112">
        <f t="shared" si="94"/>
        <v>0</v>
      </c>
      <c r="R692" s="112">
        <f t="shared" si="94"/>
        <v>6213</v>
      </c>
      <c r="S692" s="112">
        <f t="shared" si="94"/>
        <v>0</v>
      </c>
      <c r="T692" s="112">
        <f t="shared" si="94"/>
        <v>8717</v>
      </c>
    </row>
    <row r="693" spans="1:20" ht="12.75">
      <c r="A693" s="74" t="s">
        <v>103</v>
      </c>
      <c r="B693" s="90" t="s">
        <v>232</v>
      </c>
      <c r="C693" s="123">
        <v>0</v>
      </c>
      <c r="D693" s="81"/>
      <c r="E693" s="120"/>
      <c r="F693" s="124"/>
      <c r="G693" s="82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</row>
    <row r="694" spans="1:20" ht="12.75">
      <c r="A694" s="125" t="s">
        <v>132</v>
      </c>
      <c r="B694" s="126" t="s">
        <v>233</v>
      </c>
      <c r="C694" s="123">
        <v>8628</v>
      </c>
      <c r="D694" s="81"/>
      <c r="E694" s="120">
        <v>89</v>
      </c>
      <c r="F694" s="119">
        <f>SUM(C694:E694)</f>
        <v>8717</v>
      </c>
      <c r="G694" s="82"/>
      <c r="H694" s="120">
        <v>1101</v>
      </c>
      <c r="I694" s="120">
        <v>267</v>
      </c>
      <c r="J694" s="120">
        <v>1136</v>
      </c>
      <c r="K694" s="120"/>
      <c r="L694" s="120"/>
      <c r="M694" s="120"/>
      <c r="N694" s="120"/>
      <c r="O694" s="120">
        <v>0</v>
      </c>
      <c r="P694" s="120">
        <v>0</v>
      </c>
      <c r="Q694" s="120">
        <v>0</v>
      </c>
      <c r="R694" s="120">
        <v>6213</v>
      </c>
      <c r="S694" s="120">
        <v>0</v>
      </c>
      <c r="T694" s="121">
        <f>SUM(H694:S694)</f>
        <v>8717</v>
      </c>
    </row>
    <row r="695" spans="1:20" ht="12.75">
      <c r="A695" s="108"/>
      <c r="B695" s="127" t="s">
        <v>234</v>
      </c>
      <c r="C695" s="128">
        <f>SUM(C693:C694)</f>
        <v>8628</v>
      </c>
      <c r="D695" s="81"/>
      <c r="E695" s="128">
        <f>SUM(E693:E694)</f>
        <v>89</v>
      </c>
      <c r="F695" s="128">
        <f>SUM(F693:F694)</f>
        <v>8717</v>
      </c>
      <c r="G695" s="113"/>
      <c r="H695" s="128">
        <f>SUM(H693:H694)</f>
        <v>1101</v>
      </c>
      <c r="I695" s="128">
        <f aca="true" t="shared" si="95" ref="I695:T695">SUM(I693:I694)</f>
        <v>267</v>
      </c>
      <c r="J695" s="128">
        <f t="shared" si="95"/>
        <v>1136</v>
      </c>
      <c r="K695" s="128">
        <f t="shared" si="95"/>
        <v>0</v>
      </c>
      <c r="L695" s="128">
        <f t="shared" si="95"/>
        <v>0</v>
      </c>
      <c r="M695" s="128">
        <f t="shared" si="95"/>
        <v>0</v>
      </c>
      <c r="N695" s="128">
        <f t="shared" si="95"/>
        <v>0</v>
      </c>
      <c r="O695" s="128">
        <f t="shared" si="95"/>
        <v>0</v>
      </c>
      <c r="P695" s="128">
        <f t="shared" si="95"/>
        <v>0</v>
      </c>
      <c r="Q695" s="128">
        <f t="shared" si="95"/>
        <v>0</v>
      </c>
      <c r="R695" s="128">
        <f t="shared" si="95"/>
        <v>6213</v>
      </c>
      <c r="S695" s="128">
        <f t="shared" si="95"/>
        <v>0</v>
      </c>
      <c r="T695" s="128">
        <f t="shared" si="95"/>
        <v>8717</v>
      </c>
    </row>
    <row r="696" spans="1:20" ht="12.75">
      <c r="A696" s="100" t="s">
        <v>107</v>
      </c>
      <c r="B696" s="104" t="s">
        <v>235</v>
      </c>
      <c r="C696" s="103">
        <v>2805</v>
      </c>
      <c r="D696" s="81"/>
      <c r="E696" s="129">
        <f>F696-C696</f>
        <v>-301</v>
      </c>
      <c r="F696" s="129">
        <f>H695+I695+J695+Q695</f>
        <v>2504</v>
      </c>
      <c r="G696" s="82"/>
      <c r="H696" s="129">
        <f>H695</f>
        <v>1101</v>
      </c>
      <c r="I696" s="129">
        <f>I695</f>
        <v>267</v>
      </c>
      <c r="J696" s="129">
        <f>J695</f>
        <v>1136</v>
      </c>
      <c r="K696" s="129">
        <f aca="true" t="shared" si="96" ref="K696:P696">K695</f>
        <v>0</v>
      </c>
      <c r="L696" s="129">
        <f t="shared" si="96"/>
        <v>0</v>
      </c>
      <c r="M696" s="129">
        <f t="shared" si="96"/>
        <v>0</v>
      </c>
      <c r="N696" s="129">
        <f t="shared" si="96"/>
        <v>0</v>
      </c>
      <c r="O696" s="129">
        <f t="shared" si="96"/>
        <v>0</v>
      </c>
      <c r="P696" s="129">
        <f t="shared" si="96"/>
        <v>0</v>
      </c>
      <c r="Q696" s="129">
        <f>Q695</f>
        <v>0</v>
      </c>
      <c r="R696" s="130"/>
      <c r="S696" s="130"/>
      <c r="T696" s="129">
        <f>SUM(H696:S696)</f>
        <v>2504</v>
      </c>
    </row>
    <row r="697" spans="1:20" ht="12.75">
      <c r="A697" s="100" t="s">
        <v>133</v>
      </c>
      <c r="B697" s="104" t="s">
        <v>236</v>
      </c>
      <c r="C697" s="102">
        <f>C695-C696</f>
        <v>5823</v>
      </c>
      <c r="D697" s="81"/>
      <c r="E697" s="129">
        <f>F697-C697</f>
        <v>390</v>
      </c>
      <c r="F697" s="131">
        <f>F695-F696</f>
        <v>6213</v>
      </c>
      <c r="G697" s="82"/>
      <c r="H697" s="131">
        <f>H695-H696</f>
        <v>0</v>
      </c>
      <c r="I697" s="131">
        <f aca="true" t="shared" si="97" ref="I697:T697">I695-I696</f>
        <v>0</v>
      </c>
      <c r="J697" s="131">
        <f t="shared" si="97"/>
        <v>0</v>
      </c>
      <c r="K697" s="131">
        <f t="shared" si="97"/>
        <v>0</v>
      </c>
      <c r="L697" s="131">
        <f t="shared" si="97"/>
        <v>0</v>
      </c>
      <c r="M697" s="131">
        <f t="shared" si="97"/>
        <v>0</v>
      </c>
      <c r="N697" s="131">
        <f t="shared" si="97"/>
        <v>0</v>
      </c>
      <c r="O697" s="131">
        <f t="shared" si="97"/>
        <v>0</v>
      </c>
      <c r="P697" s="131">
        <f t="shared" si="97"/>
        <v>0</v>
      </c>
      <c r="Q697" s="131">
        <f t="shared" si="97"/>
        <v>0</v>
      </c>
      <c r="R697" s="131">
        <f t="shared" si="97"/>
        <v>6213</v>
      </c>
      <c r="S697" s="131">
        <f t="shared" si="97"/>
        <v>0</v>
      </c>
      <c r="T697" s="131">
        <f t="shared" si="97"/>
        <v>6213</v>
      </c>
    </row>
    <row r="698" spans="1:20" ht="12.75">
      <c r="A698" s="132"/>
      <c r="B698" s="133"/>
      <c r="C698" s="134"/>
      <c r="D698" s="81"/>
      <c r="E698" s="135"/>
      <c r="F698" s="135"/>
      <c r="G698" s="82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</row>
    <row r="699" spans="1:20" ht="12.75">
      <c r="A699" s="136" t="s">
        <v>104</v>
      </c>
      <c r="B699" s="137" t="s">
        <v>237</v>
      </c>
      <c r="C699" s="138">
        <f>C692-C695</f>
        <v>26014</v>
      </c>
      <c r="D699" s="81"/>
      <c r="E699" s="138">
        <f>E692-E695</f>
        <v>-26014</v>
      </c>
      <c r="F699" s="138">
        <f>F692-F695</f>
        <v>0</v>
      </c>
      <c r="G699" s="113"/>
      <c r="H699" s="138">
        <f>H692-H695</f>
        <v>0</v>
      </c>
      <c r="I699" s="138">
        <f aca="true" t="shared" si="98" ref="I699:T699">I692-I695</f>
        <v>0</v>
      </c>
      <c r="J699" s="138">
        <f t="shared" si="98"/>
        <v>0</v>
      </c>
      <c r="K699" s="138">
        <f t="shared" si="98"/>
        <v>0</v>
      </c>
      <c r="L699" s="138">
        <f t="shared" si="98"/>
        <v>0</v>
      </c>
      <c r="M699" s="138">
        <f t="shared" si="98"/>
        <v>0</v>
      </c>
      <c r="N699" s="138">
        <f t="shared" si="98"/>
        <v>0</v>
      </c>
      <c r="O699" s="138">
        <f t="shared" si="98"/>
        <v>0</v>
      </c>
      <c r="P699" s="138">
        <f t="shared" si="98"/>
        <v>0</v>
      </c>
      <c r="Q699" s="138">
        <f t="shared" si="98"/>
        <v>0</v>
      </c>
      <c r="R699" s="138">
        <f t="shared" si="98"/>
        <v>0</v>
      </c>
      <c r="S699" s="138">
        <f t="shared" si="98"/>
        <v>0</v>
      </c>
      <c r="T699" s="138">
        <f t="shared" si="98"/>
        <v>0</v>
      </c>
    </row>
    <row r="700" spans="1:20" ht="12.75">
      <c r="A700" s="74" t="s">
        <v>184</v>
      </c>
      <c r="B700" s="90" t="s">
        <v>238</v>
      </c>
      <c r="C700" s="139">
        <v>26014</v>
      </c>
      <c r="D700" s="81"/>
      <c r="E700" s="139">
        <v>-25921</v>
      </c>
      <c r="F700" s="129">
        <f>C700+E700</f>
        <v>93</v>
      </c>
      <c r="G700" s="82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</row>
    <row r="701" spans="1:20" ht="12.75">
      <c r="A701" s="100" t="s">
        <v>185</v>
      </c>
      <c r="B701" s="104" t="s">
        <v>239</v>
      </c>
      <c r="C701" s="102">
        <f>C699-C700</f>
        <v>0</v>
      </c>
      <c r="D701" s="81"/>
      <c r="E701" s="102">
        <f>E699-E700</f>
        <v>-93</v>
      </c>
      <c r="F701" s="129">
        <f>C701+E701</f>
        <v>-93</v>
      </c>
      <c r="G701" s="82"/>
      <c r="H701" s="102">
        <f>H699-H700</f>
        <v>0</v>
      </c>
      <c r="I701" s="102">
        <f aca="true" t="shared" si="99" ref="I701:T701">I699-I700</f>
        <v>0</v>
      </c>
      <c r="J701" s="102">
        <f t="shared" si="99"/>
        <v>0</v>
      </c>
      <c r="K701" s="102">
        <f t="shared" si="99"/>
        <v>0</v>
      </c>
      <c r="L701" s="102">
        <f t="shared" si="99"/>
        <v>0</v>
      </c>
      <c r="M701" s="102">
        <f t="shared" si="99"/>
        <v>0</v>
      </c>
      <c r="N701" s="102">
        <f t="shared" si="99"/>
        <v>0</v>
      </c>
      <c r="O701" s="102">
        <f t="shared" si="99"/>
        <v>0</v>
      </c>
      <c r="P701" s="102">
        <f t="shared" si="99"/>
        <v>0</v>
      </c>
      <c r="Q701" s="102">
        <f t="shared" si="99"/>
        <v>0</v>
      </c>
      <c r="R701" s="102">
        <f t="shared" si="99"/>
        <v>0</v>
      </c>
      <c r="S701" s="102">
        <f t="shared" si="99"/>
        <v>0</v>
      </c>
      <c r="T701" s="102">
        <f t="shared" si="99"/>
        <v>0</v>
      </c>
    </row>
    <row r="702" spans="1:20" ht="12.75">
      <c r="A702" s="140"/>
      <c r="B702" s="141" t="s">
        <v>240</v>
      </c>
      <c r="C702" s="142">
        <f>C683+C685+C688+C691</f>
        <v>21845</v>
      </c>
      <c r="D702" s="143"/>
      <c r="E702" s="144">
        <f>E683+E685+E688+E691</f>
        <v>-25925</v>
      </c>
      <c r="F702" s="144">
        <f>SUM(C702:E702)</f>
        <v>-4080</v>
      </c>
      <c r="G702" s="145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</row>
    <row r="703" spans="1:20" ht="12.75">
      <c r="A703" s="136"/>
      <c r="B703" s="147" t="s">
        <v>241</v>
      </c>
      <c r="C703" s="148"/>
      <c r="D703" s="143"/>
      <c r="E703" s="148"/>
      <c r="F703" s="138">
        <f>IF(F702&gt;0,F702,0)</f>
        <v>0</v>
      </c>
      <c r="G703" s="146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</row>
    <row r="704" spans="1:20" ht="12.75">
      <c r="A704" s="136"/>
      <c r="B704" s="147" t="s">
        <v>242</v>
      </c>
      <c r="C704" s="148"/>
      <c r="D704" s="143"/>
      <c r="E704" s="148"/>
      <c r="F704" s="138">
        <f>IF(F702&lt;0,-F702,0)</f>
        <v>4080</v>
      </c>
      <c r="G704" s="146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</row>
    <row r="705" spans="1:20" ht="12.75">
      <c r="A705" s="74"/>
      <c r="B705" s="74"/>
      <c r="C705" s="75" t="s">
        <v>270</v>
      </c>
      <c r="D705" s="75"/>
      <c r="E705" s="76" t="s">
        <v>194</v>
      </c>
      <c r="F705" s="76" t="s">
        <v>176</v>
      </c>
      <c r="G705" s="76"/>
      <c r="H705" s="77" t="s">
        <v>114</v>
      </c>
      <c r="I705" s="77" t="s">
        <v>115</v>
      </c>
      <c r="J705" s="77" t="s">
        <v>116</v>
      </c>
      <c r="K705" s="77" t="s">
        <v>170</v>
      </c>
      <c r="L705" s="77"/>
      <c r="M705" s="77" t="s">
        <v>171</v>
      </c>
      <c r="N705" s="77"/>
      <c r="O705" s="77" t="s">
        <v>169</v>
      </c>
      <c r="P705" s="77" t="s">
        <v>97</v>
      </c>
      <c r="Q705" s="77" t="s">
        <v>118</v>
      </c>
      <c r="R705" s="77" t="s">
        <v>119</v>
      </c>
      <c r="S705" s="77" t="s">
        <v>120</v>
      </c>
      <c r="T705" s="77" t="s">
        <v>112</v>
      </c>
    </row>
    <row r="706" spans="1:20" ht="12.75">
      <c r="A706" s="79" t="s">
        <v>195</v>
      </c>
      <c r="B706" s="80" t="s">
        <v>285</v>
      </c>
      <c r="C706" s="81" t="s">
        <v>197</v>
      </c>
      <c r="D706" s="81"/>
      <c r="E706" s="82" t="s">
        <v>198</v>
      </c>
      <c r="F706" s="82" t="s">
        <v>199</v>
      </c>
      <c r="G706" s="82"/>
      <c r="H706" s="83" t="s">
        <v>121</v>
      </c>
      <c r="I706" s="83" t="s">
        <v>122</v>
      </c>
      <c r="J706" s="83" t="s">
        <v>172</v>
      </c>
      <c r="K706" s="83" t="s">
        <v>124</v>
      </c>
      <c r="L706" s="83"/>
      <c r="M706" s="83" t="s">
        <v>173</v>
      </c>
      <c r="N706" s="83"/>
      <c r="O706" s="83" t="s">
        <v>163</v>
      </c>
      <c r="P706" s="83" t="s">
        <v>200</v>
      </c>
      <c r="Q706" s="83" t="s">
        <v>126</v>
      </c>
      <c r="R706" s="83" t="s">
        <v>123</v>
      </c>
      <c r="S706" s="83" t="s">
        <v>123</v>
      </c>
      <c r="T706" s="83" t="s">
        <v>174</v>
      </c>
    </row>
    <row r="707" spans="1:20" ht="12.75">
      <c r="A707" s="84" t="s">
        <v>201</v>
      </c>
      <c r="B707" s="85">
        <v>398150</v>
      </c>
      <c r="C707" s="86" t="s">
        <v>202</v>
      </c>
      <c r="D707" s="81"/>
      <c r="E707" s="82" t="s">
        <v>180</v>
      </c>
      <c r="F707" s="87" t="s">
        <v>177</v>
      </c>
      <c r="G707" s="82"/>
      <c r="H707" s="88"/>
      <c r="I707" s="89" t="s">
        <v>127</v>
      </c>
      <c r="J707" s="88"/>
      <c r="K707" s="83" t="s">
        <v>123</v>
      </c>
      <c r="L707" s="83"/>
      <c r="M707" s="89" t="s">
        <v>98</v>
      </c>
      <c r="N707" s="89"/>
      <c r="O707" s="89"/>
      <c r="P707" s="89"/>
      <c r="Q707" s="89" t="s">
        <v>175</v>
      </c>
      <c r="R707" s="89" t="s">
        <v>128</v>
      </c>
      <c r="S707" s="89" t="s">
        <v>128</v>
      </c>
      <c r="T707" s="89"/>
    </row>
    <row r="708" spans="1:20" ht="12.75">
      <c r="A708" s="74" t="s">
        <v>5</v>
      </c>
      <c r="B708" s="90" t="s">
        <v>203</v>
      </c>
      <c r="C708" s="91"/>
      <c r="D708" s="92"/>
      <c r="E708" s="93"/>
      <c r="F708" s="94"/>
      <c r="G708" s="82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</row>
    <row r="709" spans="1:20" ht="12.75">
      <c r="A709" s="95" t="s">
        <v>60</v>
      </c>
      <c r="B709" s="96" t="s">
        <v>204</v>
      </c>
      <c r="C709" s="97">
        <v>6009</v>
      </c>
      <c r="D709" s="92"/>
      <c r="E709" s="98"/>
      <c r="F709" s="99"/>
      <c r="G709" s="82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</row>
    <row r="710" spans="1:20" ht="12.75">
      <c r="A710" s="95" t="s">
        <v>61</v>
      </c>
      <c r="B710" s="96" t="s">
        <v>205</v>
      </c>
      <c r="C710" s="97">
        <v>0</v>
      </c>
      <c r="D710" s="92"/>
      <c r="E710" s="98"/>
      <c r="F710" s="99"/>
      <c r="G710" s="82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</row>
    <row r="711" spans="1:20" ht="12.75">
      <c r="A711" s="100" t="s">
        <v>64</v>
      </c>
      <c r="B711" s="101" t="s">
        <v>206</v>
      </c>
      <c r="C711" s="102">
        <f>SUM(C709:C710)</f>
        <v>6009</v>
      </c>
      <c r="D711" s="92"/>
      <c r="E711" s="98"/>
      <c r="F711" s="99"/>
      <c r="G711" s="82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</row>
    <row r="712" spans="1:20" ht="12.75">
      <c r="A712" s="100" t="s">
        <v>66</v>
      </c>
      <c r="B712" s="101" t="s">
        <v>207</v>
      </c>
      <c r="C712" s="103">
        <v>0</v>
      </c>
      <c r="D712" s="92"/>
      <c r="E712" s="98"/>
      <c r="F712" s="99"/>
      <c r="G712" s="82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</row>
    <row r="713" spans="1:20" ht="12.75">
      <c r="A713" s="95" t="s">
        <v>63</v>
      </c>
      <c r="B713" s="96" t="s">
        <v>208</v>
      </c>
      <c r="C713" s="97">
        <v>0</v>
      </c>
      <c r="D713" s="92"/>
      <c r="E713" s="98"/>
      <c r="F713" s="99"/>
      <c r="G713" s="82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</row>
    <row r="714" spans="1:20" ht="12.75">
      <c r="A714" s="95" t="s">
        <v>113</v>
      </c>
      <c r="B714" s="96" t="s">
        <v>209</v>
      </c>
      <c r="C714" s="97">
        <v>4207</v>
      </c>
      <c r="D714" s="92"/>
      <c r="E714" s="98"/>
      <c r="F714" s="99"/>
      <c r="G714" s="82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</row>
    <row r="715" spans="1:20" ht="12.75">
      <c r="A715" s="95" t="s">
        <v>12</v>
      </c>
      <c r="B715" s="96" t="s">
        <v>210</v>
      </c>
      <c r="C715" s="97">
        <v>0</v>
      </c>
      <c r="D715" s="92"/>
      <c r="E715" s="98"/>
      <c r="F715" s="99"/>
      <c r="G715" s="82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</row>
    <row r="716" spans="1:20" ht="12.75">
      <c r="A716" s="100" t="s">
        <v>14</v>
      </c>
      <c r="B716" s="101" t="s">
        <v>211</v>
      </c>
      <c r="C716" s="102">
        <f>SUM(C713:C715)</f>
        <v>4207</v>
      </c>
      <c r="D716" s="92"/>
      <c r="E716" s="98"/>
      <c r="F716" s="99"/>
      <c r="G716" s="82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</row>
    <row r="717" spans="1:20" ht="12.75">
      <c r="A717" s="95" t="s">
        <v>16</v>
      </c>
      <c r="B717" s="96" t="s">
        <v>212</v>
      </c>
      <c r="C717" s="97">
        <v>0</v>
      </c>
      <c r="D717" s="92"/>
      <c r="E717" s="98"/>
      <c r="F717" s="99"/>
      <c r="G717" s="82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</row>
    <row r="718" spans="1:20" ht="12.75">
      <c r="A718" s="95" t="s">
        <v>17</v>
      </c>
      <c r="B718" s="96" t="s">
        <v>213</v>
      </c>
      <c r="C718" s="97">
        <v>0</v>
      </c>
      <c r="D718" s="92"/>
      <c r="E718" s="98"/>
      <c r="F718" s="99"/>
      <c r="G718" s="82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</row>
    <row r="719" spans="1:20" ht="12.75">
      <c r="A719" s="95" t="s">
        <v>19</v>
      </c>
      <c r="B719" s="96" t="s">
        <v>214</v>
      </c>
      <c r="C719" s="97">
        <v>0</v>
      </c>
      <c r="D719" s="92"/>
      <c r="E719" s="98"/>
      <c r="F719" s="99"/>
      <c r="G719" s="82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</row>
    <row r="720" spans="1:20" ht="12.75">
      <c r="A720" s="100" t="s">
        <v>20</v>
      </c>
      <c r="B720" s="101" t="s">
        <v>215</v>
      </c>
      <c r="C720" s="102">
        <f>SUM(C717:C719)</f>
        <v>0</v>
      </c>
      <c r="D720" s="92"/>
      <c r="E720" s="98"/>
      <c r="F720" s="99"/>
      <c r="G720" s="82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</row>
    <row r="721" spans="1:20" ht="12.75">
      <c r="A721" s="100" t="s">
        <v>21</v>
      </c>
      <c r="B721" s="101" t="s">
        <v>216</v>
      </c>
      <c r="C721" s="102">
        <f>C716-C720</f>
        <v>4207</v>
      </c>
      <c r="D721" s="92"/>
      <c r="E721" s="98"/>
      <c r="F721" s="99"/>
      <c r="G721" s="82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</row>
    <row r="722" spans="1:20" ht="12.75">
      <c r="A722" s="95" t="s">
        <v>22</v>
      </c>
      <c r="B722" s="96" t="s">
        <v>217</v>
      </c>
      <c r="C722" s="97">
        <v>0</v>
      </c>
      <c r="D722" s="92"/>
      <c r="E722" s="98"/>
      <c r="F722" s="99"/>
      <c r="G722" s="82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</row>
    <row r="723" spans="1:20" ht="12.75">
      <c r="A723" s="95" t="s">
        <v>23</v>
      </c>
      <c r="B723" s="96" t="s">
        <v>218</v>
      </c>
      <c r="C723" s="97">
        <v>0</v>
      </c>
      <c r="D723" s="92"/>
      <c r="E723" s="98"/>
      <c r="F723" s="99"/>
      <c r="G723" s="82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</row>
    <row r="724" spans="1:20" ht="12.75">
      <c r="A724" s="100" t="s">
        <v>24</v>
      </c>
      <c r="B724" s="104" t="s">
        <v>219</v>
      </c>
      <c r="C724" s="102">
        <f>SUM(C722:C723)</f>
        <v>0</v>
      </c>
      <c r="D724" s="92"/>
      <c r="E724" s="98"/>
      <c r="F724" s="99"/>
      <c r="G724" s="82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</row>
    <row r="725" spans="1:20" ht="12.75">
      <c r="A725" s="100" t="s">
        <v>25</v>
      </c>
      <c r="B725" s="104" t="s">
        <v>220</v>
      </c>
      <c r="C725" s="103">
        <v>0</v>
      </c>
      <c r="D725" s="92"/>
      <c r="E725" s="98"/>
      <c r="F725" s="99"/>
      <c r="G725" s="82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</row>
    <row r="726" spans="1:20" ht="12.75">
      <c r="A726" s="100" t="s">
        <v>26</v>
      </c>
      <c r="B726" s="101" t="s">
        <v>221</v>
      </c>
      <c r="C726" s="105">
        <f>C711+C712+C721-C724-C725</f>
        <v>10216</v>
      </c>
      <c r="D726" s="92"/>
      <c r="E726" s="98"/>
      <c r="F726" s="99"/>
      <c r="G726" s="82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</row>
    <row r="727" spans="1:20" ht="12.75">
      <c r="A727" s="95" t="s">
        <v>28</v>
      </c>
      <c r="B727" s="96" t="s">
        <v>222</v>
      </c>
      <c r="C727" s="97">
        <v>0</v>
      </c>
      <c r="D727" s="92"/>
      <c r="E727" s="98"/>
      <c r="F727" s="99"/>
      <c r="G727" s="82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</row>
    <row r="728" spans="1:20" ht="12.75">
      <c r="A728" s="95" t="s">
        <v>29</v>
      </c>
      <c r="B728" s="96" t="s">
        <v>223</v>
      </c>
      <c r="C728" s="97">
        <v>0</v>
      </c>
      <c r="D728" s="92"/>
      <c r="E728" s="98"/>
      <c r="F728" s="99"/>
      <c r="G728" s="82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</row>
    <row r="729" spans="1:20" ht="12.75">
      <c r="A729" s="95" t="s">
        <v>34</v>
      </c>
      <c r="B729" s="96" t="s">
        <v>224</v>
      </c>
      <c r="C729" s="97">
        <v>9872</v>
      </c>
      <c r="D729" s="92"/>
      <c r="E729" s="98"/>
      <c r="F729" s="99"/>
      <c r="G729" s="82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</row>
    <row r="730" spans="1:20" ht="12.75">
      <c r="A730" s="95" t="s">
        <v>35</v>
      </c>
      <c r="B730" s="96" t="s">
        <v>225</v>
      </c>
      <c r="C730" s="97">
        <v>0</v>
      </c>
      <c r="D730" s="92"/>
      <c r="E730" s="98"/>
      <c r="F730" s="99"/>
      <c r="G730" s="82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</row>
    <row r="731" spans="1:20" ht="12.75">
      <c r="A731" s="100" t="s">
        <v>67</v>
      </c>
      <c r="B731" s="104" t="s">
        <v>226</v>
      </c>
      <c r="C731" s="106">
        <f>SUM(C727:C730)</f>
        <v>9872</v>
      </c>
      <c r="D731" s="92"/>
      <c r="E731" s="98"/>
      <c r="F731" s="99"/>
      <c r="G731" s="82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</row>
    <row r="732" spans="1:20" ht="12.75">
      <c r="A732" s="95" t="s">
        <v>102</v>
      </c>
      <c r="B732" s="96" t="s">
        <v>227</v>
      </c>
      <c r="C732" s="107">
        <v>-1252</v>
      </c>
      <c r="D732" s="92"/>
      <c r="E732" s="98"/>
      <c r="F732" s="99"/>
      <c r="G732" s="82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</row>
    <row r="733" spans="1:20" ht="12.75">
      <c r="A733" s="108" t="s">
        <v>129</v>
      </c>
      <c r="B733" s="109" t="s">
        <v>228</v>
      </c>
      <c r="C733" s="110">
        <f>C726+C731+C732</f>
        <v>18836</v>
      </c>
      <c r="D733" s="92"/>
      <c r="E733" s="111"/>
      <c r="F733" s="112">
        <f>C733</f>
        <v>18836</v>
      </c>
      <c r="G733" s="113"/>
      <c r="H733" s="114">
        <v>12225</v>
      </c>
      <c r="I733" s="114">
        <v>2759</v>
      </c>
      <c r="J733" s="114">
        <v>2773</v>
      </c>
      <c r="K733" s="114"/>
      <c r="L733" s="114"/>
      <c r="M733" s="114"/>
      <c r="N733" s="114"/>
      <c r="O733" s="114">
        <v>0</v>
      </c>
      <c r="P733" s="114">
        <v>0</v>
      </c>
      <c r="Q733" s="114">
        <v>171</v>
      </c>
      <c r="R733" s="114">
        <v>0</v>
      </c>
      <c r="S733" s="114">
        <v>908</v>
      </c>
      <c r="T733" s="112">
        <f>SUM(H733:S733)</f>
        <v>18836</v>
      </c>
    </row>
    <row r="734" spans="1:20" ht="12.75">
      <c r="A734" s="95" t="s">
        <v>130</v>
      </c>
      <c r="B734" s="96" t="s">
        <v>229</v>
      </c>
      <c r="C734" s="97">
        <v>0</v>
      </c>
      <c r="D734" s="92"/>
      <c r="E734" s="115"/>
      <c r="F734" s="116"/>
      <c r="G734" s="117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</row>
    <row r="735" spans="1:20" ht="12.75">
      <c r="A735" s="95" t="s">
        <v>131</v>
      </c>
      <c r="B735" s="96" t="s">
        <v>230</v>
      </c>
      <c r="C735" s="97">
        <v>0</v>
      </c>
      <c r="D735" s="92"/>
      <c r="E735" s="118">
        <v>-5637</v>
      </c>
      <c r="F735" s="119">
        <f>E735</f>
        <v>-5637</v>
      </c>
      <c r="G735" s="82"/>
      <c r="H735" s="120">
        <v>-4009</v>
      </c>
      <c r="I735" s="120">
        <v>-644</v>
      </c>
      <c r="J735" s="120">
        <v>-813</v>
      </c>
      <c r="K735" s="120"/>
      <c r="L735" s="120"/>
      <c r="M735" s="120"/>
      <c r="N735" s="120"/>
      <c r="O735" s="120">
        <v>0</v>
      </c>
      <c r="P735" s="120">
        <v>0</v>
      </c>
      <c r="Q735" s="120">
        <v>-171</v>
      </c>
      <c r="R735" s="120">
        <v>0</v>
      </c>
      <c r="S735" s="120">
        <v>0</v>
      </c>
      <c r="T735" s="121">
        <f>SUM(H735:S735)</f>
        <v>-5637</v>
      </c>
    </row>
    <row r="736" spans="1:20" ht="12.75">
      <c r="A736" s="108" t="s">
        <v>108</v>
      </c>
      <c r="B736" s="109" t="s">
        <v>231</v>
      </c>
      <c r="C736" s="110">
        <f>SUM(C733:C735)</f>
        <v>18836</v>
      </c>
      <c r="D736" s="122"/>
      <c r="E736" s="112">
        <f>E735</f>
        <v>-5637</v>
      </c>
      <c r="F736" s="112">
        <f>SUM(C736:E736)</f>
        <v>13199</v>
      </c>
      <c r="G736" s="113"/>
      <c r="H736" s="112">
        <f>H733+H735</f>
        <v>8216</v>
      </c>
      <c r="I736" s="112">
        <f aca="true" t="shared" si="100" ref="I736:T736">I733+I735</f>
        <v>2115</v>
      </c>
      <c r="J736" s="112">
        <f t="shared" si="100"/>
        <v>1960</v>
      </c>
      <c r="K736" s="112">
        <f t="shared" si="100"/>
        <v>0</v>
      </c>
      <c r="L736" s="112">
        <f t="shared" si="100"/>
        <v>0</v>
      </c>
      <c r="M736" s="112">
        <f t="shared" si="100"/>
        <v>0</v>
      </c>
      <c r="N736" s="112">
        <f t="shared" si="100"/>
        <v>0</v>
      </c>
      <c r="O736" s="112">
        <f t="shared" si="100"/>
        <v>0</v>
      </c>
      <c r="P736" s="112">
        <f t="shared" si="100"/>
        <v>0</v>
      </c>
      <c r="Q736" s="112">
        <f t="shared" si="100"/>
        <v>0</v>
      </c>
      <c r="R736" s="112">
        <f t="shared" si="100"/>
        <v>0</v>
      </c>
      <c r="S736" s="112">
        <f t="shared" si="100"/>
        <v>908</v>
      </c>
      <c r="T736" s="112">
        <f t="shared" si="100"/>
        <v>13199</v>
      </c>
    </row>
    <row r="737" spans="1:20" ht="12.75">
      <c r="A737" s="74" t="s">
        <v>103</v>
      </c>
      <c r="B737" s="90" t="s">
        <v>232</v>
      </c>
      <c r="C737" s="123">
        <v>0</v>
      </c>
      <c r="D737" s="81"/>
      <c r="E737" s="120"/>
      <c r="F737" s="124"/>
      <c r="G737" s="82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</row>
    <row r="738" spans="1:20" ht="12.75">
      <c r="A738" s="125" t="s">
        <v>132</v>
      </c>
      <c r="B738" s="126" t="s">
        <v>233</v>
      </c>
      <c r="C738" s="123">
        <v>14157</v>
      </c>
      <c r="D738" s="81"/>
      <c r="E738" s="120">
        <v>-958</v>
      </c>
      <c r="F738" s="119">
        <f>SUM(C738:E738)</f>
        <v>13199</v>
      </c>
      <c r="G738" s="82"/>
      <c r="H738" s="120">
        <v>8216</v>
      </c>
      <c r="I738" s="120">
        <v>2115</v>
      </c>
      <c r="J738" s="120">
        <v>1960</v>
      </c>
      <c r="K738" s="120"/>
      <c r="L738" s="120"/>
      <c r="M738" s="120"/>
      <c r="N738" s="120"/>
      <c r="O738" s="120">
        <v>0</v>
      </c>
      <c r="P738" s="120"/>
      <c r="Q738" s="120">
        <v>0</v>
      </c>
      <c r="R738" s="120">
        <v>0</v>
      </c>
      <c r="S738" s="120">
        <v>908</v>
      </c>
      <c r="T738" s="121">
        <f>SUM(H738:S738)</f>
        <v>13199</v>
      </c>
    </row>
    <row r="739" spans="1:20" ht="12.75">
      <c r="A739" s="108"/>
      <c r="B739" s="127" t="s">
        <v>234</v>
      </c>
      <c r="C739" s="128">
        <f>SUM(C737:C738)</f>
        <v>14157</v>
      </c>
      <c r="D739" s="81"/>
      <c r="E739" s="128">
        <f>SUM(E737:E738)</f>
        <v>-958</v>
      </c>
      <c r="F739" s="128">
        <f>SUM(F737:F738)</f>
        <v>13199</v>
      </c>
      <c r="G739" s="113"/>
      <c r="H739" s="128">
        <f>SUM(H737:H738)</f>
        <v>8216</v>
      </c>
      <c r="I739" s="128">
        <f aca="true" t="shared" si="101" ref="I739:T739">SUM(I737:I738)</f>
        <v>2115</v>
      </c>
      <c r="J739" s="128">
        <f t="shared" si="101"/>
        <v>1960</v>
      </c>
      <c r="K739" s="128">
        <f t="shared" si="101"/>
        <v>0</v>
      </c>
      <c r="L739" s="128">
        <f t="shared" si="101"/>
        <v>0</v>
      </c>
      <c r="M739" s="128">
        <f t="shared" si="101"/>
        <v>0</v>
      </c>
      <c r="N739" s="128">
        <f t="shared" si="101"/>
        <v>0</v>
      </c>
      <c r="O739" s="128">
        <f t="shared" si="101"/>
        <v>0</v>
      </c>
      <c r="P739" s="128">
        <f t="shared" si="101"/>
        <v>0</v>
      </c>
      <c r="Q739" s="128">
        <f t="shared" si="101"/>
        <v>0</v>
      </c>
      <c r="R739" s="128">
        <f t="shared" si="101"/>
        <v>0</v>
      </c>
      <c r="S739" s="128">
        <f t="shared" si="101"/>
        <v>908</v>
      </c>
      <c r="T739" s="128">
        <f t="shared" si="101"/>
        <v>13199</v>
      </c>
    </row>
    <row r="740" spans="1:20" ht="12.75">
      <c r="A740" s="100" t="s">
        <v>107</v>
      </c>
      <c r="B740" s="104" t="s">
        <v>235</v>
      </c>
      <c r="C740" s="103">
        <v>13249</v>
      </c>
      <c r="D740" s="81"/>
      <c r="E740" s="129">
        <f>F740-C740</f>
        <v>-958</v>
      </c>
      <c r="F740" s="129">
        <f>H739+I739+J739+Q739</f>
        <v>12291</v>
      </c>
      <c r="G740" s="82"/>
      <c r="H740" s="129">
        <f>H739</f>
        <v>8216</v>
      </c>
      <c r="I740" s="129">
        <f>I739</f>
        <v>2115</v>
      </c>
      <c r="J740" s="129">
        <f>J739</f>
        <v>1960</v>
      </c>
      <c r="K740" s="129">
        <f aca="true" t="shared" si="102" ref="K740:P740">K739</f>
        <v>0</v>
      </c>
      <c r="L740" s="129">
        <f t="shared" si="102"/>
        <v>0</v>
      </c>
      <c r="M740" s="129">
        <f t="shared" si="102"/>
        <v>0</v>
      </c>
      <c r="N740" s="129">
        <f t="shared" si="102"/>
        <v>0</v>
      </c>
      <c r="O740" s="129">
        <f t="shared" si="102"/>
        <v>0</v>
      </c>
      <c r="P740" s="129">
        <f t="shared" si="102"/>
        <v>0</v>
      </c>
      <c r="Q740" s="129">
        <f>Q739</f>
        <v>0</v>
      </c>
      <c r="R740" s="130"/>
      <c r="S740" s="130"/>
      <c r="T740" s="129">
        <f>SUM(H740:S740)</f>
        <v>12291</v>
      </c>
    </row>
    <row r="741" spans="1:20" ht="12.75">
      <c r="A741" s="100" t="s">
        <v>133</v>
      </c>
      <c r="B741" s="104" t="s">
        <v>236</v>
      </c>
      <c r="C741" s="102">
        <f>C739-C740</f>
        <v>908</v>
      </c>
      <c r="D741" s="81"/>
      <c r="E741" s="129">
        <f>F741-C741</f>
        <v>0</v>
      </c>
      <c r="F741" s="131">
        <f>F739-F740</f>
        <v>908</v>
      </c>
      <c r="G741" s="82"/>
      <c r="H741" s="131">
        <f>H739-H740</f>
        <v>0</v>
      </c>
      <c r="I741" s="131">
        <f aca="true" t="shared" si="103" ref="I741:T741">I739-I740</f>
        <v>0</v>
      </c>
      <c r="J741" s="131">
        <f t="shared" si="103"/>
        <v>0</v>
      </c>
      <c r="K741" s="131">
        <f t="shared" si="103"/>
        <v>0</v>
      </c>
      <c r="L741" s="131">
        <f t="shared" si="103"/>
        <v>0</v>
      </c>
      <c r="M741" s="131">
        <f t="shared" si="103"/>
        <v>0</v>
      </c>
      <c r="N741" s="131">
        <f t="shared" si="103"/>
        <v>0</v>
      </c>
      <c r="O741" s="131">
        <f t="shared" si="103"/>
        <v>0</v>
      </c>
      <c r="P741" s="131">
        <f t="shared" si="103"/>
        <v>0</v>
      </c>
      <c r="Q741" s="131">
        <f t="shared" si="103"/>
        <v>0</v>
      </c>
      <c r="R741" s="131">
        <f t="shared" si="103"/>
        <v>0</v>
      </c>
      <c r="S741" s="131">
        <f t="shared" si="103"/>
        <v>908</v>
      </c>
      <c r="T741" s="131">
        <f t="shared" si="103"/>
        <v>908</v>
      </c>
    </row>
    <row r="742" spans="1:20" ht="12.75">
      <c r="A742" s="132"/>
      <c r="B742" s="133"/>
      <c r="C742" s="134"/>
      <c r="D742" s="81"/>
      <c r="E742" s="135"/>
      <c r="F742" s="135"/>
      <c r="G742" s="82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</row>
    <row r="743" spans="1:20" ht="12.75">
      <c r="A743" s="136" t="s">
        <v>104</v>
      </c>
      <c r="B743" s="137" t="s">
        <v>237</v>
      </c>
      <c r="C743" s="138">
        <f>C736-C739</f>
        <v>4679</v>
      </c>
      <c r="D743" s="81"/>
      <c r="E743" s="138">
        <f>E736-E739</f>
        <v>-4679</v>
      </c>
      <c r="F743" s="138">
        <f>F736-F739</f>
        <v>0</v>
      </c>
      <c r="G743" s="113"/>
      <c r="H743" s="138">
        <f>H736-H739</f>
        <v>0</v>
      </c>
      <c r="I743" s="138">
        <f aca="true" t="shared" si="104" ref="I743:T743">I736-I739</f>
        <v>0</v>
      </c>
      <c r="J743" s="138">
        <f t="shared" si="104"/>
        <v>0</v>
      </c>
      <c r="K743" s="138">
        <f t="shared" si="104"/>
        <v>0</v>
      </c>
      <c r="L743" s="138">
        <f t="shared" si="104"/>
        <v>0</v>
      </c>
      <c r="M743" s="138">
        <f t="shared" si="104"/>
        <v>0</v>
      </c>
      <c r="N743" s="138">
        <f t="shared" si="104"/>
        <v>0</v>
      </c>
      <c r="O743" s="138">
        <f t="shared" si="104"/>
        <v>0</v>
      </c>
      <c r="P743" s="138">
        <f t="shared" si="104"/>
        <v>0</v>
      </c>
      <c r="Q743" s="138">
        <f t="shared" si="104"/>
        <v>0</v>
      </c>
      <c r="R743" s="138">
        <f t="shared" si="104"/>
        <v>0</v>
      </c>
      <c r="S743" s="138">
        <f t="shared" si="104"/>
        <v>0</v>
      </c>
      <c r="T743" s="138">
        <f t="shared" si="104"/>
        <v>0</v>
      </c>
    </row>
    <row r="744" spans="1:20" ht="12.75">
      <c r="A744" s="74" t="s">
        <v>184</v>
      </c>
      <c r="B744" s="90" t="s">
        <v>238</v>
      </c>
      <c r="C744" s="139">
        <v>4679</v>
      </c>
      <c r="D744" s="81"/>
      <c r="E744" s="139">
        <v>-4679</v>
      </c>
      <c r="F744" s="129">
        <f>C744+E744</f>
        <v>0</v>
      </c>
      <c r="G744" s="82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</row>
    <row r="745" spans="1:20" ht="12.75">
      <c r="A745" s="100" t="s">
        <v>185</v>
      </c>
      <c r="B745" s="104" t="s">
        <v>239</v>
      </c>
      <c r="C745" s="102">
        <f>C743-C744</f>
        <v>0</v>
      </c>
      <c r="D745" s="81"/>
      <c r="E745" s="102">
        <f>E743-E744</f>
        <v>0</v>
      </c>
      <c r="F745" s="129">
        <f>C745+E745</f>
        <v>0</v>
      </c>
      <c r="G745" s="82"/>
      <c r="H745" s="102">
        <f>H743-H744</f>
        <v>0</v>
      </c>
      <c r="I745" s="102">
        <f aca="true" t="shared" si="105" ref="I745:T745">I743-I744</f>
        <v>0</v>
      </c>
      <c r="J745" s="102">
        <f t="shared" si="105"/>
        <v>0</v>
      </c>
      <c r="K745" s="102">
        <f t="shared" si="105"/>
        <v>0</v>
      </c>
      <c r="L745" s="102">
        <f t="shared" si="105"/>
        <v>0</v>
      </c>
      <c r="M745" s="102">
        <f t="shared" si="105"/>
        <v>0</v>
      </c>
      <c r="N745" s="102">
        <f t="shared" si="105"/>
        <v>0</v>
      </c>
      <c r="O745" s="102">
        <f t="shared" si="105"/>
        <v>0</v>
      </c>
      <c r="P745" s="102">
        <f t="shared" si="105"/>
        <v>0</v>
      </c>
      <c r="Q745" s="102">
        <f t="shared" si="105"/>
        <v>0</v>
      </c>
      <c r="R745" s="102">
        <f t="shared" si="105"/>
        <v>0</v>
      </c>
      <c r="S745" s="102">
        <f t="shared" si="105"/>
        <v>0</v>
      </c>
      <c r="T745" s="102">
        <f t="shared" si="105"/>
        <v>0</v>
      </c>
    </row>
    <row r="746" spans="1:20" ht="12.75">
      <c r="A746" s="140"/>
      <c r="B746" s="141" t="s">
        <v>240</v>
      </c>
      <c r="C746" s="142">
        <f>C727+C729+C732+C735</f>
        <v>8620</v>
      </c>
      <c r="D746" s="143"/>
      <c r="E746" s="144">
        <f>E727+E729+E732+E735</f>
        <v>-5637</v>
      </c>
      <c r="F746" s="144">
        <f>SUM(C746:E746)</f>
        <v>2983</v>
      </c>
      <c r="G746" s="145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</row>
    <row r="747" spans="1:20" ht="12.75">
      <c r="A747" s="136"/>
      <c r="B747" s="147" t="s">
        <v>241</v>
      </c>
      <c r="C747" s="148"/>
      <c r="D747" s="143"/>
      <c r="E747" s="148"/>
      <c r="F747" s="138">
        <f>IF(F746&gt;0,F746,0)</f>
        <v>2983</v>
      </c>
      <c r="G747" s="146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</row>
    <row r="748" spans="1:20" ht="12.75">
      <c r="A748" s="136"/>
      <c r="B748" s="147" t="s">
        <v>242</v>
      </c>
      <c r="C748" s="148"/>
      <c r="D748" s="143"/>
      <c r="E748" s="148"/>
      <c r="F748" s="138">
        <f>IF(F746&lt;0,-F746,0)</f>
        <v>0</v>
      </c>
      <c r="G748" s="146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</row>
    <row r="749" spans="1:20" ht="12.75">
      <c r="A749" s="74"/>
      <c r="B749" s="74"/>
      <c r="C749" s="75" t="s">
        <v>270</v>
      </c>
      <c r="D749" s="75"/>
      <c r="E749" s="76" t="s">
        <v>194</v>
      </c>
      <c r="F749" s="76" t="s">
        <v>176</v>
      </c>
      <c r="G749" s="76"/>
      <c r="H749" s="77" t="s">
        <v>114</v>
      </c>
      <c r="I749" s="77" t="s">
        <v>115</v>
      </c>
      <c r="J749" s="77" t="s">
        <v>116</v>
      </c>
      <c r="K749" s="77" t="s">
        <v>170</v>
      </c>
      <c r="L749" s="77"/>
      <c r="M749" s="77" t="s">
        <v>171</v>
      </c>
      <c r="N749" s="77"/>
      <c r="O749" s="77" t="s">
        <v>169</v>
      </c>
      <c r="P749" s="77" t="s">
        <v>97</v>
      </c>
      <c r="Q749" s="77" t="s">
        <v>118</v>
      </c>
      <c r="R749" s="77" t="s">
        <v>119</v>
      </c>
      <c r="S749" s="77" t="s">
        <v>120</v>
      </c>
      <c r="T749" s="77" t="s">
        <v>112</v>
      </c>
    </row>
    <row r="750" spans="1:20" ht="12.75">
      <c r="A750" s="79" t="s">
        <v>195</v>
      </c>
      <c r="B750" s="80" t="s">
        <v>286</v>
      </c>
      <c r="C750" s="81" t="s">
        <v>197</v>
      </c>
      <c r="D750" s="81"/>
      <c r="E750" s="82" t="s">
        <v>198</v>
      </c>
      <c r="F750" s="82" t="s">
        <v>199</v>
      </c>
      <c r="G750" s="82"/>
      <c r="H750" s="83" t="s">
        <v>121</v>
      </c>
      <c r="I750" s="83" t="s">
        <v>122</v>
      </c>
      <c r="J750" s="83" t="s">
        <v>172</v>
      </c>
      <c r="K750" s="83" t="s">
        <v>124</v>
      </c>
      <c r="L750" s="83"/>
      <c r="M750" s="83" t="s">
        <v>173</v>
      </c>
      <c r="N750" s="83"/>
      <c r="O750" s="83" t="s">
        <v>163</v>
      </c>
      <c r="P750" s="83" t="s">
        <v>200</v>
      </c>
      <c r="Q750" s="83" t="s">
        <v>126</v>
      </c>
      <c r="R750" s="83" t="s">
        <v>123</v>
      </c>
      <c r="S750" s="83" t="s">
        <v>123</v>
      </c>
      <c r="T750" s="83" t="s">
        <v>174</v>
      </c>
    </row>
    <row r="751" spans="1:20" ht="12.75">
      <c r="A751" s="84" t="s">
        <v>201</v>
      </c>
      <c r="B751" s="85">
        <v>399849</v>
      </c>
      <c r="C751" s="86" t="s">
        <v>202</v>
      </c>
      <c r="D751" s="81"/>
      <c r="E751" s="82" t="s">
        <v>180</v>
      </c>
      <c r="F751" s="87" t="s">
        <v>177</v>
      </c>
      <c r="G751" s="82"/>
      <c r="H751" s="88"/>
      <c r="I751" s="89" t="s">
        <v>127</v>
      </c>
      <c r="J751" s="88"/>
      <c r="K751" s="83" t="s">
        <v>123</v>
      </c>
      <c r="L751" s="83"/>
      <c r="M751" s="89" t="s">
        <v>98</v>
      </c>
      <c r="N751" s="89"/>
      <c r="O751" s="89"/>
      <c r="P751" s="89"/>
      <c r="Q751" s="89" t="s">
        <v>175</v>
      </c>
      <c r="R751" s="89" t="s">
        <v>128</v>
      </c>
      <c r="S751" s="89" t="s">
        <v>128</v>
      </c>
      <c r="T751" s="89"/>
    </row>
    <row r="752" spans="1:20" ht="12.75">
      <c r="A752" s="74" t="s">
        <v>5</v>
      </c>
      <c r="B752" s="90" t="s">
        <v>203</v>
      </c>
      <c r="C752" s="156"/>
      <c r="D752" s="162"/>
      <c r="E752" s="168"/>
      <c r="F752" s="169"/>
      <c r="G752" s="157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</row>
    <row r="753" spans="1:20" ht="12.75">
      <c r="A753" s="95" t="s">
        <v>60</v>
      </c>
      <c r="B753" s="96" t="s">
        <v>204</v>
      </c>
      <c r="C753" s="149">
        <f>C797+C841+C885+C929+C973+C1017+C1061</f>
        <v>20414</v>
      </c>
      <c r="D753" s="162"/>
      <c r="E753" s="161"/>
      <c r="F753" s="163"/>
      <c r="G753" s="157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</row>
    <row r="754" spans="1:20" ht="12.75">
      <c r="A754" s="95" t="s">
        <v>61</v>
      </c>
      <c r="B754" s="96" t="s">
        <v>205</v>
      </c>
      <c r="C754" s="149">
        <f>C798+C842+C886+C930+C974+C1018+C1062</f>
        <v>0</v>
      </c>
      <c r="D754" s="162"/>
      <c r="E754" s="161"/>
      <c r="F754" s="163"/>
      <c r="G754" s="157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</row>
    <row r="755" spans="1:20" ht="12.75">
      <c r="A755" s="100" t="s">
        <v>64</v>
      </c>
      <c r="B755" s="101" t="s">
        <v>206</v>
      </c>
      <c r="C755" s="102">
        <f>SUM(C753:C754)</f>
        <v>20414</v>
      </c>
      <c r="D755" s="162"/>
      <c r="E755" s="161"/>
      <c r="F755" s="163"/>
      <c r="G755" s="157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</row>
    <row r="756" spans="1:20" ht="12.75">
      <c r="A756" s="100" t="s">
        <v>66</v>
      </c>
      <c r="B756" s="101" t="s">
        <v>207</v>
      </c>
      <c r="C756" s="150">
        <f>C800+C844+C888+C932+C976+C1020+C1064</f>
        <v>0</v>
      </c>
      <c r="D756" s="162"/>
      <c r="E756" s="161"/>
      <c r="F756" s="163"/>
      <c r="G756" s="157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</row>
    <row r="757" spans="1:20" ht="12.75">
      <c r="A757" s="95" t="s">
        <v>63</v>
      </c>
      <c r="B757" s="96" t="s">
        <v>208</v>
      </c>
      <c r="C757" s="149">
        <f>C801+C845+C889+C933+C977+C1021+C1065</f>
        <v>46</v>
      </c>
      <c r="D757" s="162"/>
      <c r="E757" s="161"/>
      <c r="F757" s="163"/>
      <c r="G757" s="157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</row>
    <row r="758" spans="1:20" ht="12.75">
      <c r="A758" s="95" t="s">
        <v>113</v>
      </c>
      <c r="B758" s="96" t="s">
        <v>209</v>
      </c>
      <c r="C758" s="149">
        <f>C802+C846+C890+C934+C978+C1022+C1066</f>
        <v>15201</v>
      </c>
      <c r="D758" s="162"/>
      <c r="E758" s="161"/>
      <c r="F758" s="163"/>
      <c r="G758" s="157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</row>
    <row r="759" spans="1:20" ht="12.75">
      <c r="A759" s="95" t="s">
        <v>12</v>
      </c>
      <c r="B759" s="96" t="s">
        <v>210</v>
      </c>
      <c r="C759" s="149">
        <f>C803+C847+C891+C935+C979+C1023+C1067</f>
        <v>0</v>
      </c>
      <c r="D759" s="162"/>
      <c r="E759" s="161"/>
      <c r="F759" s="163"/>
      <c r="G759" s="157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</row>
    <row r="760" spans="1:20" ht="12.75">
      <c r="A760" s="100" t="s">
        <v>14</v>
      </c>
      <c r="B760" s="101" t="s">
        <v>211</v>
      </c>
      <c r="C760" s="102">
        <f>SUM(C757:C759)</f>
        <v>15247</v>
      </c>
      <c r="D760" s="162"/>
      <c r="E760" s="161"/>
      <c r="F760" s="163"/>
      <c r="G760" s="157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</row>
    <row r="761" spans="1:20" ht="12.75">
      <c r="A761" s="95" t="s">
        <v>16</v>
      </c>
      <c r="B761" s="96" t="s">
        <v>212</v>
      </c>
      <c r="C761" s="149">
        <f>C805+C849+C893+C937+C981+C1025+C1069</f>
        <v>0</v>
      </c>
      <c r="D761" s="162"/>
      <c r="E761" s="161"/>
      <c r="F761" s="163"/>
      <c r="G761" s="157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</row>
    <row r="762" spans="1:20" ht="12.75">
      <c r="A762" s="95" t="s">
        <v>17</v>
      </c>
      <c r="B762" s="96" t="s">
        <v>213</v>
      </c>
      <c r="C762" s="149">
        <f>C806+C850+C894+C938+C982+C1026+C1070</f>
        <v>262</v>
      </c>
      <c r="D762" s="162"/>
      <c r="E762" s="161"/>
      <c r="F762" s="163"/>
      <c r="G762" s="157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</row>
    <row r="763" spans="1:20" ht="12.75">
      <c r="A763" s="95" t="s">
        <v>19</v>
      </c>
      <c r="B763" s="96" t="s">
        <v>214</v>
      </c>
      <c r="C763" s="149">
        <f>C807+C851+C895+C939+C983+C1027+C1071</f>
        <v>0</v>
      </c>
      <c r="D763" s="162"/>
      <c r="E763" s="161"/>
      <c r="F763" s="163"/>
      <c r="G763" s="157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</row>
    <row r="764" spans="1:20" ht="12.75">
      <c r="A764" s="100" t="s">
        <v>20</v>
      </c>
      <c r="B764" s="101" t="s">
        <v>215</v>
      </c>
      <c r="C764" s="102">
        <f>SUM(C761:C763)</f>
        <v>262</v>
      </c>
      <c r="D764" s="162"/>
      <c r="E764" s="161"/>
      <c r="F764" s="163"/>
      <c r="G764" s="157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</row>
    <row r="765" spans="1:20" ht="12.75">
      <c r="A765" s="100" t="s">
        <v>21</v>
      </c>
      <c r="B765" s="101" t="s">
        <v>216</v>
      </c>
      <c r="C765" s="102">
        <f>C760-C764</f>
        <v>14985</v>
      </c>
      <c r="D765" s="162"/>
      <c r="E765" s="161"/>
      <c r="F765" s="163"/>
      <c r="G765" s="157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</row>
    <row r="766" spans="1:20" ht="12.75">
      <c r="A766" s="95" t="s">
        <v>22</v>
      </c>
      <c r="B766" s="96" t="s">
        <v>217</v>
      </c>
      <c r="C766" s="149">
        <f>C810+C854+C898+C942+C986+C1030+C1074</f>
        <v>2561</v>
      </c>
      <c r="D766" s="162"/>
      <c r="E766" s="161"/>
      <c r="F766" s="163"/>
      <c r="G766" s="157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</row>
    <row r="767" spans="1:20" ht="12.75">
      <c r="A767" s="95" t="s">
        <v>23</v>
      </c>
      <c r="B767" s="96" t="s">
        <v>218</v>
      </c>
      <c r="C767" s="149">
        <f>C811+C855+C899+C943+C987+C1031+C1075</f>
        <v>0</v>
      </c>
      <c r="D767" s="162"/>
      <c r="E767" s="161"/>
      <c r="F767" s="163"/>
      <c r="G767" s="157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</row>
    <row r="768" spans="1:20" ht="12.75">
      <c r="A768" s="100" t="s">
        <v>24</v>
      </c>
      <c r="B768" s="104" t="s">
        <v>219</v>
      </c>
      <c r="C768" s="102">
        <f>SUM(C766:C767)</f>
        <v>2561</v>
      </c>
      <c r="D768" s="162"/>
      <c r="E768" s="161"/>
      <c r="F768" s="163"/>
      <c r="G768" s="157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</row>
    <row r="769" spans="1:20" ht="12.75">
      <c r="A769" s="100" t="s">
        <v>25</v>
      </c>
      <c r="B769" s="104" t="s">
        <v>220</v>
      </c>
      <c r="C769" s="149">
        <f>C813+C857+C901+C945+C989+C1033+C1077</f>
        <v>0</v>
      </c>
      <c r="D769" s="162"/>
      <c r="E769" s="161"/>
      <c r="F769" s="163"/>
      <c r="G769" s="157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</row>
    <row r="770" spans="1:20" ht="12.75">
      <c r="A770" s="100" t="s">
        <v>26</v>
      </c>
      <c r="B770" s="101" t="s">
        <v>221</v>
      </c>
      <c r="C770" s="150">
        <f>C755+C756+C765-C768-C769</f>
        <v>32838</v>
      </c>
      <c r="D770" s="162"/>
      <c r="E770" s="161"/>
      <c r="F770" s="163"/>
      <c r="G770" s="157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</row>
    <row r="771" spans="1:20" ht="12.75">
      <c r="A771" s="95" t="s">
        <v>28</v>
      </c>
      <c r="B771" s="96" t="s">
        <v>222</v>
      </c>
      <c r="C771" s="149">
        <f>C815+C859+C903+C947+C991+C1035+C1079</f>
        <v>0</v>
      </c>
      <c r="D771" s="162"/>
      <c r="E771" s="161"/>
      <c r="F771" s="163"/>
      <c r="G771" s="157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</row>
    <row r="772" spans="1:20" ht="12.75">
      <c r="A772" s="95" t="s">
        <v>29</v>
      </c>
      <c r="B772" s="96" t="s">
        <v>223</v>
      </c>
      <c r="C772" s="149">
        <f>C816+C860+C904+C948+C992+C1036+C1080</f>
        <v>0</v>
      </c>
      <c r="D772" s="162"/>
      <c r="E772" s="161"/>
      <c r="F772" s="163"/>
      <c r="G772" s="157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</row>
    <row r="773" spans="1:20" ht="12.75">
      <c r="A773" s="95" t="s">
        <v>34</v>
      </c>
      <c r="B773" s="96" t="s">
        <v>224</v>
      </c>
      <c r="C773" s="149">
        <f>C817+C861+C905+C949+C993+C1037+C1081</f>
        <v>177424</v>
      </c>
      <c r="D773" s="162"/>
      <c r="E773" s="161"/>
      <c r="F773" s="163"/>
      <c r="G773" s="157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</row>
    <row r="774" spans="1:20" ht="12.75">
      <c r="A774" s="95" t="s">
        <v>35</v>
      </c>
      <c r="B774" s="96" t="s">
        <v>225</v>
      </c>
      <c r="C774" s="149">
        <f>C818+C862+C906+C950+C994+C1038+C1082</f>
        <v>0</v>
      </c>
      <c r="D774" s="162"/>
      <c r="E774" s="161"/>
      <c r="F774" s="163"/>
      <c r="G774" s="157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</row>
    <row r="775" spans="1:20" ht="12.75">
      <c r="A775" s="100" t="s">
        <v>67</v>
      </c>
      <c r="B775" s="104" t="s">
        <v>226</v>
      </c>
      <c r="C775" s="106">
        <f>SUM(C771:C774)</f>
        <v>177424</v>
      </c>
      <c r="D775" s="162"/>
      <c r="E775" s="161"/>
      <c r="F775" s="163"/>
      <c r="G775" s="157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</row>
    <row r="776" spans="1:20" ht="12.75">
      <c r="A776" s="95" t="s">
        <v>102</v>
      </c>
      <c r="B776" s="96" t="s">
        <v>227</v>
      </c>
      <c r="C776" s="149">
        <f>C820+C864+C908+C952+C996+C1040+C1084</f>
        <v>-9493</v>
      </c>
      <c r="D776" s="162"/>
      <c r="E776" s="161"/>
      <c r="F776" s="163"/>
      <c r="G776" s="157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</row>
    <row r="777" spans="1:20" ht="12.75">
      <c r="A777" s="108" t="s">
        <v>129</v>
      </c>
      <c r="B777" s="109" t="s">
        <v>228</v>
      </c>
      <c r="C777" s="110">
        <f>C770+C775+C776</f>
        <v>200769</v>
      </c>
      <c r="D777" s="162"/>
      <c r="E777" s="151"/>
      <c r="F777" s="112">
        <f>C777</f>
        <v>200769</v>
      </c>
      <c r="G777" s="152"/>
      <c r="H777" s="149">
        <f>H821+H865+H909+H953+H997+H1041+H1085</f>
        <v>64558</v>
      </c>
      <c r="I777" s="149">
        <f aca="true" t="shared" si="106" ref="I777:S777">I821+I865+I909+I953+I997+I1041+I1085</f>
        <v>15069</v>
      </c>
      <c r="J777" s="149">
        <f t="shared" si="106"/>
        <v>107797</v>
      </c>
      <c r="K777" s="149">
        <f t="shared" si="106"/>
        <v>0</v>
      </c>
      <c r="L777" s="149">
        <f t="shared" si="106"/>
        <v>0</v>
      </c>
      <c r="M777" s="149">
        <f t="shared" si="106"/>
        <v>0</v>
      </c>
      <c r="N777" s="149">
        <f t="shared" si="106"/>
        <v>0</v>
      </c>
      <c r="O777" s="149">
        <f t="shared" si="106"/>
        <v>0</v>
      </c>
      <c r="P777" s="149">
        <f t="shared" si="106"/>
        <v>0</v>
      </c>
      <c r="Q777" s="149">
        <f t="shared" si="106"/>
        <v>15302</v>
      </c>
      <c r="R777" s="149">
        <f t="shared" si="106"/>
        <v>0</v>
      </c>
      <c r="S777" s="149">
        <f t="shared" si="106"/>
        <v>387</v>
      </c>
      <c r="T777" s="112">
        <f>SUM(H777:S777)</f>
        <v>203113</v>
      </c>
    </row>
    <row r="778" spans="1:20" ht="12.75">
      <c r="A778" s="95" t="s">
        <v>130</v>
      </c>
      <c r="B778" s="96" t="s">
        <v>229</v>
      </c>
      <c r="C778" s="149">
        <f>C822+C866+C910+C954+C998+C1042+C1086</f>
        <v>0</v>
      </c>
      <c r="D778" s="162"/>
      <c r="E778" s="153"/>
      <c r="F778" s="154"/>
      <c r="G778" s="155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</row>
    <row r="779" spans="1:20" ht="12.75">
      <c r="A779" s="95" t="s">
        <v>131</v>
      </c>
      <c r="B779" s="96" t="s">
        <v>230</v>
      </c>
      <c r="C779" s="149">
        <f>C823+C867+C911+C955+C999+C1043+C1087</f>
        <v>2344</v>
      </c>
      <c r="D779" s="162"/>
      <c r="E779" s="164">
        <f>E823+E867+E911+E955+E999+E1043+E1087</f>
        <v>-150383</v>
      </c>
      <c r="F779" s="119">
        <f>E779</f>
        <v>-150383</v>
      </c>
      <c r="G779" s="157"/>
      <c r="H779" s="149">
        <f>H823+H867+H911+H955+H999+H1043+H1087</f>
        <v>-42302</v>
      </c>
      <c r="I779" s="149">
        <f aca="true" t="shared" si="107" ref="I779:S779">I823+I867+I911+I955+I999+I1043+I1087</f>
        <v>-10357</v>
      </c>
      <c r="J779" s="149">
        <f t="shared" si="107"/>
        <v>-90957</v>
      </c>
      <c r="K779" s="149">
        <f t="shared" si="107"/>
        <v>0</v>
      </c>
      <c r="L779" s="149">
        <f t="shared" si="107"/>
        <v>0</v>
      </c>
      <c r="M779" s="149">
        <f t="shared" si="107"/>
        <v>0</v>
      </c>
      <c r="N779" s="149">
        <f t="shared" si="107"/>
        <v>0</v>
      </c>
      <c r="O779" s="149">
        <f t="shared" si="107"/>
        <v>0</v>
      </c>
      <c r="P779" s="149">
        <f t="shared" si="107"/>
        <v>0</v>
      </c>
      <c r="Q779" s="149">
        <f t="shared" si="107"/>
        <v>-4036</v>
      </c>
      <c r="R779" s="149">
        <f t="shared" si="107"/>
        <v>0</v>
      </c>
      <c r="S779" s="149">
        <f t="shared" si="107"/>
        <v>-387</v>
      </c>
      <c r="T779" s="121">
        <f>SUM(H779:S779)</f>
        <v>-148039</v>
      </c>
    </row>
    <row r="780" spans="1:20" ht="12.75">
      <c r="A780" s="108" t="s">
        <v>108</v>
      </c>
      <c r="B780" s="109" t="s">
        <v>231</v>
      </c>
      <c r="C780" s="110">
        <f>SUM(C777:C779)</f>
        <v>203113</v>
      </c>
      <c r="D780" s="165"/>
      <c r="E780" s="112">
        <f>E779</f>
        <v>-150383</v>
      </c>
      <c r="F780" s="112">
        <f>SUM(C780:E780)</f>
        <v>52730</v>
      </c>
      <c r="G780" s="152"/>
      <c r="H780" s="112">
        <f>H777+H779</f>
        <v>22256</v>
      </c>
      <c r="I780" s="112">
        <f aca="true" t="shared" si="108" ref="I780:T780">I777+I779</f>
        <v>4712</v>
      </c>
      <c r="J780" s="112">
        <f t="shared" si="108"/>
        <v>16840</v>
      </c>
      <c r="K780" s="112">
        <f t="shared" si="108"/>
        <v>0</v>
      </c>
      <c r="L780" s="112">
        <f t="shared" si="108"/>
        <v>0</v>
      </c>
      <c r="M780" s="112">
        <f t="shared" si="108"/>
        <v>0</v>
      </c>
      <c r="N780" s="112">
        <f t="shared" si="108"/>
        <v>0</v>
      </c>
      <c r="O780" s="112">
        <f t="shared" si="108"/>
        <v>0</v>
      </c>
      <c r="P780" s="112">
        <f t="shared" si="108"/>
        <v>0</v>
      </c>
      <c r="Q780" s="112">
        <f t="shared" si="108"/>
        <v>11266</v>
      </c>
      <c r="R780" s="112">
        <f t="shared" si="108"/>
        <v>0</v>
      </c>
      <c r="S780" s="112">
        <f t="shared" si="108"/>
        <v>0</v>
      </c>
      <c r="T780" s="112">
        <f t="shared" si="108"/>
        <v>55074</v>
      </c>
    </row>
    <row r="781" spans="1:20" ht="12.75">
      <c r="A781" s="74" t="s">
        <v>103</v>
      </c>
      <c r="B781" s="90" t="s">
        <v>232</v>
      </c>
      <c r="C781" s="149">
        <f>C825+C869+C913+C957+C1001+C1045+C1089</f>
        <v>0</v>
      </c>
      <c r="D781" s="166"/>
      <c r="E781" s="170">
        <f>E825+E869+E913+E957+E1001+E1045+E1089</f>
        <v>0</v>
      </c>
      <c r="F781" s="170">
        <f>F825+F869+F913+F957+F1001+F1045+F1089</f>
        <v>0</v>
      </c>
      <c r="G781" s="157"/>
      <c r="H781" s="170">
        <f>H825+H869+H913+H957+H1001+H1045+H1089</f>
        <v>0</v>
      </c>
      <c r="I781" s="170">
        <f aca="true" t="shared" si="109" ref="I781:T782">I825+I869+I913+I957+I1001+I1045+I1089</f>
        <v>0</v>
      </c>
      <c r="J781" s="170">
        <f t="shared" si="109"/>
        <v>0</v>
      </c>
      <c r="K781" s="170">
        <f t="shared" si="109"/>
        <v>0</v>
      </c>
      <c r="L781" s="170">
        <f t="shared" si="109"/>
        <v>0</v>
      </c>
      <c r="M781" s="170">
        <f t="shared" si="109"/>
        <v>0</v>
      </c>
      <c r="N781" s="170">
        <f t="shared" si="109"/>
        <v>0</v>
      </c>
      <c r="O781" s="170">
        <f t="shared" si="109"/>
        <v>0</v>
      </c>
      <c r="P781" s="170">
        <f t="shared" si="109"/>
        <v>0</v>
      </c>
      <c r="Q781" s="170">
        <f t="shared" si="109"/>
        <v>0</v>
      </c>
      <c r="R781" s="170">
        <f t="shared" si="109"/>
        <v>0</v>
      </c>
      <c r="S781" s="170">
        <f t="shared" si="109"/>
        <v>0</v>
      </c>
      <c r="T781" s="170">
        <f t="shared" si="109"/>
        <v>0</v>
      </c>
    </row>
    <row r="782" spans="1:20" ht="12.75">
      <c r="A782" s="125" t="s">
        <v>132</v>
      </c>
      <c r="B782" s="126" t="s">
        <v>233</v>
      </c>
      <c r="C782" s="149">
        <f>C826+C870+C914+C958+C1002+C1046+C1090</f>
        <v>62782</v>
      </c>
      <c r="D782" s="166"/>
      <c r="E782" s="164">
        <f>E826+E870+E914+E958+E1002+E1046+E1090</f>
        <v>-7708</v>
      </c>
      <c r="F782" s="119">
        <f>SUM(C782:E782)</f>
        <v>55074</v>
      </c>
      <c r="G782" s="157"/>
      <c r="H782" s="164">
        <f>H826+H870+H914+H958+H1002+H1046+H1090</f>
        <v>-2452</v>
      </c>
      <c r="I782" s="164">
        <f t="shared" si="109"/>
        <v>177</v>
      </c>
      <c r="J782" s="164">
        <f t="shared" si="109"/>
        <v>-6076</v>
      </c>
      <c r="K782" s="164">
        <f t="shared" si="109"/>
        <v>0</v>
      </c>
      <c r="L782" s="164">
        <f t="shared" si="109"/>
        <v>0</v>
      </c>
      <c r="M782" s="164">
        <f t="shared" si="109"/>
        <v>0</v>
      </c>
      <c r="N782" s="164">
        <f t="shared" si="109"/>
        <v>0</v>
      </c>
      <c r="O782" s="164">
        <f t="shared" si="109"/>
        <v>-1373</v>
      </c>
      <c r="P782" s="164">
        <f t="shared" si="109"/>
        <v>0</v>
      </c>
      <c r="Q782" s="164">
        <f t="shared" si="109"/>
        <v>2016</v>
      </c>
      <c r="R782" s="164">
        <f t="shared" si="109"/>
        <v>0</v>
      </c>
      <c r="S782" s="164">
        <f t="shared" si="109"/>
        <v>0</v>
      </c>
      <c r="T782" s="121">
        <f>SUM(H782:S782)</f>
        <v>-7708</v>
      </c>
    </row>
    <row r="783" spans="1:20" ht="12.75">
      <c r="A783" s="108"/>
      <c r="B783" s="127" t="s">
        <v>234</v>
      </c>
      <c r="C783" s="128">
        <f>SUM(C781:C782)</f>
        <v>62782</v>
      </c>
      <c r="D783" s="166"/>
      <c r="E783" s="128">
        <f>SUM(E781:E782)</f>
        <v>-7708</v>
      </c>
      <c r="F783" s="128">
        <f>SUM(F781:F782)</f>
        <v>55074</v>
      </c>
      <c r="G783" s="152"/>
      <c r="H783" s="128">
        <f>SUM(H781:H782)</f>
        <v>-2452</v>
      </c>
      <c r="I783" s="128">
        <f aca="true" t="shared" si="110" ref="I783:T783">SUM(I781:I782)</f>
        <v>177</v>
      </c>
      <c r="J783" s="128">
        <f t="shared" si="110"/>
        <v>-6076</v>
      </c>
      <c r="K783" s="128">
        <f t="shared" si="110"/>
        <v>0</v>
      </c>
      <c r="L783" s="128">
        <f t="shared" si="110"/>
        <v>0</v>
      </c>
      <c r="M783" s="128">
        <f t="shared" si="110"/>
        <v>0</v>
      </c>
      <c r="N783" s="128">
        <f t="shared" si="110"/>
        <v>0</v>
      </c>
      <c r="O783" s="128">
        <f t="shared" si="110"/>
        <v>-1373</v>
      </c>
      <c r="P783" s="128">
        <f t="shared" si="110"/>
        <v>0</v>
      </c>
      <c r="Q783" s="128">
        <f t="shared" si="110"/>
        <v>2016</v>
      </c>
      <c r="R783" s="128">
        <f t="shared" si="110"/>
        <v>0</v>
      </c>
      <c r="S783" s="128">
        <f t="shared" si="110"/>
        <v>0</v>
      </c>
      <c r="T783" s="128">
        <f t="shared" si="110"/>
        <v>-7708</v>
      </c>
    </row>
    <row r="784" spans="1:20" ht="12.75">
      <c r="A784" s="100" t="s">
        <v>107</v>
      </c>
      <c r="B784" s="104" t="s">
        <v>235</v>
      </c>
      <c r="C784" s="149">
        <f>C828+C872+C916+C960+C1004+C1048+C1092</f>
        <v>62782</v>
      </c>
      <c r="D784" s="166"/>
      <c r="E784" s="129">
        <f>F784-C784</f>
        <v>-69117</v>
      </c>
      <c r="F784" s="129">
        <f>H783+I783+J783+Q783</f>
        <v>-6335</v>
      </c>
      <c r="G784" s="157"/>
      <c r="H784" s="129">
        <f>H783</f>
        <v>-2452</v>
      </c>
      <c r="I784" s="129">
        <f>I783</f>
        <v>177</v>
      </c>
      <c r="J784" s="129">
        <f>J783</f>
        <v>-6076</v>
      </c>
      <c r="K784" s="129">
        <f aca="true" t="shared" si="111" ref="K784:P784">K783</f>
        <v>0</v>
      </c>
      <c r="L784" s="129">
        <f t="shared" si="111"/>
        <v>0</v>
      </c>
      <c r="M784" s="129">
        <f t="shared" si="111"/>
        <v>0</v>
      </c>
      <c r="N784" s="129">
        <f t="shared" si="111"/>
        <v>0</v>
      </c>
      <c r="O784" s="129">
        <f t="shared" si="111"/>
        <v>-1373</v>
      </c>
      <c r="P784" s="129">
        <f t="shared" si="111"/>
        <v>0</v>
      </c>
      <c r="Q784" s="129">
        <f>Q783</f>
        <v>2016</v>
      </c>
      <c r="R784" s="129"/>
      <c r="S784" s="129"/>
      <c r="T784" s="129">
        <f>SUM(H784:S784)</f>
        <v>-7708</v>
      </c>
    </row>
    <row r="785" spans="1:20" ht="12.75">
      <c r="A785" s="100" t="s">
        <v>133</v>
      </c>
      <c r="B785" s="104" t="s">
        <v>236</v>
      </c>
      <c r="C785" s="102">
        <f>C783-C784</f>
        <v>0</v>
      </c>
      <c r="D785" s="166"/>
      <c r="E785" s="129">
        <f>F785-C785</f>
        <v>61409</v>
      </c>
      <c r="F785" s="131">
        <f>F783-F784</f>
        <v>61409</v>
      </c>
      <c r="G785" s="157"/>
      <c r="H785" s="131">
        <f>H783-H784</f>
        <v>0</v>
      </c>
      <c r="I785" s="131">
        <f aca="true" t="shared" si="112" ref="I785:T785">I783-I784</f>
        <v>0</v>
      </c>
      <c r="J785" s="131">
        <f t="shared" si="112"/>
        <v>0</v>
      </c>
      <c r="K785" s="131">
        <f t="shared" si="112"/>
        <v>0</v>
      </c>
      <c r="L785" s="131">
        <f t="shared" si="112"/>
        <v>0</v>
      </c>
      <c r="M785" s="131">
        <f t="shared" si="112"/>
        <v>0</v>
      </c>
      <c r="N785" s="131">
        <f t="shared" si="112"/>
        <v>0</v>
      </c>
      <c r="O785" s="131">
        <f t="shared" si="112"/>
        <v>0</v>
      </c>
      <c r="P785" s="131">
        <f t="shared" si="112"/>
        <v>0</v>
      </c>
      <c r="Q785" s="131">
        <f t="shared" si="112"/>
        <v>0</v>
      </c>
      <c r="R785" s="131">
        <f t="shared" si="112"/>
        <v>0</v>
      </c>
      <c r="S785" s="131">
        <f t="shared" si="112"/>
        <v>0</v>
      </c>
      <c r="T785" s="131">
        <f t="shared" si="112"/>
        <v>0</v>
      </c>
    </row>
    <row r="786" spans="1:20" ht="12.75">
      <c r="A786" s="132"/>
      <c r="B786" s="133"/>
      <c r="C786" s="158"/>
      <c r="D786" s="166"/>
      <c r="E786" s="119"/>
      <c r="F786" s="119"/>
      <c r="G786" s="157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</row>
    <row r="787" spans="1:20" ht="12.75">
      <c r="A787" s="136" t="s">
        <v>104</v>
      </c>
      <c r="B787" s="137" t="s">
        <v>237</v>
      </c>
      <c r="C787" s="138">
        <f>C780-C783</f>
        <v>140331</v>
      </c>
      <c r="D787" s="166"/>
      <c r="E787" s="138">
        <f>E780-E783</f>
        <v>-142675</v>
      </c>
      <c r="F787" s="138">
        <f>F780-F783</f>
        <v>-2344</v>
      </c>
      <c r="G787" s="152"/>
      <c r="H787" s="138">
        <f>H780-H783</f>
        <v>24708</v>
      </c>
      <c r="I787" s="138">
        <f aca="true" t="shared" si="113" ref="I787:T787">I780-I783</f>
        <v>4535</v>
      </c>
      <c r="J787" s="138">
        <f t="shared" si="113"/>
        <v>22916</v>
      </c>
      <c r="K787" s="138">
        <f t="shared" si="113"/>
        <v>0</v>
      </c>
      <c r="L787" s="138">
        <f t="shared" si="113"/>
        <v>0</v>
      </c>
      <c r="M787" s="138">
        <f t="shared" si="113"/>
        <v>0</v>
      </c>
      <c r="N787" s="138">
        <f t="shared" si="113"/>
        <v>0</v>
      </c>
      <c r="O787" s="138">
        <f t="shared" si="113"/>
        <v>1373</v>
      </c>
      <c r="P787" s="138">
        <f t="shared" si="113"/>
        <v>0</v>
      </c>
      <c r="Q787" s="138">
        <f t="shared" si="113"/>
        <v>9250</v>
      </c>
      <c r="R787" s="138">
        <f t="shared" si="113"/>
        <v>0</v>
      </c>
      <c r="S787" s="138">
        <f t="shared" si="113"/>
        <v>0</v>
      </c>
      <c r="T787" s="138">
        <f t="shared" si="113"/>
        <v>62782</v>
      </c>
    </row>
    <row r="788" spans="1:20" ht="12.75">
      <c r="A788" s="74" t="s">
        <v>184</v>
      </c>
      <c r="B788" s="90" t="s">
        <v>238</v>
      </c>
      <c r="C788" s="149">
        <f>C832+C876+C920+C964+C1008+C1052+C1096</f>
        <v>129176</v>
      </c>
      <c r="D788" s="166"/>
      <c r="E788" s="164">
        <f>E832+E876+E920+E964+E1008+E1052+E1096</f>
        <v>-96396</v>
      </c>
      <c r="F788" s="129">
        <f>C788+E788</f>
        <v>32780</v>
      </c>
      <c r="G788" s="157"/>
      <c r="H788" s="149">
        <f>H832+H876+H920+H964+H1008+H1052+H1096</f>
        <v>0</v>
      </c>
      <c r="I788" s="149">
        <f aca="true" t="shared" si="114" ref="I788:T788">I832+I876+I920+I964+I1008+I1052+I1096</f>
        <v>0</v>
      </c>
      <c r="J788" s="149">
        <f t="shared" si="114"/>
        <v>0</v>
      </c>
      <c r="K788" s="149">
        <f t="shared" si="114"/>
        <v>0</v>
      </c>
      <c r="L788" s="149">
        <f t="shared" si="114"/>
        <v>0</v>
      </c>
      <c r="M788" s="149">
        <f t="shared" si="114"/>
        <v>0</v>
      </c>
      <c r="N788" s="149">
        <f t="shared" si="114"/>
        <v>0</v>
      </c>
      <c r="O788" s="149">
        <f t="shared" si="114"/>
        <v>0</v>
      </c>
      <c r="P788" s="149">
        <f t="shared" si="114"/>
        <v>0</v>
      </c>
      <c r="Q788" s="149">
        <f t="shared" si="114"/>
        <v>0</v>
      </c>
      <c r="R788" s="149">
        <f t="shared" si="114"/>
        <v>0</v>
      </c>
      <c r="S788" s="149">
        <f t="shared" si="114"/>
        <v>0</v>
      </c>
      <c r="T788" s="149">
        <f t="shared" si="114"/>
        <v>0</v>
      </c>
    </row>
    <row r="789" spans="1:20" ht="12.75">
      <c r="A789" s="100" t="s">
        <v>185</v>
      </c>
      <c r="B789" s="104" t="s">
        <v>239</v>
      </c>
      <c r="C789" s="102">
        <f>C787-C788</f>
        <v>11155</v>
      </c>
      <c r="D789" s="166"/>
      <c r="E789" s="102">
        <f>E787-E788</f>
        <v>-46279</v>
      </c>
      <c r="F789" s="129">
        <f>C789+E789</f>
        <v>-35124</v>
      </c>
      <c r="G789" s="157"/>
      <c r="H789" s="102">
        <f>H787-H788</f>
        <v>24708</v>
      </c>
      <c r="I789" s="102">
        <f aca="true" t="shared" si="115" ref="I789:T789">I787-I788</f>
        <v>4535</v>
      </c>
      <c r="J789" s="102">
        <f t="shared" si="115"/>
        <v>22916</v>
      </c>
      <c r="K789" s="102">
        <f t="shared" si="115"/>
        <v>0</v>
      </c>
      <c r="L789" s="102">
        <f t="shared" si="115"/>
        <v>0</v>
      </c>
      <c r="M789" s="102">
        <f t="shared" si="115"/>
        <v>0</v>
      </c>
      <c r="N789" s="102">
        <f t="shared" si="115"/>
        <v>0</v>
      </c>
      <c r="O789" s="102">
        <f t="shared" si="115"/>
        <v>1373</v>
      </c>
      <c r="P789" s="102">
        <f t="shared" si="115"/>
        <v>0</v>
      </c>
      <c r="Q789" s="102">
        <f t="shared" si="115"/>
        <v>9250</v>
      </c>
      <c r="R789" s="102">
        <f t="shared" si="115"/>
        <v>0</v>
      </c>
      <c r="S789" s="102">
        <f t="shared" si="115"/>
        <v>0</v>
      </c>
      <c r="T789" s="102">
        <f t="shared" si="115"/>
        <v>62782</v>
      </c>
    </row>
    <row r="790" spans="1:20" ht="12.75">
      <c r="A790" s="140"/>
      <c r="B790" s="141" t="s">
        <v>240</v>
      </c>
      <c r="C790" s="142">
        <f>C771+C773+C776+C779</f>
        <v>170275</v>
      </c>
      <c r="D790" s="167"/>
      <c r="E790" s="144">
        <f>E771+E773+E776+E779</f>
        <v>-150383</v>
      </c>
      <c r="F790" s="144">
        <f>SUM(C790:E790)</f>
        <v>19892</v>
      </c>
      <c r="G790" s="160"/>
      <c r="H790" s="144"/>
      <c r="I790" s="144"/>
      <c r="J790" s="144"/>
      <c r="K790" s="144"/>
      <c r="L790" s="144"/>
      <c r="M790" s="144"/>
      <c r="N790" s="144"/>
      <c r="O790" s="144"/>
      <c r="P790" s="144"/>
      <c r="Q790" s="144"/>
      <c r="R790" s="144"/>
      <c r="S790" s="144"/>
      <c r="T790" s="144"/>
    </row>
    <row r="791" spans="1:20" ht="12.75">
      <c r="A791" s="136"/>
      <c r="B791" s="147" t="s">
        <v>241</v>
      </c>
      <c r="C791" s="150">
        <f>C835+C879+C923+C967+C1011+C1055+C1099</f>
        <v>0</v>
      </c>
      <c r="D791" s="167"/>
      <c r="E791" s="150">
        <f>E835+E879+E923+E967+E1011+E1055+E1099</f>
        <v>0</v>
      </c>
      <c r="F791" s="138">
        <f>IF(F790&gt;0,F790,0)</f>
        <v>19892</v>
      </c>
      <c r="G791" s="144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</row>
    <row r="792" spans="1:20" ht="12.75">
      <c r="A792" s="136"/>
      <c r="B792" s="147" t="s">
        <v>242</v>
      </c>
      <c r="C792" s="150"/>
      <c r="D792" s="167"/>
      <c r="E792" s="164"/>
      <c r="F792" s="138">
        <f>IF(F790&lt;0,-F790,0)</f>
        <v>0</v>
      </c>
      <c r="G792" s="144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</row>
    <row r="793" spans="1:20" ht="12.75">
      <c r="A793" s="74"/>
      <c r="B793" s="74"/>
      <c r="C793" s="75" t="s">
        <v>270</v>
      </c>
      <c r="D793" s="75"/>
      <c r="E793" s="76" t="s">
        <v>194</v>
      </c>
      <c r="F793" s="76" t="s">
        <v>176</v>
      </c>
      <c r="G793" s="76"/>
      <c r="H793" s="77" t="s">
        <v>114</v>
      </c>
      <c r="I793" s="77" t="s">
        <v>115</v>
      </c>
      <c r="J793" s="77" t="s">
        <v>116</v>
      </c>
      <c r="K793" s="77" t="s">
        <v>170</v>
      </c>
      <c r="L793" s="77"/>
      <c r="M793" s="77" t="s">
        <v>171</v>
      </c>
      <c r="N793" s="77"/>
      <c r="O793" s="77" t="s">
        <v>169</v>
      </c>
      <c r="P793" s="77" t="s">
        <v>97</v>
      </c>
      <c r="Q793" s="77" t="s">
        <v>118</v>
      </c>
      <c r="R793" s="77" t="s">
        <v>119</v>
      </c>
      <c r="S793" s="77" t="s">
        <v>120</v>
      </c>
      <c r="T793" s="77" t="s">
        <v>112</v>
      </c>
    </row>
    <row r="794" spans="1:20" ht="12.75">
      <c r="A794" s="79" t="s">
        <v>195</v>
      </c>
      <c r="B794" s="80" t="s">
        <v>287</v>
      </c>
      <c r="C794" s="81" t="s">
        <v>197</v>
      </c>
      <c r="D794" s="81"/>
      <c r="E794" s="82" t="s">
        <v>198</v>
      </c>
      <c r="F794" s="82" t="s">
        <v>199</v>
      </c>
      <c r="G794" s="82"/>
      <c r="H794" s="83" t="s">
        <v>121</v>
      </c>
      <c r="I794" s="83" t="s">
        <v>122</v>
      </c>
      <c r="J794" s="83" t="s">
        <v>172</v>
      </c>
      <c r="K794" s="83" t="s">
        <v>124</v>
      </c>
      <c r="L794" s="83"/>
      <c r="M794" s="83" t="s">
        <v>173</v>
      </c>
      <c r="N794" s="83"/>
      <c r="O794" s="83" t="s">
        <v>163</v>
      </c>
      <c r="P794" s="83" t="s">
        <v>200</v>
      </c>
      <c r="Q794" s="83" t="s">
        <v>126</v>
      </c>
      <c r="R794" s="83" t="s">
        <v>123</v>
      </c>
      <c r="S794" s="83" t="s">
        <v>123</v>
      </c>
      <c r="T794" s="83" t="s">
        <v>174</v>
      </c>
    </row>
    <row r="795" spans="1:20" ht="12.75">
      <c r="A795" s="84" t="s">
        <v>201</v>
      </c>
      <c r="B795" s="85">
        <v>399751</v>
      </c>
      <c r="C795" s="86" t="s">
        <v>202</v>
      </c>
      <c r="D795" s="81"/>
      <c r="E795" s="82" t="s">
        <v>180</v>
      </c>
      <c r="F795" s="87" t="s">
        <v>177</v>
      </c>
      <c r="G795" s="82"/>
      <c r="H795" s="88"/>
      <c r="I795" s="89" t="s">
        <v>127</v>
      </c>
      <c r="J795" s="88"/>
      <c r="K795" s="83" t="s">
        <v>123</v>
      </c>
      <c r="L795" s="83"/>
      <c r="M795" s="89" t="s">
        <v>98</v>
      </c>
      <c r="N795" s="89"/>
      <c r="O795" s="89"/>
      <c r="P795" s="89"/>
      <c r="Q795" s="89" t="s">
        <v>175</v>
      </c>
      <c r="R795" s="89" t="s">
        <v>128</v>
      </c>
      <c r="S795" s="89" t="s">
        <v>128</v>
      </c>
      <c r="T795" s="89"/>
    </row>
    <row r="796" spans="1:20" ht="12.75">
      <c r="A796" s="74" t="s">
        <v>5</v>
      </c>
      <c r="B796" s="90" t="s">
        <v>203</v>
      </c>
      <c r="C796" s="91"/>
      <c r="D796" s="92"/>
      <c r="E796" s="93"/>
      <c r="F796" s="94"/>
      <c r="G796" s="82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</row>
    <row r="797" spans="1:20" ht="12.75">
      <c r="A797" s="95" t="s">
        <v>60</v>
      </c>
      <c r="B797" s="96" t="s">
        <v>204</v>
      </c>
      <c r="C797" s="97">
        <v>0</v>
      </c>
      <c r="D797" s="92"/>
      <c r="E797" s="98"/>
      <c r="F797" s="99"/>
      <c r="G797" s="82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</row>
    <row r="798" spans="1:20" ht="12.75">
      <c r="A798" s="95" t="s">
        <v>61</v>
      </c>
      <c r="B798" s="96" t="s">
        <v>205</v>
      </c>
      <c r="C798" s="97">
        <v>0</v>
      </c>
      <c r="D798" s="92"/>
      <c r="E798" s="98"/>
      <c r="F798" s="99"/>
      <c r="G798" s="82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</row>
    <row r="799" spans="1:20" ht="12.75">
      <c r="A799" s="100" t="s">
        <v>64</v>
      </c>
      <c r="B799" s="101" t="s">
        <v>206</v>
      </c>
      <c r="C799" s="102">
        <f>SUM(C797:C798)</f>
        <v>0</v>
      </c>
      <c r="D799" s="92"/>
      <c r="E799" s="98"/>
      <c r="F799" s="99"/>
      <c r="G799" s="82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</row>
    <row r="800" spans="1:20" ht="12.75">
      <c r="A800" s="100" t="s">
        <v>66</v>
      </c>
      <c r="B800" s="101" t="s">
        <v>207</v>
      </c>
      <c r="C800" s="103">
        <v>0</v>
      </c>
      <c r="D800" s="92"/>
      <c r="E800" s="98"/>
      <c r="F800" s="99"/>
      <c r="G800" s="82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</row>
    <row r="801" spans="1:20" ht="12.75">
      <c r="A801" s="95" t="s">
        <v>63</v>
      </c>
      <c r="B801" s="96" t="s">
        <v>208</v>
      </c>
      <c r="C801" s="97">
        <v>0</v>
      </c>
      <c r="D801" s="92"/>
      <c r="E801" s="98"/>
      <c r="F801" s="99"/>
      <c r="G801" s="82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</row>
    <row r="802" spans="1:20" ht="12.75">
      <c r="A802" s="95" t="s">
        <v>113</v>
      </c>
      <c r="B802" s="96" t="s">
        <v>209</v>
      </c>
      <c r="C802" s="97">
        <v>1881</v>
      </c>
      <c r="D802" s="92"/>
      <c r="E802" s="98"/>
      <c r="F802" s="99"/>
      <c r="G802" s="82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</row>
    <row r="803" spans="1:20" ht="12.75">
      <c r="A803" s="95" t="s">
        <v>12</v>
      </c>
      <c r="B803" s="96" t="s">
        <v>210</v>
      </c>
      <c r="C803" s="97">
        <v>0</v>
      </c>
      <c r="D803" s="92"/>
      <c r="E803" s="98"/>
      <c r="F803" s="99"/>
      <c r="G803" s="82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</row>
    <row r="804" spans="1:20" ht="12.75">
      <c r="A804" s="100" t="s">
        <v>14</v>
      </c>
      <c r="B804" s="101" t="s">
        <v>211</v>
      </c>
      <c r="C804" s="102">
        <f>SUM(C801:C803)</f>
        <v>1881</v>
      </c>
      <c r="D804" s="92"/>
      <c r="E804" s="98"/>
      <c r="F804" s="99"/>
      <c r="G804" s="82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</row>
    <row r="805" spans="1:20" ht="12.75">
      <c r="A805" s="95" t="s">
        <v>16</v>
      </c>
      <c r="B805" s="96" t="s">
        <v>212</v>
      </c>
      <c r="C805" s="97">
        <v>0</v>
      </c>
      <c r="D805" s="92"/>
      <c r="E805" s="98"/>
      <c r="F805" s="99"/>
      <c r="G805" s="82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</row>
    <row r="806" spans="1:20" ht="12.75">
      <c r="A806" s="95" t="s">
        <v>17</v>
      </c>
      <c r="B806" s="96" t="s">
        <v>213</v>
      </c>
      <c r="C806" s="97">
        <v>41</v>
      </c>
      <c r="D806" s="92"/>
      <c r="E806" s="98"/>
      <c r="F806" s="99"/>
      <c r="G806" s="82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</row>
    <row r="807" spans="1:20" ht="12.75">
      <c r="A807" s="95" t="s">
        <v>19</v>
      </c>
      <c r="B807" s="96" t="s">
        <v>214</v>
      </c>
      <c r="C807" s="97">
        <v>0</v>
      </c>
      <c r="D807" s="92"/>
      <c r="E807" s="98"/>
      <c r="F807" s="99"/>
      <c r="G807" s="82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</row>
    <row r="808" spans="1:20" ht="12.75">
      <c r="A808" s="100" t="s">
        <v>20</v>
      </c>
      <c r="B808" s="101" t="s">
        <v>215</v>
      </c>
      <c r="C808" s="102">
        <f>SUM(C805:C807)</f>
        <v>41</v>
      </c>
      <c r="D808" s="92"/>
      <c r="E808" s="98"/>
      <c r="F808" s="99"/>
      <c r="G808" s="82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</row>
    <row r="809" spans="1:20" ht="12.75">
      <c r="A809" s="100" t="s">
        <v>21</v>
      </c>
      <c r="B809" s="101" t="s">
        <v>216</v>
      </c>
      <c r="C809" s="102">
        <f>C804-C808</f>
        <v>1840</v>
      </c>
      <c r="D809" s="92"/>
      <c r="E809" s="98"/>
      <c r="F809" s="99"/>
      <c r="G809" s="82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</row>
    <row r="810" spans="1:20" ht="12.75">
      <c r="A810" s="95" t="s">
        <v>22</v>
      </c>
      <c r="B810" s="96" t="s">
        <v>217</v>
      </c>
      <c r="C810" s="97">
        <v>0</v>
      </c>
      <c r="D810" s="92"/>
      <c r="E810" s="98"/>
      <c r="F810" s="99"/>
      <c r="G810" s="82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</row>
    <row r="811" spans="1:20" ht="12.75">
      <c r="A811" s="95" t="s">
        <v>23</v>
      </c>
      <c r="B811" s="96" t="s">
        <v>218</v>
      </c>
      <c r="C811" s="97">
        <v>0</v>
      </c>
      <c r="D811" s="92"/>
      <c r="E811" s="98"/>
      <c r="F811" s="99"/>
      <c r="G811" s="82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</row>
    <row r="812" spans="1:20" ht="12.75">
      <c r="A812" s="100" t="s">
        <v>24</v>
      </c>
      <c r="B812" s="104" t="s">
        <v>219</v>
      </c>
      <c r="C812" s="102">
        <f>SUM(C810:C811)</f>
        <v>0</v>
      </c>
      <c r="D812" s="92"/>
      <c r="E812" s="98"/>
      <c r="F812" s="99"/>
      <c r="G812" s="82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</row>
    <row r="813" spans="1:20" ht="12.75">
      <c r="A813" s="100" t="s">
        <v>25</v>
      </c>
      <c r="B813" s="104" t="s">
        <v>220</v>
      </c>
      <c r="C813" s="103">
        <v>0</v>
      </c>
      <c r="D813" s="92"/>
      <c r="E813" s="98"/>
      <c r="F813" s="99"/>
      <c r="G813" s="82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</row>
    <row r="814" spans="1:20" ht="12.75">
      <c r="A814" s="100" t="s">
        <v>26</v>
      </c>
      <c r="B814" s="101" t="s">
        <v>221</v>
      </c>
      <c r="C814" s="105">
        <f>C799+C800+C809-C812-C813</f>
        <v>1840</v>
      </c>
      <c r="D814" s="92"/>
      <c r="E814" s="98"/>
      <c r="F814" s="99"/>
      <c r="G814" s="82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</row>
    <row r="815" spans="1:20" ht="12.75">
      <c r="A815" s="95" t="s">
        <v>28</v>
      </c>
      <c r="B815" s="96" t="s">
        <v>222</v>
      </c>
      <c r="C815" s="97">
        <v>0</v>
      </c>
      <c r="D815" s="92"/>
      <c r="E815" s="98"/>
      <c r="F815" s="99"/>
      <c r="G815" s="82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</row>
    <row r="816" spans="1:20" ht="12.75">
      <c r="A816" s="95" t="s">
        <v>29</v>
      </c>
      <c r="B816" s="96" t="s">
        <v>223</v>
      </c>
      <c r="C816" s="97">
        <v>0</v>
      </c>
      <c r="D816" s="92"/>
      <c r="E816" s="98"/>
      <c r="F816" s="99"/>
      <c r="G816" s="82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</row>
    <row r="817" spans="1:20" ht="12.75">
      <c r="A817" s="95" t="s">
        <v>34</v>
      </c>
      <c r="B817" s="96" t="s">
        <v>224</v>
      </c>
      <c r="C817" s="97">
        <v>19000</v>
      </c>
      <c r="D817" s="92"/>
      <c r="E817" s="98"/>
      <c r="F817" s="99"/>
      <c r="G817" s="82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</row>
    <row r="818" spans="1:20" ht="12.75">
      <c r="A818" s="95" t="s">
        <v>35</v>
      </c>
      <c r="B818" s="96" t="s">
        <v>225</v>
      </c>
      <c r="C818" s="97">
        <v>0</v>
      </c>
      <c r="D818" s="92"/>
      <c r="E818" s="98"/>
      <c r="F818" s="99"/>
      <c r="G818" s="82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</row>
    <row r="819" spans="1:20" ht="12.75">
      <c r="A819" s="100" t="s">
        <v>67</v>
      </c>
      <c r="B819" s="104" t="s">
        <v>226</v>
      </c>
      <c r="C819" s="106">
        <f>SUM(C815:C818)</f>
        <v>19000</v>
      </c>
      <c r="D819" s="92"/>
      <c r="E819" s="98"/>
      <c r="F819" s="99"/>
      <c r="G819" s="82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</row>
    <row r="820" spans="1:20" ht="12.75">
      <c r="A820" s="95" t="s">
        <v>102</v>
      </c>
      <c r="B820" s="96" t="s">
        <v>227</v>
      </c>
      <c r="C820" s="107">
        <v>-5963</v>
      </c>
      <c r="D820" s="92"/>
      <c r="E820" s="98"/>
      <c r="F820" s="99"/>
      <c r="G820" s="82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</row>
    <row r="821" spans="1:20" ht="12.75">
      <c r="A821" s="108" t="s">
        <v>129</v>
      </c>
      <c r="B821" s="109" t="s">
        <v>228</v>
      </c>
      <c r="C821" s="110">
        <f>C814+C819+C820</f>
        <v>14877</v>
      </c>
      <c r="D821" s="92"/>
      <c r="E821" s="111"/>
      <c r="F821" s="112">
        <f>C821</f>
        <v>14877</v>
      </c>
      <c r="G821" s="113"/>
      <c r="H821" s="114">
        <v>4676</v>
      </c>
      <c r="I821" s="114">
        <v>1263</v>
      </c>
      <c r="J821" s="114">
        <v>8938</v>
      </c>
      <c r="K821" s="114"/>
      <c r="L821" s="114"/>
      <c r="M821" s="114"/>
      <c r="N821" s="114"/>
      <c r="O821" s="114">
        <v>0</v>
      </c>
      <c r="P821" s="114">
        <v>0</v>
      </c>
      <c r="Q821" s="114">
        <v>0</v>
      </c>
      <c r="R821" s="114">
        <v>0</v>
      </c>
      <c r="S821" s="114">
        <v>0</v>
      </c>
      <c r="T821" s="112">
        <f>SUM(H821:S821)</f>
        <v>14877</v>
      </c>
    </row>
    <row r="822" spans="1:20" ht="12.75">
      <c r="A822" s="95" t="s">
        <v>130</v>
      </c>
      <c r="B822" s="96" t="s">
        <v>229</v>
      </c>
      <c r="C822" s="97">
        <v>0</v>
      </c>
      <c r="D822" s="92"/>
      <c r="E822" s="115"/>
      <c r="F822" s="116"/>
      <c r="G822" s="117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</row>
    <row r="823" spans="1:20" ht="12.75">
      <c r="A823" s="95" t="s">
        <v>131</v>
      </c>
      <c r="B823" s="96" t="s">
        <v>230</v>
      </c>
      <c r="C823" s="97">
        <v>0</v>
      </c>
      <c r="D823" s="92"/>
      <c r="E823" s="118">
        <v>-13294</v>
      </c>
      <c r="F823" s="119">
        <f>E823</f>
        <v>-13294</v>
      </c>
      <c r="G823" s="82"/>
      <c r="H823" s="120">
        <v>-3442</v>
      </c>
      <c r="I823" s="120">
        <v>-1045</v>
      </c>
      <c r="J823" s="120">
        <v>-8807</v>
      </c>
      <c r="K823" s="120"/>
      <c r="L823" s="120"/>
      <c r="M823" s="120"/>
      <c r="N823" s="120"/>
      <c r="O823" s="120">
        <v>0</v>
      </c>
      <c r="P823" s="120">
        <v>0</v>
      </c>
      <c r="Q823" s="120">
        <v>0</v>
      </c>
      <c r="R823" s="120">
        <v>0</v>
      </c>
      <c r="S823" s="120">
        <v>0</v>
      </c>
      <c r="T823" s="121">
        <f>SUM(H823:S823)</f>
        <v>-13294</v>
      </c>
    </row>
    <row r="824" spans="1:20" ht="12.75">
      <c r="A824" s="108" t="s">
        <v>108</v>
      </c>
      <c r="B824" s="109" t="s">
        <v>231</v>
      </c>
      <c r="C824" s="110">
        <f>SUM(C821:C823)</f>
        <v>14877</v>
      </c>
      <c r="D824" s="122"/>
      <c r="E824" s="112">
        <f>E823</f>
        <v>-13294</v>
      </c>
      <c r="F824" s="112">
        <f>SUM(C824:E824)</f>
        <v>1583</v>
      </c>
      <c r="G824" s="113"/>
      <c r="H824" s="112">
        <f>H821+H823</f>
        <v>1234</v>
      </c>
      <c r="I824" s="112">
        <f aca="true" t="shared" si="116" ref="I824:T824">I821+I823</f>
        <v>218</v>
      </c>
      <c r="J824" s="112">
        <f t="shared" si="116"/>
        <v>131</v>
      </c>
      <c r="K824" s="112">
        <f t="shared" si="116"/>
        <v>0</v>
      </c>
      <c r="L824" s="112">
        <f t="shared" si="116"/>
        <v>0</v>
      </c>
      <c r="M824" s="112">
        <f t="shared" si="116"/>
        <v>0</v>
      </c>
      <c r="N824" s="112">
        <f t="shared" si="116"/>
        <v>0</v>
      </c>
      <c r="O824" s="112">
        <f t="shared" si="116"/>
        <v>0</v>
      </c>
      <c r="P824" s="112">
        <f t="shared" si="116"/>
        <v>0</v>
      </c>
      <c r="Q824" s="112">
        <f t="shared" si="116"/>
        <v>0</v>
      </c>
      <c r="R824" s="112">
        <f t="shared" si="116"/>
        <v>0</v>
      </c>
      <c r="S824" s="112">
        <f t="shared" si="116"/>
        <v>0</v>
      </c>
      <c r="T824" s="112">
        <f t="shared" si="116"/>
        <v>1583</v>
      </c>
    </row>
    <row r="825" spans="1:20" ht="12.75">
      <c r="A825" s="74" t="s">
        <v>103</v>
      </c>
      <c r="B825" s="90" t="s">
        <v>232</v>
      </c>
      <c r="C825" s="123">
        <v>0</v>
      </c>
      <c r="D825" s="81"/>
      <c r="E825" s="120"/>
      <c r="F825" s="124"/>
      <c r="G825" s="82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</row>
    <row r="826" spans="1:20" ht="12.75">
      <c r="A826" s="125" t="s">
        <v>132</v>
      </c>
      <c r="B826" s="126" t="s">
        <v>233</v>
      </c>
      <c r="C826" s="123">
        <v>215</v>
      </c>
      <c r="D826" s="81"/>
      <c r="E826" s="120">
        <v>1368</v>
      </c>
      <c r="F826" s="119">
        <f>SUM(C826:E826)</f>
        <v>1583</v>
      </c>
      <c r="G826" s="82"/>
      <c r="H826" s="120">
        <v>1234</v>
      </c>
      <c r="I826" s="120">
        <v>218</v>
      </c>
      <c r="J826" s="120">
        <v>-84</v>
      </c>
      <c r="K826" s="120"/>
      <c r="L826" s="120"/>
      <c r="M826" s="120"/>
      <c r="N826" s="120"/>
      <c r="O826" s="120">
        <v>0</v>
      </c>
      <c r="P826" s="120">
        <v>0</v>
      </c>
      <c r="Q826" s="120">
        <v>0</v>
      </c>
      <c r="R826" s="120">
        <v>0</v>
      </c>
      <c r="S826" s="120">
        <v>0</v>
      </c>
      <c r="T826" s="121">
        <f>SUM(H826:S826)</f>
        <v>1368</v>
      </c>
    </row>
    <row r="827" spans="1:20" ht="12.75">
      <c r="A827" s="108"/>
      <c r="B827" s="127" t="s">
        <v>234</v>
      </c>
      <c r="C827" s="128">
        <f>SUM(C825:C826)</f>
        <v>215</v>
      </c>
      <c r="D827" s="81"/>
      <c r="E827" s="128">
        <f>SUM(E825:E826)</f>
        <v>1368</v>
      </c>
      <c r="F827" s="128">
        <f>SUM(F825:F826)</f>
        <v>1583</v>
      </c>
      <c r="G827" s="113"/>
      <c r="H827" s="128">
        <f>SUM(H825:H826)</f>
        <v>1234</v>
      </c>
      <c r="I827" s="128">
        <f aca="true" t="shared" si="117" ref="I827:T827">SUM(I825:I826)</f>
        <v>218</v>
      </c>
      <c r="J827" s="128">
        <f t="shared" si="117"/>
        <v>-84</v>
      </c>
      <c r="K827" s="128">
        <f t="shared" si="117"/>
        <v>0</v>
      </c>
      <c r="L827" s="128">
        <f t="shared" si="117"/>
        <v>0</v>
      </c>
      <c r="M827" s="128">
        <f t="shared" si="117"/>
        <v>0</v>
      </c>
      <c r="N827" s="128">
        <f t="shared" si="117"/>
        <v>0</v>
      </c>
      <c r="O827" s="128">
        <f t="shared" si="117"/>
        <v>0</v>
      </c>
      <c r="P827" s="128">
        <f t="shared" si="117"/>
        <v>0</v>
      </c>
      <c r="Q827" s="128">
        <f t="shared" si="117"/>
        <v>0</v>
      </c>
      <c r="R827" s="128">
        <f t="shared" si="117"/>
        <v>0</v>
      </c>
      <c r="S827" s="128">
        <f t="shared" si="117"/>
        <v>0</v>
      </c>
      <c r="T827" s="128">
        <f t="shared" si="117"/>
        <v>1368</v>
      </c>
    </row>
    <row r="828" spans="1:20" ht="12.75">
      <c r="A828" s="100" t="s">
        <v>107</v>
      </c>
      <c r="B828" s="104" t="s">
        <v>235</v>
      </c>
      <c r="C828" s="103">
        <v>215</v>
      </c>
      <c r="D828" s="81"/>
      <c r="E828" s="129">
        <f>F828-C828</f>
        <v>1153</v>
      </c>
      <c r="F828" s="129">
        <f>H827+I827+J827+Q827</f>
        <v>1368</v>
      </c>
      <c r="G828" s="82"/>
      <c r="H828" s="129">
        <f>H827</f>
        <v>1234</v>
      </c>
      <c r="I828" s="129">
        <f>I827</f>
        <v>218</v>
      </c>
      <c r="J828" s="129">
        <f>J827</f>
        <v>-84</v>
      </c>
      <c r="K828" s="129">
        <f aca="true" t="shared" si="118" ref="K828:P828">K827</f>
        <v>0</v>
      </c>
      <c r="L828" s="129">
        <f t="shared" si="118"/>
        <v>0</v>
      </c>
      <c r="M828" s="129">
        <f t="shared" si="118"/>
        <v>0</v>
      </c>
      <c r="N828" s="129">
        <f t="shared" si="118"/>
        <v>0</v>
      </c>
      <c r="O828" s="129">
        <f t="shared" si="118"/>
        <v>0</v>
      </c>
      <c r="P828" s="129">
        <f t="shared" si="118"/>
        <v>0</v>
      </c>
      <c r="Q828" s="129">
        <f>Q827</f>
        <v>0</v>
      </c>
      <c r="R828" s="130"/>
      <c r="S828" s="130"/>
      <c r="T828" s="129">
        <f>SUM(H828:S828)</f>
        <v>1368</v>
      </c>
    </row>
    <row r="829" spans="1:20" ht="12.75">
      <c r="A829" s="100" t="s">
        <v>133</v>
      </c>
      <c r="B829" s="104" t="s">
        <v>236</v>
      </c>
      <c r="C829" s="102">
        <f>C827-C828</f>
        <v>0</v>
      </c>
      <c r="D829" s="81"/>
      <c r="E829" s="129">
        <f>F829-C829</f>
        <v>215</v>
      </c>
      <c r="F829" s="131">
        <f>F827-F828</f>
        <v>215</v>
      </c>
      <c r="G829" s="82"/>
      <c r="H829" s="131">
        <f>H827-H828</f>
        <v>0</v>
      </c>
      <c r="I829" s="131">
        <f aca="true" t="shared" si="119" ref="I829:T829">I827-I828</f>
        <v>0</v>
      </c>
      <c r="J829" s="131">
        <f t="shared" si="119"/>
        <v>0</v>
      </c>
      <c r="K829" s="131">
        <f t="shared" si="119"/>
        <v>0</v>
      </c>
      <c r="L829" s="131">
        <f t="shared" si="119"/>
        <v>0</v>
      </c>
      <c r="M829" s="131">
        <f t="shared" si="119"/>
        <v>0</v>
      </c>
      <c r="N829" s="131">
        <f t="shared" si="119"/>
        <v>0</v>
      </c>
      <c r="O829" s="131">
        <f t="shared" si="119"/>
        <v>0</v>
      </c>
      <c r="P829" s="131">
        <f t="shared" si="119"/>
        <v>0</v>
      </c>
      <c r="Q829" s="131">
        <f t="shared" si="119"/>
        <v>0</v>
      </c>
      <c r="R829" s="131">
        <f t="shared" si="119"/>
        <v>0</v>
      </c>
      <c r="S829" s="131">
        <f t="shared" si="119"/>
        <v>0</v>
      </c>
      <c r="T829" s="131">
        <f t="shared" si="119"/>
        <v>0</v>
      </c>
    </row>
    <row r="830" spans="1:20" ht="12.75">
      <c r="A830" s="132"/>
      <c r="B830" s="133"/>
      <c r="C830" s="134"/>
      <c r="D830" s="81"/>
      <c r="E830" s="135"/>
      <c r="F830" s="135"/>
      <c r="G830" s="82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</row>
    <row r="831" spans="1:20" ht="12.75">
      <c r="A831" s="136" t="s">
        <v>104</v>
      </c>
      <c r="B831" s="137" t="s">
        <v>237</v>
      </c>
      <c r="C831" s="138">
        <f>C824-C827</f>
        <v>14662</v>
      </c>
      <c r="D831" s="81"/>
      <c r="E831" s="138">
        <f>E824-E827</f>
        <v>-14662</v>
      </c>
      <c r="F831" s="138">
        <f>F824-F827</f>
        <v>0</v>
      </c>
      <c r="G831" s="113"/>
      <c r="H831" s="138">
        <f>H824-H827</f>
        <v>0</v>
      </c>
      <c r="I831" s="138">
        <f aca="true" t="shared" si="120" ref="I831:T831">I824-I827</f>
        <v>0</v>
      </c>
      <c r="J831" s="138">
        <f t="shared" si="120"/>
        <v>215</v>
      </c>
      <c r="K831" s="138">
        <f t="shared" si="120"/>
        <v>0</v>
      </c>
      <c r="L831" s="138">
        <f t="shared" si="120"/>
        <v>0</v>
      </c>
      <c r="M831" s="138">
        <f t="shared" si="120"/>
        <v>0</v>
      </c>
      <c r="N831" s="138">
        <f t="shared" si="120"/>
        <v>0</v>
      </c>
      <c r="O831" s="138">
        <f t="shared" si="120"/>
        <v>0</v>
      </c>
      <c r="P831" s="138">
        <f t="shared" si="120"/>
        <v>0</v>
      </c>
      <c r="Q831" s="138">
        <f t="shared" si="120"/>
        <v>0</v>
      </c>
      <c r="R831" s="138">
        <f t="shared" si="120"/>
        <v>0</v>
      </c>
      <c r="S831" s="138">
        <f t="shared" si="120"/>
        <v>0</v>
      </c>
      <c r="T831" s="138">
        <f t="shared" si="120"/>
        <v>215</v>
      </c>
    </row>
    <row r="832" spans="1:20" ht="12.75">
      <c r="A832" s="74" t="s">
        <v>184</v>
      </c>
      <c r="B832" s="90" t="s">
        <v>238</v>
      </c>
      <c r="C832" s="139">
        <v>14662</v>
      </c>
      <c r="D832" s="81"/>
      <c r="E832" s="139">
        <v>-14662</v>
      </c>
      <c r="F832" s="129">
        <f>C832+E832</f>
        <v>0</v>
      </c>
      <c r="G832" s="82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</row>
    <row r="833" spans="1:20" ht="12.75">
      <c r="A833" s="100" t="s">
        <v>185</v>
      </c>
      <c r="B833" s="104" t="s">
        <v>239</v>
      </c>
      <c r="C833" s="102">
        <f>C831-C832</f>
        <v>0</v>
      </c>
      <c r="D833" s="81"/>
      <c r="E833" s="102">
        <f>E831-E832</f>
        <v>0</v>
      </c>
      <c r="F833" s="129">
        <f>C833+E833</f>
        <v>0</v>
      </c>
      <c r="G833" s="82"/>
      <c r="H833" s="102">
        <f>H831-H832</f>
        <v>0</v>
      </c>
      <c r="I833" s="102">
        <f aca="true" t="shared" si="121" ref="I833:T833">I831-I832</f>
        <v>0</v>
      </c>
      <c r="J833" s="102">
        <f t="shared" si="121"/>
        <v>215</v>
      </c>
      <c r="K833" s="102">
        <f t="shared" si="121"/>
        <v>0</v>
      </c>
      <c r="L833" s="102">
        <f t="shared" si="121"/>
        <v>0</v>
      </c>
      <c r="M833" s="102">
        <f t="shared" si="121"/>
        <v>0</v>
      </c>
      <c r="N833" s="102">
        <f t="shared" si="121"/>
        <v>0</v>
      </c>
      <c r="O833" s="102">
        <f t="shared" si="121"/>
        <v>0</v>
      </c>
      <c r="P833" s="102">
        <f t="shared" si="121"/>
        <v>0</v>
      </c>
      <c r="Q833" s="102">
        <f t="shared" si="121"/>
        <v>0</v>
      </c>
      <c r="R833" s="102">
        <f t="shared" si="121"/>
        <v>0</v>
      </c>
      <c r="S833" s="102">
        <f t="shared" si="121"/>
        <v>0</v>
      </c>
      <c r="T833" s="102">
        <f t="shared" si="121"/>
        <v>215</v>
      </c>
    </row>
    <row r="834" spans="1:20" ht="12.75">
      <c r="A834" s="140"/>
      <c r="B834" s="141" t="s">
        <v>240</v>
      </c>
      <c r="C834" s="142">
        <f>C815+C817+C820+C823</f>
        <v>13037</v>
      </c>
      <c r="D834" s="143"/>
      <c r="E834" s="144">
        <f>E815+E817+E820+E823</f>
        <v>-13294</v>
      </c>
      <c r="F834" s="144">
        <f>SUM(C834:E834)</f>
        <v>-257</v>
      </c>
      <c r="G834" s="145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</row>
    <row r="835" spans="1:20" ht="12.75">
      <c r="A835" s="136"/>
      <c r="B835" s="147" t="s">
        <v>241</v>
      </c>
      <c r="C835" s="148"/>
      <c r="D835" s="143"/>
      <c r="E835" s="148"/>
      <c r="F835" s="138">
        <f>IF(F834&gt;0,F834,0)</f>
        <v>0</v>
      </c>
      <c r="G835" s="146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</row>
    <row r="836" spans="1:20" ht="12.75">
      <c r="A836" s="136"/>
      <c r="B836" s="147" t="s">
        <v>242</v>
      </c>
      <c r="C836" s="150"/>
      <c r="D836" s="167"/>
      <c r="E836" s="164"/>
      <c r="F836" s="138">
        <f>IF(F834&lt;0,-F834,0)</f>
        <v>257</v>
      </c>
      <c r="G836" s="146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</row>
    <row r="837" spans="1:20" ht="12.75">
      <c r="A837" s="74"/>
      <c r="B837" s="74"/>
      <c r="C837" s="75" t="s">
        <v>270</v>
      </c>
      <c r="D837" s="75"/>
      <c r="E837" s="76" t="s">
        <v>194</v>
      </c>
      <c r="F837" s="76" t="s">
        <v>176</v>
      </c>
      <c r="G837" s="76"/>
      <c r="H837" s="77" t="s">
        <v>114</v>
      </c>
      <c r="I837" s="77" t="s">
        <v>115</v>
      </c>
      <c r="J837" s="77" t="s">
        <v>116</v>
      </c>
      <c r="K837" s="77" t="s">
        <v>170</v>
      </c>
      <c r="L837" s="77"/>
      <c r="M837" s="77" t="s">
        <v>171</v>
      </c>
      <c r="N837" s="77"/>
      <c r="O837" s="77" t="s">
        <v>169</v>
      </c>
      <c r="P837" s="77" t="s">
        <v>97</v>
      </c>
      <c r="Q837" s="77" t="s">
        <v>118</v>
      </c>
      <c r="R837" s="77" t="s">
        <v>119</v>
      </c>
      <c r="S837" s="77" t="s">
        <v>120</v>
      </c>
      <c r="T837" s="77" t="s">
        <v>112</v>
      </c>
    </row>
    <row r="838" spans="1:20" ht="12.75">
      <c r="A838" s="79" t="s">
        <v>195</v>
      </c>
      <c r="B838" s="80" t="s">
        <v>288</v>
      </c>
      <c r="C838" s="81" t="s">
        <v>197</v>
      </c>
      <c r="D838" s="81"/>
      <c r="E838" s="82" t="s">
        <v>198</v>
      </c>
      <c r="F838" s="82" t="s">
        <v>199</v>
      </c>
      <c r="G838" s="82"/>
      <c r="H838" s="83" t="s">
        <v>121</v>
      </c>
      <c r="I838" s="83" t="s">
        <v>122</v>
      </c>
      <c r="J838" s="83" t="s">
        <v>172</v>
      </c>
      <c r="K838" s="83" t="s">
        <v>124</v>
      </c>
      <c r="L838" s="83"/>
      <c r="M838" s="83" t="s">
        <v>173</v>
      </c>
      <c r="N838" s="83"/>
      <c r="O838" s="83" t="s">
        <v>163</v>
      </c>
      <c r="P838" s="83" t="s">
        <v>200</v>
      </c>
      <c r="Q838" s="83" t="s">
        <v>126</v>
      </c>
      <c r="R838" s="83" t="s">
        <v>123</v>
      </c>
      <c r="S838" s="83" t="s">
        <v>123</v>
      </c>
      <c r="T838" s="83" t="s">
        <v>174</v>
      </c>
    </row>
    <row r="839" spans="1:20" ht="12.75">
      <c r="A839" s="84" t="s">
        <v>201</v>
      </c>
      <c r="B839" s="85">
        <v>399861</v>
      </c>
      <c r="C839" s="86" t="s">
        <v>202</v>
      </c>
      <c r="D839" s="81"/>
      <c r="E839" s="82" t="s">
        <v>180</v>
      </c>
      <c r="F839" s="87" t="s">
        <v>177</v>
      </c>
      <c r="G839" s="82"/>
      <c r="H839" s="88"/>
      <c r="I839" s="89" t="s">
        <v>127</v>
      </c>
      <c r="J839" s="88"/>
      <c r="K839" s="83" t="s">
        <v>123</v>
      </c>
      <c r="L839" s="83"/>
      <c r="M839" s="89" t="s">
        <v>98</v>
      </c>
      <c r="N839" s="89"/>
      <c r="O839" s="89"/>
      <c r="P839" s="89"/>
      <c r="Q839" s="89" t="s">
        <v>175</v>
      </c>
      <c r="R839" s="89" t="s">
        <v>128</v>
      </c>
      <c r="S839" s="89" t="s">
        <v>128</v>
      </c>
      <c r="T839" s="89"/>
    </row>
    <row r="840" spans="1:20" ht="12.75">
      <c r="A840" s="74" t="s">
        <v>5</v>
      </c>
      <c r="B840" s="90" t="s">
        <v>203</v>
      </c>
      <c r="C840" s="91"/>
      <c r="D840" s="92"/>
      <c r="E840" s="93"/>
      <c r="F840" s="94"/>
      <c r="G840" s="82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</row>
    <row r="841" spans="1:20" ht="12.75">
      <c r="A841" s="95" t="s">
        <v>60</v>
      </c>
      <c r="B841" s="96" t="s">
        <v>204</v>
      </c>
      <c r="C841" s="97">
        <v>43</v>
      </c>
      <c r="D841" s="92"/>
      <c r="E841" s="98"/>
      <c r="F841" s="99"/>
      <c r="G841" s="82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</row>
    <row r="842" spans="1:20" ht="12.75">
      <c r="A842" s="95" t="s">
        <v>61</v>
      </c>
      <c r="B842" s="96" t="s">
        <v>205</v>
      </c>
      <c r="C842" s="97">
        <v>0</v>
      </c>
      <c r="D842" s="92"/>
      <c r="E842" s="98"/>
      <c r="F842" s="99"/>
      <c r="G842" s="82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</row>
    <row r="843" spans="1:20" ht="12.75">
      <c r="A843" s="100" t="s">
        <v>64</v>
      </c>
      <c r="B843" s="101" t="s">
        <v>206</v>
      </c>
      <c r="C843" s="102">
        <f>SUM(C841:C842)</f>
        <v>43</v>
      </c>
      <c r="D843" s="92"/>
      <c r="E843" s="98"/>
      <c r="F843" s="99"/>
      <c r="G843" s="82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</row>
    <row r="844" spans="1:20" ht="12.75">
      <c r="A844" s="100" t="s">
        <v>66</v>
      </c>
      <c r="B844" s="101" t="s">
        <v>207</v>
      </c>
      <c r="C844" s="103">
        <v>0</v>
      </c>
      <c r="D844" s="92"/>
      <c r="E844" s="98"/>
      <c r="F844" s="99"/>
      <c r="G844" s="82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</row>
    <row r="845" spans="1:20" ht="12.75">
      <c r="A845" s="95" t="s">
        <v>63</v>
      </c>
      <c r="B845" s="96" t="s">
        <v>208</v>
      </c>
      <c r="C845" s="97">
        <v>46</v>
      </c>
      <c r="D845" s="92"/>
      <c r="E845" s="98"/>
      <c r="F845" s="99"/>
      <c r="G845" s="82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</row>
    <row r="846" spans="1:20" ht="12.75">
      <c r="A846" s="95" t="s">
        <v>113</v>
      </c>
      <c r="B846" s="96" t="s">
        <v>209</v>
      </c>
      <c r="C846" s="97">
        <v>1889</v>
      </c>
      <c r="D846" s="92"/>
      <c r="E846" s="98"/>
      <c r="F846" s="99"/>
      <c r="G846" s="82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</row>
    <row r="847" spans="1:20" ht="12.75">
      <c r="A847" s="95" t="s">
        <v>12</v>
      </c>
      <c r="B847" s="96" t="s">
        <v>210</v>
      </c>
      <c r="C847" s="97">
        <v>0</v>
      </c>
      <c r="D847" s="92"/>
      <c r="E847" s="98"/>
      <c r="F847" s="99"/>
      <c r="G847" s="82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</row>
    <row r="848" spans="1:20" ht="12.75">
      <c r="A848" s="100" t="s">
        <v>14</v>
      </c>
      <c r="B848" s="101" t="s">
        <v>211</v>
      </c>
      <c r="C848" s="102">
        <f>SUM(C845:C847)</f>
        <v>1935</v>
      </c>
      <c r="D848" s="92"/>
      <c r="E848" s="98"/>
      <c r="F848" s="99"/>
      <c r="G848" s="82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</row>
    <row r="849" spans="1:20" ht="12.75">
      <c r="A849" s="95" t="s">
        <v>16</v>
      </c>
      <c r="B849" s="96" t="s">
        <v>212</v>
      </c>
      <c r="C849" s="97">
        <v>0</v>
      </c>
      <c r="D849" s="92"/>
      <c r="E849" s="98"/>
      <c r="F849" s="99"/>
      <c r="G849" s="82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</row>
    <row r="850" spans="1:20" ht="12.75">
      <c r="A850" s="95" t="s">
        <v>17</v>
      </c>
      <c r="B850" s="96" t="s">
        <v>213</v>
      </c>
      <c r="C850" s="97">
        <v>73</v>
      </c>
      <c r="D850" s="92"/>
      <c r="E850" s="98"/>
      <c r="F850" s="99"/>
      <c r="G850" s="82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</row>
    <row r="851" spans="1:20" ht="12.75">
      <c r="A851" s="95" t="s">
        <v>19</v>
      </c>
      <c r="B851" s="96" t="s">
        <v>214</v>
      </c>
      <c r="C851" s="97">
        <v>0</v>
      </c>
      <c r="D851" s="92"/>
      <c r="E851" s="98"/>
      <c r="F851" s="99"/>
      <c r="G851" s="82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</row>
    <row r="852" spans="1:20" ht="12.75">
      <c r="A852" s="100" t="s">
        <v>20</v>
      </c>
      <c r="B852" s="101" t="s">
        <v>215</v>
      </c>
      <c r="C852" s="102">
        <f>SUM(C849:C851)</f>
        <v>73</v>
      </c>
      <c r="D852" s="92"/>
      <c r="E852" s="98"/>
      <c r="F852" s="99"/>
      <c r="G852" s="82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</row>
    <row r="853" spans="1:20" ht="12.75">
      <c r="A853" s="100" t="s">
        <v>21</v>
      </c>
      <c r="B853" s="101" t="s">
        <v>216</v>
      </c>
      <c r="C853" s="102">
        <f>C848-C852</f>
        <v>1862</v>
      </c>
      <c r="D853" s="92"/>
      <c r="E853" s="98"/>
      <c r="F853" s="99"/>
      <c r="G853" s="82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</row>
    <row r="854" spans="1:20" ht="12.75">
      <c r="A854" s="95" t="s">
        <v>22</v>
      </c>
      <c r="B854" s="96" t="s">
        <v>217</v>
      </c>
      <c r="C854" s="97">
        <v>0</v>
      </c>
      <c r="D854" s="92"/>
      <c r="E854" s="98"/>
      <c r="F854" s="99"/>
      <c r="G854" s="82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</row>
    <row r="855" spans="1:20" ht="12.75">
      <c r="A855" s="95" t="s">
        <v>23</v>
      </c>
      <c r="B855" s="96" t="s">
        <v>218</v>
      </c>
      <c r="C855" s="97">
        <v>0</v>
      </c>
      <c r="D855" s="92"/>
      <c r="E855" s="98"/>
      <c r="F855" s="99"/>
      <c r="G855" s="82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</row>
    <row r="856" spans="1:20" ht="12.75">
      <c r="A856" s="100" t="s">
        <v>24</v>
      </c>
      <c r="B856" s="104" t="s">
        <v>219</v>
      </c>
      <c r="C856" s="102">
        <f>SUM(C854:C855)</f>
        <v>0</v>
      </c>
      <c r="D856" s="92"/>
      <c r="E856" s="98"/>
      <c r="F856" s="99"/>
      <c r="G856" s="82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</row>
    <row r="857" spans="1:20" ht="12.75">
      <c r="A857" s="100" t="s">
        <v>25</v>
      </c>
      <c r="B857" s="104" t="s">
        <v>220</v>
      </c>
      <c r="C857" s="103">
        <v>0</v>
      </c>
      <c r="D857" s="92"/>
      <c r="E857" s="98"/>
      <c r="F857" s="99"/>
      <c r="G857" s="82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</row>
    <row r="858" spans="1:20" ht="12.75">
      <c r="A858" s="100" t="s">
        <v>26</v>
      </c>
      <c r="B858" s="101" t="s">
        <v>221</v>
      </c>
      <c r="C858" s="105">
        <f>C843+C844+C853-C856-C857</f>
        <v>1905</v>
      </c>
      <c r="D858" s="92"/>
      <c r="E858" s="98"/>
      <c r="F858" s="99"/>
      <c r="G858" s="82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</row>
    <row r="859" spans="1:20" ht="12.75">
      <c r="A859" s="95" t="s">
        <v>28</v>
      </c>
      <c r="B859" s="96" t="s">
        <v>222</v>
      </c>
      <c r="C859" s="97">
        <v>0</v>
      </c>
      <c r="D859" s="92"/>
      <c r="E859" s="98"/>
      <c r="F859" s="99"/>
      <c r="G859" s="82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</row>
    <row r="860" spans="1:20" ht="12.75">
      <c r="A860" s="95" t="s">
        <v>29</v>
      </c>
      <c r="B860" s="96" t="s">
        <v>223</v>
      </c>
      <c r="C860" s="97">
        <v>0</v>
      </c>
      <c r="D860" s="92"/>
      <c r="E860" s="98"/>
      <c r="F860" s="99"/>
      <c r="G860" s="82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</row>
    <row r="861" spans="1:20" ht="12.75">
      <c r="A861" s="95" t="s">
        <v>34</v>
      </c>
      <c r="B861" s="96" t="s">
        <v>224</v>
      </c>
      <c r="C861" s="97">
        <v>44769</v>
      </c>
      <c r="D861" s="92"/>
      <c r="E861" s="98"/>
      <c r="F861" s="99"/>
      <c r="G861" s="82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</row>
    <row r="862" spans="1:20" ht="12.75">
      <c r="A862" s="95" t="s">
        <v>35</v>
      </c>
      <c r="B862" s="96" t="s">
        <v>225</v>
      </c>
      <c r="C862" s="97">
        <v>0</v>
      </c>
      <c r="D862" s="92"/>
      <c r="E862" s="98"/>
      <c r="F862" s="99"/>
      <c r="G862" s="82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</row>
    <row r="863" spans="1:20" ht="12.75">
      <c r="A863" s="100" t="s">
        <v>67</v>
      </c>
      <c r="B863" s="104" t="s">
        <v>226</v>
      </c>
      <c r="C863" s="106">
        <f>SUM(C859:C862)</f>
        <v>44769</v>
      </c>
      <c r="D863" s="92"/>
      <c r="E863" s="98"/>
      <c r="F863" s="99"/>
      <c r="G863" s="82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</row>
    <row r="864" spans="1:20" ht="12.75">
      <c r="A864" s="95" t="s">
        <v>102</v>
      </c>
      <c r="B864" s="96" t="s">
        <v>227</v>
      </c>
      <c r="C864" s="107">
        <v>-993</v>
      </c>
      <c r="D864" s="92"/>
      <c r="E864" s="98"/>
      <c r="F864" s="99"/>
      <c r="G864" s="82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</row>
    <row r="865" spans="1:20" ht="12.75">
      <c r="A865" s="108" t="s">
        <v>129</v>
      </c>
      <c r="B865" s="109" t="s">
        <v>228</v>
      </c>
      <c r="C865" s="110">
        <f>C858+C863+C864</f>
        <v>45681</v>
      </c>
      <c r="D865" s="92"/>
      <c r="E865" s="111"/>
      <c r="F865" s="112">
        <f>C865</f>
        <v>45681</v>
      </c>
      <c r="G865" s="113"/>
      <c r="H865" s="114">
        <v>12975</v>
      </c>
      <c r="I865" s="114">
        <v>2968</v>
      </c>
      <c r="J865" s="114">
        <v>29092</v>
      </c>
      <c r="K865" s="114"/>
      <c r="L865" s="114"/>
      <c r="M865" s="114"/>
      <c r="N865" s="114"/>
      <c r="O865" s="114">
        <v>0</v>
      </c>
      <c r="P865" s="114">
        <v>0</v>
      </c>
      <c r="Q865" s="114">
        <v>646</v>
      </c>
      <c r="R865" s="114">
        <v>0</v>
      </c>
      <c r="S865" s="114">
        <v>0</v>
      </c>
      <c r="T865" s="112">
        <f>SUM(H865:S865)</f>
        <v>45681</v>
      </c>
    </row>
    <row r="866" spans="1:20" ht="12.75">
      <c r="A866" s="95" t="s">
        <v>130</v>
      </c>
      <c r="B866" s="96" t="s">
        <v>229</v>
      </c>
      <c r="C866" s="97">
        <v>0</v>
      </c>
      <c r="D866" s="92"/>
      <c r="E866" s="115"/>
      <c r="F866" s="116"/>
      <c r="G866" s="117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</row>
    <row r="867" spans="1:20" ht="12.75">
      <c r="A867" s="95" t="s">
        <v>131</v>
      </c>
      <c r="B867" s="96" t="s">
        <v>230</v>
      </c>
      <c r="C867" s="97">
        <v>0</v>
      </c>
      <c r="D867" s="92"/>
      <c r="E867" s="118">
        <v>-43144</v>
      </c>
      <c r="F867" s="119">
        <f>E867</f>
        <v>-43144</v>
      </c>
      <c r="G867" s="82"/>
      <c r="H867" s="120">
        <v>-11518</v>
      </c>
      <c r="I867" s="120">
        <v>-2825</v>
      </c>
      <c r="J867" s="120">
        <v>-28605</v>
      </c>
      <c r="K867" s="120"/>
      <c r="L867" s="120"/>
      <c r="M867" s="120"/>
      <c r="N867" s="120"/>
      <c r="O867" s="120">
        <v>0</v>
      </c>
      <c r="P867" s="120">
        <v>0</v>
      </c>
      <c r="Q867" s="120">
        <v>-196</v>
      </c>
      <c r="R867" s="120">
        <v>0</v>
      </c>
      <c r="S867" s="120">
        <v>0</v>
      </c>
      <c r="T867" s="121">
        <f>SUM(H867:S867)</f>
        <v>-43144</v>
      </c>
    </row>
    <row r="868" spans="1:20" ht="12.75">
      <c r="A868" s="108" t="s">
        <v>108</v>
      </c>
      <c r="B868" s="109" t="s">
        <v>231</v>
      </c>
      <c r="C868" s="110">
        <f>SUM(C865:C867)</f>
        <v>45681</v>
      </c>
      <c r="D868" s="122"/>
      <c r="E868" s="112">
        <f>E867</f>
        <v>-43144</v>
      </c>
      <c r="F868" s="112">
        <f>SUM(C868:E868)</f>
        <v>2537</v>
      </c>
      <c r="G868" s="113"/>
      <c r="H868" s="112">
        <f>H865+H867</f>
        <v>1457</v>
      </c>
      <c r="I868" s="112">
        <f aca="true" t="shared" si="122" ref="I868:T868">I865+I867</f>
        <v>143</v>
      </c>
      <c r="J868" s="112">
        <f t="shared" si="122"/>
        <v>487</v>
      </c>
      <c r="K868" s="112">
        <f t="shared" si="122"/>
        <v>0</v>
      </c>
      <c r="L868" s="112">
        <f t="shared" si="122"/>
        <v>0</v>
      </c>
      <c r="M868" s="112">
        <f t="shared" si="122"/>
        <v>0</v>
      </c>
      <c r="N868" s="112">
        <f t="shared" si="122"/>
        <v>0</v>
      </c>
      <c r="O868" s="112">
        <f t="shared" si="122"/>
        <v>0</v>
      </c>
      <c r="P868" s="112">
        <f t="shared" si="122"/>
        <v>0</v>
      </c>
      <c r="Q868" s="112">
        <f t="shared" si="122"/>
        <v>450</v>
      </c>
      <c r="R868" s="112">
        <f t="shared" si="122"/>
        <v>0</v>
      </c>
      <c r="S868" s="112">
        <f t="shared" si="122"/>
        <v>0</v>
      </c>
      <c r="T868" s="112">
        <f t="shared" si="122"/>
        <v>2537</v>
      </c>
    </row>
    <row r="869" spans="1:20" ht="12.75">
      <c r="A869" s="74" t="s">
        <v>103</v>
      </c>
      <c r="B869" s="90" t="s">
        <v>232</v>
      </c>
      <c r="C869" s="123">
        <v>0</v>
      </c>
      <c r="D869" s="81"/>
      <c r="E869" s="120"/>
      <c r="F869" s="124"/>
      <c r="G869" s="82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</row>
    <row r="870" spans="1:20" ht="12.75">
      <c r="A870" s="125" t="s">
        <v>132</v>
      </c>
      <c r="B870" s="126" t="s">
        <v>233</v>
      </c>
      <c r="C870" s="123">
        <v>2164</v>
      </c>
      <c r="D870" s="81"/>
      <c r="E870" s="120">
        <v>373</v>
      </c>
      <c r="F870" s="119">
        <f>SUM(C870:E870)</f>
        <v>2537</v>
      </c>
      <c r="G870" s="82"/>
      <c r="H870" s="120">
        <v>-537</v>
      </c>
      <c r="I870" s="120">
        <v>12</v>
      </c>
      <c r="J870" s="120">
        <v>448</v>
      </c>
      <c r="K870" s="120"/>
      <c r="L870" s="120"/>
      <c r="M870" s="120"/>
      <c r="N870" s="120"/>
      <c r="O870" s="120">
        <v>0</v>
      </c>
      <c r="P870" s="120">
        <v>0</v>
      </c>
      <c r="Q870" s="120">
        <v>450</v>
      </c>
      <c r="R870" s="120">
        <v>0</v>
      </c>
      <c r="S870" s="120">
        <v>0</v>
      </c>
      <c r="T870" s="121">
        <f>SUM(H870:S870)</f>
        <v>373</v>
      </c>
    </row>
    <row r="871" spans="1:20" ht="12.75">
      <c r="A871" s="108"/>
      <c r="B871" s="127" t="s">
        <v>234</v>
      </c>
      <c r="C871" s="128">
        <f>SUM(C869:C870)</f>
        <v>2164</v>
      </c>
      <c r="D871" s="81"/>
      <c r="E871" s="128">
        <f>SUM(E869:E870)</f>
        <v>373</v>
      </c>
      <c r="F871" s="128">
        <f>SUM(F869:F870)</f>
        <v>2537</v>
      </c>
      <c r="G871" s="113"/>
      <c r="H871" s="128">
        <f>SUM(H869:H870)</f>
        <v>-537</v>
      </c>
      <c r="I871" s="128">
        <f aca="true" t="shared" si="123" ref="I871:T871">SUM(I869:I870)</f>
        <v>12</v>
      </c>
      <c r="J871" s="128">
        <f t="shared" si="123"/>
        <v>448</v>
      </c>
      <c r="K871" s="128">
        <f t="shared" si="123"/>
        <v>0</v>
      </c>
      <c r="L871" s="128">
        <f t="shared" si="123"/>
        <v>0</v>
      </c>
      <c r="M871" s="128">
        <f t="shared" si="123"/>
        <v>0</v>
      </c>
      <c r="N871" s="128">
        <f t="shared" si="123"/>
        <v>0</v>
      </c>
      <c r="O871" s="128">
        <f t="shared" si="123"/>
        <v>0</v>
      </c>
      <c r="P871" s="128">
        <f t="shared" si="123"/>
        <v>0</v>
      </c>
      <c r="Q871" s="128">
        <f t="shared" si="123"/>
        <v>450</v>
      </c>
      <c r="R871" s="128">
        <f t="shared" si="123"/>
        <v>0</v>
      </c>
      <c r="S871" s="128">
        <f t="shared" si="123"/>
        <v>0</v>
      </c>
      <c r="T871" s="128">
        <f t="shared" si="123"/>
        <v>373</v>
      </c>
    </row>
    <row r="872" spans="1:20" ht="12.75">
      <c r="A872" s="100" t="s">
        <v>107</v>
      </c>
      <c r="B872" s="104" t="s">
        <v>235</v>
      </c>
      <c r="C872" s="103">
        <v>2164</v>
      </c>
      <c r="D872" s="81"/>
      <c r="E872" s="129">
        <f>F872-C872</f>
        <v>-1791</v>
      </c>
      <c r="F872" s="129">
        <f>H871+I871+J871+Q871</f>
        <v>373</v>
      </c>
      <c r="G872" s="82"/>
      <c r="H872" s="129">
        <f>H871</f>
        <v>-537</v>
      </c>
      <c r="I872" s="129">
        <f>I871</f>
        <v>12</v>
      </c>
      <c r="J872" s="129">
        <f>J871</f>
        <v>448</v>
      </c>
      <c r="K872" s="129">
        <f aca="true" t="shared" si="124" ref="K872:P872">K871</f>
        <v>0</v>
      </c>
      <c r="L872" s="129">
        <f t="shared" si="124"/>
        <v>0</v>
      </c>
      <c r="M872" s="129">
        <f t="shared" si="124"/>
        <v>0</v>
      </c>
      <c r="N872" s="129">
        <f t="shared" si="124"/>
        <v>0</v>
      </c>
      <c r="O872" s="129">
        <f t="shared" si="124"/>
        <v>0</v>
      </c>
      <c r="P872" s="129">
        <f t="shared" si="124"/>
        <v>0</v>
      </c>
      <c r="Q872" s="129">
        <f>Q871</f>
        <v>450</v>
      </c>
      <c r="R872" s="130"/>
      <c r="S872" s="130"/>
      <c r="T872" s="129">
        <f>SUM(H872:S872)</f>
        <v>373</v>
      </c>
    </row>
    <row r="873" spans="1:20" ht="12.75">
      <c r="A873" s="100" t="s">
        <v>133</v>
      </c>
      <c r="B873" s="104" t="s">
        <v>236</v>
      </c>
      <c r="C873" s="102">
        <f>C871-C872</f>
        <v>0</v>
      </c>
      <c r="D873" s="81"/>
      <c r="E873" s="129">
        <f>F873-C873</f>
        <v>2164</v>
      </c>
      <c r="F873" s="131">
        <f>F871-F872</f>
        <v>2164</v>
      </c>
      <c r="G873" s="82"/>
      <c r="H873" s="131">
        <f>H871-H872</f>
        <v>0</v>
      </c>
      <c r="I873" s="131">
        <f aca="true" t="shared" si="125" ref="I873:T873">I871-I872</f>
        <v>0</v>
      </c>
      <c r="J873" s="131">
        <f t="shared" si="125"/>
        <v>0</v>
      </c>
      <c r="K873" s="131">
        <f t="shared" si="125"/>
        <v>0</v>
      </c>
      <c r="L873" s="131">
        <f t="shared" si="125"/>
        <v>0</v>
      </c>
      <c r="M873" s="131">
        <f t="shared" si="125"/>
        <v>0</v>
      </c>
      <c r="N873" s="131">
        <f t="shared" si="125"/>
        <v>0</v>
      </c>
      <c r="O873" s="131">
        <f t="shared" si="125"/>
        <v>0</v>
      </c>
      <c r="P873" s="131">
        <f t="shared" si="125"/>
        <v>0</v>
      </c>
      <c r="Q873" s="131">
        <f t="shared" si="125"/>
        <v>0</v>
      </c>
      <c r="R873" s="131">
        <f t="shared" si="125"/>
        <v>0</v>
      </c>
      <c r="S873" s="131">
        <f t="shared" si="125"/>
        <v>0</v>
      </c>
      <c r="T873" s="131">
        <f t="shared" si="125"/>
        <v>0</v>
      </c>
    </row>
    <row r="874" spans="1:20" ht="12.75">
      <c r="A874" s="132"/>
      <c r="B874" s="133"/>
      <c r="C874" s="134"/>
      <c r="D874" s="81"/>
      <c r="E874" s="135"/>
      <c r="F874" s="135"/>
      <c r="G874" s="82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</row>
    <row r="875" spans="1:20" ht="12.75">
      <c r="A875" s="136" t="s">
        <v>104</v>
      </c>
      <c r="B875" s="137" t="s">
        <v>237</v>
      </c>
      <c r="C875" s="138">
        <f>C868-C871</f>
        <v>43517</v>
      </c>
      <c r="D875" s="81"/>
      <c r="E875" s="138">
        <f>E868-E871</f>
        <v>-43517</v>
      </c>
      <c r="F875" s="138">
        <f>F868-F871</f>
        <v>0</v>
      </c>
      <c r="G875" s="113"/>
      <c r="H875" s="138">
        <f>H868-H871</f>
        <v>1994</v>
      </c>
      <c r="I875" s="138">
        <f aca="true" t="shared" si="126" ref="I875:T875">I868-I871</f>
        <v>131</v>
      </c>
      <c r="J875" s="138">
        <f t="shared" si="126"/>
        <v>39</v>
      </c>
      <c r="K875" s="138">
        <f t="shared" si="126"/>
        <v>0</v>
      </c>
      <c r="L875" s="138">
        <f t="shared" si="126"/>
        <v>0</v>
      </c>
      <c r="M875" s="138">
        <f t="shared" si="126"/>
        <v>0</v>
      </c>
      <c r="N875" s="138">
        <f t="shared" si="126"/>
        <v>0</v>
      </c>
      <c r="O875" s="138">
        <f t="shared" si="126"/>
        <v>0</v>
      </c>
      <c r="P875" s="138">
        <f t="shared" si="126"/>
        <v>0</v>
      </c>
      <c r="Q875" s="138">
        <f t="shared" si="126"/>
        <v>0</v>
      </c>
      <c r="R875" s="138">
        <f t="shared" si="126"/>
        <v>0</v>
      </c>
      <c r="S875" s="138">
        <f t="shared" si="126"/>
        <v>0</v>
      </c>
      <c r="T875" s="138">
        <f t="shared" si="126"/>
        <v>2164</v>
      </c>
    </row>
    <row r="876" spans="1:20" ht="12.75">
      <c r="A876" s="74" t="s">
        <v>184</v>
      </c>
      <c r="B876" s="90" t="s">
        <v>238</v>
      </c>
      <c r="C876" s="139">
        <v>43517</v>
      </c>
      <c r="D876" s="81"/>
      <c r="E876" s="139">
        <v>-43517</v>
      </c>
      <c r="F876" s="129">
        <f>C876+E876</f>
        <v>0</v>
      </c>
      <c r="G876" s="82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</row>
    <row r="877" spans="1:20" ht="12.75">
      <c r="A877" s="100" t="s">
        <v>185</v>
      </c>
      <c r="B877" s="104" t="s">
        <v>239</v>
      </c>
      <c r="C877" s="102">
        <f>C875-C876</f>
        <v>0</v>
      </c>
      <c r="D877" s="81"/>
      <c r="E877" s="102">
        <f>E875-E876</f>
        <v>0</v>
      </c>
      <c r="F877" s="129">
        <f>C877+E877</f>
        <v>0</v>
      </c>
      <c r="G877" s="82"/>
      <c r="H877" s="102">
        <f>H875-H876</f>
        <v>1994</v>
      </c>
      <c r="I877" s="102">
        <f aca="true" t="shared" si="127" ref="I877:T877">I875-I876</f>
        <v>131</v>
      </c>
      <c r="J877" s="102">
        <f t="shared" si="127"/>
        <v>39</v>
      </c>
      <c r="K877" s="102">
        <f t="shared" si="127"/>
        <v>0</v>
      </c>
      <c r="L877" s="102">
        <f t="shared" si="127"/>
        <v>0</v>
      </c>
      <c r="M877" s="102">
        <f t="shared" si="127"/>
        <v>0</v>
      </c>
      <c r="N877" s="102">
        <f t="shared" si="127"/>
        <v>0</v>
      </c>
      <c r="O877" s="102">
        <f t="shared" si="127"/>
        <v>0</v>
      </c>
      <c r="P877" s="102">
        <f t="shared" si="127"/>
        <v>0</v>
      </c>
      <c r="Q877" s="102">
        <f t="shared" si="127"/>
        <v>0</v>
      </c>
      <c r="R877" s="102">
        <f t="shared" si="127"/>
        <v>0</v>
      </c>
      <c r="S877" s="102">
        <f t="shared" si="127"/>
        <v>0</v>
      </c>
      <c r="T877" s="102">
        <f t="shared" si="127"/>
        <v>2164</v>
      </c>
    </row>
    <row r="878" spans="1:20" ht="12.75">
      <c r="A878" s="140"/>
      <c r="B878" s="141" t="s">
        <v>240</v>
      </c>
      <c r="C878" s="142">
        <f>C859+C861+C864+C867</f>
        <v>43776</v>
      </c>
      <c r="D878" s="143"/>
      <c r="E878" s="144">
        <f>E859+E861+E864+E867</f>
        <v>-43144</v>
      </c>
      <c r="F878" s="144">
        <f>SUM(C878:E878)</f>
        <v>632</v>
      </c>
      <c r="G878" s="145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</row>
    <row r="879" spans="1:20" ht="12.75">
      <c r="A879" s="136"/>
      <c r="B879" s="147" t="s">
        <v>241</v>
      </c>
      <c r="C879" s="148"/>
      <c r="D879" s="143"/>
      <c r="E879" s="148"/>
      <c r="F879" s="138">
        <f>IF(F878&gt;0,F878,0)</f>
        <v>632</v>
      </c>
      <c r="G879" s="146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</row>
    <row r="880" spans="1:20" ht="12.75">
      <c r="A880" s="136"/>
      <c r="B880" s="147" t="s">
        <v>242</v>
      </c>
      <c r="C880" s="150"/>
      <c r="D880" s="167"/>
      <c r="E880" s="164"/>
      <c r="F880" s="138">
        <f>IF(F878&lt;0,-F878,0)</f>
        <v>0</v>
      </c>
      <c r="G880" s="146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</row>
    <row r="881" spans="1:20" ht="12.75">
      <c r="A881" s="74"/>
      <c r="B881" s="74"/>
      <c r="C881" s="75" t="s">
        <v>270</v>
      </c>
      <c r="D881" s="75"/>
      <c r="E881" s="76" t="s">
        <v>194</v>
      </c>
      <c r="F881" s="76" t="s">
        <v>176</v>
      </c>
      <c r="G881" s="76"/>
      <c r="H881" s="77" t="s">
        <v>114</v>
      </c>
      <c r="I881" s="77" t="s">
        <v>115</v>
      </c>
      <c r="J881" s="77" t="s">
        <v>116</v>
      </c>
      <c r="K881" s="77" t="s">
        <v>170</v>
      </c>
      <c r="L881" s="77"/>
      <c r="M881" s="77" t="s">
        <v>171</v>
      </c>
      <c r="N881" s="77"/>
      <c r="O881" s="77" t="s">
        <v>169</v>
      </c>
      <c r="P881" s="77" t="s">
        <v>97</v>
      </c>
      <c r="Q881" s="77" t="s">
        <v>118</v>
      </c>
      <c r="R881" s="77" t="s">
        <v>119</v>
      </c>
      <c r="S881" s="77" t="s">
        <v>120</v>
      </c>
      <c r="T881" s="77" t="s">
        <v>112</v>
      </c>
    </row>
    <row r="882" spans="1:20" ht="12.75">
      <c r="A882" s="79" t="s">
        <v>195</v>
      </c>
      <c r="B882" s="80" t="s">
        <v>289</v>
      </c>
      <c r="C882" s="81" t="s">
        <v>197</v>
      </c>
      <c r="D882" s="81"/>
      <c r="E882" s="82" t="s">
        <v>198</v>
      </c>
      <c r="F882" s="82" t="s">
        <v>199</v>
      </c>
      <c r="G882" s="82"/>
      <c r="H882" s="83" t="s">
        <v>121</v>
      </c>
      <c r="I882" s="83" t="s">
        <v>122</v>
      </c>
      <c r="J882" s="83" t="s">
        <v>172</v>
      </c>
      <c r="K882" s="83" t="s">
        <v>124</v>
      </c>
      <c r="L882" s="83"/>
      <c r="M882" s="83" t="s">
        <v>173</v>
      </c>
      <c r="N882" s="83"/>
      <c r="O882" s="83" t="s">
        <v>163</v>
      </c>
      <c r="P882" s="83" t="s">
        <v>200</v>
      </c>
      <c r="Q882" s="83" t="s">
        <v>126</v>
      </c>
      <c r="R882" s="83" t="s">
        <v>123</v>
      </c>
      <c r="S882" s="83" t="s">
        <v>123</v>
      </c>
      <c r="T882" s="83" t="s">
        <v>174</v>
      </c>
    </row>
    <row r="883" spans="1:20" ht="12.75">
      <c r="A883" s="84" t="s">
        <v>201</v>
      </c>
      <c r="B883" s="85">
        <v>399784</v>
      </c>
      <c r="C883" s="86" t="s">
        <v>202</v>
      </c>
      <c r="D883" s="81"/>
      <c r="E883" s="82" t="s">
        <v>180</v>
      </c>
      <c r="F883" s="87" t="s">
        <v>177</v>
      </c>
      <c r="G883" s="82"/>
      <c r="H883" s="88"/>
      <c r="I883" s="89" t="s">
        <v>127</v>
      </c>
      <c r="J883" s="88"/>
      <c r="K883" s="83" t="s">
        <v>123</v>
      </c>
      <c r="L883" s="83"/>
      <c r="M883" s="89" t="s">
        <v>98</v>
      </c>
      <c r="N883" s="89"/>
      <c r="O883" s="89"/>
      <c r="P883" s="89"/>
      <c r="Q883" s="89" t="s">
        <v>175</v>
      </c>
      <c r="R883" s="89" t="s">
        <v>128</v>
      </c>
      <c r="S883" s="89" t="s">
        <v>128</v>
      </c>
      <c r="T883" s="89"/>
    </row>
    <row r="884" spans="1:20" ht="12.75">
      <c r="A884" s="74" t="s">
        <v>5</v>
      </c>
      <c r="B884" s="90" t="s">
        <v>203</v>
      </c>
      <c r="C884" s="91"/>
      <c r="D884" s="92"/>
      <c r="E884" s="93"/>
      <c r="F884" s="94"/>
      <c r="G884" s="82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</row>
    <row r="885" spans="1:20" ht="12.75">
      <c r="A885" s="95" t="s">
        <v>60</v>
      </c>
      <c r="B885" s="96" t="s">
        <v>204</v>
      </c>
      <c r="C885" s="97">
        <v>924</v>
      </c>
      <c r="D885" s="92"/>
      <c r="E885" s="98"/>
      <c r="F885" s="99"/>
      <c r="G885" s="82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</row>
    <row r="886" spans="1:20" ht="12.75">
      <c r="A886" s="95" t="s">
        <v>61</v>
      </c>
      <c r="B886" s="96" t="s">
        <v>205</v>
      </c>
      <c r="C886" s="97">
        <v>0</v>
      </c>
      <c r="D886" s="92"/>
      <c r="E886" s="98"/>
      <c r="F886" s="99"/>
      <c r="G886" s="82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</row>
    <row r="887" spans="1:20" ht="12.75">
      <c r="A887" s="100" t="s">
        <v>64</v>
      </c>
      <c r="B887" s="101" t="s">
        <v>206</v>
      </c>
      <c r="C887" s="102">
        <f>SUM(C885:C886)</f>
        <v>924</v>
      </c>
      <c r="D887" s="92"/>
      <c r="E887" s="98"/>
      <c r="F887" s="99"/>
      <c r="G887" s="82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</row>
    <row r="888" spans="1:20" ht="12.75">
      <c r="A888" s="100" t="s">
        <v>66</v>
      </c>
      <c r="B888" s="101" t="s">
        <v>207</v>
      </c>
      <c r="C888" s="103">
        <v>0</v>
      </c>
      <c r="D888" s="92"/>
      <c r="E888" s="98"/>
      <c r="F888" s="99"/>
      <c r="G888" s="82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</row>
    <row r="889" spans="1:20" ht="12.75">
      <c r="A889" s="95" t="s">
        <v>63</v>
      </c>
      <c r="B889" s="96" t="s">
        <v>208</v>
      </c>
      <c r="C889" s="97">
        <v>0</v>
      </c>
      <c r="D889" s="92"/>
      <c r="E889" s="98"/>
      <c r="F889" s="99"/>
      <c r="G889" s="82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</row>
    <row r="890" spans="1:20" ht="12.75">
      <c r="A890" s="95" t="s">
        <v>113</v>
      </c>
      <c r="B890" s="96" t="s">
        <v>209</v>
      </c>
      <c r="C890" s="97">
        <v>803</v>
      </c>
      <c r="D890" s="92"/>
      <c r="E890" s="98"/>
      <c r="F890" s="99"/>
      <c r="G890" s="82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</row>
    <row r="891" spans="1:20" ht="12.75">
      <c r="A891" s="95" t="s">
        <v>12</v>
      </c>
      <c r="B891" s="96" t="s">
        <v>210</v>
      </c>
      <c r="C891" s="97">
        <v>0</v>
      </c>
      <c r="D891" s="92"/>
      <c r="E891" s="98"/>
      <c r="F891" s="99"/>
      <c r="G891" s="82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</row>
    <row r="892" spans="1:20" ht="12.75">
      <c r="A892" s="100" t="s">
        <v>14</v>
      </c>
      <c r="B892" s="101" t="s">
        <v>211</v>
      </c>
      <c r="C892" s="102">
        <f>SUM(C889:C891)</f>
        <v>803</v>
      </c>
      <c r="D892" s="92"/>
      <c r="E892" s="98"/>
      <c r="F892" s="99"/>
      <c r="G892" s="82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</row>
    <row r="893" spans="1:20" ht="12.75">
      <c r="A893" s="95" t="s">
        <v>16</v>
      </c>
      <c r="B893" s="96" t="s">
        <v>212</v>
      </c>
      <c r="C893" s="97">
        <v>0</v>
      </c>
      <c r="D893" s="92"/>
      <c r="E893" s="98"/>
      <c r="F893" s="99"/>
      <c r="G893" s="82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</row>
    <row r="894" spans="1:20" ht="12.75">
      <c r="A894" s="95" t="s">
        <v>17</v>
      </c>
      <c r="B894" s="96" t="s">
        <v>213</v>
      </c>
      <c r="C894" s="97">
        <v>14</v>
      </c>
      <c r="D894" s="92"/>
      <c r="E894" s="98"/>
      <c r="F894" s="99"/>
      <c r="G894" s="82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</row>
    <row r="895" spans="1:20" ht="12.75">
      <c r="A895" s="95" t="s">
        <v>19</v>
      </c>
      <c r="B895" s="96" t="s">
        <v>214</v>
      </c>
      <c r="C895" s="97">
        <v>0</v>
      </c>
      <c r="D895" s="92"/>
      <c r="E895" s="98"/>
      <c r="F895" s="99"/>
      <c r="G895" s="82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</row>
    <row r="896" spans="1:20" ht="12.75">
      <c r="A896" s="100" t="s">
        <v>20</v>
      </c>
      <c r="B896" s="101" t="s">
        <v>215</v>
      </c>
      <c r="C896" s="102">
        <f>SUM(C893:C895)</f>
        <v>14</v>
      </c>
      <c r="D896" s="92"/>
      <c r="E896" s="98"/>
      <c r="F896" s="99"/>
      <c r="G896" s="82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</row>
    <row r="897" spans="1:20" ht="12.75">
      <c r="A897" s="100" t="s">
        <v>21</v>
      </c>
      <c r="B897" s="101" t="s">
        <v>216</v>
      </c>
      <c r="C897" s="102">
        <f>C892-C896</f>
        <v>789</v>
      </c>
      <c r="D897" s="92"/>
      <c r="E897" s="98"/>
      <c r="F897" s="99"/>
      <c r="G897" s="82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</row>
    <row r="898" spans="1:20" ht="12.75">
      <c r="A898" s="95" t="s">
        <v>22</v>
      </c>
      <c r="B898" s="96" t="s">
        <v>217</v>
      </c>
      <c r="C898" s="97">
        <v>0</v>
      </c>
      <c r="D898" s="92"/>
      <c r="E898" s="98"/>
      <c r="F898" s="99"/>
      <c r="G898" s="82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</row>
    <row r="899" spans="1:20" ht="12.75">
      <c r="A899" s="95" t="s">
        <v>23</v>
      </c>
      <c r="B899" s="96" t="s">
        <v>218</v>
      </c>
      <c r="C899" s="97">
        <v>0</v>
      </c>
      <c r="D899" s="92"/>
      <c r="E899" s="98"/>
      <c r="F899" s="99"/>
      <c r="G899" s="82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</row>
    <row r="900" spans="1:20" ht="12.75">
      <c r="A900" s="100" t="s">
        <v>24</v>
      </c>
      <c r="B900" s="104" t="s">
        <v>219</v>
      </c>
      <c r="C900" s="102">
        <f>SUM(C898:C899)</f>
        <v>0</v>
      </c>
      <c r="D900" s="92"/>
      <c r="E900" s="98"/>
      <c r="F900" s="99"/>
      <c r="G900" s="82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</row>
    <row r="901" spans="1:20" ht="12.75">
      <c r="A901" s="100" t="s">
        <v>25</v>
      </c>
      <c r="B901" s="104" t="s">
        <v>220</v>
      </c>
      <c r="C901" s="103">
        <v>0</v>
      </c>
      <c r="D901" s="92"/>
      <c r="E901" s="98"/>
      <c r="F901" s="99"/>
      <c r="G901" s="82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</row>
    <row r="902" spans="1:20" ht="12.75">
      <c r="A902" s="100" t="s">
        <v>26</v>
      </c>
      <c r="B902" s="101" t="s">
        <v>221</v>
      </c>
      <c r="C902" s="105">
        <f>C887+C888+C897-C900-C901</f>
        <v>1713</v>
      </c>
      <c r="D902" s="92"/>
      <c r="E902" s="98"/>
      <c r="F902" s="99"/>
      <c r="G902" s="82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</row>
    <row r="903" spans="1:20" ht="12.75">
      <c r="A903" s="95" t="s">
        <v>28</v>
      </c>
      <c r="B903" s="96" t="s">
        <v>222</v>
      </c>
      <c r="C903" s="97">
        <v>0</v>
      </c>
      <c r="D903" s="92"/>
      <c r="E903" s="98"/>
      <c r="F903" s="99"/>
      <c r="G903" s="82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</row>
    <row r="904" spans="1:20" ht="12.75">
      <c r="A904" s="95" t="s">
        <v>29</v>
      </c>
      <c r="B904" s="96" t="s">
        <v>223</v>
      </c>
      <c r="C904" s="97">
        <v>0</v>
      </c>
      <c r="D904" s="92"/>
      <c r="E904" s="98"/>
      <c r="F904" s="99"/>
      <c r="G904" s="82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</row>
    <row r="905" spans="1:20" ht="12.75">
      <c r="A905" s="95" t="s">
        <v>34</v>
      </c>
      <c r="B905" s="96" t="s">
        <v>224</v>
      </c>
      <c r="C905" s="97">
        <v>11722</v>
      </c>
      <c r="D905" s="92"/>
      <c r="E905" s="98"/>
      <c r="F905" s="99"/>
      <c r="G905" s="82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</row>
    <row r="906" spans="1:20" ht="12.75">
      <c r="A906" s="95" t="s">
        <v>35</v>
      </c>
      <c r="B906" s="96" t="s">
        <v>225</v>
      </c>
      <c r="C906" s="97">
        <v>0</v>
      </c>
      <c r="D906" s="92"/>
      <c r="E906" s="98"/>
      <c r="F906" s="99"/>
      <c r="G906" s="82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</row>
    <row r="907" spans="1:20" ht="12.75">
      <c r="A907" s="100" t="s">
        <v>67</v>
      </c>
      <c r="B907" s="104" t="s">
        <v>226</v>
      </c>
      <c r="C907" s="106">
        <f>SUM(C903:C906)</f>
        <v>11722</v>
      </c>
      <c r="D907" s="92"/>
      <c r="E907" s="98"/>
      <c r="F907" s="99"/>
      <c r="G907" s="82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</row>
    <row r="908" spans="1:20" ht="12.75">
      <c r="A908" s="95" t="s">
        <v>102</v>
      </c>
      <c r="B908" s="96" t="s">
        <v>227</v>
      </c>
      <c r="C908" s="107">
        <v>-333</v>
      </c>
      <c r="D908" s="92"/>
      <c r="E908" s="98"/>
      <c r="F908" s="99"/>
      <c r="G908" s="82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</row>
    <row r="909" spans="1:20" ht="12.75">
      <c r="A909" s="108" t="s">
        <v>129</v>
      </c>
      <c r="B909" s="109" t="s">
        <v>228</v>
      </c>
      <c r="C909" s="110">
        <f>C902+C907+C908</f>
        <v>13102</v>
      </c>
      <c r="D909" s="92"/>
      <c r="E909" s="111"/>
      <c r="F909" s="112">
        <f>C909</f>
        <v>13102</v>
      </c>
      <c r="G909" s="113"/>
      <c r="H909" s="114">
        <v>2601</v>
      </c>
      <c r="I909" s="114">
        <v>348</v>
      </c>
      <c r="J909" s="114">
        <v>7161</v>
      </c>
      <c r="K909" s="114"/>
      <c r="L909" s="114"/>
      <c r="M909" s="114"/>
      <c r="N909" s="114"/>
      <c r="O909" s="114">
        <v>0</v>
      </c>
      <c r="P909" s="114">
        <v>0</v>
      </c>
      <c r="Q909" s="114">
        <v>2992</v>
      </c>
      <c r="R909" s="114">
        <v>0</v>
      </c>
      <c r="S909" s="114">
        <v>0</v>
      </c>
      <c r="T909" s="112">
        <f>SUM(H909:S909)</f>
        <v>13102</v>
      </c>
    </row>
    <row r="910" spans="1:20" ht="12.75">
      <c r="A910" s="95" t="s">
        <v>130</v>
      </c>
      <c r="B910" s="96" t="s">
        <v>229</v>
      </c>
      <c r="C910" s="97">
        <v>0</v>
      </c>
      <c r="D910" s="92"/>
      <c r="E910" s="115"/>
      <c r="F910" s="116"/>
      <c r="G910" s="117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</row>
    <row r="911" spans="1:20" ht="12.75">
      <c r="A911" s="95" t="s">
        <v>131</v>
      </c>
      <c r="B911" s="96" t="s">
        <v>230</v>
      </c>
      <c r="C911" s="97">
        <v>0</v>
      </c>
      <c r="D911" s="92"/>
      <c r="E911" s="118">
        <v>-11621</v>
      </c>
      <c r="F911" s="119">
        <f>E911</f>
        <v>-11621</v>
      </c>
      <c r="G911" s="82"/>
      <c r="H911" s="120">
        <v>-2133</v>
      </c>
      <c r="I911" s="120">
        <v>-312</v>
      </c>
      <c r="J911" s="120">
        <v>-6602</v>
      </c>
      <c r="K911" s="120"/>
      <c r="L911" s="120"/>
      <c r="M911" s="120"/>
      <c r="N911" s="120"/>
      <c r="O911" s="120">
        <v>0</v>
      </c>
      <c r="P911" s="120">
        <v>0</v>
      </c>
      <c r="Q911" s="120">
        <v>-2574</v>
      </c>
      <c r="R911" s="120">
        <v>0</v>
      </c>
      <c r="S911" s="120">
        <v>0</v>
      </c>
      <c r="T911" s="121">
        <f>SUM(H911:S911)</f>
        <v>-11621</v>
      </c>
    </row>
    <row r="912" spans="1:20" ht="12.75">
      <c r="A912" s="108" t="s">
        <v>108</v>
      </c>
      <c r="B912" s="109" t="s">
        <v>231</v>
      </c>
      <c r="C912" s="110">
        <f>SUM(C909:C911)</f>
        <v>13102</v>
      </c>
      <c r="D912" s="122"/>
      <c r="E912" s="112">
        <f>E911</f>
        <v>-11621</v>
      </c>
      <c r="F912" s="112">
        <f>SUM(C912:E912)</f>
        <v>1481</v>
      </c>
      <c r="G912" s="113"/>
      <c r="H912" s="112">
        <f>H909+H911</f>
        <v>468</v>
      </c>
      <c r="I912" s="112">
        <f aca="true" t="shared" si="128" ref="I912:T912">I909+I911</f>
        <v>36</v>
      </c>
      <c r="J912" s="112">
        <f t="shared" si="128"/>
        <v>559</v>
      </c>
      <c r="K912" s="112">
        <f t="shared" si="128"/>
        <v>0</v>
      </c>
      <c r="L912" s="112">
        <f t="shared" si="128"/>
        <v>0</v>
      </c>
      <c r="M912" s="112">
        <f t="shared" si="128"/>
        <v>0</v>
      </c>
      <c r="N912" s="112">
        <f t="shared" si="128"/>
        <v>0</v>
      </c>
      <c r="O912" s="112">
        <f t="shared" si="128"/>
        <v>0</v>
      </c>
      <c r="P912" s="112">
        <f t="shared" si="128"/>
        <v>0</v>
      </c>
      <c r="Q912" s="112">
        <f t="shared" si="128"/>
        <v>418</v>
      </c>
      <c r="R912" s="112">
        <f t="shared" si="128"/>
        <v>0</v>
      </c>
      <c r="S912" s="112">
        <f t="shared" si="128"/>
        <v>0</v>
      </c>
      <c r="T912" s="112">
        <f t="shared" si="128"/>
        <v>1481</v>
      </c>
    </row>
    <row r="913" spans="1:20" ht="12.75">
      <c r="A913" s="74" t="s">
        <v>103</v>
      </c>
      <c r="B913" s="90" t="s">
        <v>232</v>
      </c>
      <c r="C913" s="123">
        <v>0</v>
      </c>
      <c r="D913" s="81"/>
      <c r="E913" s="120"/>
      <c r="F913" s="124"/>
      <c r="G913" s="82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</row>
    <row r="914" spans="1:20" ht="12.75">
      <c r="A914" s="125" t="s">
        <v>132</v>
      </c>
      <c r="B914" s="126" t="s">
        <v>233</v>
      </c>
      <c r="C914" s="123">
        <v>1947</v>
      </c>
      <c r="D914" s="81"/>
      <c r="E914" s="120">
        <v>-466</v>
      </c>
      <c r="F914" s="119">
        <f>SUM(C914:E914)</f>
        <v>1481</v>
      </c>
      <c r="G914" s="82"/>
      <c r="H914" s="120">
        <v>-1327</v>
      </c>
      <c r="I914" s="120">
        <v>-116</v>
      </c>
      <c r="J914" s="120">
        <v>559</v>
      </c>
      <c r="K914" s="120"/>
      <c r="L914" s="120"/>
      <c r="M914" s="120"/>
      <c r="N914" s="120"/>
      <c r="O914" s="120">
        <v>0</v>
      </c>
      <c r="P914" s="120">
        <v>0</v>
      </c>
      <c r="Q914" s="120">
        <v>418</v>
      </c>
      <c r="R914" s="120">
        <v>0</v>
      </c>
      <c r="S914" s="120">
        <v>0</v>
      </c>
      <c r="T914" s="121">
        <f>SUM(H914:S914)</f>
        <v>-466</v>
      </c>
    </row>
    <row r="915" spans="1:20" ht="12.75">
      <c r="A915" s="108"/>
      <c r="B915" s="127" t="s">
        <v>234</v>
      </c>
      <c r="C915" s="128">
        <f>SUM(C913:C914)</f>
        <v>1947</v>
      </c>
      <c r="D915" s="81"/>
      <c r="E915" s="128">
        <f>SUM(E913:E914)</f>
        <v>-466</v>
      </c>
      <c r="F915" s="128">
        <f>SUM(F913:F914)</f>
        <v>1481</v>
      </c>
      <c r="G915" s="113"/>
      <c r="H915" s="128">
        <f>SUM(H913:H914)</f>
        <v>-1327</v>
      </c>
      <c r="I915" s="128">
        <f aca="true" t="shared" si="129" ref="I915:T915">SUM(I913:I914)</f>
        <v>-116</v>
      </c>
      <c r="J915" s="128">
        <f t="shared" si="129"/>
        <v>559</v>
      </c>
      <c r="K915" s="128">
        <f t="shared" si="129"/>
        <v>0</v>
      </c>
      <c r="L915" s="128">
        <f t="shared" si="129"/>
        <v>0</v>
      </c>
      <c r="M915" s="128">
        <f t="shared" si="129"/>
        <v>0</v>
      </c>
      <c r="N915" s="128">
        <f t="shared" si="129"/>
        <v>0</v>
      </c>
      <c r="O915" s="128">
        <f t="shared" si="129"/>
        <v>0</v>
      </c>
      <c r="P915" s="128">
        <f t="shared" si="129"/>
        <v>0</v>
      </c>
      <c r="Q915" s="128">
        <f t="shared" si="129"/>
        <v>418</v>
      </c>
      <c r="R915" s="128">
        <f t="shared" si="129"/>
        <v>0</v>
      </c>
      <c r="S915" s="128">
        <f t="shared" si="129"/>
        <v>0</v>
      </c>
      <c r="T915" s="128">
        <f t="shared" si="129"/>
        <v>-466</v>
      </c>
    </row>
    <row r="916" spans="1:20" ht="12.75">
      <c r="A916" s="100" t="s">
        <v>107</v>
      </c>
      <c r="B916" s="104" t="s">
        <v>235</v>
      </c>
      <c r="C916" s="103">
        <v>1947</v>
      </c>
      <c r="D916" s="81"/>
      <c r="E916" s="129">
        <f>F916-C916</f>
        <v>-2413</v>
      </c>
      <c r="F916" s="129">
        <f>H915+I915+J915+Q915</f>
        <v>-466</v>
      </c>
      <c r="G916" s="82"/>
      <c r="H916" s="129">
        <f>H915</f>
        <v>-1327</v>
      </c>
      <c r="I916" s="129">
        <f>I915</f>
        <v>-116</v>
      </c>
      <c r="J916" s="129">
        <f>J915</f>
        <v>559</v>
      </c>
      <c r="K916" s="129">
        <f aca="true" t="shared" si="130" ref="K916:P916">K915</f>
        <v>0</v>
      </c>
      <c r="L916" s="129">
        <f t="shared" si="130"/>
        <v>0</v>
      </c>
      <c r="M916" s="129">
        <f t="shared" si="130"/>
        <v>0</v>
      </c>
      <c r="N916" s="129">
        <f t="shared" si="130"/>
        <v>0</v>
      </c>
      <c r="O916" s="129">
        <f t="shared" si="130"/>
        <v>0</v>
      </c>
      <c r="P916" s="129">
        <f t="shared" si="130"/>
        <v>0</v>
      </c>
      <c r="Q916" s="129">
        <f>Q915</f>
        <v>418</v>
      </c>
      <c r="R916" s="130"/>
      <c r="S916" s="130"/>
      <c r="T916" s="129">
        <f>SUM(H916:S916)</f>
        <v>-466</v>
      </c>
    </row>
    <row r="917" spans="1:20" ht="12.75">
      <c r="A917" s="100" t="s">
        <v>133</v>
      </c>
      <c r="B917" s="104" t="s">
        <v>236</v>
      </c>
      <c r="C917" s="102">
        <f>C915-C916</f>
        <v>0</v>
      </c>
      <c r="D917" s="81"/>
      <c r="E917" s="129">
        <f>F917-C917</f>
        <v>1947</v>
      </c>
      <c r="F917" s="131">
        <f>F915-F916</f>
        <v>1947</v>
      </c>
      <c r="G917" s="82"/>
      <c r="H917" s="131">
        <f>H915-H916</f>
        <v>0</v>
      </c>
      <c r="I917" s="131">
        <f aca="true" t="shared" si="131" ref="I917:T917">I915-I916</f>
        <v>0</v>
      </c>
      <c r="J917" s="131">
        <f t="shared" si="131"/>
        <v>0</v>
      </c>
      <c r="K917" s="131">
        <f t="shared" si="131"/>
        <v>0</v>
      </c>
      <c r="L917" s="131">
        <f t="shared" si="131"/>
        <v>0</v>
      </c>
      <c r="M917" s="131">
        <f t="shared" si="131"/>
        <v>0</v>
      </c>
      <c r="N917" s="131">
        <f t="shared" si="131"/>
        <v>0</v>
      </c>
      <c r="O917" s="131">
        <f t="shared" si="131"/>
        <v>0</v>
      </c>
      <c r="P917" s="131">
        <f t="shared" si="131"/>
        <v>0</v>
      </c>
      <c r="Q917" s="131">
        <f t="shared" si="131"/>
        <v>0</v>
      </c>
      <c r="R917" s="131">
        <f t="shared" si="131"/>
        <v>0</v>
      </c>
      <c r="S917" s="131">
        <f t="shared" si="131"/>
        <v>0</v>
      </c>
      <c r="T917" s="131">
        <f t="shared" si="131"/>
        <v>0</v>
      </c>
    </row>
    <row r="918" spans="1:20" ht="12.75">
      <c r="A918" s="132"/>
      <c r="B918" s="133"/>
      <c r="C918" s="134"/>
      <c r="D918" s="81"/>
      <c r="E918" s="135"/>
      <c r="F918" s="135"/>
      <c r="G918" s="82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</row>
    <row r="919" spans="1:20" ht="12.75">
      <c r="A919" s="136" t="s">
        <v>104</v>
      </c>
      <c r="B919" s="137" t="s">
        <v>237</v>
      </c>
      <c r="C919" s="138">
        <f>C912-C915</f>
        <v>11155</v>
      </c>
      <c r="D919" s="81"/>
      <c r="E919" s="138">
        <f>E912-E915</f>
        <v>-11155</v>
      </c>
      <c r="F919" s="138">
        <f>F912-F915</f>
        <v>0</v>
      </c>
      <c r="G919" s="113"/>
      <c r="H919" s="138">
        <f>H912-H915</f>
        <v>1795</v>
      </c>
      <c r="I919" s="138">
        <f aca="true" t="shared" si="132" ref="I919:T919">I912-I915</f>
        <v>152</v>
      </c>
      <c r="J919" s="138">
        <f t="shared" si="132"/>
        <v>0</v>
      </c>
      <c r="K919" s="138">
        <f t="shared" si="132"/>
        <v>0</v>
      </c>
      <c r="L919" s="138">
        <f t="shared" si="132"/>
        <v>0</v>
      </c>
      <c r="M919" s="138">
        <f t="shared" si="132"/>
        <v>0</v>
      </c>
      <c r="N919" s="138">
        <f t="shared" si="132"/>
        <v>0</v>
      </c>
      <c r="O919" s="138">
        <f t="shared" si="132"/>
        <v>0</v>
      </c>
      <c r="P919" s="138">
        <f t="shared" si="132"/>
        <v>0</v>
      </c>
      <c r="Q919" s="138">
        <f t="shared" si="132"/>
        <v>0</v>
      </c>
      <c r="R919" s="138">
        <f t="shared" si="132"/>
        <v>0</v>
      </c>
      <c r="S919" s="138">
        <f t="shared" si="132"/>
        <v>0</v>
      </c>
      <c r="T919" s="138">
        <f t="shared" si="132"/>
        <v>1947</v>
      </c>
    </row>
    <row r="920" spans="1:20" ht="12.75">
      <c r="A920" s="74" t="s">
        <v>184</v>
      </c>
      <c r="B920" s="90" t="s">
        <v>238</v>
      </c>
      <c r="C920" s="139">
        <v>0</v>
      </c>
      <c r="D920" s="81"/>
      <c r="E920" s="139">
        <v>-11155</v>
      </c>
      <c r="F920" s="129">
        <f>C920+E920</f>
        <v>-11155</v>
      </c>
      <c r="G920" s="82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</row>
    <row r="921" spans="1:20" ht="12.75">
      <c r="A921" s="100" t="s">
        <v>185</v>
      </c>
      <c r="B921" s="104" t="s">
        <v>239</v>
      </c>
      <c r="C921" s="102">
        <f>C919-C920</f>
        <v>11155</v>
      </c>
      <c r="D921" s="81"/>
      <c r="E921" s="102">
        <f>E919-E920</f>
        <v>0</v>
      </c>
      <c r="F921" s="129">
        <f>C921+E921</f>
        <v>11155</v>
      </c>
      <c r="G921" s="82"/>
      <c r="H921" s="102">
        <f>H919-H920</f>
        <v>1795</v>
      </c>
      <c r="I921" s="102">
        <f aca="true" t="shared" si="133" ref="I921:T921">I919-I920</f>
        <v>152</v>
      </c>
      <c r="J921" s="102">
        <f t="shared" si="133"/>
        <v>0</v>
      </c>
      <c r="K921" s="102">
        <f t="shared" si="133"/>
        <v>0</v>
      </c>
      <c r="L921" s="102">
        <f t="shared" si="133"/>
        <v>0</v>
      </c>
      <c r="M921" s="102">
        <f t="shared" si="133"/>
        <v>0</v>
      </c>
      <c r="N921" s="102">
        <f t="shared" si="133"/>
        <v>0</v>
      </c>
      <c r="O921" s="102">
        <f t="shared" si="133"/>
        <v>0</v>
      </c>
      <c r="P921" s="102">
        <f t="shared" si="133"/>
        <v>0</v>
      </c>
      <c r="Q921" s="102">
        <f t="shared" si="133"/>
        <v>0</v>
      </c>
      <c r="R921" s="102">
        <f t="shared" si="133"/>
        <v>0</v>
      </c>
      <c r="S921" s="102">
        <f t="shared" si="133"/>
        <v>0</v>
      </c>
      <c r="T921" s="102">
        <f t="shared" si="133"/>
        <v>1947</v>
      </c>
    </row>
    <row r="922" spans="1:20" ht="12.75">
      <c r="A922" s="140"/>
      <c r="B922" s="141" t="s">
        <v>240</v>
      </c>
      <c r="C922" s="142">
        <f>C903+C905+C908+C911</f>
        <v>11389</v>
      </c>
      <c r="D922" s="143"/>
      <c r="E922" s="144">
        <f>E903+E905+E908+E911</f>
        <v>-11621</v>
      </c>
      <c r="F922" s="144">
        <f>SUM(C922:E922)</f>
        <v>-232</v>
      </c>
      <c r="G922" s="145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</row>
    <row r="923" spans="1:20" ht="12.75">
      <c r="A923" s="136"/>
      <c r="B923" s="147" t="s">
        <v>241</v>
      </c>
      <c r="C923" s="148"/>
      <c r="D923" s="143"/>
      <c r="E923" s="148"/>
      <c r="F923" s="138">
        <f>IF(F922&gt;0,F922,0)</f>
        <v>0</v>
      </c>
      <c r="G923" s="146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</row>
    <row r="924" spans="1:20" ht="12.75">
      <c r="A924" s="136"/>
      <c r="B924" s="147" t="s">
        <v>242</v>
      </c>
      <c r="C924" s="150"/>
      <c r="D924" s="167"/>
      <c r="E924" s="164"/>
      <c r="F924" s="138">
        <f>IF(F922&lt;0,-F922,0)</f>
        <v>232</v>
      </c>
      <c r="G924" s="146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</row>
    <row r="925" spans="1:20" ht="12.75">
      <c r="A925" s="74"/>
      <c r="B925" s="74"/>
      <c r="C925" s="75" t="s">
        <v>270</v>
      </c>
      <c r="D925" s="75"/>
      <c r="E925" s="76" t="s">
        <v>194</v>
      </c>
      <c r="F925" s="76" t="s">
        <v>176</v>
      </c>
      <c r="G925" s="76"/>
      <c r="H925" s="77" t="s">
        <v>114</v>
      </c>
      <c r="I925" s="77" t="s">
        <v>115</v>
      </c>
      <c r="J925" s="77" t="s">
        <v>116</v>
      </c>
      <c r="K925" s="77" t="s">
        <v>170</v>
      </c>
      <c r="L925" s="77"/>
      <c r="M925" s="77" t="s">
        <v>171</v>
      </c>
      <c r="N925" s="77"/>
      <c r="O925" s="77" t="s">
        <v>169</v>
      </c>
      <c r="P925" s="77" t="s">
        <v>97</v>
      </c>
      <c r="Q925" s="77" t="s">
        <v>118</v>
      </c>
      <c r="R925" s="77" t="s">
        <v>119</v>
      </c>
      <c r="S925" s="77" t="s">
        <v>120</v>
      </c>
      <c r="T925" s="77" t="s">
        <v>112</v>
      </c>
    </row>
    <row r="926" spans="1:20" ht="12.75">
      <c r="A926" s="79" t="s">
        <v>195</v>
      </c>
      <c r="B926" s="80" t="s">
        <v>290</v>
      </c>
      <c r="C926" s="81" t="s">
        <v>197</v>
      </c>
      <c r="D926" s="81"/>
      <c r="E926" s="82" t="s">
        <v>198</v>
      </c>
      <c r="F926" s="82" t="s">
        <v>199</v>
      </c>
      <c r="G926" s="82"/>
      <c r="H926" s="83" t="s">
        <v>121</v>
      </c>
      <c r="I926" s="83" t="s">
        <v>122</v>
      </c>
      <c r="J926" s="83" t="s">
        <v>172</v>
      </c>
      <c r="K926" s="83" t="s">
        <v>124</v>
      </c>
      <c r="L926" s="83"/>
      <c r="M926" s="83" t="s">
        <v>173</v>
      </c>
      <c r="N926" s="83"/>
      <c r="O926" s="83" t="s">
        <v>163</v>
      </c>
      <c r="P926" s="83" t="s">
        <v>200</v>
      </c>
      <c r="Q926" s="83" t="s">
        <v>126</v>
      </c>
      <c r="R926" s="83" t="s">
        <v>123</v>
      </c>
      <c r="S926" s="83" t="s">
        <v>123</v>
      </c>
      <c r="T926" s="83" t="s">
        <v>174</v>
      </c>
    </row>
    <row r="927" spans="1:20" ht="12.75">
      <c r="A927" s="84" t="s">
        <v>201</v>
      </c>
      <c r="B927" s="85">
        <v>398226</v>
      </c>
      <c r="C927" s="86" t="s">
        <v>202</v>
      </c>
      <c r="D927" s="81"/>
      <c r="E927" s="82" t="s">
        <v>180</v>
      </c>
      <c r="F927" s="87" t="s">
        <v>177</v>
      </c>
      <c r="G927" s="82"/>
      <c r="H927" s="88"/>
      <c r="I927" s="89" t="s">
        <v>127</v>
      </c>
      <c r="J927" s="88"/>
      <c r="K927" s="83" t="s">
        <v>123</v>
      </c>
      <c r="L927" s="83"/>
      <c r="M927" s="89" t="s">
        <v>98</v>
      </c>
      <c r="N927" s="89"/>
      <c r="O927" s="89"/>
      <c r="P927" s="89"/>
      <c r="Q927" s="89" t="s">
        <v>175</v>
      </c>
      <c r="R927" s="89" t="s">
        <v>128</v>
      </c>
      <c r="S927" s="89" t="s">
        <v>128</v>
      </c>
      <c r="T927" s="89"/>
    </row>
    <row r="928" spans="1:20" ht="12.75">
      <c r="A928" s="74" t="s">
        <v>5</v>
      </c>
      <c r="B928" s="90" t="s">
        <v>203</v>
      </c>
      <c r="C928" s="91"/>
      <c r="D928" s="92"/>
      <c r="E928" s="93"/>
      <c r="F928" s="94"/>
      <c r="G928" s="82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</row>
    <row r="929" spans="1:20" ht="12.75">
      <c r="A929" s="95" t="s">
        <v>60</v>
      </c>
      <c r="B929" s="96" t="s">
        <v>204</v>
      </c>
      <c r="C929" s="97">
        <v>1397</v>
      </c>
      <c r="D929" s="92"/>
      <c r="E929" s="98"/>
      <c r="F929" s="99"/>
      <c r="G929" s="82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</row>
    <row r="930" spans="1:20" ht="12.75">
      <c r="A930" s="95" t="s">
        <v>61</v>
      </c>
      <c r="B930" s="96" t="s">
        <v>205</v>
      </c>
      <c r="C930" s="97">
        <v>0</v>
      </c>
      <c r="D930" s="92"/>
      <c r="E930" s="98"/>
      <c r="F930" s="99"/>
      <c r="G930" s="82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</row>
    <row r="931" spans="1:20" ht="12.75">
      <c r="A931" s="100" t="s">
        <v>64</v>
      </c>
      <c r="B931" s="101" t="s">
        <v>206</v>
      </c>
      <c r="C931" s="102">
        <f>SUM(C929:C930)</f>
        <v>1397</v>
      </c>
      <c r="D931" s="92"/>
      <c r="E931" s="98"/>
      <c r="F931" s="99"/>
      <c r="G931" s="82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</row>
    <row r="932" spans="1:20" ht="12.75">
      <c r="A932" s="100" t="s">
        <v>66</v>
      </c>
      <c r="B932" s="101" t="s">
        <v>207</v>
      </c>
      <c r="C932" s="103">
        <v>0</v>
      </c>
      <c r="D932" s="92"/>
      <c r="E932" s="98"/>
      <c r="F932" s="99"/>
      <c r="G932" s="82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</row>
    <row r="933" spans="1:20" ht="12.75">
      <c r="A933" s="95" t="s">
        <v>63</v>
      </c>
      <c r="B933" s="96" t="s">
        <v>208</v>
      </c>
      <c r="C933" s="97">
        <v>0</v>
      </c>
      <c r="D933" s="92"/>
      <c r="E933" s="98"/>
      <c r="F933" s="99"/>
      <c r="G933" s="82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</row>
    <row r="934" spans="1:20" ht="12.75">
      <c r="A934" s="95" t="s">
        <v>113</v>
      </c>
      <c r="B934" s="96" t="s">
        <v>209</v>
      </c>
      <c r="C934" s="97">
        <v>1257</v>
      </c>
      <c r="D934" s="92"/>
      <c r="E934" s="98"/>
      <c r="F934" s="99"/>
      <c r="G934" s="82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</row>
    <row r="935" spans="1:20" ht="12.75">
      <c r="A935" s="95" t="s">
        <v>12</v>
      </c>
      <c r="B935" s="96" t="s">
        <v>210</v>
      </c>
      <c r="C935" s="97">
        <v>0</v>
      </c>
      <c r="D935" s="92"/>
      <c r="E935" s="98"/>
      <c r="F935" s="99"/>
      <c r="G935" s="82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</row>
    <row r="936" spans="1:20" ht="12.75">
      <c r="A936" s="100" t="s">
        <v>14</v>
      </c>
      <c r="B936" s="101" t="s">
        <v>211</v>
      </c>
      <c r="C936" s="102">
        <f>SUM(C933:C935)</f>
        <v>1257</v>
      </c>
      <c r="D936" s="92"/>
      <c r="E936" s="98"/>
      <c r="F936" s="99"/>
      <c r="G936" s="82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</row>
    <row r="937" spans="1:20" ht="12.75">
      <c r="A937" s="95" t="s">
        <v>16</v>
      </c>
      <c r="B937" s="96" t="s">
        <v>212</v>
      </c>
      <c r="C937" s="97">
        <v>0</v>
      </c>
      <c r="D937" s="92"/>
      <c r="E937" s="98"/>
      <c r="F937" s="99"/>
      <c r="G937" s="82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</row>
    <row r="938" spans="1:20" ht="12.75">
      <c r="A938" s="95" t="s">
        <v>17</v>
      </c>
      <c r="B938" s="96" t="s">
        <v>213</v>
      </c>
      <c r="C938" s="97">
        <v>93</v>
      </c>
      <c r="D938" s="92"/>
      <c r="E938" s="98"/>
      <c r="F938" s="99"/>
      <c r="G938" s="82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</row>
    <row r="939" spans="1:20" ht="12.75">
      <c r="A939" s="95" t="s">
        <v>19</v>
      </c>
      <c r="B939" s="96" t="s">
        <v>214</v>
      </c>
      <c r="C939" s="97">
        <v>0</v>
      </c>
      <c r="D939" s="92"/>
      <c r="E939" s="98"/>
      <c r="F939" s="99"/>
      <c r="G939" s="82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</row>
    <row r="940" spans="1:20" ht="12.75">
      <c r="A940" s="100" t="s">
        <v>20</v>
      </c>
      <c r="B940" s="101" t="s">
        <v>215</v>
      </c>
      <c r="C940" s="102">
        <f>SUM(C937:C939)</f>
        <v>93</v>
      </c>
      <c r="D940" s="92"/>
      <c r="E940" s="98"/>
      <c r="F940" s="99"/>
      <c r="G940" s="82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</row>
    <row r="941" spans="1:20" ht="12.75">
      <c r="A941" s="100" t="s">
        <v>21</v>
      </c>
      <c r="B941" s="101" t="s">
        <v>216</v>
      </c>
      <c r="C941" s="102">
        <f>C936-C940</f>
        <v>1164</v>
      </c>
      <c r="D941" s="92"/>
      <c r="E941" s="98"/>
      <c r="F941" s="99"/>
      <c r="G941" s="82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</row>
    <row r="942" spans="1:20" ht="12.75">
      <c r="A942" s="95" t="s">
        <v>22</v>
      </c>
      <c r="B942" s="96" t="s">
        <v>217</v>
      </c>
      <c r="C942" s="97">
        <v>2561</v>
      </c>
      <c r="D942" s="92"/>
      <c r="E942" s="98"/>
      <c r="F942" s="99"/>
      <c r="G942" s="82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</row>
    <row r="943" spans="1:20" ht="12.75">
      <c r="A943" s="95" t="s">
        <v>23</v>
      </c>
      <c r="B943" s="96" t="s">
        <v>218</v>
      </c>
      <c r="C943" s="97">
        <v>0</v>
      </c>
      <c r="D943" s="92"/>
      <c r="E943" s="98"/>
      <c r="F943" s="99"/>
      <c r="G943" s="82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</row>
    <row r="944" spans="1:20" ht="12.75">
      <c r="A944" s="100" t="s">
        <v>24</v>
      </c>
      <c r="B944" s="104" t="s">
        <v>219</v>
      </c>
      <c r="C944" s="102">
        <f>SUM(C942:C943)</f>
        <v>2561</v>
      </c>
      <c r="D944" s="92"/>
      <c r="E944" s="98"/>
      <c r="F944" s="99"/>
      <c r="G944" s="82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</row>
    <row r="945" spans="1:20" ht="12.75">
      <c r="A945" s="100" t="s">
        <v>25</v>
      </c>
      <c r="B945" s="104" t="s">
        <v>220</v>
      </c>
      <c r="C945" s="103">
        <v>0</v>
      </c>
      <c r="D945" s="92"/>
      <c r="E945" s="98"/>
      <c r="F945" s="99"/>
      <c r="G945" s="82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</row>
    <row r="946" spans="1:20" ht="12.75">
      <c r="A946" s="100" t="s">
        <v>26</v>
      </c>
      <c r="B946" s="101" t="s">
        <v>221</v>
      </c>
      <c r="C946" s="105">
        <f>C931+C932+C941-C944-C945</f>
        <v>0</v>
      </c>
      <c r="D946" s="92"/>
      <c r="E946" s="98"/>
      <c r="F946" s="99"/>
      <c r="G946" s="82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</row>
    <row r="947" spans="1:20" ht="12.75">
      <c r="A947" s="95" t="s">
        <v>28</v>
      </c>
      <c r="B947" s="96" t="s">
        <v>222</v>
      </c>
      <c r="C947" s="97">
        <v>0</v>
      </c>
      <c r="D947" s="92"/>
      <c r="E947" s="98"/>
      <c r="F947" s="99"/>
      <c r="G947" s="82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</row>
    <row r="948" spans="1:20" ht="12.75">
      <c r="A948" s="95" t="s">
        <v>29</v>
      </c>
      <c r="B948" s="96" t="s">
        <v>223</v>
      </c>
      <c r="C948" s="97">
        <v>0</v>
      </c>
      <c r="D948" s="92"/>
      <c r="E948" s="98"/>
      <c r="F948" s="99"/>
      <c r="G948" s="82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</row>
    <row r="949" spans="1:20" ht="12.75">
      <c r="A949" s="95" t="s">
        <v>34</v>
      </c>
      <c r="B949" s="96" t="s">
        <v>224</v>
      </c>
      <c r="C949" s="97">
        <v>18200</v>
      </c>
      <c r="D949" s="92"/>
      <c r="E949" s="98"/>
      <c r="F949" s="99"/>
      <c r="G949" s="82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</row>
    <row r="950" spans="1:20" ht="12.75">
      <c r="A950" s="95" t="s">
        <v>35</v>
      </c>
      <c r="B950" s="96" t="s">
        <v>225</v>
      </c>
      <c r="C950" s="97">
        <v>0</v>
      </c>
      <c r="D950" s="92"/>
      <c r="E950" s="98"/>
      <c r="F950" s="99"/>
      <c r="G950" s="82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</row>
    <row r="951" spans="1:20" ht="12.75">
      <c r="A951" s="100" t="s">
        <v>67</v>
      </c>
      <c r="B951" s="104" t="s">
        <v>226</v>
      </c>
      <c r="C951" s="106">
        <f>SUM(C947:C950)</f>
        <v>18200</v>
      </c>
      <c r="D951" s="92"/>
      <c r="E951" s="98"/>
      <c r="F951" s="99"/>
      <c r="G951" s="82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</row>
    <row r="952" spans="1:20" ht="12.75">
      <c r="A952" s="95" t="s">
        <v>102</v>
      </c>
      <c r="B952" s="96" t="s">
        <v>227</v>
      </c>
      <c r="C952" s="107">
        <v>-1636</v>
      </c>
      <c r="D952" s="92"/>
      <c r="E952" s="98"/>
      <c r="F952" s="99"/>
      <c r="G952" s="82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</row>
    <row r="953" spans="1:20" ht="12.75">
      <c r="A953" s="108" t="s">
        <v>129</v>
      </c>
      <c r="B953" s="109" t="s">
        <v>228</v>
      </c>
      <c r="C953" s="110">
        <f>C946+C951+C952</f>
        <v>16564</v>
      </c>
      <c r="D953" s="92"/>
      <c r="E953" s="111"/>
      <c r="F953" s="112">
        <f>C956</f>
        <v>18908</v>
      </c>
      <c r="G953" s="113"/>
      <c r="H953" s="114">
        <v>6596</v>
      </c>
      <c r="I953" s="114">
        <v>1647</v>
      </c>
      <c r="J953" s="114">
        <v>8017</v>
      </c>
      <c r="K953" s="114"/>
      <c r="L953" s="114"/>
      <c r="M953" s="114"/>
      <c r="N953" s="114"/>
      <c r="O953" s="114">
        <v>0</v>
      </c>
      <c r="P953" s="114">
        <v>0</v>
      </c>
      <c r="Q953" s="114">
        <v>2648</v>
      </c>
      <c r="R953" s="114">
        <v>0</v>
      </c>
      <c r="S953" s="114">
        <v>0</v>
      </c>
      <c r="T953" s="112">
        <f>SUM(H953:S953)</f>
        <v>18908</v>
      </c>
    </row>
    <row r="954" spans="1:20" ht="12.75">
      <c r="A954" s="95" t="s">
        <v>130</v>
      </c>
      <c r="B954" s="96" t="s">
        <v>229</v>
      </c>
      <c r="C954" s="97">
        <v>0</v>
      </c>
      <c r="D954" s="92"/>
      <c r="E954" s="115"/>
      <c r="F954" s="116"/>
      <c r="G954" s="117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</row>
    <row r="955" spans="1:20" ht="12.75">
      <c r="A955" s="95" t="s">
        <v>131</v>
      </c>
      <c r="B955" s="96" t="s">
        <v>230</v>
      </c>
      <c r="C955" s="97">
        <v>2344</v>
      </c>
      <c r="D955" s="92"/>
      <c r="E955" s="118">
        <f>-15804-C955</f>
        <v>-18148</v>
      </c>
      <c r="F955" s="119">
        <f>E955</f>
        <v>-18148</v>
      </c>
      <c r="G955" s="82"/>
      <c r="H955" s="120">
        <v>-6274</v>
      </c>
      <c r="I955" s="120">
        <v>-1618</v>
      </c>
      <c r="J955" s="120">
        <v>-7509</v>
      </c>
      <c r="K955" s="120"/>
      <c r="L955" s="120"/>
      <c r="M955" s="120"/>
      <c r="N955" s="120"/>
      <c r="O955" s="120">
        <v>0</v>
      </c>
      <c r="P955" s="120">
        <v>0</v>
      </c>
      <c r="Q955" s="120">
        <v>-403</v>
      </c>
      <c r="R955" s="120">
        <v>0</v>
      </c>
      <c r="S955" s="120">
        <v>0</v>
      </c>
      <c r="T955" s="121">
        <f>SUM(H955:S955)</f>
        <v>-15804</v>
      </c>
    </row>
    <row r="956" spans="1:20" ht="12.75">
      <c r="A956" s="108" t="s">
        <v>108</v>
      </c>
      <c r="B956" s="109" t="s">
        <v>231</v>
      </c>
      <c r="C956" s="110">
        <f>SUM(C953:C955)</f>
        <v>18908</v>
      </c>
      <c r="D956" s="122"/>
      <c r="E956" s="112">
        <f>E955</f>
        <v>-18148</v>
      </c>
      <c r="F956" s="112">
        <f>SUM(C956:E956)</f>
        <v>760</v>
      </c>
      <c r="G956" s="113"/>
      <c r="H956" s="112">
        <f>H953+H955</f>
        <v>322</v>
      </c>
      <c r="I956" s="112">
        <f aca="true" t="shared" si="134" ref="I956:T956">I953+I955</f>
        <v>29</v>
      </c>
      <c r="J956" s="112">
        <f t="shared" si="134"/>
        <v>508</v>
      </c>
      <c r="K956" s="112">
        <f t="shared" si="134"/>
        <v>0</v>
      </c>
      <c r="L956" s="112">
        <f t="shared" si="134"/>
        <v>0</v>
      </c>
      <c r="M956" s="112">
        <f t="shared" si="134"/>
        <v>0</v>
      </c>
      <c r="N956" s="112">
        <f t="shared" si="134"/>
        <v>0</v>
      </c>
      <c r="O956" s="112">
        <f t="shared" si="134"/>
        <v>0</v>
      </c>
      <c r="P956" s="112">
        <f t="shared" si="134"/>
        <v>0</v>
      </c>
      <c r="Q956" s="112">
        <f t="shared" si="134"/>
        <v>2245</v>
      </c>
      <c r="R956" s="112">
        <f t="shared" si="134"/>
        <v>0</v>
      </c>
      <c r="S956" s="112">
        <f t="shared" si="134"/>
        <v>0</v>
      </c>
      <c r="T956" s="112">
        <f t="shared" si="134"/>
        <v>3104</v>
      </c>
    </row>
    <row r="957" spans="1:20" ht="12.75">
      <c r="A957" s="74" t="s">
        <v>103</v>
      </c>
      <c r="B957" s="90" t="s">
        <v>232</v>
      </c>
      <c r="C957" s="123">
        <v>0</v>
      </c>
      <c r="D957" s="81"/>
      <c r="E957" s="120"/>
      <c r="F957" s="124"/>
      <c r="G957" s="82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</row>
    <row r="958" spans="1:20" ht="12.75">
      <c r="A958" s="125" t="s">
        <v>132</v>
      </c>
      <c r="B958" s="126" t="s">
        <v>233</v>
      </c>
      <c r="C958" s="123">
        <v>5878</v>
      </c>
      <c r="D958" s="81"/>
      <c r="E958" s="120">
        <v>-2774</v>
      </c>
      <c r="F958" s="119">
        <f>SUM(C958:E958)</f>
        <v>3104</v>
      </c>
      <c r="G958" s="82"/>
      <c r="H958" s="120">
        <v>322</v>
      </c>
      <c r="I958" s="120">
        <v>29</v>
      </c>
      <c r="J958" s="120">
        <v>-3125</v>
      </c>
      <c r="K958" s="120"/>
      <c r="L958" s="120"/>
      <c r="M958" s="120"/>
      <c r="N958" s="120"/>
      <c r="O958" s="120">
        <v>-1373</v>
      </c>
      <c r="P958" s="120">
        <v>0</v>
      </c>
      <c r="Q958" s="120">
        <v>1373</v>
      </c>
      <c r="R958" s="120">
        <v>0</v>
      </c>
      <c r="S958" s="120">
        <v>0</v>
      </c>
      <c r="T958" s="121">
        <f>SUM(H958:S958)</f>
        <v>-2774</v>
      </c>
    </row>
    <row r="959" spans="1:20" ht="12.75">
      <c r="A959" s="108"/>
      <c r="B959" s="127" t="s">
        <v>234</v>
      </c>
      <c r="C959" s="128">
        <f>SUM(C957:C958)</f>
        <v>5878</v>
      </c>
      <c r="D959" s="81"/>
      <c r="E959" s="128">
        <f>SUM(E957:E958)</f>
        <v>-2774</v>
      </c>
      <c r="F959" s="128">
        <f>SUM(F957:F958)</f>
        <v>3104</v>
      </c>
      <c r="G959" s="113"/>
      <c r="H959" s="128">
        <f>SUM(H957:H958)</f>
        <v>322</v>
      </c>
      <c r="I959" s="128">
        <f aca="true" t="shared" si="135" ref="I959:T959">SUM(I957:I958)</f>
        <v>29</v>
      </c>
      <c r="J959" s="128">
        <f t="shared" si="135"/>
        <v>-3125</v>
      </c>
      <c r="K959" s="128">
        <f t="shared" si="135"/>
        <v>0</v>
      </c>
      <c r="L959" s="128">
        <f t="shared" si="135"/>
        <v>0</v>
      </c>
      <c r="M959" s="128">
        <f t="shared" si="135"/>
        <v>0</v>
      </c>
      <c r="N959" s="128">
        <f t="shared" si="135"/>
        <v>0</v>
      </c>
      <c r="O959" s="128">
        <f t="shared" si="135"/>
        <v>-1373</v>
      </c>
      <c r="P959" s="128">
        <f t="shared" si="135"/>
        <v>0</v>
      </c>
      <c r="Q959" s="128">
        <f t="shared" si="135"/>
        <v>1373</v>
      </c>
      <c r="R959" s="128">
        <f t="shared" si="135"/>
        <v>0</v>
      </c>
      <c r="S959" s="128">
        <f t="shared" si="135"/>
        <v>0</v>
      </c>
      <c r="T959" s="128">
        <f t="shared" si="135"/>
        <v>-2774</v>
      </c>
    </row>
    <row r="960" spans="1:20" ht="12.75">
      <c r="A960" s="100" t="s">
        <v>107</v>
      </c>
      <c r="B960" s="104" t="s">
        <v>235</v>
      </c>
      <c r="C960" s="103">
        <v>5878</v>
      </c>
      <c r="D960" s="81"/>
      <c r="E960" s="129">
        <f>F960-C960</f>
        <v>-7279</v>
      </c>
      <c r="F960" s="129">
        <f>H959+I959+J959+Q959</f>
        <v>-1401</v>
      </c>
      <c r="G960" s="82"/>
      <c r="H960" s="129">
        <f>H959</f>
        <v>322</v>
      </c>
      <c r="I960" s="129">
        <f>I959</f>
        <v>29</v>
      </c>
      <c r="J960" s="129">
        <f>J959</f>
        <v>-3125</v>
      </c>
      <c r="K960" s="129">
        <f aca="true" t="shared" si="136" ref="K960:P960">K959</f>
        <v>0</v>
      </c>
      <c r="L960" s="129">
        <f t="shared" si="136"/>
        <v>0</v>
      </c>
      <c r="M960" s="129">
        <f t="shared" si="136"/>
        <v>0</v>
      </c>
      <c r="N960" s="129">
        <f t="shared" si="136"/>
        <v>0</v>
      </c>
      <c r="O960" s="129">
        <f t="shared" si="136"/>
        <v>-1373</v>
      </c>
      <c r="P960" s="129">
        <f t="shared" si="136"/>
        <v>0</v>
      </c>
      <c r="Q960" s="129">
        <f>Q959</f>
        <v>1373</v>
      </c>
      <c r="R960" s="130"/>
      <c r="S960" s="130"/>
      <c r="T960" s="129">
        <f>SUM(H960:S960)</f>
        <v>-2774</v>
      </c>
    </row>
    <row r="961" spans="1:20" ht="12.75">
      <c r="A961" s="100" t="s">
        <v>133</v>
      </c>
      <c r="B961" s="104" t="s">
        <v>236</v>
      </c>
      <c r="C961" s="102">
        <f>C959-C960</f>
        <v>0</v>
      </c>
      <c r="D961" s="81"/>
      <c r="E961" s="129">
        <f>F961-C961</f>
        <v>4505</v>
      </c>
      <c r="F961" s="131">
        <f>F959-F960</f>
        <v>4505</v>
      </c>
      <c r="G961" s="82"/>
      <c r="H961" s="131">
        <f>H959-H960</f>
        <v>0</v>
      </c>
      <c r="I961" s="131">
        <f aca="true" t="shared" si="137" ref="I961:T961">I959-I960</f>
        <v>0</v>
      </c>
      <c r="J961" s="131">
        <f t="shared" si="137"/>
        <v>0</v>
      </c>
      <c r="K961" s="131">
        <f t="shared" si="137"/>
        <v>0</v>
      </c>
      <c r="L961" s="131">
        <f t="shared" si="137"/>
        <v>0</v>
      </c>
      <c r="M961" s="131">
        <f t="shared" si="137"/>
        <v>0</v>
      </c>
      <c r="N961" s="131">
        <f t="shared" si="137"/>
        <v>0</v>
      </c>
      <c r="O961" s="131">
        <f t="shared" si="137"/>
        <v>0</v>
      </c>
      <c r="P961" s="131">
        <f t="shared" si="137"/>
        <v>0</v>
      </c>
      <c r="Q961" s="131">
        <f t="shared" si="137"/>
        <v>0</v>
      </c>
      <c r="R961" s="131">
        <f t="shared" si="137"/>
        <v>0</v>
      </c>
      <c r="S961" s="131">
        <f t="shared" si="137"/>
        <v>0</v>
      </c>
      <c r="T961" s="131">
        <f t="shared" si="137"/>
        <v>0</v>
      </c>
    </row>
    <row r="962" spans="1:20" ht="12.75">
      <c r="A962" s="132"/>
      <c r="B962" s="133"/>
      <c r="C962" s="134"/>
      <c r="D962" s="81"/>
      <c r="E962" s="135"/>
      <c r="F962" s="135"/>
      <c r="G962" s="82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</row>
    <row r="963" spans="1:20" ht="12.75">
      <c r="A963" s="136" t="s">
        <v>104</v>
      </c>
      <c r="B963" s="137" t="s">
        <v>237</v>
      </c>
      <c r="C963" s="138">
        <f>C956-C959</f>
        <v>13030</v>
      </c>
      <c r="D963" s="81"/>
      <c r="E963" s="138">
        <f>E956-E959</f>
        <v>-15374</v>
      </c>
      <c r="F963" s="138">
        <f>F956-F959</f>
        <v>-2344</v>
      </c>
      <c r="G963" s="113"/>
      <c r="H963" s="138">
        <f>H956-H959</f>
        <v>0</v>
      </c>
      <c r="I963" s="138">
        <f aca="true" t="shared" si="138" ref="I963:T963">I956-I959</f>
        <v>0</v>
      </c>
      <c r="J963" s="138">
        <f t="shared" si="138"/>
        <v>3633</v>
      </c>
      <c r="K963" s="138">
        <f t="shared" si="138"/>
        <v>0</v>
      </c>
      <c r="L963" s="138">
        <f t="shared" si="138"/>
        <v>0</v>
      </c>
      <c r="M963" s="138">
        <f t="shared" si="138"/>
        <v>0</v>
      </c>
      <c r="N963" s="138">
        <f t="shared" si="138"/>
        <v>0</v>
      </c>
      <c r="O963" s="138">
        <f t="shared" si="138"/>
        <v>1373</v>
      </c>
      <c r="P963" s="138">
        <f t="shared" si="138"/>
        <v>0</v>
      </c>
      <c r="Q963" s="138">
        <f t="shared" si="138"/>
        <v>872</v>
      </c>
      <c r="R963" s="138">
        <f t="shared" si="138"/>
        <v>0</v>
      </c>
      <c r="S963" s="138">
        <f t="shared" si="138"/>
        <v>0</v>
      </c>
      <c r="T963" s="138">
        <f t="shared" si="138"/>
        <v>5878</v>
      </c>
    </row>
    <row r="964" spans="1:20" ht="12.75">
      <c r="A964" s="74" t="s">
        <v>184</v>
      </c>
      <c r="B964" s="90" t="s">
        <v>238</v>
      </c>
      <c r="C964" s="139">
        <v>13030</v>
      </c>
      <c r="D964" s="81"/>
      <c r="E964" s="139">
        <v>-15374</v>
      </c>
      <c r="F964" s="129">
        <f>C964+E964</f>
        <v>-2344</v>
      </c>
      <c r="G964" s="82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</row>
    <row r="965" spans="1:20" ht="12.75">
      <c r="A965" s="100" t="s">
        <v>185</v>
      </c>
      <c r="B965" s="104" t="s">
        <v>239</v>
      </c>
      <c r="C965" s="102">
        <f>C963-C964</f>
        <v>0</v>
      </c>
      <c r="D965" s="81"/>
      <c r="E965" s="102">
        <f>E963-E964</f>
        <v>0</v>
      </c>
      <c r="F965" s="129">
        <f>C965+E965</f>
        <v>0</v>
      </c>
      <c r="G965" s="82"/>
      <c r="H965" s="102">
        <f>H963-H964</f>
        <v>0</v>
      </c>
      <c r="I965" s="102">
        <f aca="true" t="shared" si="139" ref="I965:T965">I963-I964</f>
        <v>0</v>
      </c>
      <c r="J965" s="102">
        <f t="shared" si="139"/>
        <v>3633</v>
      </c>
      <c r="K965" s="102">
        <f t="shared" si="139"/>
        <v>0</v>
      </c>
      <c r="L965" s="102">
        <f t="shared" si="139"/>
        <v>0</v>
      </c>
      <c r="M965" s="102">
        <f t="shared" si="139"/>
        <v>0</v>
      </c>
      <c r="N965" s="102">
        <f t="shared" si="139"/>
        <v>0</v>
      </c>
      <c r="O965" s="102">
        <f t="shared" si="139"/>
        <v>1373</v>
      </c>
      <c r="P965" s="102">
        <f t="shared" si="139"/>
        <v>0</v>
      </c>
      <c r="Q965" s="102">
        <f t="shared" si="139"/>
        <v>872</v>
      </c>
      <c r="R965" s="102">
        <f t="shared" si="139"/>
        <v>0</v>
      </c>
      <c r="S965" s="102">
        <f t="shared" si="139"/>
        <v>0</v>
      </c>
      <c r="T965" s="102">
        <f t="shared" si="139"/>
        <v>5878</v>
      </c>
    </row>
    <row r="966" spans="1:20" ht="12.75">
      <c r="A966" s="140"/>
      <c r="B966" s="141" t="s">
        <v>240</v>
      </c>
      <c r="C966" s="142">
        <f>C947+C949+C952+C955</f>
        <v>18908</v>
      </c>
      <c r="D966" s="143"/>
      <c r="E966" s="144">
        <f>E947+E949+E952+E955</f>
        <v>-18148</v>
      </c>
      <c r="F966" s="144">
        <f>SUM(C966:E966)</f>
        <v>760</v>
      </c>
      <c r="G966" s="145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</row>
    <row r="967" spans="1:20" ht="12.75">
      <c r="A967" s="136"/>
      <c r="B967" s="147" t="s">
        <v>241</v>
      </c>
      <c r="C967" s="148"/>
      <c r="D967" s="143"/>
      <c r="E967" s="148"/>
      <c r="F967" s="138">
        <f>IF(F966&gt;0,F966,0)</f>
        <v>760</v>
      </c>
      <c r="G967" s="146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</row>
    <row r="968" spans="1:20" ht="12.75">
      <c r="A968" s="136"/>
      <c r="B968" s="147" t="s">
        <v>242</v>
      </c>
      <c r="C968" s="150"/>
      <c r="D968" s="167"/>
      <c r="E968" s="164"/>
      <c r="F968" s="138">
        <f>IF(F966&lt;0,-F966,0)</f>
        <v>0</v>
      </c>
      <c r="G968" s="146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</row>
    <row r="969" spans="1:20" ht="12.75">
      <c r="A969" s="74"/>
      <c r="B969" s="74"/>
      <c r="C969" s="75" t="s">
        <v>270</v>
      </c>
      <c r="D969" s="75"/>
      <c r="E969" s="76" t="s">
        <v>194</v>
      </c>
      <c r="F969" s="76" t="s">
        <v>176</v>
      </c>
      <c r="G969" s="76"/>
      <c r="H969" s="77" t="s">
        <v>114</v>
      </c>
      <c r="I969" s="77" t="s">
        <v>115</v>
      </c>
      <c r="J969" s="77" t="s">
        <v>116</v>
      </c>
      <c r="K969" s="77" t="s">
        <v>170</v>
      </c>
      <c r="L969" s="77"/>
      <c r="M969" s="77" t="s">
        <v>171</v>
      </c>
      <c r="N969" s="77"/>
      <c r="O969" s="77" t="s">
        <v>169</v>
      </c>
      <c r="P969" s="77" t="s">
        <v>97</v>
      </c>
      <c r="Q969" s="77" t="s">
        <v>118</v>
      </c>
      <c r="R969" s="77" t="s">
        <v>119</v>
      </c>
      <c r="S969" s="77" t="s">
        <v>120</v>
      </c>
      <c r="T969" s="77" t="s">
        <v>112</v>
      </c>
    </row>
    <row r="970" spans="1:20" ht="12.75">
      <c r="A970" s="79" t="s">
        <v>195</v>
      </c>
      <c r="B970" s="80" t="s">
        <v>291</v>
      </c>
      <c r="C970" s="81" t="s">
        <v>197</v>
      </c>
      <c r="D970" s="81"/>
      <c r="E970" s="82" t="s">
        <v>198</v>
      </c>
      <c r="F970" s="82" t="s">
        <v>199</v>
      </c>
      <c r="G970" s="82"/>
      <c r="H970" s="83" t="s">
        <v>121</v>
      </c>
      <c r="I970" s="83" t="s">
        <v>122</v>
      </c>
      <c r="J970" s="83" t="s">
        <v>172</v>
      </c>
      <c r="K970" s="83" t="s">
        <v>124</v>
      </c>
      <c r="L970" s="83"/>
      <c r="M970" s="83" t="s">
        <v>173</v>
      </c>
      <c r="N970" s="83"/>
      <c r="O970" s="83" t="s">
        <v>163</v>
      </c>
      <c r="P970" s="83" t="s">
        <v>200</v>
      </c>
      <c r="Q970" s="83" t="s">
        <v>126</v>
      </c>
      <c r="R970" s="83" t="s">
        <v>123</v>
      </c>
      <c r="S970" s="83" t="s">
        <v>123</v>
      </c>
      <c r="T970" s="83" t="s">
        <v>174</v>
      </c>
    </row>
    <row r="971" spans="1:20" ht="12.75">
      <c r="A971" s="84" t="s">
        <v>201</v>
      </c>
      <c r="B971" s="85">
        <v>399872</v>
      </c>
      <c r="C971" s="86" t="s">
        <v>202</v>
      </c>
      <c r="D971" s="81"/>
      <c r="E971" s="82" t="s">
        <v>180</v>
      </c>
      <c r="F971" s="87" t="s">
        <v>177</v>
      </c>
      <c r="G971" s="82"/>
      <c r="H971" s="88"/>
      <c r="I971" s="89" t="s">
        <v>127</v>
      </c>
      <c r="J971" s="88"/>
      <c r="K971" s="83" t="s">
        <v>123</v>
      </c>
      <c r="L971" s="83"/>
      <c r="M971" s="89" t="s">
        <v>98</v>
      </c>
      <c r="N971" s="89"/>
      <c r="O971" s="89"/>
      <c r="P971" s="89"/>
      <c r="Q971" s="89" t="s">
        <v>175</v>
      </c>
      <c r="R971" s="89" t="s">
        <v>128</v>
      </c>
      <c r="S971" s="89" t="s">
        <v>128</v>
      </c>
      <c r="T971" s="89"/>
    </row>
    <row r="972" spans="1:20" ht="12.75">
      <c r="A972" s="74" t="s">
        <v>5</v>
      </c>
      <c r="B972" s="90" t="s">
        <v>203</v>
      </c>
      <c r="C972" s="91"/>
      <c r="D972" s="92"/>
      <c r="E972" s="93"/>
      <c r="F972" s="94"/>
      <c r="G972" s="82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</row>
    <row r="973" spans="1:20" ht="12.75">
      <c r="A973" s="95" t="s">
        <v>60</v>
      </c>
      <c r="B973" s="96" t="s">
        <v>204</v>
      </c>
      <c r="C973" s="97">
        <v>0</v>
      </c>
      <c r="D973" s="92"/>
      <c r="E973" s="98"/>
      <c r="F973" s="99"/>
      <c r="G973" s="82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</row>
    <row r="974" spans="1:20" ht="12.75">
      <c r="A974" s="95" t="s">
        <v>61</v>
      </c>
      <c r="B974" s="96" t="s">
        <v>205</v>
      </c>
      <c r="C974" s="97">
        <v>0</v>
      </c>
      <c r="D974" s="92"/>
      <c r="E974" s="98"/>
      <c r="F974" s="99"/>
      <c r="G974" s="82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</row>
    <row r="975" spans="1:20" ht="12.75">
      <c r="A975" s="100" t="s">
        <v>64</v>
      </c>
      <c r="B975" s="101" t="s">
        <v>206</v>
      </c>
      <c r="C975" s="102">
        <f>SUM(C973:C974)</f>
        <v>0</v>
      </c>
      <c r="D975" s="92"/>
      <c r="E975" s="98"/>
      <c r="F975" s="99"/>
      <c r="G975" s="82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</row>
    <row r="976" spans="1:20" ht="12.75">
      <c r="A976" s="100" t="s">
        <v>66</v>
      </c>
      <c r="B976" s="101" t="s">
        <v>207</v>
      </c>
      <c r="C976" s="103">
        <v>0</v>
      </c>
      <c r="D976" s="92"/>
      <c r="E976" s="98"/>
      <c r="F976" s="99"/>
      <c r="G976" s="82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</row>
    <row r="977" spans="1:20" ht="12.75">
      <c r="A977" s="95" t="s">
        <v>63</v>
      </c>
      <c r="B977" s="96" t="s">
        <v>208</v>
      </c>
      <c r="C977" s="97">
        <v>0</v>
      </c>
      <c r="D977" s="92"/>
      <c r="E977" s="98"/>
      <c r="F977" s="99"/>
      <c r="G977" s="82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</row>
    <row r="978" spans="1:20" ht="12.75">
      <c r="A978" s="95" t="s">
        <v>113</v>
      </c>
      <c r="B978" s="96" t="s">
        <v>209</v>
      </c>
      <c r="C978" s="97">
        <v>915</v>
      </c>
      <c r="D978" s="92"/>
      <c r="E978" s="98"/>
      <c r="F978" s="99"/>
      <c r="G978" s="82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</row>
    <row r="979" spans="1:20" ht="12.75">
      <c r="A979" s="95" t="s">
        <v>12</v>
      </c>
      <c r="B979" s="96" t="s">
        <v>210</v>
      </c>
      <c r="C979" s="97">
        <v>0</v>
      </c>
      <c r="D979" s="92"/>
      <c r="E979" s="98"/>
      <c r="F979" s="99"/>
      <c r="G979" s="82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</row>
    <row r="980" spans="1:20" ht="12.75">
      <c r="A980" s="100" t="s">
        <v>14</v>
      </c>
      <c r="B980" s="101" t="s">
        <v>211</v>
      </c>
      <c r="C980" s="102">
        <f>SUM(C977:C979)</f>
        <v>915</v>
      </c>
      <c r="D980" s="92"/>
      <c r="E980" s="98"/>
      <c r="F980" s="99"/>
      <c r="G980" s="82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</row>
    <row r="981" spans="1:20" ht="12.75">
      <c r="A981" s="95" t="s">
        <v>16</v>
      </c>
      <c r="B981" s="96" t="s">
        <v>212</v>
      </c>
      <c r="C981" s="97">
        <v>0</v>
      </c>
      <c r="D981" s="92"/>
      <c r="E981" s="98"/>
      <c r="F981" s="99"/>
      <c r="G981" s="82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</row>
    <row r="982" spans="1:20" ht="12.75">
      <c r="A982" s="95" t="s">
        <v>17</v>
      </c>
      <c r="B982" s="96" t="s">
        <v>213</v>
      </c>
      <c r="C982" s="97">
        <v>0</v>
      </c>
      <c r="D982" s="92"/>
      <c r="E982" s="98"/>
      <c r="F982" s="99"/>
      <c r="G982" s="82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</row>
    <row r="983" spans="1:20" ht="12.75">
      <c r="A983" s="95" t="s">
        <v>19</v>
      </c>
      <c r="B983" s="96" t="s">
        <v>214</v>
      </c>
      <c r="C983" s="97">
        <v>0</v>
      </c>
      <c r="D983" s="92"/>
      <c r="E983" s="98"/>
      <c r="F983" s="99"/>
      <c r="G983" s="82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</row>
    <row r="984" spans="1:20" ht="12.75">
      <c r="A984" s="100" t="s">
        <v>20</v>
      </c>
      <c r="B984" s="101" t="s">
        <v>215</v>
      </c>
      <c r="C984" s="102">
        <f>SUM(C981:C983)</f>
        <v>0</v>
      </c>
      <c r="D984" s="92"/>
      <c r="E984" s="98"/>
      <c r="F984" s="99"/>
      <c r="G984" s="82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</row>
    <row r="985" spans="1:20" ht="12.75">
      <c r="A985" s="100" t="s">
        <v>21</v>
      </c>
      <c r="B985" s="101" t="s">
        <v>216</v>
      </c>
      <c r="C985" s="102">
        <f>C980-C984</f>
        <v>915</v>
      </c>
      <c r="D985" s="92"/>
      <c r="E985" s="98"/>
      <c r="F985" s="99"/>
      <c r="G985" s="82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</row>
    <row r="986" spans="1:20" ht="12.75">
      <c r="A986" s="95" t="s">
        <v>22</v>
      </c>
      <c r="B986" s="96" t="s">
        <v>217</v>
      </c>
      <c r="C986" s="97">
        <v>0</v>
      </c>
      <c r="D986" s="92"/>
      <c r="E986" s="98"/>
      <c r="F986" s="99"/>
      <c r="G986" s="82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</row>
    <row r="987" spans="1:20" ht="12.75">
      <c r="A987" s="95" t="s">
        <v>23</v>
      </c>
      <c r="B987" s="96" t="s">
        <v>218</v>
      </c>
      <c r="C987" s="97">
        <v>0</v>
      </c>
      <c r="D987" s="92"/>
      <c r="E987" s="98"/>
      <c r="F987" s="99"/>
      <c r="G987" s="82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</row>
    <row r="988" spans="1:20" ht="12.75">
      <c r="A988" s="100" t="s">
        <v>24</v>
      </c>
      <c r="B988" s="104" t="s">
        <v>219</v>
      </c>
      <c r="C988" s="102">
        <f>SUM(C986:C987)</f>
        <v>0</v>
      </c>
      <c r="D988" s="92"/>
      <c r="E988" s="98"/>
      <c r="F988" s="99"/>
      <c r="G988" s="82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</row>
    <row r="989" spans="1:20" ht="12.75">
      <c r="A989" s="100" t="s">
        <v>25</v>
      </c>
      <c r="B989" s="104" t="s">
        <v>220</v>
      </c>
      <c r="C989" s="103">
        <v>0</v>
      </c>
      <c r="D989" s="92"/>
      <c r="E989" s="98"/>
      <c r="F989" s="99"/>
      <c r="G989" s="82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</row>
    <row r="990" spans="1:20" ht="12.75">
      <c r="A990" s="100" t="s">
        <v>26</v>
      </c>
      <c r="B990" s="101" t="s">
        <v>221</v>
      </c>
      <c r="C990" s="105">
        <f>C975+C976+C985-C988-C989</f>
        <v>915</v>
      </c>
      <c r="D990" s="92"/>
      <c r="E990" s="98"/>
      <c r="F990" s="99"/>
      <c r="G990" s="82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</row>
    <row r="991" spans="1:20" ht="12.75">
      <c r="A991" s="95" t="s">
        <v>28</v>
      </c>
      <c r="B991" s="96" t="s">
        <v>222</v>
      </c>
      <c r="C991" s="97">
        <v>0</v>
      </c>
      <c r="D991" s="92"/>
      <c r="E991" s="98"/>
      <c r="F991" s="99"/>
      <c r="G991" s="82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</row>
    <row r="992" spans="1:20" ht="12.75">
      <c r="A992" s="95" t="s">
        <v>29</v>
      </c>
      <c r="B992" s="96" t="s">
        <v>223</v>
      </c>
      <c r="C992" s="97">
        <v>0</v>
      </c>
      <c r="D992" s="92"/>
      <c r="E992" s="98"/>
      <c r="F992" s="99"/>
      <c r="G992" s="82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</row>
    <row r="993" spans="1:20" ht="12.75">
      <c r="A993" s="95" t="s">
        <v>34</v>
      </c>
      <c r="B993" s="96" t="s">
        <v>224</v>
      </c>
      <c r="C993" s="97">
        <v>12026</v>
      </c>
      <c r="D993" s="92"/>
      <c r="E993" s="98"/>
      <c r="F993" s="99"/>
      <c r="G993" s="82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</row>
    <row r="994" spans="1:20" ht="12.75">
      <c r="A994" s="95" t="s">
        <v>35</v>
      </c>
      <c r="B994" s="96" t="s">
        <v>225</v>
      </c>
      <c r="C994" s="97">
        <v>0</v>
      </c>
      <c r="D994" s="92"/>
      <c r="E994" s="98"/>
      <c r="F994" s="99"/>
      <c r="G994" s="82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</row>
    <row r="995" spans="1:20" ht="12.75">
      <c r="A995" s="100" t="s">
        <v>67</v>
      </c>
      <c r="B995" s="104" t="s">
        <v>226</v>
      </c>
      <c r="C995" s="106">
        <f>SUM(C991:C994)</f>
        <v>12026</v>
      </c>
      <c r="D995" s="92"/>
      <c r="E995" s="98"/>
      <c r="F995" s="99"/>
      <c r="G995" s="82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</row>
    <row r="996" spans="1:20" ht="12.75">
      <c r="A996" s="95" t="s">
        <v>102</v>
      </c>
      <c r="B996" s="96" t="s">
        <v>227</v>
      </c>
      <c r="C996" s="107">
        <v>-97</v>
      </c>
      <c r="D996" s="92"/>
      <c r="E996" s="98"/>
      <c r="F996" s="99"/>
      <c r="G996" s="82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</row>
    <row r="997" spans="1:20" ht="12.75">
      <c r="A997" s="108" t="s">
        <v>129</v>
      </c>
      <c r="B997" s="109" t="s">
        <v>228</v>
      </c>
      <c r="C997" s="110">
        <f>C990+C995+C996</f>
        <v>12844</v>
      </c>
      <c r="D997" s="92"/>
      <c r="E997" s="111"/>
      <c r="F997" s="112">
        <f>C997</f>
        <v>12844</v>
      </c>
      <c r="G997" s="113"/>
      <c r="H997" s="114">
        <v>6656</v>
      </c>
      <c r="I997" s="114">
        <v>1695</v>
      </c>
      <c r="J997" s="114">
        <v>4273</v>
      </c>
      <c r="K997" s="114"/>
      <c r="L997" s="114"/>
      <c r="M997" s="114"/>
      <c r="N997" s="114"/>
      <c r="O997" s="114">
        <v>0</v>
      </c>
      <c r="P997" s="114">
        <v>0</v>
      </c>
      <c r="Q997" s="114">
        <v>220</v>
      </c>
      <c r="R997" s="114">
        <v>0</v>
      </c>
      <c r="S997" s="114">
        <v>0</v>
      </c>
      <c r="T997" s="112">
        <f>SUM(H997:S997)</f>
        <v>12844</v>
      </c>
    </row>
    <row r="998" spans="1:20" ht="12.75">
      <c r="A998" s="95" t="s">
        <v>130</v>
      </c>
      <c r="B998" s="96" t="s">
        <v>229</v>
      </c>
      <c r="C998" s="97">
        <v>0</v>
      </c>
      <c r="D998" s="92"/>
      <c r="E998" s="115"/>
      <c r="F998" s="116"/>
      <c r="G998" s="117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</row>
    <row r="999" spans="1:20" ht="12.75">
      <c r="A999" s="95" t="s">
        <v>131</v>
      </c>
      <c r="B999" s="96" t="s">
        <v>230</v>
      </c>
      <c r="C999" s="97">
        <v>0</v>
      </c>
      <c r="D999" s="92"/>
      <c r="E999" s="118">
        <v>-11679</v>
      </c>
      <c r="F999" s="119">
        <f>E999</f>
        <v>-11679</v>
      </c>
      <c r="G999" s="82"/>
      <c r="H999" s="120">
        <v>-5856</v>
      </c>
      <c r="I999" s="120">
        <v>-1569</v>
      </c>
      <c r="J999" s="120">
        <v>-4259</v>
      </c>
      <c r="K999" s="120"/>
      <c r="L999" s="120"/>
      <c r="M999" s="120"/>
      <c r="N999" s="120"/>
      <c r="O999" s="120">
        <v>0</v>
      </c>
      <c r="P999" s="120">
        <v>0</v>
      </c>
      <c r="Q999" s="120">
        <v>5</v>
      </c>
      <c r="R999" s="120">
        <v>0</v>
      </c>
      <c r="S999" s="120">
        <v>0</v>
      </c>
      <c r="T999" s="121">
        <f>SUM(H999:S999)</f>
        <v>-11679</v>
      </c>
    </row>
    <row r="1000" spans="1:20" ht="12.75">
      <c r="A1000" s="108" t="s">
        <v>108</v>
      </c>
      <c r="B1000" s="109" t="s">
        <v>231</v>
      </c>
      <c r="C1000" s="110">
        <f>SUM(C997:C999)</f>
        <v>12844</v>
      </c>
      <c r="D1000" s="122"/>
      <c r="E1000" s="112">
        <f>E999</f>
        <v>-11679</v>
      </c>
      <c r="F1000" s="112">
        <f>SUM(C1000:E1000)</f>
        <v>1165</v>
      </c>
      <c r="G1000" s="113"/>
      <c r="H1000" s="112">
        <f>H997+H999</f>
        <v>800</v>
      </c>
      <c r="I1000" s="112">
        <f aca="true" t="shared" si="140" ref="I1000:T1000">I997+I999</f>
        <v>126</v>
      </c>
      <c r="J1000" s="112">
        <f t="shared" si="140"/>
        <v>14</v>
      </c>
      <c r="K1000" s="112">
        <f t="shared" si="140"/>
        <v>0</v>
      </c>
      <c r="L1000" s="112">
        <f t="shared" si="140"/>
        <v>0</v>
      </c>
      <c r="M1000" s="112">
        <f t="shared" si="140"/>
        <v>0</v>
      </c>
      <c r="N1000" s="112">
        <f t="shared" si="140"/>
        <v>0</v>
      </c>
      <c r="O1000" s="112">
        <f t="shared" si="140"/>
        <v>0</v>
      </c>
      <c r="P1000" s="112">
        <f t="shared" si="140"/>
        <v>0</v>
      </c>
      <c r="Q1000" s="112">
        <f t="shared" si="140"/>
        <v>225</v>
      </c>
      <c r="R1000" s="112">
        <f t="shared" si="140"/>
        <v>0</v>
      </c>
      <c r="S1000" s="112">
        <f t="shared" si="140"/>
        <v>0</v>
      </c>
      <c r="T1000" s="112">
        <f t="shared" si="140"/>
        <v>1165</v>
      </c>
    </row>
    <row r="1001" spans="1:20" ht="12.75">
      <c r="A1001" s="74" t="s">
        <v>103</v>
      </c>
      <c r="B1001" s="90" t="s">
        <v>232</v>
      </c>
      <c r="C1001" s="123">
        <v>0</v>
      </c>
      <c r="D1001" s="81"/>
      <c r="E1001" s="120"/>
      <c r="F1001" s="124"/>
      <c r="G1001" s="82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</row>
    <row r="1002" spans="1:20" ht="12.75">
      <c r="A1002" s="125" t="s">
        <v>132</v>
      </c>
      <c r="B1002" s="126" t="s">
        <v>233</v>
      </c>
      <c r="C1002" s="123">
        <v>1156</v>
      </c>
      <c r="D1002" s="81"/>
      <c r="E1002" s="120">
        <v>9</v>
      </c>
      <c r="F1002" s="119">
        <f>SUM(C1002:E1002)</f>
        <v>1165</v>
      </c>
      <c r="G1002" s="82"/>
      <c r="H1002" s="120">
        <v>-225</v>
      </c>
      <c r="I1002" s="120">
        <v>9</v>
      </c>
      <c r="J1002" s="120">
        <v>0</v>
      </c>
      <c r="K1002" s="120"/>
      <c r="L1002" s="120"/>
      <c r="M1002" s="120"/>
      <c r="N1002" s="120"/>
      <c r="O1002" s="120">
        <v>0</v>
      </c>
      <c r="P1002" s="120">
        <v>0</v>
      </c>
      <c r="Q1002" s="120">
        <v>225</v>
      </c>
      <c r="R1002" s="120">
        <v>0</v>
      </c>
      <c r="S1002" s="120">
        <v>0</v>
      </c>
      <c r="T1002" s="121">
        <f>SUM(H1002:S1002)</f>
        <v>9</v>
      </c>
    </row>
    <row r="1003" spans="1:20" ht="12.75">
      <c r="A1003" s="108"/>
      <c r="B1003" s="127" t="s">
        <v>234</v>
      </c>
      <c r="C1003" s="128">
        <f>SUM(C1001:C1002)</f>
        <v>1156</v>
      </c>
      <c r="D1003" s="81"/>
      <c r="E1003" s="128">
        <f>SUM(E1001:E1002)</f>
        <v>9</v>
      </c>
      <c r="F1003" s="128">
        <f>SUM(F1001:F1002)</f>
        <v>1165</v>
      </c>
      <c r="G1003" s="113"/>
      <c r="H1003" s="128">
        <f>SUM(H1001:H1002)</f>
        <v>-225</v>
      </c>
      <c r="I1003" s="128">
        <f aca="true" t="shared" si="141" ref="I1003:T1003">SUM(I1001:I1002)</f>
        <v>9</v>
      </c>
      <c r="J1003" s="128">
        <f t="shared" si="141"/>
        <v>0</v>
      </c>
      <c r="K1003" s="128">
        <f t="shared" si="141"/>
        <v>0</v>
      </c>
      <c r="L1003" s="128">
        <f t="shared" si="141"/>
        <v>0</v>
      </c>
      <c r="M1003" s="128">
        <f t="shared" si="141"/>
        <v>0</v>
      </c>
      <c r="N1003" s="128">
        <f t="shared" si="141"/>
        <v>0</v>
      </c>
      <c r="O1003" s="128">
        <f t="shared" si="141"/>
        <v>0</v>
      </c>
      <c r="P1003" s="128">
        <f t="shared" si="141"/>
        <v>0</v>
      </c>
      <c r="Q1003" s="128">
        <f t="shared" si="141"/>
        <v>225</v>
      </c>
      <c r="R1003" s="128">
        <f t="shared" si="141"/>
        <v>0</v>
      </c>
      <c r="S1003" s="128">
        <f t="shared" si="141"/>
        <v>0</v>
      </c>
      <c r="T1003" s="128">
        <f t="shared" si="141"/>
        <v>9</v>
      </c>
    </row>
    <row r="1004" spans="1:20" ht="12.75">
      <c r="A1004" s="100" t="s">
        <v>107</v>
      </c>
      <c r="B1004" s="104" t="s">
        <v>235</v>
      </c>
      <c r="C1004" s="103">
        <v>1156</v>
      </c>
      <c r="D1004" s="81"/>
      <c r="E1004" s="129">
        <f>F1004-C1004</f>
        <v>-1147</v>
      </c>
      <c r="F1004" s="129">
        <f>H1003+I1003+J1003+Q1003</f>
        <v>9</v>
      </c>
      <c r="G1004" s="82"/>
      <c r="H1004" s="129">
        <f>H1003</f>
        <v>-225</v>
      </c>
      <c r="I1004" s="129">
        <f>I1003</f>
        <v>9</v>
      </c>
      <c r="J1004" s="129">
        <f>J1003</f>
        <v>0</v>
      </c>
      <c r="K1004" s="129">
        <f aca="true" t="shared" si="142" ref="K1004:P1004">K1003</f>
        <v>0</v>
      </c>
      <c r="L1004" s="129">
        <f t="shared" si="142"/>
        <v>0</v>
      </c>
      <c r="M1004" s="129">
        <f t="shared" si="142"/>
        <v>0</v>
      </c>
      <c r="N1004" s="129">
        <f t="shared" si="142"/>
        <v>0</v>
      </c>
      <c r="O1004" s="129">
        <f t="shared" si="142"/>
        <v>0</v>
      </c>
      <c r="P1004" s="129">
        <f t="shared" si="142"/>
        <v>0</v>
      </c>
      <c r="Q1004" s="129">
        <f>Q1003</f>
        <v>225</v>
      </c>
      <c r="R1004" s="130"/>
      <c r="S1004" s="130"/>
      <c r="T1004" s="129">
        <f>SUM(H1004:S1004)</f>
        <v>9</v>
      </c>
    </row>
    <row r="1005" spans="1:20" ht="12.75">
      <c r="A1005" s="100" t="s">
        <v>133</v>
      </c>
      <c r="B1005" s="104" t="s">
        <v>236</v>
      </c>
      <c r="C1005" s="102">
        <f>C1003-C1004</f>
        <v>0</v>
      </c>
      <c r="D1005" s="81"/>
      <c r="E1005" s="129">
        <f>F1005-C1005</f>
        <v>1156</v>
      </c>
      <c r="F1005" s="131">
        <f>F1003-F1004</f>
        <v>1156</v>
      </c>
      <c r="G1005" s="82"/>
      <c r="H1005" s="131">
        <f>H1003-H1004</f>
        <v>0</v>
      </c>
      <c r="I1005" s="131">
        <f aca="true" t="shared" si="143" ref="I1005:T1005">I1003-I1004</f>
        <v>0</v>
      </c>
      <c r="J1005" s="131">
        <f t="shared" si="143"/>
        <v>0</v>
      </c>
      <c r="K1005" s="131">
        <f t="shared" si="143"/>
        <v>0</v>
      </c>
      <c r="L1005" s="131">
        <f t="shared" si="143"/>
        <v>0</v>
      </c>
      <c r="M1005" s="131">
        <f t="shared" si="143"/>
        <v>0</v>
      </c>
      <c r="N1005" s="131">
        <f t="shared" si="143"/>
        <v>0</v>
      </c>
      <c r="O1005" s="131">
        <f t="shared" si="143"/>
        <v>0</v>
      </c>
      <c r="P1005" s="131">
        <f t="shared" si="143"/>
        <v>0</v>
      </c>
      <c r="Q1005" s="131">
        <f t="shared" si="143"/>
        <v>0</v>
      </c>
      <c r="R1005" s="131">
        <f t="shared" si="143"/>
        <v>0</v>
      </c>
      <c r="S1005" s="131">
        <f t="shared" si="143"/>
        <v>0</v>
      </c>
      <c r="T1005" s="131">
        <f t="shared" si="143"/>
        <v>0</v>
      </c>
    </row>
    <row r="1006" spans="1:20" ht="12.75">
      <c r="A1006" s="132"/>
      <c r="B1006" s="133"/>
      <c r="C1006" s="134"/>
      <c r="D1006" s="81"/>
      <c r="E1006" s="135"/>
      <c r="F1006" s="135"/>
      <c r="G1006" s="82"/>
      <c r="H1006" s="124"/>
      <c r="I1006" s="124"/>
      <c r="J1006" s="124"/>
      <c r="K1006" s="124"/>
      <c r="L1006" s="124"/>
      <c r="M1006" s="124"/>
      <c r="N1006" s="124"/>
      <c r="O1006" s="124"/>
      <c r="P1006" s="124"/>
      <c r="Q1006" s="124"/>
      <c r="R1006" s="124"/>
      <c r="S1006" s="124"/>
      <c r="T1006" s="124"/>
    </row>
    <row r="1007" spans="1:20" ht="12.75">
      <c r="A1007" s="136" t="s">
        <v>104</v>
      </c>
      <c r="B1007" s="137" t="s">
        <v>237</v>
      </c>
      <c r="C1007" s="138">
        <f>C1000-C1003</f>
        <v>11688</v>
      </c>
      <c r="D1007" s="81"/>
      <c r="E1007" s="138">
        <f>E1000-E1003</f>
        <v>-11688</v>
      </c>
      <c r="F1007" s="138">
        <f>F1000-F1003</f>
        <v>0</v>
      </c>
      <c r="G1007" s="113"/>
      <c r="H1007" s="138">
        <f>H1000-H1003</f>
        <v>1025</v>
      </c>
      <c r="I1007" s="138">
        <f aca="true" t="shared" si="144" ref="I1007:T1007">I1000-I1003</f>
        <v>117</v>
      </c>
      <c r="J1007" s="138">
        <f t="shared" si="144"/>
        <v>14</v>
      </c>
      <c r="K1007" s="138">
        <f t="shared" si="144"/>
        <v>0</v>
      </c>
      <c r="L1007" s="138">
        <f t="shared" si="144"/>
        <v>0</v>
      </c>
      <c r="M1007" s="138">
        <f t="shared" si="144"/>
        <v>0</v>
      </c>
      <c r="N1007" s="138">
        <f t="shared" si="144"/>
        <v>0</v>
      </c>
      <c r="O1007" s="138">
        <f t="shared" si="144"/>
        <v>0</v>
      </c>
      <c r="P1007" s="138">
        <f t="shared" si="144"/>
        <v>0</v>
      </c>
      <c r="Q1007" s="138">
        <f t="shared" si="144"/>
        <v>0</v>
      </c>
      <c r="R1007" s="138">
        <f t="shared" si="144"/>
        <v>0</v>
      </c>
      <c r="S1007" s="138">
        <f t="shared" si="144"/>
        <v>0</v>
      </c>
      <c r="T1007" s="138">
        <f t="shared" si="144"/>
        <v>1156</v>
      </c>
    </row>
    <row r="1008" spans="1:20" ht="12.75">
      <c r="A1008" s="74" t="s">
        <v>184</v>
      </c>
      <c r="B1008" s="90" t="s">
        <v>238</v>
      </c>
      <c r="C1008" s="139">
        <v>11688</v>
      </c>
      <c r="D1008" s="81"/>
      <c r="E1008" s="139">
        <v>-11688</v>
      </c>
      <c r="F1008" s="129">
        <f>C1008+E1008</f>
        <v>0</v>
      </c>
      <c r="G1008" s="82"/>
      <c r="H1008" s="139"/>
      <c r="I1008" s="139"/>
      <c r="J1008" s="139"/>
      <c r="K1008" s="139"/>
      <c r="L1008" s="139"/>
      <c r="M1008" s="139"/>
      <c r="N1008" s="139"/>
      <c r="O1008" s="139"/>
      <c r="P1008" s="139"/>
      <c r="Q1008" s="139"/>
      <c r="R1008" s="139"/>
      <c r="S1008" s="139"/>
      <c r="T1008" s="139"/>
    </row>
    <row r="1009" spans="1:20" ht="12.75">
      <c r="A1009" s="100" t="s">
        <v>185</v>
      </c>
      <c r="B1009" s="104" t="s">
        <v>239</v>
      </c>
      <c r="C1009" s="102">
        <f>C1007-C1008</f>
        <v>0</v>
      </c>
      <c r="D1009" s="81"/>
      <c r="E1009" s="102">
        <f>E1007-E1008</f>
        <v>0</v>
      </c>
      <c r="F1009" s="129">
        <f>C1009+E1009</f>
        <v>0</v>
      </c>
      <c r="G1009" s="82"/>
      <c r="H1009" s="102">
        <f>H1007-H1008</f>
        <v>1025</v>
      </c>
      <c r="I1009" s="102">
        <f aca="true" t="shared" si="145" ref="I1009:T1009">I1007-I1008</f>
        <v>117</v>
      </c>
      <c r="J1009" s="102">
        <f t="shared" si="145"/>
        <v>14</v>
      </c>
      <c r="K1009" s="102">
        <f t="shared" si="145"/>
        <v>0</v>
      </c>
      <c r="L1009" s="102">
        <f t="shared" si="145"/>
        <v>0</v>
      </c>
      <c r="M1009" s="102">
        <f t="shared" si="145"/>
        <v>0</v>
      </c>
      <c r="N1009" s="102">
        <f t="shared" si="145"/>
        <v>0</v>
      </c>
      <c r="O1009" s="102">
        <f t="shared" si="145"/>
        <v>0</v>
      </c>
      <c r="P1009" s="102">
        <f t="shared" si="145"/>
        <v>0</v>
      </c>
      <c r="Q1009" s="102">
        <f t="shared" si="145"/>
        <v>0</v>
      </c>
      <c r="R1009" s="102">
        <f t="shared" si="145"/>
        <v>0</v>
      </c>
      <c r="S1009" s="102">
        <f t="shared" si="145"/>
        <v>0</v>
      </c>
      <c r="T1009" s="102">
        <f t="shared" si="145"/>
        <v>1156</v>
      </c>
    </row>
    <row r="1010" spans="1:20" ht="12.75">
      <c r="A1010" s="140"/>
      <c r="B1010" s="141" t="s">
        <v>240</v>
      </c>
      <c r="C1010" s="142">
        <f>C991+C993+C996+C999</f>
        <v>11929</v>
      </c>
      <c r="D1010" s="143"/>
      <c r="E1010" s="144">
        <f>E991+E993+E996+E999</f>
        <v>-11679</v>
      </c>
      <c r="F1010" s="144">
        <f>SUM(C1010:E1010)</f>
        <v>250</v>
      </c>
      <c r="G1010" s="145"/>
      <c r="H1010" s="146"/>
      <c r="I1010" s="146"/>
      <c r="J1010" s="146"/>
      <c r="K1010" s="146"/>
      <c r="L1010" s="146"/>
      <c r="M1010" s="146"/>
      <c r="N1010" s="146"/>
      <c r="O1010" s="146"/>
      <c r="P1010" s="146"/>
      <c r="Q1010" s="146"/>
      <c r="R1010" s="146"/>
      <c r="S1010" s="146"/>
      <c r="T1010" s="146"/>
    </row>
    <row r="1011" spans="1:20" ht="12.75">
      <c r="A1011" s="136"/>
      <c r="B1011" s="147" t="s">
        <v>241</v>
      </c>
      <c r="C1011" s="148"/>
      <c r="D1011" s="143"/>
      <c r="E1011" s="148"/>
      <c r="F1011" s="138">
        <f>IF(F1010&gt;0,F1010,0)</f>
        <v>250</v>
      </c>
      <c r="G1011" s="146"/>
      <c r="H1011" s="111"/>
      <c r="I1011" s="111"/>
      <c r="J1011" s="111"/>
      <c r="K1011" s="111"/>
      <c r="L1011" s="111"/>
      <c r="M1011" s="111"/>
      <c r="N1011" s="111"/>
      <c r="O1011" s="111"/>
      <c r="P1011" s="111"/>
      <c r="Q1011" s="111"/>
      <c r="R1011" s="111"/>
      <c r="S1011" s="111"/>
      <c r="T1011" s="111"/>
    </row>
    <row r="1012" spans="1:20" ht="12.75">
      <c r="A1012" s="136"/>
      <c r="B1012" s="147" t="s">
        <v>242</v>
      </c>
      <c r="C1012" s="150"/>
      <c r="D1012" s="167"/>
      <c r="E1012" s="164"/>
      <c r="F1012" s="138">
        <f>IF(F1010&lt;0,-F1010,0)</f>
        <v>0</v>
      </c>
      <c r="G1012" s="146"/>
      <c r="H1012" s="93"/>
      <c r="I1012" s="93"/>
      <c r="J1012" s="93"/>
      <c r="K1012" s="93"/>
      <c r="L1012" s="93"/>
      <c r="M1012" s="93"/>
      <c r="N1012" s="93"/>
      <c r="O1012" s="93"/>
      <c r="P1012" s="93"/>
      <c r="Q1012" s="93"/>
      <c r="R1012" s="93"/>
      <c r="S1012" s="93"/>
      <c r="T1012" s="93"/>
    </row>
    <row r="1013" spans="1:20" ht="12.75">
      <c r="A1013" s="74"/>
      <c r="B1013" s="74"/>
      <c r="C1013" s="75" t="s">
        <v>270</v>
      </c>
      <c r="D1013" s="75"/>
      <c r="E1013" s="76" t="s">
        <v>194</v>
      </c>
      <c r="F1013" s="76" t="s">
        <v>176</v>
      </c>
      <c r="G1013" s="76"/>
      <c r="H1013" s="77" t="s">
        <v>114</v>
      </c>
      <c r="I1013" s="77" t="s">
        <v>115</v>
      </c>
      <c r="J1013" s="77" t="s">
        <v>116</v>
      </c>
      <c r="K1013" s="77" t="s">
        <v>170</v>
      </c>
      <c r="L1013" s="77"/>
      <c r="M1013" s="77" t="s">
        <v>171</v>
      </c>
      <c r="N1013" s="77"/>
      <c r="O1013" s="77" t="s">
        <v>169</v>
      </c>
      <c r="P1013" s="77" t="s">
        <v>97</v>
      </c>
      <c r="Q1013" s="77" t="s">
        <v>118</v>
      </c>
      <c r="R1013" s="77" t="s">
        <v>119</v>
      </c>
      <c r="S1013" s="77" t="s">
        <v>120</v>
      </c>
      <c r="T1013" s="77" t="s">
        <v>112</v>
      </c>
    </row>
    <row r="1014" spans="1:20" ht="12.75">
      <c r="A1014" s="79" t="s">
        <v>195</v>
      </c>
      <c r="B1014" s="80" t="s">
        <v>292</v>
      </c>
      <c r="C1014" s="81" t="s">
        <v>197</v>
      </c>
      <c r="D1014" s="81"/>
      <c r="E1014" s="82" t="s">
        <v>198</v>
      </c>
      <c r="F1014" s="82" t="s">
        <v>199</v>
      </c>
      <c r="G1014" s="82"/>
      <c r="H1014" s="83" t="s">
        <v>121</v>
      </c>
      <c r="I1014" s="83" t="s">
        <v>122</v>
      </c>
      <c r="J1014" s="83" t="s">
        <v>172</v>
      </c>
      <c r="K1014" s="83" t="s">
        <v>124</v>
      </c>
      <c r="L1014" s="83"/>
      <c r="M1014" s="83" t="s">
        <v>173</v>
      </c>
      <c r="N1014" s="83"/>
      <c r="O1014" s="83" t="s">
        <v>163</v>
      </c>
      <c r="P1014" s="83" t="s">
        <v>200</v>
      </c>
      <c r="Q1014" s="83" t="s">
        <v>126</v>
      </c>
      <c r="R1014" s="83" t="s">
        <v>123</v>
      </c>
      <c r="S1014" s="83" t="s">
        <v>123</v>
      </c>
      <c r="T1014" s="83" t="s">
        <v>174</v>
      </c>
    </row>
    <row r="1015" spans="1:20" ht="12.75">
      <c r="A1015" s="84" t="s">
        <v>201</v>
      </c>
      <c r="B1015" s="85">
        <v>399850</v>
      </c>
      <c r="C1015" s="86" t="s">
        <v>202</v>
      </c>
      <c r="D1015" s="81"/>
      <c r="E1015" s="82" t="s">
        <v>180</v>
      </c>
      <c r="F1015" s="87" t="s">
        <v>177</v>
      </c>
      <c r="G1015" s="82"/>
      <c r="H1015" s="88"/>
      <c r="I1015" s="89" t="s">
        <v>127</v>
      </c>
      <c r="J1015" s="88"/>
      <c r="K1015" s="83" t="s">
        <v>123</v>
      </c>
      <c r="L1015" s="83"/>
      <c r="M1015" s="89" t="s">
        <v>98</v>
      </c>
      <c r="N1015" s="89"/>
      <c r="O1015" s="89"/>
      <c r="P1015" s="89"/>
      <c r="Q1015" s="89" t="s">
        <v>175</v>
      </c>
      <c r="R1015" s="89" t="s">
        <v>128</v>
      </c>
      <c r="S1015" s="89" t="s">
        <v>128</v>
      </c>
      <c r="T1015" s="89"/>
    </row>
    <row r="1016" spans="1:20" ht="12.75">
      <c r="A1016" s="74" t="s">
        <v>5</v>
      </c>
      <c r="B1016" s="90" t="s">
        <v>203</v>
      </c>
      <c r="C1016" s="91"/>
      <c r="D1016" s="92"/>
      <c r="E1016" s="93"/>
      <c r="F1016" s="94"/>
      <c r="G1016" s="82"/>
      <c r="H1016" s="93"/>
      <c r="I1016" s="93"/>
      <c r="J1016" s="93"/>
      <c r="K1016" s="93"/>
      <c r="L1016" s="93"/>
      <c r="M1016" s="93"/>
      <c r="N1016" s="93"/>
      <c r="O1016" s="93"/>
      <c r="P1016" s="93"/>
      <c r="Q1016" s="93"/>
      <c r="R1016" s="93"/>
      <c r="S1016" s="93"/>
      <c r="T1016" s="93"/>
    </row>
    <row r="1017" spans="1:20" ht="12.75">
      <c r="A1017" s="95" t="s">
        <v>60</v>
      </c>
      <c r="B1017" s="96" t="s">
        <v>204</v>
      </c>
      <c r="C1017" s="97">
        <v>0</v>
      </c>
      <c r="D1017" s="92"/>
      <c r="E1017" s="98"/>
      <c r="F1017" s="99"/>
      <c r="G1017" s="82"/>
      <c r="H1017" s="98"/>
      <c r="I1017" s="98"/>
      <c r="J1017" s="98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</row>
    <row r="1018" spans="1:20" ht="12.75">
      <c r="A1018" s="95" t="s">
        <v>61</v>
      </c>
      <c r="B1018" s="96" t="s">
        <v>205</v>
      </c>
      <c r="C1018" s="97">
        <v>0</v>
      </c>
      <c r="D1018" s="92"/>
      <c r="E1018" s="98"/>
      <c r="F1018" s="99"/>
      <c r="G1018" s="82"/>
      <c r="H1018" s="98"/>
      <c r="I1018" s="98"/>
      <c r="J1018" s="98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</row>
    <row r="1019" spans="1:20" ht="12.75">
      <c r="A1019" s="100" t="s">
        <v>64</v>
      </c>
      <c r="B1019" s="101" t="s">
        <v>206</v>
      </c>
      <c r="C1019" s="102">
        <f>SUM(C1017:C1018)</f>
        <v>0</v>
      </c>
      <c r="D1019" s="92"/>
      <c r="E1019" s="98"/>
      <c r="F1019" s="99"/>
      <c r="G1019" s="82"/>
      <c r="H1019" s="98"/>
      <c r="I1019" s="98"/>
      <c r="J1019" s="98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</row>
    <row r="1020" spans="1:20" ht="12.75">
      <c r="A1020" s="100" t="s">
        <v>66</v>
      </c>
      <c r="B1020" s="101" t="s">
        <v>207</v>
      </c>
      <c r="C1020" s="103">
        <v>0</v>
      </c>
      <c r="D1020" s="92"/>
      <c r="E1020" s="98"/>
      <c r="F1020" s="99"/>
      <c r="G1020" s="82"/>
      <c r="H1020" s="98"/>
      <c r="I1020" s="98"/>
      <c r="J1020" s="98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</row>
    <row r="1021" spans="1:20" ht="12.75">
      <c r="A1021" s="95" t="s">
        <v>63</v>
      </c>
      <c r="B1021" s="96" t="s">
        <v>208</v>
      </c>
      <c r="C1021" s="97">
        <v>0</v>
      </c>
      <c r="D1021" s="92"/>
      <c r="E1021" s="98"/>
      <c r="F1021" s="99"/>
      <c r="G1021" s="82"/>
      <c r="H1021" s="98"/>
      <c r="I1021" s="98"/>
      <c r="J1021" s="98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</row>
    <row r="1022" spans="1:20" ht="12.75">
      <c r="A1022" s="95" t="s">
        <v>113</v>
      </c>
      <c r="B1022" s="96" t="s">
        <v>209</v>
      </c>
      <c r="C1022" s="97">
        <v>2212</v>
      </c>
      <c r="D1022" s="92"/>
      <c r="E1022" s="98"/>
      <c r="F1022" s="99"/>
      <c r="G1022" s="82"/>
      <c r="H1022" s="98"/>
      <c r="I1022" s="98"/>
      <c r="J1022" s="98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</row>
    <row r="1023" spans="1:20" ht="12.75">
      <c r="A1023" s="95" t="s">
        <v>12</v>
      </c>
      <c r="B1023" s="96" t="s">
        <v>210</v>
      </c>
      <c r="C1023" s="97">
        <v>0</v>
      </c>
      <c r="D1023" s="92"/>
      <c r="E1023" s="98"/>
      <c r="F1023" s="99"/>
      <c r="G1023" s="82"/>
      <c r="H1023" s="98"/>
      <c r="I1023" s="98"/>
      <c r="J1023" s="98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</row>
    <row r="1024" spans="1:20" ht="12.75">
      <c r="A1024" s="100" t="s">
        <v>14</v>
      </c>
      <c r="B1024" s="101" t="s">
        <v>211</v>
      </c>
      <c r="C1024" s="102">
        <f>SUM(C1021:C1023)</f>
        <v>2212</v>
      </c>
      <c r="D1024" s="92"/>
      <c r="E1024" s="98"/>
      <c r="F1024" s="99"/>
      <c r="G1024" s="82"/>
      <c r="H1024" s="98"/>
      <c r="I1024" s="98"/>
      <c r="J1024" s="98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</row>
    <row r="1025" spans="1:20" ht="12.75">
      <c r="A1025" s="95" t="s">
        <v>16</v>
      </c>
      <c r="B1025" s="96" t="s">
        <v>212</v>
      </c>
      <c r="C1025" s="97">
        <v>0</v>
      </c>
      <c r="D1025" s="92"/>
      <c r="E1025" s="98"/>
      <c r="F1025" s="99"/>
      <c r="G1025" s="82"/>
      <c r="H1025" s="98"/>
      <c r="I1025" s="98"/>
      <c r="J1025" s="98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</row>
    <row r="1026" spans="1:20" ht="12.75">
      <c r="A1026" s="95" t="s">
        <v>17</v>
      </c>
      <c r="B1026" s="96" t="s">
        <v>213</v>
      </c>
      <c r="C1026" s="97">
        <v>0</v>
      </c>
      <c r="D1026" s="92"/>
      <c r="E1026" s="98"/>
      <c r="F1026" s="99"/>
      <c r="G1026" s="82"/>
      <c r="H1026" s="98"/>
      <c r="I1026" s="98"/>
      <c r="J1026" s="98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</row>
    <row r="1027" spans="1:20" ht="12.75">
      <c r="A1027" s="95" t="s">
        <v>19</v>
      </c>
      <c r="B1027" s="96" t="s">
        <v>214</v>
      </c>
      <c r="C1027" s="97">
        <v>0</v>
      </c>
      <c r="D1027" s="92"/>
      <c r="E1027" s="98"/>
      <c r="F1027" s="99"/>
      <c r="G1027" s="82"/>
      <c r="H1027" s="98"/>
      <c r="I1027" s="98"/>
      <c r="J1027" s="98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</row>
    <row r="1028" spans="1:20" ht="12.75">
      <c r="A1028" s="100" t="s">
        <v>20</v>
      </c>
      <c r="B1028" s="101" t="s">
        <v>215</v>
      </c>
      <c r="C1028" s="102">
        <f>SUM(C1025:C1027)</f>
        <v>0</v>
      </c>
      <c r="D1028" s="92"/>
      <c r="E1028" s="98"/>
      <c r="F1028" s="99"/>
      <c r="G1028" s="82"/>
      <c r="H1028" s="98"/>
      <c r="I1028" s="98"/>
      <c r="J1028" s="98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</row>
    <row r="1029" spans="1:20" ht="12.75">
      <c r="A1029" s="100" t="s">
        <v>21</v>
      </c>
      <c r="B1029" s="101" t="s">
        <v>216</v>
      </c>
      <c r="C1029" s="102">
        <f>C1024-C1028</f>
        <v>2212</v>
      </c>
      <c r="D1029" s="92"/>
      <c r="E1029" s="98"/>
      <c r="F1029" s="99"/>
      <c r="G1029" s="82"/>
      <c r="H1029" s="98"/>
      <c r="I1029" s="98"/>
      <c r="J1029" s="98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</row>
    <row r="1030" spans="1:20" ht="12.75">
      <c r="A1030" s="95" t="s">
        <v>22</v>
      </c>
      <c r="B1030" s="96" t="s">
        <v>217</v>
      </c>
      <c r="C1030" s="97">
        <v>0</v>
      </c>
      <c r="D1030" s="92"/>
      <c r="E1030" s="98"/>
      <c r="F1030" s="99"/>
      <c r="G1030" s="82"/>
      <c r="H1030" s="98"/>
      <c r="I1030" s="98"/>
      <c r="J1030" s="98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</row>
    <row r="1031" spans="1:20" ht="12.75">
      <c r="A1031" s="95" t="s">
        <v>23</v>
      </c>
      <c r="B1031" s="96" t="s">
        <v>218</v>
      </c>
      <c r="C1031" s="97">
        <v>0</v>
      </c>
      <c r="D1031" s="92"/>
      <c r="E1031" s="98"/>
      <c r="F1031" s="99"/>
      <c r="G1031" s="82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</row>
    <row r="1032" spans="1:20" ht="12.75">
      <c r="A1032" s="100" t="s">
        <v>24</v>
      </c>
      <c r="B1032" s="104" t="s">
        <v>219</v>
      </c>
      <c r="C1032" s="102">
        <f>SUM(C1030:C1031)</f>
        <v>0</v>
      </c>
      <c r="D1032" s="92"/>
      <c r="E1032" s="98"/>
      <c r="F1032" s="99"/>
      <c r="G1032" s="82"/>
      <c r="H1032" s="98"/>
      <c r="I1032" s="98"/>
      <c r="J1032" s="98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</row>
    <row r="1033" spans="1:20" ht="12.75">
      <c r="A1033" s="100" t="s">
        <v>25</v>
      </c>
      <c r="B1033" s="104" t="s">
        <v>220</v>
      </c>
      <c r="C1033" s="103">
        <v>0</v>
      </c>
      <c r="D1033" s="92"/>
      <c r="E1033" s="98"/>
      <c r="F1033" s="99"/>
      <c r="G1033" s="82"/>
      <c r="H1033" s="98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</row>
    <row r="1034" spans="1:20" ht="12.75">
      <c r="A1034" s="100" t="s">
        <v>26</v>
      </c>
      <c r="B1034" s="101" t="s">
        <v>221</v>
      </c>
      <c r="C1034" s="105">
        <f>C1019+C1020+C1029-C1032-C1033</f>
        <v>2212</v>
      </c>
      <c r="D1034" s="92"/>
      <c r="E1034" s="98"/>
      <c r="F1034" s="99"/>
      <c r="G1034" s="82"/>
      <c r="H1034" s="98"/>
      <c r="I1034" s="98"/>
      <c r="J1034" s="98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</row>
    <row r="1035" spans="1:20" ht="12.75">
      <c r="A1035" s="95" t="s">
        <v>28</v>
      </c>
      <c r="B1035" s="96" t="s">
        <v>222</v>
      </c>
      <c r="C1035" s="97">
        <v>0</v>
      </c>
      <c r="D1035" s="92"/>
      <c r="E1035" s="98"/>
      <c r="F1035" s="99"/>
      <c r="G1035" s="82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</row>
    <row r="1036" spans="1:20" ht="12.75">
      <c r="A1036" s="95" t="s">
        <v>29</v>
      </c>
      <c r="B1036" s="96" t="s">
        <v>223</v>
      </c>
      <c r="C1036" s="97">
        <v>0</v>
      </c>
      <c r="D1036" s="92"/>
      <c r="E1036" s="98"/>
      <c r="F1036" s="99"/>
      <c r="G1036" s="82"/>
      <c r="H1036" s="98"/>
      <c r="I1036" s="98"/>
      <c r="J1036" s="98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</row>
    <row r="1037" spans="1:20" ht="12.75">
      <c r="A1037" s="95" t="s">
        <v>34</v>
      </c>
      <c r="B1037" s="96" t="s">
        <v>224</v>
      </c>
      <c r="C1037" s="97">
        <v>8976</v>
      </c>
      <c r="D1037" s="92"/>
      <c r="E1037" s="98"/>
      <c r="F1037" s="99"/>
      <c r="G1037" s="82"/>
      <c r="H1037" s="98"/>
      <c r="I1037" s="98"/>
      <c r="J1037" s="98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</row>
    <row r="1038" spans="1:20" ht="12.75">
      <c r="A1038" s="95" t="s">
        <v>35</v>
      </c>
      <c r="B1038" s="96" t="s">
        <v>225</v>
      </c>
      <c r="C1038" s="97">
        <v>0</v>
      </c>
      <c r="D1038" s="92"/>
      <c r="E1038" s="98"/>
      <c r="F1038" s="99"/>
      <c r="G1038" s="82"/>
      <c r="H1038" s="98"/>
      <c r="I1038" s="98"/>
      <c r="J1038" s="98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</row>
    <row r="1039" spans="1:20" ht="12.75">
      <c r="A1039" s="100" t="s">
        <v>67</v>
      </c>
      <c r="B1039" s="104" t="s">
        <v>226</v>
      </c>
      <c r="C1039" s="106">
        <f>SUM(C1035:C1038)</f>
        <v>8976</v>
      </c>
      <c r="D1039" s="92"/>
      <c r="E1039" s="98"/>
      <c r="F1039" s="99"/>
      <c r="G1039" s="82"/>
      <c r="H1039" s="98"/>
      <c r="I1039" s="98"/>
      <c r="J1039" s="98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</row>
    <row r="1040" spans="1:20" ht="12.75">
      <c r="A1040" s="95" t="s">
        <v>102</v>
      </c>
      <c r="B1040" s="96" t="s">
        <v>227</v>
      </c>
      <c r="C1040" s="107">
        <v>-136</v>
      </c>
      <c r="D1040" s="92"/>
      <c r="E1040" s="98"/>
      <c r="F1040" s="99"/>
      <c r="G1040" s="82"/>
      <c r="H1040" s="98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</row>
    <row r="1041" spans="1:20" ht="12.75">
      <c r="A1041" s="108" t="s">
        <v>129</v>
      </c>
      <c r="B1041" s="109" t="s">
        <v>228</v>
      </c>
      <c r="C1041" s="110">
        <f>C1034+C1039+C1040</f>
        <v>11052</v>
      </c>
      <c r="D1041" s="92"/>
      <c r="E1041" s="111"/>
      <c r="F1041" s="112">
        <f>C1041</f>
        <v>11052</v>
      </c>
      <c r="G1041" s="113"/>
      <c r="H1041" s="114">
        <v>4474</v>
      </c>
      <c r="I1041" s="114">
        <v>614</v>
      </c>
      <c r="J1041" s="114">
        <v>5289</v>
      </c>
      <c r="K1041" s="114"/>
      <c r="L1041" s="114"/>
      <c r="M1041" s="114"/>
      <c r="N1041" s="114"/>
      <c r="O1041" s="114">
        <v>0</v>
      </c>
      <c r="P1041" s="114">
        <v>0</v>
      </c>
      <c r="Q1041" s="114">
        <v>675</v>
      </c>
      <c r="R1041" s="114">
        <v>0</v>
      </c>
      <c r="S1041" s="114">
        <v>0</v>
      </c>
      <c r="T1041" s="112">
        <f>SUM(H1041:S1041)</f>
        <v>11052</v>
      </c>
    </row>
    <row r="1042" spans="1:20" ht="12.75">
      <c r="A1042" s="95" t="s">
        <v>130</v>
      </c>
      <c r="B1042" s="96" t="s">
        <v>229</v>
      </c>
      <c r="C1042" s="97">
        <v>0</v>
      </c>
      <c r="D1042" s="92"/>
      <c r="E1042" s="115"/>
      <c r="F1042" s="116"/>
      <c r="G1042" s="117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  <c r="S1042" s="91"/>
      <c r="T1042" s="91"/>
    </row>
    <row r="1043" spans="1:20" ht="12.75">
      <c r="A1043" s="95" t="s">
        <v>131</v>
      </c>
      <c r="B1043" s="96" t="s">
        <v>230</v>
      </c>
      <c r="C1043" s="97">
        <v>0</v>
      </c>
      <c r="D1043" s="92"/>
      <c r="E1043" s="118">
        <v>-8232</v>
      </c>
      <c r="F1043" s="119">
        <f>E1043</f>
        <v>-8232</v>
      </c>
      <c r="G1043" s="82"/>
      <c r="H1043" s="120">
        <v>-2302</v>
      </c>
      <c r="I1043" s="120">
        <v>-521</v>
      </c>
      <c r="J1043" s="120">
        <v>-4734</v>
      </c>
      <c r="K1043" s="120"/>
      <c r="L1043" s="120"/>
      <c r="M1043" s="120"/>
      <c r="N1043" s="120"/>
      <c r="O1043" s="120"/>
      <c r="P1043" s="120"/>
      <c r="Q1043" s="120">
        <v>-675</v>
      </c>
      <c r="R1043" s="120"/>
      <c r="S1043" s="120"/>
      <c r="T1043" s="121">
        <f>SUM(H1043:S1043)</f>
        <v>-8232</v>
      </c>
    </row>
    <row r="1044" spans="1:20" ht="12.75">
      <c r="A1044" s="108" t="s">
        <v>108</v>
      </c>
      <c r="B1044" s="109" t="s">
        <v>231</v>
      </c>
      <c r="C1044" s="110">
        <f>SUM(C1041:C1043)</f>
        <v>11052</v>
      </c>
      <c r="D1044" s="122"/>
      <c r="E1044" s="112">
        <f>E1043</f>
        <v>-8232</v>
      </c>
      <c r="F1044" s="112">
        <f>SUM(C1044:E1044)</f>
        <v>2820</v>
      </c>
      <c r="G1044" s="113"/>
      <c r="H1044" s="112">
        <f>H1041+H1043</f>
        <v>2172</v>
      </c>
      <c r="I1044" s="112">
        <f aca="true" t="shared" si="146" ref="I1044:T1044">I1041+I1043</f>
        <v>93</v>
      </c>
      <c r="J1044" s="112">
        <f t="shared" si="146"/>
        <v>555</v>
      </c>
      <c r="K1044" s="112">
        <f t="shared" si="146"/>
        <v>0</v>
      </c>
      <c r="L1044" s="112">
        <f t="shared" si="146"/>
        <v>0</v>
      </c>
      <c r="M1044" s="112">
        <f t="shared" si="146"/>
        <v>0</v>
      </c>
      <c r="N1044" s="112">
        <f t="shared" si="146"/>
        <v>0</v>
      </c>
      <c r="O1044" s="112">
        <f t="shared" si="146"/>
        <v>0</v>
      </c>
      <c r="P1044" s="112">
        <f t="shared" si="146"/>
        <v>0</v>
      </c>
      <c r="Q1044" s="112">
        <f t="shared" si="146"/>
        <v>0</v>
      </c>
      <c r="R1044" s="112">
        <f t="shared" si="146"/>
        <v>0</v>
      </c>
      <c r="S1044" s="112">
        <f t="shared" si="146"/>
        <v>0</v>
      </c>
      <c r="T1044" s="112">
        <f t="shared" si="146"/>
        <v>2820</v>
      </c>
    </row>
    <row r="1045" spans="1:20" ht="12.75">
      <c r="A1045" s="74" t="s">
        <v>103</v>
      </c>
      <c r="B1045" s="90" t="s">
        <v>232</v>
      </c>
      <c r="C1045" s="123">
        <v>0</v>
      </c>
      <c r="D1045" s="81"/>
      <c r="E1045" s="120"/>
      <c r="F1045" s="124"/>
      <c r="G1045" s="82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</row>
    <row r="1046" spans="1:20" ht="12.75">
      <c r="A1046" s="125" t="s">
        <v>132</v>
      </c>
      <c r="B1046" s="126" t="s">
        <v>233</v>
      </c>
      <c r="C1046" s="123">
        <v>11052</v>
      </c>
      <c r="D1046" s="81"/>
      <c r="E1046" s="120">
        <v>-8232</v>
      </c>
      <c r="F1046" s="119">
        <f>SUM(C1046:E1046)</f>
        <v>2820</v>
      </c>
      <c r="G1046" s="82"/>
      <c r="H1046" s="120">
        <v>-2302</v>
      </c>
      <c r="I1046" s="120">
        <v>-521</v>
      </c>
      <c r="J1046" s="120">
        <v>-4734</v>
      </c>
      <c r="K1046" s="120"/>
      <c r="L1046" s="120"/>
      <c r="M1046" s="120"/>
      <c r="N1046" s="120"/>
      <c r="O1046" s="120">
        <v>0</v>
      </c>
      <c r="P1046" s="120">
        <v>0</v>
      </c>
      <c r="Q1046" s="120">
        <v>-675</v>
      </c>
      <c r="R1046" s="120">
        <v>0</v>
      </c>
      <c r="S1046" s="120">
        <v>0</v>
      </c>
      <c r="T1046" s="121">
        <f>SUM(H1046:S1046)</f>
        <v>-8232</v>
      </c>
    </row>
    <row r="1047" spans="1:20" ht="12.75">
      <c r="A1047" s="108"/>
      <c r="B1047" s="127" t="s">
        <v>234</v>
      </c>
      <c r="C1047" s="128">
        <f>SUM(C1045:C1046)</f>
        <v>11052</v>
      </c>
      <c r="D1047" s="81"/>
      <c r="E1047" s="128">
        <f>SUM(E1045:E1046)</f>
        <v>-8232</v>
      </c>
      <c r="F1047" s="128">
        <f>SUM(F1045:F1046)</f>
        <v>2820</v>
      </c>
      <c r="G1047" s="113"/>
      <c r="H1047" s="128">
        <f>SUM(H1045:H1046)</f>
        <v>-2302</v>
      </c>
      <c r="I1047" s="128">
        <f aca="true" t="shared" si="147" ref="I1047:T1047">SUM(I1045:I1046)</f>
        <v>-521</v>
      </c>
      <c r="J1047" s="128">
        <f t="shared" si="147"/>
        <v>-4734</v>
      </c>
      <c r="K1047" s="128">
        <f t="shared" si="147"/>
        <v>0</v>
      </c>
      <c r="L1047" s="128">
        <f t="shared" si="147"/>
        <v>0</v>
      </c>
      <c r="M1047" s="128">
        <f t="shared" si="147"/>
        <v>0</v>
      </c>
      <c r="N1047" s="128">
        <f t="shared" si="147"/>
        <v>0</v>
      </c>
      <c r="O1047" s="128">
        <f t="shared" si="147"/>
        <v>0</v>
      </c>
      <c r="P1047" s="128">
        <f t="shared" si="147"/>
        <v>0</v>
      </c>
      <c r="Q1047" s="128">
        <f t="shared" si="147"/>
        <v>-675</v>
      </c>
      <c r="R1047" s="128">
        <f t="shared" si="147"/>
        <v>0</v>
      </c>
      <c r="S1047" s="128">
        <f t="shared" si="147"/>
        <v>0</v>
      </c>
      <c r="T1047" s="128">
        <f t="shared" si="147"/>
        <v>-8232</v>
      </c>
    </row>
    <row r="1048" spans="1:20" ht="12.75">
      <c r="A1048" s="100" t="s">
        <v>107</v>
      </c>
      <c r="B1048" s="104" t="s">
        <v>235</v>
      </c>
      <c r="C1048" s="103">
        <v>11052</v>
      </c>
      <c r="D1048" s="81"/>
      <c r="E1048" s="129">
        <f>F1048-C1048</f>
        <v>-19284</v>
      </c>
      <c r="F1048" s="129">
        <f>H1047+I1047+J1047+Q1047</f>
        <v>-8232</v>
      </c>
      <c r="G1048" s="82"/>
      <c r="H1048" s="129">
        <f>H1047</f>
        <v>-2302</v>
      </c>
      <c r="I1048" s="129">
        <f>I1047</f>
        <v>-521</v>
      </c>
      <c r="J1048" s="129">
        <f>J1047</f>
        <v>-4734</v>
      </c>
      <c r="K1048" s="129">
        <f aca="true" t="shared" si="148" ref="K1048:P1048">K1047</f>
        <v>0</v>
      </c>
      <c r="L1048" s="129">
        <f t="shared" si="148"/>
        <v>0</v>
      </c>
      <c r="M1048" s="129">
        <f t="shared" si="148"/>
        <v>0</v>
      </c>
      <c r="N1048" s="129">
        <f t="shared" si="148"/>
        <v>0</v>
      </c>
      <c r="O1048" s="129">
        <f t="shared" si="148"/>
        <v>0</v>
      </c>
      <c r="P1048" s="129">
        <f t="shared" si="148"/>
        <v>0</v>
      </c>
      <c r="Q1048" s="129">
        <f>Q1047</f>
        <v>-675</v>
      </c>
      <c r="R1048" s="130"/>
      <c r="S1048" s="130"/>
      <c r="T1048" s="129">
        <f>SUM(H1048:S1048)</f>
        <v>-8232</v>
      </c>
    </row>
    <row r="1049" spans="1:20" ht="12.75">
      <c r="A1049" s="100" t="s">
        <v>133</v>
      </c>
      <c r="B1049" s="104" t="s">
        <v>236</v>
      </c>
      <c r="C1049" s="102">
        <f>C1047-C1048</f>
        <v>0</v>
      </c>
      <c r="D1049" s="81"/>
      <c r="E1049" s="129">
        <f>F1049-C1049</f>
        <v>11052</v>
      </c>
      <c r="F1049" s="131">
        <f>F1047-F1048</f>
        <v>11052</v>
      </c>
      <c r="G1049" s="82"/>
      <c r="H1049" s="131">
        <f>H1047-H1048</f>
        <v>0</v>
      </c>
      <c r="I1049" s="131">
        <f aca="true" t="shared" si="149" ref="I1049:T1049">I1047-I1048</f>
        <v>0</v>
      </c>
      <c r="J1049" s="131">
        <f t="shared" si="149"/>
        <v>0</v>
      </c>
      <c r="K1049" s="131">
        <f t="shared" si="149"/>
        <v>0</v>
      </c>
      <c r="L1049" s="131">
        <f t="shared" si="149"/>
        <v>0</v>
      </c>
      <c r="M1049" s="131">
        <f t="shared" si="149"/>
        <v>0</v>
      </c>
      <c r="N1049" s="131">
        <f t="shared" si="149"/>
        <v>0</v>
      </c>
      <c r="O1049" s="131">
        <f t="shared" si="149"/>
        <v>0</v>
      </c>
      <c r="P1049" s="131">
        <f t="shared" si="149"/>
        <v>0</v>
      </c>
      <c r="Q1049" s="131">
        <f t="shared" si="149"/>
        <v>0</v>
      </c>
      <c r="R1049" s="131">
        <f t="shared" si="149"/>
        <v>0</v>
      </c>
      <c r="S1049" s="131">
        <f t="shared" si="149"/>
        <v>0</v>
      </c>
      <c r="T1049" s="131">
        <f t="shared" si="149"/>
        <v>0</v>
      </c>
    </row>
    <row r="1050" spans="1:20" ht="12.75">
      <c r="A1050" s="132"/>
      <c r="B1050" s="133"/>
      <c r="C1050" s="134"/>
      <c r="D1050" s="81"/>
      <c r="E1050" s="135"/>
      <c r="F1050" s="135"/>
      <c r="G1050" s="82"/>
      <c r="H1050" s="124"/>
      <c r="I1050" s="124"/>
      <c r="J1050" s="124"/>
      <c r="K1050" s="124"/>
      <c r="L1050" s="124"/>
      <c r="M1050" s="124"/>
      <c r="N1050" s="124"/>
      <c r="O1050" s="124"/>
      <c r="P1050" s="124"/>
      <c r="Q1050" s="124"/>
      <c r="R1050" s="124"/>
      <c r="S1050" s="124"/>
      <c r="T1050" s="124"/>
    </row>
    <row r="1051" spans="1:20" ht="12.75">
      <c r="A1051" s="136" t="s">
        <v>104</v>
      </c>
      <c r="B1051" s="137" t="s">
        <v>237</v>
      </c>
      <c r="C1051" s="138">
        <f>C1044-C1047</f>
        <v>0</v>
      </c>
      <c r="D1051" s="81"/>
      <c r="E1051" s="138">
        <f>E1044-E1047</f>
        <v>0</v>
      </c>
      <c r="F1051" s="138">
        <f>F1044-F1047</f>
        <v>0</v>
      </c>
      <c r="G1051" s="113"/>
      <c r="H1051" s="138">
        <f>H1044-H1047</f>
        <v>4474</v>
      </c>
      <c r="I1051" s="138">
        <f aca="true" t="shared" si="150" ref="I1051:T1051">I1044-I1047</f>
        <v>614</v>
      </c>
      <c r="J1051" s="138">
        <f t="shared" si="150"/>
        <v>5289</v>
      </c>
      <c r="K1051" s="138">
        <f t="shared" si="150"/>
        <v>0</v>
      </c>
      <c r="L1051" s="138">
        <f t="shared" si="150"/>
        <v>0</v>
      </c>
      <c r="M1051" s="138">
        <f t="shared" si="150"/>
        <v>0</v>
      </c>
      <c r="N1051" s="138">
        <f t="shared" si="150"/>
        <v>0</v>
      </c>
      <c r="O1051" s="138">
        <f t="shared" si="150"/>
        <v>0</v>
      </c>
      <c r="P1051" s="138">
        <f t="shared" si="150"/>
        <v>0</v>
      </c>
      <c r="Q1051" s="138">
        <f t="shared" si="150"/>
        <v>675</v>
      </c>
      <c r="R1051" s="138">
        <f t="shared" si="150"/>
        <v>0</v>
      </c>
      <c r="S1051" s="138">
        <f t="shared" si="150"/>
        <v>0</v>
      </c>
      <c r="T1051" s="138">
        <f t="shared" si="150"/>
        <v>11052</v>
      </c>
    </row>
    <row r="1052" spans="1:20" ht="12.75">
      <c r="A1052" s="74" t="s">
        <v>184</v>
      </c>
      <c r="B1052" s="90" t="s">
        <v>238</v>
      </c>
      <c r="C1052" s="139">
        <v>0</v>
      </c>
      <c r="D1052" s="81"/>
      <c r="E1052" s="139">
        <v>0</v>
      </c>
      <c r="F1052" s="129">
        <f>C1052+E1052</f>
        <v>0</v>
      </c>
      <c r="G1052" s="82"/>
      <c r="H1052" s="139"/>
      <c r="I1052" s="139"/>
      <c r="J1052" s="139"/>
      <c r="K1052" s="139"/>
      <c r="L1052" s="139"/>
      <c r="M1052" s="139"/>
      <c r="N1052" s="139"/>
      <c r="O1052" s="139"/>
      <c r="P1052" s="139"/>
      <c r="Q1052" s="139"/>
      <c r="R1052" s="139"/>
      <c r="S1052" s="139"/>
      <c r="T1052" s="139"/>
    </row>
    <row r="1053" spans="1:20" ht="12.75">
      <c r="A1053" s="100" t="s">
        <v>185</v>
      </c>
      <c r="B1053" s="104" t="s">
        <v>239</v>
      </c>
      <c r="C1053" s="102">
        <f>C1051-C1052</f>
        <v>0</v>
      </c>
      <c r="D1053" s="81"/>
      <c r="E1053" s="102">
        <f>E1051-E1052</f>
        <v>0</v>
      </c>
      <c r="F1053" s="129">
        <f>C1053+E1053</f>
        <v>0</v>
      </c>
      <c r="G1053" s="82"/>
      <c r="H1053" s="102">
        <f>H1051-H1052</f>
        <v>4474</v>
      </c>
      <c r="I1053" s="102">
        <f aca="true" t="shared" si="151" ref="I1053:T1053">I1051-I1052</f>
        <v>614</v>
      </c>
      <c r="J1053" s="102">
        <f t="shared" si="151"/>
        <v>5289</v>
      </c>
      <c r="K1053" s="102">
        <f t="shared" si="151"/>
        <v>0</v>
      </c>
      <c r="L1053" s="102">
        <f t="shared" si="151"/>
        <v>0</v>
      </c>
      <c r="M1053" s="102">
        <f t="shared" si="151"/>
        <v>0</v>
      </c>
      <c r="N1053" s="102">
        <f t="shared" si="151"/>
        <v>0</v>
      </c>
      <c r="O1053" s="102">
        <f t="shared" si="151"/>
        <v>0</v>
      </c>
      <c r="P1053" s="102">
        <f t="shared" si="151"/>
        <v>0</v>
      </c>
      <c r="Q1053" s="102">
        <f t="shared" si="151"/>
        <v>675</v>
      </c>
      <c r="R1053" s="102">
        <f t="shared" si="151"/>
        <v>0</v>
      </c>
      <c r="S1053" s="102">
        <f t="shared" si="151"/>
        <v>0</v>
      </c>
      <c r="T1053" s="102">
        <f t="shared" si="151"/>
        <v>11052</v>
      </c>
    </row>
    <row r="1054" spans="1:20" ht="12.75">
      <c r="A1054" s="140"/>
      <c r="B1054" s="141" t="s">
        <v>240</v>
      </c>
      <c r="C1054" s="142">
        <f>C1035+C1037+C1040+C1043</f>
        <v>8840</v>
      </c>
      <c r="D1054" s="143"/>
      <c r="E1054" s="144">
        <f>E1035+E1037+E1040+E1043</f>
        <v>-8232</v>
      </c>
      <c r="F1054" s="144">
        <f>SUM(C1054:E1054)</f>
        <v>608</v>
      </c>
      <c r="G1054" s="145"/>
      <c r="H1054" s="146"/>
      <c r="I1054" s="146"/>
      <c r="J1054" s="146"/>
      <c r="K1054" s="146"/>
      <c r="L1054" s="146"/>
      <c r="M1054" s="146"/>
      <c r="N1054" s="146"/>
      <c r="O1054" s="146"/>
      <c r="P1054" s="146"/>
      <c r="Q1054" s="146"/>
      <c r="R1054" s="146"/>
      <c r="S1054" s="146"/>
      <c r="T1054" s="146"/>
    </row>
    <row r="1055" spans="1:20" ht="12.75">
      <c r="A1055" s="136"/>
      <c r="B1055" s="147" t="s">
        <v>241</v>
      </c>
      <c r="C1055" s="148"/>
      <c r="D1055" s="143"/>
      <c r="E1055" s="148"/>
      <c r="F1055" s="138">
        <f>IF(F1054&gt;0,F1054,0)</f>
        <v>608</v>
      </c>
      <c r="G1055" s="146"/>
      <c r="H1055" s="111"/>
      <c r="I1055" s="111"/>
      <c r="J1055" s="111"/>
      <c r="K1055" s="111"/>
      <c r="L1055" s="111"/>
      <c r="M1055" s="111"/>
      <c r="N1055" s="111"/>
      <c r="O1055" s="111"/>
      <c r="P1055" s="111"/>
      <c r="Q1055" s="111"/>
      <c r="R1055" s="111"/>
      <c r="S1055" s="111"/>
      <c r="T1055" s="111"/>
    </row>
    <row r="1056" spans="1:20" ht="12.75">
      <c r="A1056" s="136"/>
      <c r="B1056" s="147" t="s">
        <v>242</v>
      </c>
      <c r="C1056" s="150"/>
      <c r="D1056" s="167"/>
      <c r="E1056" s="164"/>
      <c r="F1056" s="138">
        <f>IF(F1054&lt;0,-F1054,0)</f>
        <v>0</v>
      </c>
      <c r="G1056" s="146"/>
      <c r="H1056" s="93"/>
      <c r="I1056" s="93"/>
      <c r="J1056" s="93"/>
      <c r="K1056" s="93"/>
      <c r="L1056" s="93"/>
      <c r="M1056" s="93"/>
      <c r="N1056" s="93"/>
      <c r="O1056" s="93"/>
      <c r="P1056" s="93"/>
      <c r="Q1056" s="93"/>
      <c r="R1056" s="93"/>
      <c r="S1056" s="93"/>
      <c r="T1056" s="93"/>
    </row>
    <row r="1057" spans="1:20" ht="12.75">
      <c r="A1057" s="74"/>
      <c r="B1057" s="74"/>
      <c r="C1057" s="75" t="s">
        <v>270</v>
      </c>
      <c r="D1057" s="75"/>
      <c r="E1057" s="76" t="s">
        <v>194</v>
      </c>
      <c r="F1057" s="76" t="s">
        <v>176</v>
      </c>
      <c r="G1057" s="76"/>
      <c r="H1057" s="77" t="s">
        <v>114</v>
      </c>
      <c r="I1057" s="77" t="s">
        <v>115</v>
      </c>
      <c r="J1057" s="77" t="s">
        <v>116</v>
      </c>
      <c r="K1057" s="77" t="s">
        <v>170</v>
      </c>
      <c r="L1057" s="77"/>
      <c r="M1057" s="77" t="s">
        <v>171</v>
      </c>
      <c r="N1057" s="77"/>
      <c r="O1057" s="77" t="s">
        <v>169</v>
      </c>
      <c r="P1057" s="77" t="s">
        <v>97</v>
      </c>
      <c r="Q1057" s="77" t="s">
        <v>118</v>
      </c>
      <c r="R1057" s="77" t="s">
        <v>119</v>
      </c>
      <c r="S1057" s="77" t="s">
        <v>120</v>
      </c>
      <c r="T1057" s="77" t="s">
        <v>112</v>
      </c>
    </row>
    <row r="1058" spans="1:20" ht="12.75">
      <c r="A1058" s="79" t="s">
        <v>195</v>
      </c>
      <c r="B1058" s="80" t="s">
        <v>293</v>
      </c>
      <c r="C1058" s="81" t="s">
        <v>197</v>
      </c>
      <c r="D1058" s="81"/>
      <c r="E1058" s="82" t="s">
        <v>198</v>
      </c>
      <c r="F1058" s="82" t="s">
        <v>199</v>
      </c>
      <c r="G1058" s="82"/>
      <c r="H1058" s="83" t="s">
        <v>121</v>
      </c>
      <c r="I1058" s="83" t="s">
        <v>122</v>
      </c>
      <c r="J1058" s="83" t="s">
        <v>172</v>
      </c>
      <c r="K1058" s="83" t="s">
        <v>124</v>
      </c>
      <c r="L1058" s="83"/>
      <c r="M1058" s="83" t="s">
        <v>173</v>
      </c>
      <c r="N1058" s="83"/>
      <c r="O1058" s="83" t="s">
        <v>163</v>
      </c>
      <c r="P1058" s="83" t="s">
        <v>200</v>
      </c>
      <c r="Q1058" s="83" t="s">
        <v>126</v>
      </c>
      <c r="R1058" s="83" t="s">
        <v>123</v>
      </c>
      <c r="S1058" s="83" t="s">
        <v>123</v>
      </c>
      <c r="T1058" s="83" t="s">
        <v>174</v>
      </c>
    </row>
    <row r="1059" spans="1:20" ht="12.75">
      <c r="A1059" s="84" t="s">
        <v>201</v>
      </c>
      <c r="B1059" s="85">
        <v>399849</v>
      </c>
      <c r="C1059" s="86" t="s">
        <v>202</v>
      </c>
      <c r="D1059" s="81"/>
      <c r="E1059" s="82" t="s">
        <v>180</v>
      </c>
      <c r="F1059" s="87" t="s">
        <v>177</v>
      </c>
      <c r="G1059" s="82"/>
      <c r="H1059" s="88"/>
      <c r="I1059" s="89" t="s">
        <v>127</v>
      </c>
      <c r="J1059" s="88"/>
      <c r="K1059" s="83" t="s">
        <v>123</v>
      </c>
      <c r="L1059" s="83"/>
      <c r="M1059" s="89" t="s">
        <v>98</v>
      </c>
      <c r="N1059" s="89"/>
      <c r="O1059" s="89"/>
      <c r="P1059" s="89"/>
      <c r="Q1059" s="89" t="s">
        <v>175</v>
      </c>
      <c r="R1059" s="89" t="s">
        <v>128</v>
      </c>
      <c r="S1059" s="89" t="s">
        <v>128</v>
      </c>
      <c r="T1059" s="89"/>
    </row>
    <row r="1060" spans="1:20" ht="12.75">
      <c r="A1060" s="74" t="s">
        <v>5</v>
      </c>
      <c r="B1060" s="90" t="s">
        <v>203</v>
      </c>
      <c r="C1060" s="91"/>
      <c r="D1060" s="92"/>
      <c r="E1060" s="93"/>
      <c r="F1060" s="94"/>
      <c r="G1060" s="82"/>
      <c r="H1060" s="93"/>
      <c r="I1060" s="93"/>
      <c r="J1060" s="93"/>
      <c r="K1060" s="93"/>
      <c r="L1060" s="93"/>
      <c r="M1060" s="93"/>
      <c r="N1060" s="93"/>
      <c r="O1060" s="93"/>
      <c r="P1060" s="93"/>
      <c r="Q1060" s="93"/>
      <c r="R1060" s="93"/>
      <c r="S1060" s="93"/>
      <c r="T1060" s="93"/>
    </row>
    <row r="1061" spans="1:20" ht="12.75">
      <c r="A1061" s="95" t="s">
        <v>60</v>
      </c>
      <c r="B1061" s="96" t="s">
        <v>204</v>
      </c>
      <c r="C1061" s="97">
        <v>18050</v>
      </c>
      <c r="D1061" s="92"/>
      <c r="E1061" s="98"/>
      <c r="F1061" s="99"/>
      <c r="G1061" s="82"/>
      <c r="H1061" s="98"/>
      <c r="I1061" s="98"/>
      <c r="J1061" s="98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</row>
    <row r="1062" spans="1:20" ht="12.75">
      <c r="A1062" s="95" t="s">
        <v>61</v>
      </c>
      <c r="B1062" s="96" t="s">
        <v>205</v>
      </c>
      <c r="C1062" s="97">
        <v>0</v>
      </c>
      <c r="D1062" s="92"/>
      <c r="E1062" s="98"/>
      <c r="F1062" s="99"/>
      <c r="G1062" s="82"/>
      <c r="H1062" s="98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</row>
    <row r="1063" spans="1:20" ht="12.75">
      <c r="A1063" s="100" t="s">
        <v>64</v>
      </c>
      <c r="B1063" s="101" t="s">
        <v>206</v>
      </c>
      <c r="C1063" s="102">
        <f>SUM(C1061:C1062)</f>
        <v>18050</v>
      </c>
      <c r="D1063" s="92"/>
      <c r="E1063" s="98"/>
      <c r="F1063" s="99"/>
      <c r="G1063" s="82"/>
      <c r="H1063" s="98"/>
      <c r="I1063" s="98"/>
      <c r="J1063" s="98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</row>
    <row r="1064" spans="1:20" ht="12.75">
      <c r="A1064" s="100" t="s">
        <v>66</v>
      </c>
      <c r="B1064" s="101" t="s">
        <v>207</v>
      </c>
      <c r="C1064" s="103">
        <v>0</v>
      </c>
      <c r="D1064" s="92"/>
      <c r="E1064" s="98"/>
      <c r="F1064" s="99"/>
      <c r="G1064" s="82"/>
      <c r="H1064" s="98"/>
      <c r="I1064" s="98"/>
      <c r="J1064" s="98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</row>
    <row r="1065" spans="1:20" ht="12.75">
      <c r="A1065" s="95" t="s">
        <v>63</v>
      </c>
      <c r="B1065" s="96" t="s">
        <v>208</v>
      </c>
      <c r="C1065" s="97">
        <v>0</v>
      </c>
      <c r="D1065" s="92"/>
      <c r="E1065" s="98"/>
      <c r="F1065" s="99"/>
      <c r="G1065" s="82"/>
      <c r="H1065" s="98"/>
      <c r="I1065" s="98"/>
      <c r="J1065" s="98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</row>
    <row r="1066" spans="1:20" ht="12.75">
      <c r="A1066" s="95" t="s">
        <v>113</v>
      </c>
      <c r="B1066" s="96" t="s">
        <v>209</v>
      </c>
      <c r="C1066" s="97">
        <v>6244</v>
      </c>
      <c r="D1066" s="92"/>
      <c r="E1066" s="98"/>
      <c r="F1066" s="99"/>
      <c r="G1066" s="82"/>
      <c r="H1066" s="98"/>
      <c r="I1066" s="98"/>
      <c r="J1066" s="98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</row>
    <row r="1067" spans="1:20" ht="12.75">
      <c r="A1067" s="95" t="s">
        <v>12</v>
      </c>
      <c r="B1067" s="96" t="s">
        <v>210</v>
      </c>
      <c r="C1067" s="97">
        <v>0</v>
      </c>
      <c r="D1067" s="92"/>
      <c r="E1067" s="98"/>
      <c r="F1067" s="99"/>
      <c r="G1067" s="82"/>
      <c r="H1067" s="98"/>
      <c r="I1067" s="98"/>
      <c r="J1067" s="98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</row>
    <row r="1068" spans="1:20" ht="12.75">
      <c r="A1068" s="100" t="s">
        <v>14</v>
      </c>
      <c r="B1068" s="101" t="s">
        <v>211</v>
      </c>
      <c r="C1068" s="102">
        <f>SUM(C1065:C1067)</f>
        <v>6244</v>
      </c>
      <c r="D1068" s="92"/>
      <c r="E1068" s="98"/>
      <c r="F1068" s="99"/>
      <c r="G1068" s="82"/>
      <c r="H1068" s="98"/>
      <c r="I1068" s="98"/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</row>
    <row r="1069" spans="1:20" ht="12.75">
      <c r="A1069" s="95" t="s">
        <v>16</v>
      </c>
      <c r="B1069" s="96" t="s">
        <v>212</v>
      </c>
      <c r="C1069" s="97">
        <v>0</v>
      </c>
      <c r="D1069" s="92"/>
      <c r="E1069" s="98"/>
      <c r="F1069" s="99"/>
      <c r="G1069" s="82"/>
      <c r="H1069" s="98"/>
      <c r="I1069" s="98"/>
      <c r="J1069" s="98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</row>
    <row r="1070" spans="1:20" ht="12.75">
      <c r="A1070" s="95" t="s">
        <v>17</v>
      </c>
      <c r="B1070" s="96" t="s">
        <v>213</v>
      </c>
      <c r="C1070" s="97">
        <v>41</v>
      </c>
      <c r="D1070" s="92"/>
      <c r="E1070" s="98"/>
      <c r="F1070" s="99"/>
      <c r="G1070" s="82"/>
      <c r="H1070" s="98"/>
      <c r="I1070" s="98"/>
      <c r="J1070" s="98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</row>
    <row r="1071" spans="1:20" ht="12.75">
      <c r="A1071" s="95" t="s">
        <v>19</v>
      </c>
      <c r="B1071" s="96" t="s">
        <v>214</v>
      </c>
      <c r="C1071" s="97">
        <v>0</v>
      </c>
      <c r="D1071" s="92"/>
      <c r="E1071" s="98"/>
      <c r="F1071" s="99"/>
      <c r="G1071" s="82"/>
      <c r="H1071" s="98"/>
      <c r="I1071" s="98"/>
      <c r="J1071" s="98"/>
      <c r="K1071" s="98"/>
      <c r="L1071" s="98"/>
      <c r="M1071" s="98"/>
      <c r="N1071" s="98"/>
      <c r="O1071" s="98"/>
      <c r="P1071" s="98"/>
      <c r="Q1071" s="98"/>
      <c r="R1071" s="98"/>
      <c r="S1071" s="98"/>
      <c r="T1071" s="98"/>
    </row>
    <row r="1072" spans="1:20" ht="12.75">
      <c r="A1072" s="100" t="s">
        <v>20</v>
      </c>
      <c r="B1072" s="101" t="s">
        <v>215</v>
      </c>
      <c r="C1072" s="102">
        <f>SUM(C1069:C1071)</f>
        <v>41</v>
      </c>
      <c r="D1072" s="92"/>
      <c r="E1072" s="98"/>
      <c r="F1072" s="99"/>
      <c r="G1072" s="82"/>
      <c r="H1072" s="98"/>
      <c r="I1072" s="98"/>
      <c r="J1072" s="98"/>
      <c r="K1072" s="98"/>
      <c r="L1072" s="98"/>
      <c r="M1072" s="98"/>
      <c r="N1072" s="98"/>
      <c r="O1072" s="98"/>
      <c r="P1072" s="98"/>
      <c r="Q1072" s="98"/>
      <c r="R1072" s="98"/>
      <c r="S1072" s="98"/>
      <c r="T1072" s="98"/>
    </row>
    <row r="1073" spans="1:20" ht="12.75">
      <c r="A1073" s="100" t="s">
        <v>21</v>
      </c>
      <c r="B1073" s="101" t="s">
        <v>216</v>
      </c>
      <c r="C1073" s="102">
        <f>C1068-C1072</f>
        <v>6203</v>
      </c>
      <c r="D1073" s="92"/>
      <c r="E1073" s="98"/>
      <c r="F1073" s="99"/>
      <c r="G1073" s="82"/>
      <c r="H1073" s="98"/>
      <c r="I1073" s="98"/>
      <c r="J1073" s="98"/>
      <c r="K1073" s="98"/>
      <c r="L1073" s="98"/>
      <c r="M1073" s="98"/>
      <c r="N1073" s="98"/>
      <c r="O1073" s="98"/>
      <c r="P1073" s="98"/>
      <c r="Q1073" s="98"/>
      <c r="R1073" s="98"/>
      <c r="S1073" s="98"/>
      <c r="T1073" s="98"/>
    </row>
    <row r="1074" spans="1:20" ht="12.75">
      <c r="A1074" s="95" t="s">
        <v>22</v>
      </c>
      <c r="B1074" s="96" t="s">
        <v>217</v>
      </c>
      <c r="C1074" s="97">
        <v>0</v>
      </c>
      <c r="D1074" s="92"/>
      <c r="E1074" s="98"/>
      <c r="F1074" s="99"/>
      <c r="G1074" s="82"/>
      <c r="H1074" s="98"/>
      <c r="I1074" s="98"/>
      <c r="J1074" s="98"/>
      <c r="K1074" s="98"/>
      <c r="L1074" s="98"/>
      <c r="M1074" s="98"/>
      <c r="N1074" s="98"/>
      <c r="O1074" s="98"/>
      <c r="P1074" s="98"/>
      <c r="Q1074" s="98"/>
      <c r="R1074" s="98"/>
      <c r="S1074" s="98"/>
      <c r="T1074" s="98"/>
    </row>
    <row r="1075" spans="1:20" ht="12.75">
      <c r="A1075" s="95" t="s">
        <v>23</v>
      </c>
      <c r="B1075" s="96" t="s">
        <v>218</v>
      </c>
      <c r="C1075" s="97">
        <v>0</v>
      </c>
      <c r="D1075" s="92"/>
      <c r="E1075" s="98"/>
      <c r="F1075" s="99"/>
      <c r="G1075" s="82"/>
      <c r="H1075" s="98"/>
      <c r="I1075" s="98"/>
      <c r="J1075" s="98"/>
      <c r="K1075" s="98"/>
      <c r="L1075" s="98"/>
      <c r="M1075" s="98"/>
      <c r="N1075" s="98"/>
      <c r="O1075" s="98"/>
      <c r="P1075" s="98"/>
      <c r="Q1075" s="98"/>
      <c r="R1075" s="98"/>
      <c r="S1075" s="98"/>
      <c r="T1075" s="98"/>
    </row>
    <row r="1076" spans="1:20" ht="12.75">
      <c r="A1076" s="100" t="s">
        <v>24</v>
      </c>
      <c r="B1076" s="104" t="s">
        <v>219</v>
      </c>
      <c r="C1076" s="102">
        <f>SUM(C1074:C1075)</f>
        <v>0</v>
      </c>
      <c r="D1076" s="92"/>
      <c r="E1076" s="98"/>
      <c r="F1076" s="99"/>
      <c r="G1076" s="82"/>
      <c r="H1076" s="98"/>
      <c r="I1076" s="98"/>
      <c r="J1076" s="98"/>
      <c r="K1076" s="98"/>
      <c r="L1076" s="98"/>
      <c r="M1076" s="98"/>
      <c r="N1076" s="98"/>
      <c r="O1076" s="98"/>
      <c r="P1076" s="98"/>
      <c r="Q1076" s="98"/>
      <c r="R1076" s="98"/>
      <c r="S1076" s="98"/>
      <c r="T1076" s="98"/>
    </row>
    <row r="1077" spans="1:20" ht="12.75">
      <c r="A1077" s="100" t="s">
        <v>25</v>
      </c>
      <c r="B1077" s="104" t="s">
        <v>220</v>
      </c>
      <c r="C1077" s="103">
        <v>0</v>
      </c>
      <c r="D1077" s="92"/>
      <c r="E1077" s="98"/>
      <c r="F1077" s="99"/>
      <c r="G1077" s="82"/>
      <c r="H1077" s="98"/>
      <c r="I1077" s="98"/>
      <c r="J1077" s="98"/>
      <c r="K1077" s="98"/>
      <c r="L1077" s="98"/>
      <c r="M1077" s="98"/>
      <c r="N1077" s="98"/>
      <c r="O1077" s="98"/>
      <c r="P1077" s="98"/>
      <c r="Q1077" s="98"/>
      <c r="R1077" s="98"/>
      <c r="S1077" s="98"/>
      <c r="T1077" s="98"/>
    </row>
    <row r="1078" spans="1:20" ht="12.75">
      <c r="A1078" s="100" t="s">
        <v>26</v>
      </c>
      <c r="B1078" s="101" t="s">
        <v>221</v>
      </c>
      <c r="C1078" s="105">
        <f>C1063+C1064+C1073-C1076-C1077</f>
        <v>24253</v>
      </c>
      <c r="D1078" s="92"/>
      <c r="E1078" s="98"/>
      <c r="F1078" s="99"/>
      <c r="G1078" s="82"/>
      <c r="H1078" s="98"/>
      <c r="I1078" s="98"/>
      <c r="J1078" s="98"/>
      <c r="K1078" s="98"/>
      <c r="L1078" s="98"/>
      <c r="M1078" s="98"/>
      <c r="N1078" s="98"/>
      <c r="O1078" s="98"/>
      <c r="P1078" s="98"/>
      <c r="Q1078" s="98"/>
      <c r="R1078" s="98"/>
      <c r="S1078" s="98"/>
      <c r="T1078" s="98"/>
    </row>
    <row r="1079" spans="1:20" ht="12.75">
      <c r="A1079" s="95" t="s">
        <v>28</v>
      </c>
      <c r="B1079" s="96" t="s">
        <v>222</v>
      </c>
      <c r="C1079" s="97">
        <v>0</v>
      </c>
      <c r="D1079" s="92"/>
      <c r="E1079" s="98"/>
      <c r="F1079" s="99"/>
      <c r="G1079" s="82"/>
      <c r="H1079" s="98"/>
      <c r="I1079" s="98"/>
      <c r="J1079" s="98"/>
      <c r="K1079" s="98"/>
      <c r="L1079" s="98"/>
      <c r="M1079" s="98"/>
      <c r="N1079" s="98"/>
      <c r="O1079" s="98"/>
      <c r="P1079" s="98"/>
      <c r="Q1079" s="98"/>
      <c r="R1079" s="98"/>
      <c r="S1079" s="98"/>
      <c r="T1079" s="98"/>
    </row>
    <row r="1080" spans="1:20" ht="12.75">
      <c r="A1080" s="95" t="s">
        <v>29</v>
      </c>
      <c r="B1080" s="96" t="s">
        <v>223</v>
      </c>
      <c r="C1080" s="97">
        <v>0</v>
      </c>
      <c r="D1080" s="92"/>
      <c r="E1080" s="98"/>
      <c r="F1080" s="99"/>
      <c r="G1080" s="82"/>
      <c r="H1080" s="98"/>
      <c r="I1080" s="98"/>
      <c r="J1080" s="98"/>
      <c r="K1080" s="98"/>
      <c r="L1080" s="98"/>
      <c r="M1080" s="98"/>
      <c r="N1080" s="98"/>
      <c r="O1080" s="98"/>
      <c r="P1080" s="98"/>
      <c r="Q1080" s="98"/>
      <c r="R1080" s="98"/>
      <c r="S1080" s="98"/>
      <c r="T1080" s="98"/>
    </row>
    <row r="1081" spans="1:20" ht="12.75">
      <c r="A1081" s="95" t="s">
        <v>34</v>
      </c>
      <c r="B1081" s="96" t="s">
        <v>224</v>
      </c>
      <c r="C1081" s="97">
        <v>62731</v>
      </c>
      <c r="D1081" s="92"/>
      <c r="E1081" s="98"/>
      <c r="F1081" s="99"/>
      <c r="G1081" s="82"/>
      <c r="H1081" s="98"/>
      <c r="I1081" s="98"/>
      <c r="J1081" s="98"/>
      <c r="K1081" s="98"/>
      <c r="L1081" s="98"/>
      <c r="M1081" s="98"/>
      <c r="N1081" s="98"/>
      <c r="O1081" s="98"/>
      <c r="P1081" s="98"/>
      <c r="Q1081" s="98"/>
      <c r="R1081" s="98"/>
      <c r="S1081" s="98"/>
      <c r="T1081" s="98"/>
    </row>
    <row r="1082" spans="1:20" ht="12.75">
      <c r="A1082" s="95" t="s">
        <v>35</v>
      </c>
      <c r="B1082" s="96" t="s">
        <v>225</v>
      </c>
      <c r="C1082" s="97">
        <v>0</v>
      </c>
      <c r="D1082" s="92"/>
      <c r="E1082" s="98"/>
      <c r="F1082" s="99"/>
      <c r="G1082" s="82"/>
      <c r="H1082" s="98"/>
      <c r="I1082" s="98"/>
      <c r="J1082" s="98"/>
      <c r="K1082" s="98"/>
      <c r="L1082" s="98"/>
      <c r="M1082" s="98"/>
      <c r="N1082" s="98"/>
      <c r="O1082" s="98"/>
      <c r="P1082" s="98"/>
      <c r="Q1082" s="98"/>
      <c r="R1082" s="98"/>
      <c r="S1082" s="98"/>
      <c r="T1082" s="98"/>
    </row>
    <row r="1083" spans="1:20" ht="12.75">
      <c r="A1083" s="100" t="s">
        <v>67</v>
      </c>
      <c r="B1083" s="104" t="s">
        <v>226</v>
      </c>
      <c r="C1083" s="106">
        <f>SUM(C1079:C1082)</f>
        <v>62731</v>
      </c>
      <c r="D1083" s="92"/>
      <c r="E1083" s="98"/>
      <c r="F1083" s="99"/>
      <c r="G1083" s="82"/>
      <c r="H1083" s="98"/>
      <c r="I1083" s="98"/>
      <c r="J1083" s="98"/>
      <c r="K1083" s="98"/>
      <c r="L1083" s="98"/>
      <c r="M1083" s="98"/>
      <c r="N1083" s="98"/>
      <c r="O1083" s="98"/>
      <c r="P1083" s="98"/>
      <c r="Q1083" s="98"/>
      <c r="R1083" s="98"/>
      <c r="S1083" s="98"/>
      <c r="T1083" s="98"/>
    </row>
    <row r="1084" spans="1:20" ht="12.75">
      <c r="A1084" s="95" t="s">
        <v>102</v>
      </c>
      <c r="B1084" s="96" t="s">
        <v>227</v>
      </c>
      <c r="C1084" s="107">
        <v>-335</v>
      </c>
      <c r="D1084" s="92"/>
      <c r="E1084" s="98"/>
      <c r="F1084" s="99"/>
      <c r="G1084" s="82"/>
      <c r="H1084" s="98"/>
      <c r="I1084" s="98"/>
      <c r="J1084" s="98"/>
      <c r="K1084" s="98"/>
      <c r="L1084" s="98"/>
      <c r="M1084" s="98"/>
      <c r="N1084" s="98"/>
      <c r="O1084" s="98"/>
      <c r="P1084" s="98"/>
      <c r="Q1084" s="98"/>
      <c r="R1084" s="98"/>
      <c r="S1084" s="98"/>
      <c r="T1084" s="98"/>
    </row>
    <row r="1085" spans="1:20" ht="12.75">
      <c r="A1085" s="108" t="s">
        <v>129</v>
      </c>
      <c r="B1085" s="109" t="s">
        <v>228</v>
      </c>
      <c r="C1085" s="110">
        <f>C1078+C1083+C1084</f>
        <v>86649</v>
      </c>
      <c r="D1085" s="92"/>
      <c r="E1085" s="111"/>
      <c r="F1085" s="112">
        <f>C1085</f>
        <v>86649</v>
      </c>
      <c r="G1085" s="113"/>
      <c r="H1085" s="114">
        <v>26580</v>
      </c>
      <c r="I1085" s="114">
        <v>6534</v>
      </c>
      <c r="J1085" s="114">
        <v>45027</v>
      </c>
      <c r="K1085" s="114"/>
      <c r="L1085" s="114"/>
      <c r="M1085" s="114"/>
      <c r="N1085" s="114"/>
      <c r="O1085" s="114">
        <v>0</v>
      </c>
      <c r="P1085" s="114">
        <v>0</v>
      </c>
      <c r="Q1085" s="114">
        <v>8121</v>
      </c>
      <c r="R1085" s="114">
        <v>0</v>
      </c>
      <c r="S1085" s="114">
        <v>387</v>
      </c>
      <c r="T1085" s="112">
        <f>SUM(H1085:S1085)</f>
        <v>86649</v>
      </c>
    </row>
    <row r="1086" spans="1:20" ht="12.75">
      <c r="A1086" s="95" t="s">
        <v>130</v>
      </c>
      <c r="B1086" s="96" t="s">
        <v>229</v>
      </c>
      <c r="C1086" s="97">
        <v>0</v>
      </c>
      <c r="D1086" s="92"/>
      <c r="E1086" s="115"/>
      <c r="F1086" s="116"/>
      <c r="G1086" s="117"/>
      <c r="H1086" s="91"/>
      <c r="I1086" s="91"/>
      <c r="J1086" s="91"/>
      <c r="K1086" s="91"/>
      <c r="L1086" s="91"/>
      <c r="M1086" s="91"/>
      <c r="N1086" s="91"/>
      <c r="O1086" s="91"/>
      <c r="P1086" s="91"/>
      <c r="Q1086" s="91"/>
      <c r="R1086" s="91"/>
      <c r="S1086" s="91"/>
      <c r="T1086" s="91"/>
    </row>
    <row r="1087" spans="1:20" ht="12.75">
      <c r="A1087" s="95" t="s">
        <v>131</v>
      </c>
      <c r="B1087" s="96" t="s">
        <v>230</v>
      </c>
      <c r="C1087" s="97">
        <v>0</v>
      </c>
      <c r="D1087" s="92"/>
      <c r="E1087" s="118">
        <v>-44265</v>
      </c>
      <c r="F1087" s="119">
        <f>E1087</f>
        <v>-44265</v>
      </c>
      <c r="G1087" s="82"/>
      <c r="H1087" s="120">
        <v>-10777</v>
      </c>
      <c r="I1087" s="120">
        <v>-2467</v>
      </c>
      <c r="J1087" s="120">
        <v>-30441</v>
      </c>
      <c r="K1087" s="120"/>
      <c r="L1087" s="120"/>
      <c r="M1087" s="120"/>
      <c r="N1087" s="120"/>
      <c r="O1087" s="120">
        <v>0</v>
      </c>
      <c r="P1087" s="120">
        <v>0</v>
      </c>
      <c r="Q1087" s="120">
        <v>-193</v>
      </c>
      <c r="R1087" s="120">
        <v>0</v>
      </c>
      <c r="S1087" s="120">
        <v>-387</v>
      </c>
      <c r="T1087" s="121">
        <f>SUM(H1087:S1087)</f>
        <v>-44265</v>
      </c>
    </row>
    <row r="1088" spans="1:20" ht="12.75">
      <c r="A1088" s="108" t="s">
        <v>108</v>
      </c>
      <c r="B1088" s="109" t="s">
        <v>231</v>
      </c>
      <c r="C1088" s="110">
        <f>SUM(C1085:C1087)</f>
        <v>86649</v>
      </c>
      <c r="D1088" s="122"/>
      <c r="E1088" s="112">
        <f>E1087</f>
        <v>-44265</v>
      </c>
      <c r="F1088" s="112">
        <f>SUM(C1088:E1088)</f>
        <v>42384</v>
      </c>
      <c r="G1088" s="113"/>
      <c r="H1088" s="112">
        <f>H1085+H1087</f>
        <v>15803</v>
      </c>
      <c r="I1088" s="112">
        <f aca="true" t="shared" si="152" ref="I1088:T1088">I1085+I1087</f>
        <v>4067</v>
      </c>
      <c r="J1088" s="112">
        <f t="shared" si="152"/>
        <v>14586</v>
      </c>
      <c r="K1088" s="112">
        <f t="shared" si="152"/>
        <v>0</v>
      </c>
      <c r="L1088" s="112">
        <f t="shared" si="152"/>
        <v>0</v>
      </c>
      <c r="M1088" s="112">
        <f t="shared" si="152"/>
        <v>0</v>
      </c>
      <c r="N1088" s="112">
        <f t="shared" si="152"/>
        <v>0</v>
      </c>
      <c r="O1088" s="112">
        <f t="shared" si="152"/>
        <v>0</v>
      </c>
      <c r="P1088" s="112">
        <f t="shared" si="152"/>
        <v>0</v>
      </c>
      <c r="Q1088" s="112">
        <f t="shared" si="152"/>
        <v>7928</v>
      </c>
      <c r="R1088" s="112">
        <f t="shared" si="152"/>
        <v>0</v>
      </c>
      <c r="S1088" s="112">
        <f t="shared" si="152"/>
        <v>0</v>
      </c>
      <c r="T1088" s="112">
        <f t="shared" si="152"/>
        <v>42384</v>
      </c>
    </row>
    <row r="1089" spans="1:20" ht="12.75">
      <c r="A1089" s="74" t="s">
        <v>103</v>
      </c>
      <c r="B1089" s="90" t="s">
        <v>232</v>
      </c>
      <c r="C1089" s="123">
        <v>0</v>
      </c>
      <c r="D1089" s="81"/>
      <c r="E1089" s="120"/>
      <c r="F1089" s="124"/>
      <c r="G1089" s="82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</row>
    <row r="1090" spans="1:20" ht="12.75">
      <c r="A1090" s="125" t="s">
        <v>132</v>
      </c>
      <c r="B1090" s="126" t="s">
        <v>233</v>
      </c>
      <c r="C1090" s="123">
        <v>40370</v>
      </c>
      <c r="D1090" s="81"/>
      <c r="E1090" s="120">
        <v>2014</v>
      </c>
      <c r="F1090" s="119">
        <f>SUM(C1090:E1090)</f>
        <v>42384</v>
      </c>
      <c r="G1090" s="82"/>
      <c r="H1090" s="120">
        <v>383</v>
      </c>
      <c r="I1090" s="120">
        <v>546</v>
      </c>
      <c r="J1090" s="120">
        <v>860</v>
      </c>
      <c r="K1090" s="120"/>
      <c r="L1090" s="120"/>
      <c r="M1090" s="120"/>
      <c r="N1090" s="120"/>
      <c r="O1090" s="120">
        <v>0</v>
      </c>
      <c r="P1090" s="120">
        <v>0</v>
      </c>
      <c r="Q1090" s="120">
        <v>225</v>
      </c>
      <c r="R1090" s="120">
        <v>0</v>
      </c>
      <c r="S1090" s="120">
        <v>0</v>
      </c>
      <c r="T1090" s="121">
        <f>SUM(H1090:S1090)</f>
        <v>2014</v>
      </c>
    </row>
    <row r="1091" spans="1:20" ht="12.75">
      <c r="A1091" s="108"/>
      <c r="B1091" s="127" t="s">
        <v>234</v>
      </c>
      <c r="C1091" s="128">
        <f>SUM(C1089:C1090)</f>
        <v>40370</v>
      </c>
      <c r="D1091" s="81"/>
      <c r="E1091" s="128">
        <f>SUM(E1089:E1090)</f>
        <v>2014</v>
      </c>
      <c r="F1091" s="128">
        <f>SUM(F1089:F1090)</f>
        <v>42384</v>
      </c>
      <c r="G1091" s="113"/>
      <c r="H1091" s="128">
        <f>SUM(H1089:H1090)</f>
        <v>383</v>
      </c>
      <c r="I1091" s="128">
        <f aca="true" t="shared" si="153" ref="I1091:T1091">SUM(I1089:I1090)</f>
        <v>546</v>
      </c>
      <c r="J1091" s="128">
        <f t="shared" si="153"/>
        <v>860</v>
      </c>
      <c r="K1091" s="128">
        <f t="shared" si="153"/>
        <v>0</v>
      </c>
      <c r="L1091" s="128">
        <f t="shared" si="153"/>
        <v>0</v>
      </c>
      <c r="M1091" s="128">
        <f t="shared" si="153"/>
        <v>0</v>
      </c>
      <c r="N1091" s="128">
        <f t="shared" si="153"/>
        <v>0</v>
      </c>
      <c r="O1091" s="128">
        <f t="shared" si="153"/>
        <v>0</v>
      </c>
      <c r="P1091" s="128">
        <f t="shared" si="153"/>
        <v>0</v>
      </c>
      <c r="Q1091" s="128">
        <f t="shared" si="153"/>
        <v>225</v>
      </c>
      <c r="R1091" s="128">
        <f t="shared" si="153"/>
        <v>0</v>
      </c>
      <c r="S1091" s="128">
        <f t="shared" si="153"/>
        <v>0</v>
      </c>
      <c r="T1091" s="128">
        <f t="shared" si="153"/>
        <v>2014</v>
      </c>
    </row>
    <row r="1092" spans="1:20" ht="12.75">
      <c r="A1092" s="100" t="s">
        <v>107</v>
      </c>
      <c r="B1092" s="104" t="s">
        <v>235</v>
      </c>
      <c r="C1092" s="103">
        <v>40370</v>
      </c>
      <c r="D1092" s="81"/>
      <c r="E1092" s="129">
        <f>F1092-C1092</f>
        <v>-38356</v>
      </c>
      <c r="F1092" s="129">
        <f>H1091+I1091+J1091+Q1091</f>
        <v>2014</v>
      </c>
      <c r="G1092" s="82"/>
      <c r="H1092" s="129">
        <f>H1091</f>
        <v>383</v>
      </c>
      <c r="I1092" s="129">
        <f>I1091</f>
        <v>546</v>
      </c>
      <c r="J1092" s="129">
        <f>J1091</f>
        <v>860</v>
      </c>
      <c r="K1092" s="129">
        <f aca="true" t="shared" si="154" ref="K1092:P1092">K1091</f>
        <v>0</v>
      </c>
      <c r="L1092" s="129">
        <f t="shared" si="154"/>
        <v>0</v>
      </c>
      <c r="M1092" s="129">
        <f t="shared" si="154"/>
        <v>0</v>
      </c>
      <c r="N1092" s="129">
        <f t="shared" si="154"/>
        <v>0</v>
      </c>
      <c r="O1092" s="129">
        <f t="shared" si="154"/>
        <v>0</v>
      </c>
      <c r="P1092" s="129">
        <f t="shared" si="154"/>
        <v>0</v>
      </c>
      <c r="Q1092" s="129">
        <f>Q1091</f>
        <v>225</v>
      </c>
      <c r="R1092" s="130"/>
      <c r="S1092" s="130"/>
      <c r="T1092" s="129">
        <f>SUM(H1092:S1092)</f>
        <v>2014</v>
      </c>
    </row>
    <row r="1093" spans="1:20" ht="12.75">
      <c r="A1093" s="100" t="s">
        <v>133</v>
      </c>
      <c r="B1093" s="104" t="s">
        <v>236</v>
      </c>
      <c r="C1093" s="102">
        <f>C1091-C1092</f>
        <v>0</v>
      </c>
      <c r="D1093" s="81"/>
      <c r="E1093" s="129">
        <f>F1093-C1093</f>
        <v>40370</v>
      </c>
      <c r="F1093" s="131">
        <f>F1091-F1092</f>
        <v>40370</v>
      </c>
      <c r="G1093" s="82"/>
      <c r="H1093" s="131">
        <f>H1091-H1092</f>
        <v>0</v>
      </c>
      <c r="I1093" s="131">
        <f aca="true" t="shared" si="155" ref="I1093:T1093">I1091-I1092</f>
        <v>0</v>
      </c>
      <c r="J1093" s="131">
        <f t="shared" si="155"/>
        <v>0</v>
      </c>
      <c r="K1093" s="131">
        <f t="shared" si="155"/>
        <v>0</v>
      </c>
      <c r="L1093" s="131">
        <f t="shared" si="155"/>
        <v>0</v>
      </c>
      <c r="M1093" s="131">
        <f t="shared" si="155"/>
        <v>0</v>
      </c>
      <c r="N1093" s="131">
        <f t="shared" si="155"/>
        <v>0</v>
      </c>
      <c r="O1093" s="131">
        <f t="shared" si="155"/>
        <v>0</v>
      </c>
      <c r="P1093" s="131">
        <f t="shared" si="155"/>
        <v>0</v>
      </c>
      <c r="Q1093" s="131">
        <f t="shared" si="155"/>
        <v>0</v>
      </c>
      <c r="R1093" s="131">
        <f t="shared" si="155"/>
        <v>0</v>
      </c>
      <c r="S1093" s="131">
        <f t="shared" si="155"/>
        <v>0</v>
      </c>
      <c r="T1093" s="131">
        <f t="shared" si="155"/>
        <v>0</v>
      </c>
    </row>
    <row r="1094" spans="1:20" ht="12.75">
      <c r="A1094" s="132"/>
      <c r="B1094" s="133"/>
      <c r="C1094" s="134"/>
      <c r="D1094" s="81"/>
      <c r="E1094" s="135"/>
      <c r="F1094" s="135"/>
      <c r="G1094" s="82"/>
      <c r="H1094" s="124"/>
      <c r="I1094" s="124"/>
      <c r="J1094" s="124"/>
      <c r="K1094" s="124"/>
      <c r="L1094" s="124"/>
      <c r="M1094" s="124"/>
      <c r="N1094" s="124"/>
      <c r="O1094" s="124"/>
      <c r="P1094" s="124"/>
      <c r="Q1094" s="124"/>
      <c r="R1094" s="124"/>
      <c r="S1094" s="124"/>
      <c r="T1094" s="124"/>
    </row>
    <row r="1095" spans="1:20" ht="12.75">
      <c r="A1095" s="136" t="s">
        <v>104</v>
      </c>
      <c r="B1095" s="137" t="s">
        <v>237</v>
      </c>
      <c r="C1095" s="138">
        <f>C1088-C1091</f>
        <v>46279</v>
      </c>
      <c r="D1095" s="81"/>
      <c r="E1095" s="138">
        <f>E1088-E1091</f>
        <v>-46279</v>
      </c>
      <c r="F1095" s="138">
        <f>F1088-F1091</f>
        <v>0</v>
      </c>
      <c r="G1095" s="113"/>
      <c r="H1095" s="138">
        <f>H1088-H1091</f>
        <v>15420</v>
      </c>
      <c r="I1095" s="138">
        <f aca="true" t="shared" si="156" ref="I1095:T1095">I1088-I1091</f>
        <v>3521</v>
      </c>
      <c r="J1095" s="138">
        <f t="shared" si="156"/>
        <v>13726</v>
      </c>
      <c r="K1095" s="138">
        <f t="shared" si="156"/>
        <v>0</v>
      </c>
      <c r="L1095" s="138">
        <f t="shared" si="156"/>
        <v>0</v>
      </c>
      <c r="M1095" s="138">
        <f t="shared" si="156"/>
        <v>0</v>
      </c>
      <c r="N1095" s="138">
        <f t="shared" si="156"/>
        <v>0</v>
      </c>
      <c r="O1095" s="138">
        <f t="shared" si="156"/>
        <v>0</v>
      </c>
      <c r="P1095" s="138">
        <f t="shared" si="156"/>
        <v>0</v>
      </c>
      <c r="Q1095" s="138">
        <f t="shared" si="156"/>
        <v>7703</v>
      </c>
      <c r="R1095" s="138">
        <f t="shared" si="156"/>
        <v>0</v>
      </c>
      <c r="S1095" s="138">
        <f t="shared" si="156"/>
        <v>0</v>
      </c>
      <c r="T1095" s="138">
        <f t="shared" si="156"/>
        <v>40370</v>
      </c>
    </row>
    <row r="1096" spans="1:20" ht="12.75">
      <c r="A1096" s="74" t="s">
        <v>184</v>
      </c>
      <c r="B1096" s="90" t="s">
        <v>238</v>
      </c>
      <c r="C1096" s="139">
        <v>46279</v>
      </c>
      <c r="D1096" s="81"/>
      <c r="E1096" s="139">
        <v>0</v>
      </c>
      <c r="F1096" s="129">
        <f>C1096+E1096</f>
        <v>46279</v>
      </c>
      <c r="G1096" s="82"/>
      <c r="H1096" s="139"/>
      <c r="I1096" s="139"/>
      <c r="J1096" s="139"/>
      <c r="K1096" s="139"/>
      <c r="L1096" s="139"/>
      <c r="M1096" s="139"/>
      <c r="N1096" s="139"/>
      <c r="O1096" s="139"/>
      <c r="P1096" s="139"/>
      <c r="Q1096" s="139"/>
      <c r="R1096" s="139"/>
      <c r="S1096" s="139"/>
      <c r="T1096" s="139"/>
    </row>
    <row r="1097" spans="1:20" ht="12.75">
      <c r="A1097" s="100" t="s">
        <v>185</v>
      </c>
      <c r="B1097" s="104" t="s">
        <v>239</v>
      </c>
      <c r="C1097" s="102">
        <f>C1095-C1096</f>
        <v>0</v>
      </c>
      <c r="D1097" s="81"/>
      <c r="E1097" s="102">
        <f>E1095-E1096</f>
        <v>-46279</v>
      </c>
      <c r="F1097" s="129">
        <f>C1097+E1097</f>
        <v>-46279</v>
      </c>
      <c r="G1097" s="82"/>
      <c r="H1097" s="102">
        <f>H1095-H1096</f>
        <v>15420</v>
      </c>
      <c r="I1097" s="102">
        <f aca="true" t="shared" si="157" ref="I1097:T1097">I1095-I1096</f>
        <v>3521</v>
      </c>
      <c r="J1097" s="102">
        <f t="shared" si="157"/>
        <v>13726</v>
      </c>
      <c r="K1097" s="102">
        <f t="shared" si="157"/>
        <v>0</v>
      </c>
      <c r="L1097" s="102">
        <f t="shared" si="157"/>
        <v>0</v>
      </c>
      <c r="M1097" s="102">
        <f t="shared" si="157"/>
        <v>0</v>
      </c>
      <c r="N1097" s="102">
        <f t="shared" si="157"/>
        <v>0</v>
      </c>
      <c r="O1097" s="102">
        <f t="shared" si="157"/>
        <v>0</v>
      </c>
      <c r="P1097" s="102">
        <f t="shared" si="157"/>
        <v>0</v>
      </c>
      <c r="Q1097" s="102">
        <f t="shared" si="157"/>
        <v>7703</v>
      </c>
      <c r="R1097" s="102">
        <f t="shared" si="157"/>
        <v>0</v>
      </c>
      <c r="S1097" s="102">
        <f t="shared" si="157"/>
        <v>0</v>
      </c>
      <c r="T1097" s="102">
        <f t="shared" si="157"/>
        <v>40370</v>
      </c>
    </row>
    <row r="1098" spans="1:20" ht="12.75">
      <c r="A1098" s="140"/>
      <c r="B1098" s="141" t="s">
        <v>240</v>
      </c>
      <c r="C1098" s="142">
        <f>C1079+C1081+C1084+C1087</f>
        <v>62396</v>
      </c>
      <c r="D1098" s="143"/>
      <c r="E1098" s="144">
        <f>E1079+E1081+E1084+E1087</f>
        <v>-44265</v>
      </c>
      <c r="F1098" s="144">
        <f>SUM(C1098:E1098)</f>
        <v>18131</v>
      </c>
      <c r="G1098" s="145"/>
      <c r="H1098" s="146"/>
      <c r="I1098" s="146"/>
      <c r="J1098" s="146"/>
      <c r="K1098" s="146"/>
      <c r="L1098" s="146"/>
      <c r="M1098" s="146"/>
      <c r="N1098" s="146"/>
      <c r="O1098" s="146"/>
      <c r="P1098" s="146"/>
      <c r="Q1098" s="146"/>
      <c r="R1098" s="146"/>
      <c r="S1098" s="146"/>
      <c r="T1098" s="146"/>
    </row>
    <row r="1099" spans="1:20" ht="12.75">
      <c r="A1099" s="136"/>
      <c r="B1099" s="147" t="s">
        <v>241</v>
      </c>
      <c r="C1099" s="148"/>
      <c r="D1099" s="143"/>
      <c r="E1099" s="148"/>
      <c r="F1099" s="138">
        <f>IF(F1098&gt;0,F1098,0)</f>
        <v>18131</v>
      </c>
      <c r="G1099" s="146"/>
      <c r="H1099" s="111"/>
      <c r="I1099" s="111"/>
      <c r="J1099" s="111"/>
      <c r="K1099" s="111"/>
      <c r="L1099" s="111"/>
      <c r="M1099" s="111"/>
      <c r="N1099" s="111"/>
      <c r="O1099" s="111"/>
      <c r="P1099" s="111"/>
      <c r="Q1099" s="111"/>
      <c r="R1099" s="111"/>
      <c r="S1099" s="111"/>
      <c r="T1099" s="111"/>
    </row>
    <row r="1100" spans="1:20" ht="12.75">
      <c r="A1100" s="136"/>
      <c r="B1100" s="147" t="s">
        <v>242</v>
      </c>
      <c r="C1100" s="150"/>
      <c r="D1100" s="167"/>
      <c r="E1100" s="164"/>
      <c r="F1100" s="138">
        <f>IF(F1098&lt;0,-F1098,0)</f>
        <v>0</v>
      </c>
      <c r="G1100" s="146"/>
      <c r="H1100" s="93"/>
      <c r="I1100" s="93"/>
      <c r="J1100" s="93"/>
      <c r="K1100" s="93"/>
      <c r="L1100" s="93"/>
      <c r="M1100" s="93"/>
      <c r="N1100" s="93"/>
      <c r="O1100" s="93"/>
      <c r="P1100" s="93"/>
      <c r="Q1100" s="93"/>
      <c r="R1100" s="93"/>
      <c r="S1100" s="93"/>
      <c r="T1100" s="93"/>
    </row>
    <row r="1101" spans="1:20" ht="12.75">
      <c r="A1101" s="74"/>
      <c r="B1101" s="74"/>
      <c r="C1101" s="75" t="s">
        <v>270</v>
      </c>
      <c r="D1101" s="75"/>
      <c r="E1101" s="76" t="s">
        <v>194</v>
      </c>
      <c r="F1101" s="76" t="s">
        <v>176</v>
      </c>
      <c r="G1101" s="76"/>
      <c r="H1101" s="77" t="s">
        <v>114</v>
      </c>
      <c r="I1101" s="77" t="s">
        <v>115</v>
      </c>
      <c r="J1101" s="77" t="s">
        <v>116</v>
      </c>
      <c r="K1101" s="77" t="s">
        <v>170</v>
      </c>
      <c r="L1101" s="77"/>
      <c r="M1101" s="77" t="s">
        <v>171</v>
      </c>
      <c r="N1101" s="77"/>
      <c r="O1101" s="77" t="s">
        <v>169</v>
      </c>
      <c r="P1101" s="77" t="s">
        <v>97</v>
      </c>
      <c r="Q1101" s="77" t="s">
        <v>118</v>
      </c>
      <c r="R1101" s="77" t="s">
        <v>119</v>
      </c>
      <c r="S1101" s="77" t="s">
        <v>120</v>
      </c>
      <c r="T1101" s="77" t="s">
        <v>112</v>
      </c>
    </row>
    <row r="1102" spans="1:20" ht="12.75">
      <c r="A1102" s="79" t="s">
        <v>195</v>
      </c>
      <c r="B1102" s="80" t="s">
        <v>294</v>
      </c>
      <c r="C1102" s="81" t="s">
        <v>197</v>
      </c>
      <c r="D1102" s="81"/>
      <c r="E1102" s="82" t="s">
        <v>198</v>
      </c>
      <c r="F1102" s="82" t="s">
        <v>199</v>
      </c>
      <c r="G1102" s="82"/>
      <c r="H1102" s="83" t="s">
        <v>121</v>
      </c>
      <c r="I1102" s="83" t="s">
        <v>122</v>
      </c>
      <c r="J1102" s="83" t="s">
        <v>172</v>
      </c>
      <c r="K1102" s="83" t="s">
        <v>124</v>
      </c>
      <c r="L1102" s="83"/>
      <c r="M1102" s="83" t="s">
        <v>173</v>
      </c>
      <c r="N1102" s="83"/>
      <c r="O1102" s="83" t="s">
        <v>163</v>
      </c>
      <c r="P1102" s="83" t="s">
        <v>200</v>
      </c>
      <c r="Q1102" s="83" t="s">
        <v>126</v>
      </c>
      <c r="R1102" s="83" t="s">
        <v>123</v>
      </c>
      <c r="S1102" s="83" t="s">
        <v>123</v>
      </c>
      <c r="T1102" s="83" t="s">
        <v>174</v>
      </c>
    </row>
    <row r="1103" spans="1:20" ht="12.75">
      <c r="A1103" s="84" t="s">
        <v>201</v>
      </c>
      <c r="B1103" s="85">
        <v>398172</v>
      </c>
      <c r="C1103" s="86" t="s">
        <v>202</v>
      </c>
      <c r="D1103" s="81"/>
      <c r="E1103" s="82" t="s">
        <v>180</v>
      </c>
      <c r="F1103" s="87" t="s">
        <v>177</v>
      </c>
      <c r="G1103" s="82"/>
      <c r="H1103" s="88"/>
      <c r="I1103" s="89" t="s">
        <v>127</v>
      </c>
      <c r="J1103" s="88"/>
      <c r="K1103" s="83" t="s">
        <v>123</v>
      </c>
      <c r="L1103" s="83"/>
      <c r="M1103" s="89" t="s">
        <v>98</v>
      </c>
      <c r="N1103" s="89"/>
      <c r="O1103" s="89"/>
      <c r="P1103" s="89"/>
      <c r="Q1103" s="89" t="s">
        <v>175</v>
      </c>
      <c r="R1103" s="89" t="s">
        <v>128</v>
      </c>
      <c r="S1103" s="89" t="s">
        <v>128</v>
      </c>
      <c r="T1103" s="89"/>
    </row>
    <row r="1104" spans="1:20" ht="12.75">
      <c r="A1104" s="74" t="s">
        <v>5</v>
      </c>
      <c r="B1104" s="90" t="s">
        <v>203</v>
      </c>
      <c r="C1104" s="91"/>
      <c r="D1104" s="92"/>
      <c r="E1104" s="93"/>
      <c r="F1104" s="94"/>
      <c r="G1104" s="82"/>
      <c r="H1104" s="93"/>
      <c r="I1104" s="93"/>
      <c r="J1104" s="93"/>
      <c r="K1104" s="93"/>
      <c r="L1104" s="93"/>
      <c r="M1104" s="93"/>
      <c r="N1104" s="93"/>
      <c r="O1104" s="93"/>
      <c r="P1104" s="93"/>
      <c r="Q1104" s="93"/>
      <c r="R1104" s="93"/>
      <c r="S1104" s="93"/>
      <c r="T1104" s="93"/>
    </row>
    <row r="1105" spans="1:20" ht="12.75">
      <c r="A1105" s="95" t="s">
        <v>60</v>
      </c>
      <c r="B1105" s="96" t="s">
        <v>204</v>
      </c>
      <c r="C1105" s="97">
        <v>875</v>
      </c>
      <c r="D1105" s="92"/>
      <c r="E1105" s="98"/>
      <c r="F1105" s="99"/>
      <c r="G1105" s="82"/>
      <c r="H1105" s="98"/>
      <c r="I1105" s="98"/>
      <c r="J1105" s="98"/>
      <c r="K1105" s="98"/>
      <c r="L1105" s="98"/>
      <c r="M1105" s="98"/>
      <c r="N1105" s="98"/>
      <c r="O1105" s="98"/>
      <c r="P1105" s="98"/>
      <c r="Q1105" s="98"/>
      <c r="R1105" s="98"/>
      <c r="S1105" s="98"/>
      <c r="T1105" s="98"/>
    </row>
    <row r="1106" spans="1:20" ht="12.75">
      <c r="A1106" s="95" t="s">
        <v>61</v>
      </c>
      <c r="B1106" s="96" t="s">
        <v>205</v>
      </c>
      <c r="C1106" s="97">
        <v>0</v>
      </c>
      <c r="D1106" s="92"/>
      <c r="E1106" s="98"/>
      <c r="F1106" s="99"/>
      <c r="G1106" s="82"/>
      <c r="H1106" s="98"/>
      <c r="I1106" s="98"/>
      <c r="J1106" s="98"/>
      <c r="K1106" s="98"/>
      <c r="L1106" s="98"/>
      <c r="M1106" s="98"/>
      <c r="N1106" s="98"/>
      <c r="O1106" s="98"/>
      <c r="P1106" s="98"/>
      <c r="Q1106" s="98"/>
      <c r="R1106" s="98"/>
      <c r="S1106" s="98"/>
      <c r="T1106" s="98"/>
    </row>
    <row r="1107" spans="1:20" ht="12.75">
      <c r="A1107" s="100" t="s">
        <v>64</v>
      </c>
      <c r="B1107" s="101" t="s">
        <v>206</v>
      </c>
      <c r="C1107" s="102">
        <f>SUM(C1105:C1106)</f>
        <v>875</v>
      </c>
      <c r="D1107" s="92"/>
      <c r="E1107" s="98"/>
      <c r="F1107" s="99"/>
      <c r="G1107" s="82"/>
      <c r="H1107" s="98"/>
      <c r="I1107" s="98"/>
      <c r="J1107" s="98"/>
      <c r="K1107" s="98"/>
      <c r="L1107" s="98"/>
      <c r="M1107" s="98"/>
      <c r="N1107" s="98"/>
      <c r="O1107" s="98"/>
      <c r="P1107" s="98"/>
      <c r="Q1107" s="98"/>
      <c r="R1107" s="98"/>
      <c r="S1107" s="98"/>
      <c r="T1107" s="98"/>
    </row>
    <row r="1108" spans="1:20" ht="12.75">
      <c r="A1108" s="100" t="s">
        <v>66</v>
      </c>
      <c r="B1108" s="101" t="s">
        <v>207</v>
      </c>
      <c r="C1108" s="103">
        <v>0</v>
      </c>
      <c r="D1108" s="92"/>
      <c r="E1108" s="98"/>
      <c r="F1108" s="99"/>
      <c r="G1108" s="82"/>
      <c r="H1108" s="98"/>
      <c r="I1108" s="98"/>
      <c r="J1108" s="98"/>
      <c r="K1108" s="98"/>
      <c r="L1108" s="98"/>
      <c r="M1108" s="98"/>
      <c r="N1108" s="98"/>
      <c r="O1108" s="98"/>
      <c r="P1108" s="98"/>
      <c r="Q1108" s="98"/>
      <c r="R1108" s="98"/>
      <c r="S1108" s="98"/>
      <c r="T1108" s="98"/>
    </row>
    <row r="1109" spans="1:20" ht="12.75">
      <c r="A1109" s="95" t="s">
        <v>63</v>
      </c>
      <c r="B1109" s="96" t="s">
        <v>208</v>
      </c>
      <c r="C1109" s="97">
        <v>457</v>
      </c>
      <c r="D1109" s="92"/>
      <c r="E1109" s="98"/>
      <c r="F1109" s="99"/>
      <c r="G1109" s="82"/>
      <c r="H1109" s="98"/>
      <c r="I1109" s="98"/>
      <c r="J1109" s="98"/>
      <c r="K1109" s="98"/>
      <c r="L1109" s="98"/>
      <c r="M1109" s="98"/>
      <c r="N1109" s="98"/>
      <c r="O1109" s="98"/>
      <c r="P1109" s="98"/>
      <c r="Q1109" s="98"/>
      <c r="R1109" s="98"/>
      <c r="S1109" s="98"/>
      <c r="T1109" s="98"/>
    </row>
    <row r="1110" spans="1:20" ht="12.75">
      <c r="A1110" s="95" t="s">
        <v>113</v>
      </c>
      <c r="B1110" s="96" t="s">
        <v>209</v>
      </c>
      <c r="C1110" s="97">
        <v>0</v>
      </c>
      <c r="D1110" s="92"/>
      <c r="E1110" s="98"/>
      <c r="F1110" s="99"/>
      <c r="G1110" s="82"/>
      <c r="H1110" s="98"/>
      <c r="I1110" s="98"/>
      <c r="J1110" s="98"/>
      <c r="K1110" s="98"/>
      <c r="L1110" s="98"/>
      <c r="M1110" s="98"/>
      <c r="N1110" s="98"/>
      <c r="O1110" s="98"/>
      <c r="P1110" s="98"/>
      <c r="Q1110" s="98"/>
      <c r="R1110" s="98"/>
      <c r="S1110" s="98"/>
      <c r="T1110" s="98"/>
    </row>
    <row r="1111" spans="1:20" ht="12.75">
      <c r="A1111" s="95" t="s">
        <v>12</v>
      </c>
      <c r="B1111" s="96" t="s">
        <v>210</v>
      </c>
      <c r="C1111" s="97">
        <v>0</v>
      </c>
      <c r="D1111" s="92"/>
      <c r="E1111" s="98"/>
      <c r="F1111" s="99"/>
      <c r="G1111" s="82"/>
      <c r="H1111" s="98"/>
      <c r="I1111" s="98"/>
      <c r="J1111" s="98"/>
      <c r="K1111" s="98"/>
      <c r="L1111" s="98"/>
      <c r="M1111" s="98"/>
      <c r="N1111" s="98"/>
      <c r="O1111" s="98"/>
      <c r="P1111" s="98"/>
      <c r="Q1111" s="98"/>
      <c r="R1111" s="98"/>
      <c r="S1111" s="98"/>
      <c r="T1111" s="98"/>
    </row>
    <row r="1112" spans="1:20" ht="12.75">
      <c r="A1112" s="100" t="s">
        <v>14</v>
      </c>
      <c r="B1112" s="101" t="s">
        <v>211</v>
      </c>
      <c r="C1112" s="102">
        <f>SUM(C1109:C1111)</f>
        <v>457</v>
      </c>
      <c r="D1112" s="92"/>
      <c r="E1112" s="98"/>
      <c r="F1112" s="99"/>
      <c r="G1112" s="82"/>
      <c r="H1112" s="98"/>
      <c r="I1112" s="98"/>
      <c r="J1112" s="98"/>
      <c r="K1112" s="98"/>
      <c r="L1112" s="98"/>
      <c r="M1112" s="98"/>
      <c r="N1112" s="98"/>
      <c r="O1112" s="98"/>
      <c r="P1112" s="98"/>
      <c r="Q1112" s="98"/>
      <c r="R1112" s="98"/>
      <c r="S1112" s="98"/>
      <c r="T1112" s="98"/>
    </row>
    <row r="1113" spans="1:20" ht="12.75">
      <c r="A1113" s="95" t="s">
        <v>16</v>
      </c>
      <c r="B1113" s="96" t="s">
        <v>212</v>
      </c>
      <c r="C1113" s="97">
        <v>0</v>
      </c>
      <c r="D1113" s="92"/>
      <c r="E1113" s="98"/>
      <c r="F1113" s="99"/>
      <c r="G1113" s="82"/>
      <c r="H1113" s="98"/>
      <c r="I1113" s="98"/>
      <c r="J1113" s="98"/>
      <c r="K1113" s="98"/>
      <c r="L1113" s="98"/>
      <c r="M1113" s="98"/>
      <c r="N1113" s="98"/>
      <c r="O1113" s="98"/>
      <c r="P1113" s="98"/>
      <c r="Q1113" s="98"/>
      <c r="R1113" s="98"/>
      <c r="S1113" s="98"/>
      <c r="T1113" s="98"/>
    </row>
    <row r="1114" spans="1:20" ht="12.75">
      <c r="A1114" s="95" t="s">
        <v>17</v>
      </c>
      <c r="B1114" s="96" t="s">
        <v>213</v>
      </c>
      <c r="C1114" s="97">
        <v>0</v>
      </c>
      <c r="D1114" s="92"/>
      <c r="E1114" s="98"/>
      <c r="F1114" s="99"/>
      <c r="G1114" s="82"/>
      <c r="H1114" s="98"/>
      <c r="I1114" s="98"/>
      <c r="J1114" s="98"/>
      <c r="K1114" s="98"/>
      <c r="L1114" s="98"/>
      <c r="M1114" s="98"/>
      <c r="N1114" s="98"/>
      <c r="O1114" s="98"/>
      <c r="P1114" s="98"/>
      <c r="Q1114" s="98"/>
      <c r="R1114" s="98"/>
      <c r="S1114" s="98"/>
      <c r="T1114" s="98"/>
    </row>
    <row r="1115" spans="1:20" ht="12.75">
      <c r="A1115" s="95" t="s">
        <v>19</v>
      </c>
      <c r="B1115" s="96" t="s">
        <v>214</v>
      </c>
      <c r="C1115" s="97">
        <v>0</v>
      </c>
      <c r="D1115" s="92"/>
      <c r="E1115" s="98"/>
      <c r="F1115" s="99"/>
      <c r="G1115" s="82"/>
      <c r="H1115" s="98"/>
      <c r="I1115" s="98"/>
      <c r="J1115" s="98"/>
      <c r="K1115" s="98"/>
      <c r="L1115" s="98"/>
      <c r="M1115" s="98"/>
      <c r="N1115" s="98"/>
      <c r="O1115" s="98"/>
      <c r="P1115" s="98"/>
      <c r="Q1115" s="98"/>
      <c r="R1115" s="98"/>
      <c r="S1115" s="98"/>
      <c r="T1115" s="98"/>
    </row>
    <row r="1116" spans="1:20" ht="12.75">
      <c r="A1116" s="100" t="s">
        <v>20</v>
      </c>
      <c r="B1116" s="101" t="s">
        <v>215</v>
      </c>
      <c r="C1116" s="102">
        <f>SUM(C1113:C1115)</f>
        <v>0</v>
      </c>
      <c r="D1116" s="92"/>
      <c r="E1116" s="98"/>
      <c r="F1116" s="99"/>
      <c r="G1116" s="82"/>
      <c r="H1116" s="98"/>
      <c r="I1116" s="98"/>
      <c r="J1116" s="98"/>
      <c r="K1116" s="98"/>
      <c r="L1116" s="98"/>
      <c r="M1116" s="98"/>
      <c r="N1116" s="98"/>
      <c r="O1116" s="98"/>
      <c r="P1116" s="98"/>
      <c r="Q1116" s="98"/>
      <c r="R1116" s="98"/>
      <c r="S1116" s="98"/>
      <c r="T1116" s="98"/>
    </row>
    <row r="1117" spans="1:20" ht="12.75">
      <c r="A1117" s="100" t="s">
        <v>21</v>
      </c>
      <c r="B1117" s="101" t="s">
        <v>216</v>
      </c>
      <c r="C1117" s="102">
        <f>C1112-C1116</f>
        <v>457</v>
      </c>
      <c r="D1117" s="92"/>
      <c r="E1117" s="98"/>
      <c r="F1117" s="99"/>
      <c r="G1117" s="82"/>
      <c r="H1117" s="98"/>
      <c r="I1117" s="98"/>
      <c r="J1117" s="98"/>
      <c r="K1117" s="98"/>
      <c r="L1117" s="98"/>
      <c r="M1117" s="98"/>
      <c r="N1117" s="98"/>
      <c r="O1117" s="98"/>
      <c r="P1117" s="98"/>
      <c r="Q1117" s="98"/>
      <c r="R1117" s="98"/>
      <c r="S1117" s="98"/>
      <c r="T1117" s="98"/>
    </row>
    <row r="1118" spans="1:20" ht="12.75">
      <c r="A1118" s="95" t="s">
        <v>22</v>
      </c>
      <c r="B1118" s="96" t="s">
        <v>217</v>
      </c>
      <c r="C1118" s="97">
        <v>0</v>
      </c>
      <c r="D1118" s="92"/>
      <c r="E1118" s="98"/>
      <c r="F1118" s="99"/>
      <c r="G1118" s="82"/>
      <c r="H1118" s="98"/>
      <c r="I1118" s="98"/>
      <c r="J1118" s="98"/>
      <c r="K1118" s="98"/>
      <c r="L1118" s="98"/>
      <c r="M1118" s="98"/>
      <c r="N1118" s="98"/>
      <c r="O1118" s="98"/>
      <c r="P1118" s="98"/>
      <c r="Q1118" s="98"/>
      <c r="R1118" s="98"/>
      <c r="S1118" s="98"/>
      <c r="T1118" s="98"/>
    </row>
    <row r="1119" spans="1:20" ht="12.75">
      <c r="A1119" s="95" t="s">
        <v>23</v>
      </c>
      <c r="B1119" s="96" t="s">
        <v>218</v>
      </c>
      <c r="C1119" s="97">
        <v>0</v>
      </c>
      <c r="D1119" s="92"/>
      <c r="E1119" s="98"/>
      <c r="F1119" s="99"/>
      <c r="G1119" s="82"/>
      <c r="H1119" s="98"/>
      <c r="I1119" s="98"/>
      <c r="J1119" s="98"/>
      <c r="K1119" s="98"/>
      <c r="L1119" s="98"/>
      <c r="M1119" s="98"/>
      <c r="N1119" s="98"/>
      <c r="O1119" s="98"/>
      <c r="P1119" s="98"/>
      <c r="Q1119" s="98"/>
      <c r="R1119" s="98"/>
      <c r="S1119" s="98"/>
      <c r="T1119" s="98"/>
    </row>
    <row r="1120" spans="1:20" ht="12.75">
      <c r="A1120" s="100" t="s">
        <v>24</v>
      </c>
      <c r="B1120" s="104" t="s">
        <v>219</v>
      </c>
      <c r="C1120" s="102">
        <f>SUM(C1118:C1119)</f>
        <v>0</v>
      </c>
      <c r="D1120" s="92"/>
      <c r="E1120" s="98"/>
      <c r="F1120" s="99"/>
      <c r="G1120" s="82"/>
      <c r="H1120" s="98"/>
      <c r="I1120" s="98"/>
      <c r="J1120" s="98"/>
      <c r="K1120" s="98"/>
      <c r="L1120" s="98"/>
      <c r="M1120" s="98"/>
      <c r="N1120" s="98"/>
      <c r="O1120" s="98"/>
      <c r="P1120" s="98"/>
      <c r="Q1120" s="98"/>
      <c r="R1120" s="98"/>
      <c r="S1120" s="98"/>
      <c r="T1120" s="98"/>
    </row>
    <row r="1121" spans="1:20" ht="12.75">
      <c r="A1121" s="100" t="s">
        <v>25</v>
      </c>
      <c r="B1121" s="104" t="s">
        <v>220</v>
      </c>
      <c r="C1121" s="103">
        <v>0</v>
      </c>
      <c r="D1121" s="92"/>
      <c r="E1121" s="98"/>
      <c r="F1121" s="99"/>
      <c r="G1121" s="82"/>
      <c r="H1121" s="98"/>
      <c r="I1121" s="98"/>
      <c r="J1121" s="98"/>
      <c r="K1121" s="98"/>
      <c r="L1121" s="98"/>
      <c r="M1121" s="98"/>
      <c r="N1121" s="98"/>
      <c r="O1121" s="98"/>
      <c r="P1121" s="98"/>
      <c r="Q1121" s="98"/>
      <c r="R1121" s="98"/>
      <c r="S1121" s="98"/>
      <c r="T1121" s="98"/>
    </row>
    <row r="1122" spans="1:20" ht="12.75">
      <c r="A1122" s="100" t="s">
        <v>26</v>
      </c>
      <c r="B1122" s="101" t="s">
        <v>221</v>
      </c>
      <c r="C1122" s="105">
        <f>C1107+C1108+C1117-C1120-C1121</f>
        <v>1332</v>
      </c>
      <c r="D1122" s="92"/>
      <c r="E1122" s="98"/>
      <c r="F1122" s="99"/>
      <c r="G1122" s="82"/>
      <c r="H1122" s="98"/>
      <c r="I1122" s="98"/>
      <c r="J1122" s="98"/>
      <c r="K1122" s="98"/>
      <c r="L1122" s="98"/>
      <c r="M1122" s="98"/>
      <c r="N1122" s="98"/>
      <c r="O1122" s="98"/>
      <c r="P1122" s="98"/>
      <c r="Q1122" s="98"/>
      <c r="R1122" s="98"/>
      <c r="S1122" s="98"/>
      <c r="T1122" s="98"/>
    </row>
    <row r="1123" spans="1:20" ht="12.75">
      <c r="A1123" s="95" t="s">
        <v>28</v>
      </c>
      <c r="B1123" s="96" t="s">
        <v>222</v>
      </c>
      <c r="C1123" s="97">
        <v>-536</v>
      </c>
      <c r="D1123" s="92"/>
      <c r="E1123" s="98"/>
      <c r="F1123" s="99"/>
      <c r="G1123" s="82"/>
      <c r="H1123" s="98"/>
      <c r="I1123" s="98"/>
      <c r="J1123" s="98"/>
      <c r="K1123" s="98"/>
      <c r="L1123" s="98"/>
      <c r="M1123" s="98"/>
      <c r="N1123" s="98"/>
      <c r="O1123" s="98"/>
      <c r="P1123" s="98"/>
      <c r="Q1123" s="98"/>
      <c r="R1123" s="98"/>
      <c r="S1123" s="98"/>
      <c r="T1123" s="98"/>
    </row>
    <row r="1124" spans="1:20" ht="12.75">
      <c r="A1124" s="95" t="s">
        <v>29</v>
      </c>
      <c r="B1124" s="96" t="s">
        <v>223</v>
      </c>
      <c r="C1124" s="97">
        <v>0</v>
      </c>
      <c r="D1124" s="92"/>
      <c r="E1124" s="98"/>
      <c r="F1124" s="99"/>
      <c r="G1124" s="82"/>
      <c r="H1124" s="98"/>
      <c r="I1124" s="98"/>
      <c r="J1124" s="98"/>
      <c r="K1124" s="98"/>
      <c r="L1124" s="98"/>
      <c r="M1124" s="98"/>
      <c r="N1124" s="98"/>
      <c r="O1124" s="98"/>
      <c r="P1124" s="98"/>
      <c r="Q1124" s="98"/>
      <c r="R1124" s="98"/>
      <c r="S1124" s="98"/>
      <c r="T1124" s="98"/>
    </row>
    <row r="1125" spans="1:20" ht="12.75">
      <c r="A1125" s="95" t="s">
        <v>34</v>
      </c>
      <c r="B1125" s="96" t="s">
        <v>224</v>
      </c>
      <c r="C1125" s="97">
        <v>0</v>
      </c>
      <c r="D1125" s="92"/>
      <c r="E1125" s="98"/>
      <c r="F1125" s="99"/>
      <c r="G1125" s="82"/>
      <c r="H1125" s="98"/>
      <c r="I1125" s="98"/>
      <c r="J1125" s="98"/>
      <c r="K1125" s="98"/>
      <c r="L1125" s="98"/>
      <c r="M1125" s="98"/>
      <c r="N1125" s="98"/>
      <c r="O1125" s="98"/>
      <c r="P1125" s="98"/>
      <c r="Q1125" s="98"/>
      <c r="R1125" s="98"/>
      <c r="S1125" s="98"/>
      <c r="T1125" s="98"/>
    </row>
    <row r="1126" spans="1:20" ht="12.75">
      <c r="A1126" s="95" t="s">
        <v>35</v>
      </c>
      <c r="B1126" s="96" t="s">
        <v>225</v>
      </c>
      <c r="C1126" s="97">
        <v>0</v>
      </c>
      <c r="D1126" s="92"/>
      <c r="E1126" s="98"/>
      <c r="F1126" s="99"/>
      <c r="G1126" s="82"/>
      <c r="H1126" s="98"/>
      <c r="I1126" s="98"/>
      <c r="J1126" s="98"/>
      <c r="K1126" s="98"/>
      <c r="L1126" s="98"/>
      <c r="M1126" s="98"/>
      <c r="N1126" s="98"/>
      <c r="O1126" s="98"/>
      <c r="P1126" s="98"/>
      <c r="Q1126" s="98"/>
      <c r="R1126" s="98"/>
      <c r="S1126" s="98"/>
      <c r="T1126" s="98"/>
    </row>
    <row r="1127" spans="1:20" ht="12.75">
      <c r="A1127" s="100" t="s">
        <v>67</v>
      </c>
      <c r="B1127" s="104" t="s">
        <v>226</v>
      </c>
      <c r="C1127" s="106">
        <f>SUM(C1123:C1126)</f>
        <v>-536</v>
      </c>
      <c r="D1127" s="92"/>
      <c r="E1127" s="98"/>
      <c r="F1127" s="99"/>
      <c r="G1127" s="82"/>
      <c r="H1127" s="98"/>
      <c r="I1127" s="98"/>
      <c r="J1127" s="98"/>
      <c r="K1127" s="98"/>
      <c r="L1127" s="98"/>
      <c r="M1127" s="98"/>
      <c r="N1127" s="98"/>
      <c r="O1127" s="98"/>
      <c r="P1127" s="98"/>
      <c r="Q1127" s="98"/>
      <c r="R1127" s="98"/>
      <c r="S1127" s="98"/>
      <c r="T1127" s="98"/>
    </row>
    <row r="1128" spans="1:20" ht="12.75">
      <c r="A1128" s="95" t="s">
        <v>102</v>
      </c>
      <c r="B1128" s="96" t="s">
        <v>227</v>
      </c>
      <c r="C1128" s="107">
        <v>-796</v>
      </c>
      <c r="D1128" s="92"/>
      <c r="E1128" s="98"/>
      <c r="F1128" s="99"/>
      <c r="G1128" s="82"/>
      <c r="H1128" s="98"/>
      <c r="I1128" s="98"/>
      <c r="J1128" s="98"/>
      <c r="K1128" s="98"/>
      <c r="L1128" s="98"/>
      <c r="M1128" s="98"/>
      <c r="N1128" s="98"/>
      <c r="O1128" s="98"/>
      <c r="P1128" s="98"/>
      <c r="Q1128" s="98"/>
      <c r="R1128" s="98"/>
      <c r="S1128" s="98"/>
      <c r="T1128" s="98"/>
    </row>
    <row r="1129" spans="1:20" ht="12.75">
      <c r="A1129" s="108" t="s">
        <v>129</v>
      </c>
      <c r="B1129" s="109" t="s">
        <v>228</v>
      </c>
      <c r="C1129" s="110">
        <f>C1122+C1127+C1128</f>
        <v>0</v>
      </c>
      <c r="D1129" s="92"/>
      <c r="E1129" s="111"/>
      <c r="F1129" s="112">
        <f>C1129</f>
        <v>0</v>
      </c>
      <c r="G1129" s="113"/>
      <c r="H1129" s="114">
        <v>0</v>
      </c>
      <c r="I1129" s="114">
        <v>0</v>
      </c>
      <c r="J1129" s="114">
        <v>0</v>
      </c>
      <c r="K1129" s="114"/>
      <c r="L1129" s="114"/>
      <c r="M1129" s="114"/>
      <c r="N1129" s="114"/>
      <c r="O1129" s="114">
        <v>0</v>
      </c>
      <c r="P1129" s="114">
        <v>0</v>
      </c>
      <c r="Q1129" s="114">
        <v>0</v>
      </c>
      <c r="R1129" s="114">
        <v>0</v>
      </c>
      <c r="S1129" s="114">
        <v>0</v>
      </c>
      <c r="T1129" s="112">
        <f>SUM(H1129:S1129)</f>
        <v>0</v>
      </c>
    </row>
    <row r="1130" spans="1:20" ht="12.75">
      <c r="A1130" s="95" t="s">
        <v>130</v>
      </c>
      <c r="B1130" s="96" t="s">
        <v>229</v>
      </c>
      <c r="C1130" s="97">
        <v>0</v>
      </c>
      <c r="D1130" s="92"/>
      <c r="E1130" s="115"/>
      <c r="F1130" s="116"/>
      <c r="G1130" s="117"/>
      <c r="H1130" s="91"/>
      <c r="I1130" s="91"/>
      <c r="J1130" s="91"/>
      <c r="K1130" s="91"/>
      <c r="L1130" s="91"/>
      <c r="M1130" s="91"/>
      <c r="N1130" s="91"/>
      <c r="O1130" s="91"/>
      <c r="P1130" s="91"/>
      <c r="Q1130" s="91"/>
      <c r="R1130" s="91"/>
      <c r="S1130" s="91"/>
      <c r="T1130" s="91"/>
    </row>
    <row r="1131" spans="1:20" ht="12.75">
      <c r="A1131" s="95" t="s">
        <v>131</v>
      </c>
      <c r="B1131" s="96" t="s">
        <v>230</v>
      </c>
      <c r="C1131" s="97">
        <v>0</v>
      </c>
      <c r="D1131" s="92"/>
      <c r="E1131" s="118">
        <v>4491</v>
      </c>
      <c r="F1131" s="119">
        <f>E1131</f>
        <v>4491</v>
      </c>
      <c r="G1131" s="82"/>
      <c r="H1131" s="120">
        <v>420</v>
      </c>
      <c r="I1131" s="120">
        <v>0</v>
      </c>
      <c r="J1131" s="120">
        <v>4071</v>
      </c>
      <c r="K1131" s="120"/>
      <c r="L1131" s="120"/>
      <c r="M1131" s="120"/>
      <c r="N1131" s="120"/>
      <c r="O1131" s="120">
        <v>0</v>
      </c>
      <c r="P1131" s="120">
        <v>0</v>
      </c>
      <c r="Q1131" s="120">
        <v>0</v>
      </c>
      <c r="R1131" s="120">
        <v>0</v>
      </c>
      <c r="S1131" s="120">
        <v>0</v>
      </c>
      <c r="T1131" s="121">
        <f>SUM(H1131:S1131)</f>
        <v>4491</v>
      </c>
    </row>
    <row r="1132" spans="1:20" ht="12.75">
      <c r="A1132" s="108" t="s">
        <v>108</v>
      </c>
      <c r="B1132" s="109" t="s">
        <v>231</v>
      </c>
      <c r="C1132" s="110">
        <f>SUM(C1129:C1131)</f>
        <v>0</v>
      </c>
      <c r="D1132" s="122"/>
      <c r="E1132" s="112">
        <f>E1131</f>
        <v>4491</v>
      </c>
      <c r="F1132" s="112">
        <f>SUM(C1132:E1132)</f>
        <v>4491</v>
      </c>
      <c r="G1132" s="113"/>
      <c r="H1132" s="112">
        <f>H1129+H1131</f>
        <v>420</v>
      </c>
      <c r="I1132" s="112">
        <f aca="true" t="shared" si="158" ref="I1132:T1132">I1129+I1131</f>
        <v>0</v>
      </c>
      <c r="J1132" s="112">
        <f t="shared" si="158"/>
        <v>4071</v>
      </c>
      <c r="K1132" s="112">
        <f t="shared" si="158"/>
        <v>0</v>
      </c>
      <c r="L1132" s="112">
        <f t="shared" si="158"/>
        <v>0</v>
      </c>
      <c r="M1132" s="112">
        <f t="shared" si="158"/>
        <v>0</v>
      </c>
      <c r="N1132" s="112">
        <f t="shared" si="158"/>
        <v>0</v>
      </c>
      <c r="O1132" s="112">
        <f t="shared" si="158"/>
        <v>0</v>
      </c>
      <c r="P1132" s="112">
        <f t="shared" si="158"/>
        <v>0</v>
      </c>
      <c r="Q1132" s="112">
        <f t="shared" si="158"/>
        <v>0</v>
      </c>
      <c r="R1132" s="112">
        <f t="shared" si="158"/>
        <v>0</v>
      </c>
      <c r="S1132" s="112">
        <f t="shared" si="158"/>
        <v>0</v>
      </c>
      <c r="T1132" s="112">
        <f t="shared" si="158"/>
        <v>4491</v>
      </c>
    </row>
    <row r="1133" spans="1:20" ht="12.75">
      <c r="A1133" s="74" t="s">
        <v>103</v>
      </c>
      <c r="B1133" s="90" t="s">
        <v>232</v>
      </c>
      <c r="C1133" s="123">
        <v>0</v>
      </c>
      <c r="D1133" s="81"/>
      <c r="E1133" s="120"/>
      <c r="F1133" s="124"/>
      <c r="G1133" s="82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</row>
    <row r="1134" spans="1:20" ht="12.75">
      <c r="A1134" s="125" t="s">
        <v>132</v>
      </c>
      <c r="B1134" s="126" t="s">
        <v>233</v>
      </c>
      <c r="C1134" s="123">
        <v>0</v>
      </c>
      <c r="D1134" s="81"/>
      <c r="E1134" s="120">
        <v>4491</v>
      </c>
      <c r="F1134" s="119">
        <f>SUM(C1134:E1134)</f>
        <v>4491</v>
      </c>
      <c r="G1134" s="82"/>
      <c r="H1134" s="120">
        <v>420</v>
      </c>
      <c r="I1134" s="120">
        <v>0</v>
      </c>
      <c r="J1134" s="120">
        <v>4071</v>
      </c>
      <c r="K1134" s="120"/>
      <c r="L1134" s="120"/>
      <c r="M1134" s="120"/>
      <c r="N1134" s="120"/>
      <c r="O1134" s="120">
        <v>0</v>
      </c>
      <c r="P1134" s="120">
        <v>0</v>
      </c>
      <c r="Q1134" s="120">
        <v>0</v>
      </c>
      <c r="R1134" s="120">
        <v>0</v>
      </c>
      <c r="S1134" s="120">
        <v>0</v>
      </c>
      <c r="T1134" s="121">
        <f>SUM(H1134:S1134)</f>
        <v>4491</v>
      </c>
    </row>
    <row r="1135" spans="1:20" ht="12.75">
      <c r="A1135" s="108"/>
      <c r="B1135" s="127" t="s">
        <v>234</v>
      </c>
      <c r="C1135" s="128">
        <f>SUM(C1133:C1134)</f>
        <v>0</v>
      </c>
      <c r="D1135" s="81"/>
      <c r="E1135" s="128">
        <f>SUM(E1133:E1134)</f>
        <v>4491</v>
      </c>
      <c r="F1135" s="128">
        <f>SUM(F1133:F1134)</f>
        <v>4491</v>
      </c>
      <c r="G1135" s="113"/>
      <c r="H1135" s="128">
        <f>SUM(H1133:H1134)</f>
        <v>420</v>
      </c>
      <c r="I1135" s="128">
        <f aca="true" t="shared" si="159" ref="I1135:T1135">SUM(I1133:I1134)</f>
        <v>0</v>
      </c>
      <c r="J1135" s="128">
        <f t="shared" si="159"/>
        <v>4071</v>
      </c>
      <c r="K1135" s="128">
        <f t="shared" si="159"/>
        <v>0</v>
      </c>
      <c r="L1135" s="128">
        <f t="shared" si="159"/>
        <v>0</v>
      </c>
      <c r="M1135" s="128">
        <f t="shared" si="159"/>
        <v>0</v>
      </c>
      <c r="N1135" s="128">
        <f t="shared" si="159"/>
        <v>0</v>
      </c>
      <c r="O1135" s="128">
        <f t="shared" si="159"/>
        <v>0</v>
      </c>
      <c r="P1135" s="128">
        <f t="shared" si="159"/>
        <v>0</v>
      </c>
      <c r="Q1135" s="128">
        <f t="shared" si="159"/>
        <v>0</v>
      </c>
      <c r="R1135" s="128">
        <f t="shared" si="159"/>
        <v>0</v>
      </c>
      <c r="S1135" s="128">
        <f t="shared" si="159"/>
        <v>0</v>
      </c>
      <c r="T1135" s="128">
        <f t="shared" si="159"/>
        <v>4491</v>
      </c>
    </row>
    <row r="1136" spans="1:20" ht="12.75">
      <c r="A1136" s="100" t="s">
        <v>107</v>
      </c>
      <c r="B1136" s="104" t="s">
        <v>235</v>
      </c>
      <c r="C1136" s="103">
        <v>0</v>
      </c>
      <c r="D1136" s="81"/>
      <c r="E1136" s="129">
        <f>F1136-C1136</f>
        <v>4491</v>
      </c>
      <c r="F1136" s="129">
        <f>H1135+I1135+J1135+Q1135</f>
        <v>4491</v>
      </c>
      <c r="G1136" s="82"/>
      <c r="H1136" s="129">
        <f>H1135</f>
        <v>420</v>
      </c>
      <c r="I1136" s="129">
        <f>I1135</f>
        <v>0</v>
      </c>
      <c r="J1136" s="129">
        <f>J1135</f>
        <v>4071</v>
      </c>
      <c r="K1136" s="129">
        <f aca="true" t="shared" si="160" ref="K1136:P1136">K1135</f>
        <v>0</v>
      </c>
      <c r="L1136" s="129">
        <f t="shared" si="160"/>
        <v>0</v>
      </c>
      <c r="M1136" s="129">
        <f t="shared" si="160"/>
        <v>0</v>
      </c>
      <c r="N1136" s="129">
        <f t="shared" si="160"/>
        <v>0</v>
      </c>
      <c r="O1136" s="129">
        <f t="shared" si="160"/>
        <v>0</v>
      </c>
      <c r="P1136" s="129">
        <f t="shared" si="160"/>
        <v>0</v>
      </c>
      <c r="Q1136" s="129">
        <f>Q1135</f>
        <v>0</v>
      </c>
      <c r="R1136" s="130"/>
      <c r="S1136" s="130"/>
      <c r="T1136" s="129">
        <f>SUM(H1136:S1136)</f>
        <v>4491</v>
      </c>
    </row>
    <row r="1137" spans="1:20" ht="12.75">
      <c r="A1137" s="100" t="s">
        <v>133</v>
      </c>
      <c r="B1137" s="104" t="s">
        <v>236</v>
      </c>
      <c r="C1137" s="102">
        <f>C1135-C1136</f>
        <v>0</v>
      </c>
      <c r="D1137" s="81"/>
      <c r="E1137" s="129">
        <f>F1137-C1137</f>
        <v>0</v>
      </c>
      <c r="F1137" s="131">
        <f>F1135-F1136</f>
        <v>0</v>
      </c>
      <c r="G1137" s="82"/>
      <c r="H1137" s="131">
        <f>H1135-H1136</f>
        <v>0</v>
      </c>
      <c r="I1137" s="131">
        <f aca="true" t="shared" si="161" ref="I1137:T1137">I1135-I1136</f>
        <v>0</v>
      </c>
      <c r="J1137" s="131">
        <f t="shared" si="161"/>
        <v>0</v>
      </c>
      <c r="K1137" s="131">
        <f t="shared" si="161"/>
        <v>0</v>
      </c>
      <c r="L1137" s="131">
        <f t="shared" si="161"/>
        <v>0</v>
      </c>
      <c r="M1137" s="131">
        <f t="shared" si="161"/>
        <v>0</v>
      </c>
      <c r="N1137" s="131">
        <f t="shared" si="161"/>
        <v>0</v>
      </c>
      <c r="O1137" s="131">
        <f t="shared" si="161"/>
        <v>0</v>
      </c>
      <c r="P1137" s="131">
        <f t="shared" si="161"/>
        <v>0</v>
      </c>
      <c r="Q1137" s="131">
        <f t="shared" si="161"/>
        <v>0</v>
      </c>
      <c r="R1137" s="131">
        <f t="shared" si="161"/>
        <v>0</v>
      </c>
      <c r="S1137" s="131">
        <f t="shared" si="161"/>
        <v>0</v>
      </c>
      <c r="T1137" s="131">
        <f t="shared" si="161"/>
        <v>0</v>
      </c>
    </row>
    <row r="1138" spans="1:20" ht="12.75">
      <c r="A1138" s="132"/>
      <c r="B1138" s="133"/>
      <c r="C1138" s="134"/>
      <c r="D1138" s="81"/>
      <c r="E1138" s="135"/>
      <c r="F1138" s="135"/>
      <c r="G1138" s="82"/>
      <c r="H1138" s="124"/>
      <c r="I1138" s="124"/>
      <c r="J1138" s="124"/>
      <c r="K1138" s="124"/>
      <c r="L1138" s="124"/>
      <c r="M1138" s="124"/>
      <c r="N1138" s="124"/>
      <c r="O1138" s="124"/>
      <c r="P1138" s="124"/>
      <c r="Q1138" s="124"/>
      <c r="R1138" s="124"/>
      <c r="S1138" s="124"/>
      <c r="T1138" s="124"/>
    </row>
    <row r="1139" spans="1:20" ht="12.75">
      <c r="A1139" s="136" t="s">
        <v>104</v>
      </c>
      <c r="B1139" s="137" t="s">
        <v>237</v>
      </c>
      <c r="C1139" s="138">
        <f>C1132-C1135</f>
        <v>0</v>
      </c>
      <c r="D1139" s="81"/>
      <c r="E1139" s="138">
        <f>E1132-E1135</f>
        <v>0</v>
      </c>
      <c r="F1139" s="138">
        <f>F1132-F1135</f>
        <v>0</v>
      </c>
      <c r="G1139" s="113"/>
      <c r="H1139" s="138">
        <f>H1132-H1135</f>
        <v>0</v>
      </c>
      <c r="I1139" s="138">
        <f aca="true" t="shared" si="162" ref="I1139:T1139">I1132-I1135</f>
        <v>0</v>
      </c>
      <c r="J1139" s="138">
        <f t="shared" si="162"/>
        <v>0</v>
      </c>
      <c r="K1139" s="138">
        <f t="shared" si="162"/>
        <v>0</v>
      </c>
      <c r="L1139" s="138">
        <f t="shared" si="162"/>
        <v>0</v>
      </c>
      <c r="M1139" s="138">
        <f t="shared" si="162"/>
        <v>0</v>
      </c>
      <c r="N1139" s="138">
        <f t="shared" si="162"/>
        <v>0</v>
      </c>
      <c r="O1139" s="138">
        <f t="shared" si="162"/>
        <v>0</v>
      </c>
      <c r="P1139" s="138">
        <f t="shared" si="162"/>
        <v>0</v>
      </c>
      <c r="Q1139" s="138">
        <f t="shared" si="162"/>
        <v>0</v>
      </c>
      <c r="R1139" s="138">
        <f t="shared" si="162"/>
        <v>0</v>
      </c>
      <c r="S1139" s="138">
        <f t="shared" si="162"/>
        <v>0</v>
      </c>
      <c r="T1139" s="138">
        <f t="shared" si="162"/>
        <v>0</v>
      </c>
    </row>
    <row r="1140" spans="1:20" ht="12.75">
      <c r="A1140" s="74" t="s">
        <v>184</v>
      </c>
      <c r="B1140" s="90" t="s">
        <v>238</v>
      </c>
      <c r="C1140" s="139">
        <v>0</v>
      </c>
      <c r="D1140" s="81"/>
      <c r="E1140" s="139"/>
      <c r="F1140" s="129">
        <f>C1140+E1140</f>
        <v>0</v>
      </c>
      <c r="G1140" s="82"/>
      <c r="H1140" s="139"/>
      <c r="I1140" s="139"/>
      <c r="J1140" s="139"/>
      <c r="K1140" s="139"/>
      <c r="L1140" s="139"/>
      <c r="M1140" s="139"/>
      <c r="N1140" s="139"/>
      <c r="O1140" s="139"/>
      <c r="P1140" s="139"/>
      <c r="Q1140" s="139"/>
      <c r="R1140" s="139"/>
      <c r="S1140" s="139"/>
      <c r="T1140" s="139"/>
    </row>
    <row r="1141" spans="1:20" ht="12.75">
      <c r="A1141" s="100" t="s">
        <v>185</v>
      </c>
      <c r="B1141" s="104" t="s">
        <v>239</v>
      </c>
      <c r="C1141" s="102">
        <f>C1139-C1140</f>
        <v>0</v>
      </c>
      <c r="D1141" s="81"/>
      <c r="E1141" s="102">
        <f>E1139-E1140</f>
        <v>0</v>
      </c>
      <c r="F1141" s="129">
        <f>C1141+E1141</f>
        <v>0</v>
      </c>
      <c r="G1141" s="82"/>
      <c r="H1141" s="102">
        <f>H1139-H1140</f>
        <v>0</v>
      </c>
      <c r="I1141" s="102">
        <f aca="true" t="shared" si="163" ref="I1141:T1141">I1139-I1140</f>
        <v>0</v>
      </c>
      <c r="J1141" s="102">
        <f t="shared" si="163"/>
        <v>0</v>
      </c>
      <c r="K1141" s="102">
        <f t="shared" si="163"/>
        <v>0</v>
      </c>
      <c r="L1141" s="102">
        <f t="shared" si="163"/>
        <v>0</v>
      </c>
      <c r="M1141" s="102">
        <f t="shared" si="163"/>
        <v>0</v>
      </c>
      <c r="N1141" s="102">
        <f t="shared" si="163"/>
        <v>0</v>
      </c>
      <c r="O1141" s="102">
        <f t="shared" si="163"/>
        <v>0</v>
      </c>
      <c r="P1141" s="102">
        <f t="shared" si="163"/>
        <v>0</v>
      </c>
      <c r="Q1141" s="102">
        <f t="shared" si="163"/>
        <v>0</v>
      </c>
      <c r="R1141" s="102">
        <f t="shared" si="163"/>
        <v>0</v>
      </c>
      <c r="S1141" s="102">
        <f t="shared" si="163"/>
        <v>0</v>
      </c>
      <c r="T1141" s="102">
        <f t="shared" si="163"/>
        <v>0</v>
      </c>
    </row>
    <row r="1142" spans="1:20" ht="12.75">
      <c r="A1142" s="140"/>
      <c r="B1142" s="141" t="s">
        <v>240</v>
      </c>
      <c r="C1142" s="142">
        <f>C1123+C1125+C1128+C1131</f>
        <v>-1332</v>
      </c>
      <c r="D1142" s="143"/>
      <c r="E1142" s="144">
        <f>E1123+E1125+E1128+E1131</f>
        <v>4491</v>
      </c>
      <c r="F1142" s="144">
        <f>SUM(C1142:E1142)</f>
        <v>3159</v>
      </c>
      <c r="G1142" s="145"/>
      <c r="H1142" s="146"/>
      <c r="I1142" s="146"/>
      <c r="J1142" s="146"/>
      <c r="K1142" s="146"/>
      <c r="L1142" s="146"/>
      <c r="M1142" s="146"/>
      <c r="N1142" s="146"/>
      <c r="O1142" s="146"/>
      <c r="P1142" s="146"/>
      <c r="Q1142" s="146"/>
      <c r="R1142" s="146"/>
      <c r="S1142" s="146"/>
      <c r="T1142" s="146"/>
    </row>
    <row r="1143" spans="1:20" ht="12.75">
      <c r="A1143" s="136"/>
      <c r="B1143" s="147" t="s">
        <v>241</v>
      </c>
      <c r="C1143" s="148"/>
      <c r="D1143" s="143"/>
      <c r="E1143" s="148"/>
      <c r="F1143" s="138">
        <f>IF(F1142&gt;0,F1142,0)</f>
        <v>3159</v>
      </c>
      <c r="G1143" s="146"/>
      <c r="H1143" s="111"/>
      <c r="I1143" s="111"/>
      <c r="J1143" s="111"/>
      <c r="K1143" s="111"/>
      <c r="L1143" s="111"/>
      <c r="M1143" s="111"/>
      <c r="N1143" s="111"/>
      <c r="O1143" s="111"/>
      <c r="P1143" s="111"/>
      <c r="Q1143" s="111"/>
      <c r="R1143" s="111"/>
      <c r="S1143" s="111"/>
      <c r="T1143" s="111"/>
    </row>
    <row r="1144" spans="1:20" ht="12.75">
      <c r="A1144" s="136"/>
      <c r="B1144" s="147" t="s">
        <v>242</v>
      </c>
      <c r="C1144" s="150"/>
      <c r="D1144" s="167"/>
      <c r="E1144" s="164"/>
      <c r="F1144" s="138">
        <f>IF(F1142&lt;0,-F1142,0)</f>
        <v>0</v>
      </c>
      <c r="G1144" s="146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T1144" s="93"/>
    </row>
    <row r="1145" spans="1:20" ht="12.75">
      <c r="A1145" s="74"/>
      <c r="B1145" s="74"/>
      <c r="C1145" s="75" t="s">
        <v>270</v>
      </c>
      <c r="D1145" s="75"/>
      <c r="E1145" s="76" t="s">
        <v>194</v>
      </c>
      <c r="F1145" s="76" t="s">
        <v>176</v>
      </c>
      <c r="G1145" s="76"/>
      <c r="H1145" s="77" t="s">
        <v>114</v>
      </c>
      <c r="I1145" s="77" t="s">
        <v>115</v>
      </c>
      <c r="J1145" s="77" t="s">
        <v>116</v>
      </c>
      <c r="K1145" s="77" t="s">
        <v>170</v>
      </c>
      <c r="L1145" s="77"/>
      <c r="M1145" s="77" t="s">
        <v>171</v>
      </c>
      <c r="N1145" s="77"/>
      <c r="O1145" s="77" t="s">
        <v>169</v>
      </c>
      <c r="P1145" s="77" t="s">
        <v>97</v>
      </c>
      <c r="Q1145" s="77" t="s">
        <v>118</v>
      </c>
      <c r="R1145" s="77" t="s">
        <v>119</v>
      </c>
      <c r="S1145" s="77" t="s">
        <v>120</v>
      </c>
      <c r="T1145" s="77" t="s">
        <v>112</v>
      </c>
    </row>
    <row r="1146" spans="1:20" ht="12.75">
      <c r="A1146" s="79" t="s">
        <v>195</v>
      </c>
      <c r="B1146" s="80" t="s">
        <v>295</v>
      </c>
      <c r="C1146" s="81" t="s">
        <v>197</v>
      </c>
      <c r="D1146" s="81"/>
      <c r="E1146" s="82" t="s">
        <v>198</v>
      </c>
      <c r="F1146" s="82" t="s">
        <v>199</v>
      </c>
      <c r="G1146" s="82"/>
      <c r="H1146" s="83" t="s">
        <v>121</v>
      </c>
      <c r="I1146" s="83" t="s">
        <v>122</v>
      </c>
      <c r="J1146" s="83" t="s">
        <v>172</v>
      </c>
      <c r="K1146" s="83" t="s">
        <v>124</v>
      </c>
      <c r="L1146" s="83"/>
      <c r="M1146" s="83" t="s">
        <v>173</v>
      </c>
      <c r="N1146" s="83"/>
      <c r="O1146" s="83" t="s">
        <v>163</v>
      </c>
      <c r="P1146" s="83" t="s">
        <v>200</v>
      </c>
      <c r="Q1146" s="83" t="s">
        <v>126</v>
      </c>
      <c r="R1146" s="83" t="s">
        <v>123</v>
      </c>
      <c r="S1146" s="83" t="s">
        <v>123</v>
      </c>
      <c r="T1146" s="83" t="s">
        <v>174</v>
      </c>
    </row>
    <row r="1147" spans="1:20" ht="12.75">
      <c r="A1147" s="84" t="s">
        <v>201</v>
      </c>
      <c r="B1147" s="85">
        <v>398006</v>
      </c>
      <c r="C1147" s="86" t="s">
        <v>202</v>
      </c>
      <c r="D1147" s="81"/>
      <c r="E1147" s="82" t="s">
        <v>180</v>
      </c>
      <c r="F1147" s="87" t="s">
        <v>177</v>
      </c>
      <c r="G1147" s="82"/>
      <c r="H1147" s="88"/>
      <c r="I1147" s="89" t="s">
        <v>127</v>
      </c>
      <c r="J1147" s="88"/>
      <c r="K1147" s="83" t="s">
        <v>123</v>
      </c>
      <c r="L1147" s="83"/>
      <c r="M1147" s="89" t="s">
        <v>98</v>
      </c>
      <c r="N1147" s="89"/>
      <c r="O1147" s="89"/>
      <c r="P1147" s="89"/>
      <c r="Q1147" s="89" t="s">
        <v>175</v>
      </c>
      <c r="R1147" s="89" t="s">
        <v>128</v>
      </c>
      <c r="S1147" s="89" t="s">
        <v>128</v>
      </c>
      <c r="T1147" s="89"/>
    </row>
    <row r="1148" spans="1:20" ht="12.75">
      <c r="A1148" s="74" t="s">
        <v>5</v>
      </c>
      <c r="B1148" s="90" t="s">
        <v>203</v>
      </c>
      <c r="C1148" s="91"/>
      <c r="D1148" s="92"/>
      <c r="E1148" s="93"/>
      <c r="F1148" s="94"/>
      <c r="G1148" s="82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T1148" s="93"/>
    </row>
    <row r="1149" spans="1:20" ht="12.75">
      <c r="A1149" s="95" t="s">
        <v>60</v>
      </c>
      <c r="B1149" s="96" t="s">
        <v>204</v>
      </c>
      <c r="C1149" s="97">
        <v>1438</v>
      </c>
      <c r="D1149" s="92"/>
      <c r="E1149" s="98"/>
      <c r="F1149" s="99"/>
      <c r="G1149" s="82"/>
      <c r="H1149" s="98"/>
      <c r="I1149" s="98"/>
      <c r="J1149" s="98"/>
      <c r="K1149" s="98"/>
      <c r="L1149" s="98"/>
      <c r="M1149" s="98"/>
      <c r="N1149" s="98"/>
      <c r="O1149" s="98"/>
      <c r="P1149" s="98"/>
      <c r="Q1149" s="98"/>
      <c r="R1149" s="98"/>
      <c r="S1149" s="98"/>
      <c r="T1149" s="98"/>
    </row>
    <row r="1150" spans="1:20" ht="12.75">
      <c r="A1150" s="95" t="s">
        <v>61</v>
      </c>
      <c r="B1150" s="96" t="s">
        <v>205</v>
      </c>
      <c r="C1150" s="97">
        <v>0</v>
      </c>
      <c r="D1150" s="92"/>
      <c r="E1150" s="98"/>
      <c r="F1150" s="99"/>
      <c r="G1150" s="82"/>
      <c r="H1150" s="98"/>
      <c r="I1150" s="98"/>
      <c r="J1150" s="98"/>
      <c r="K1150" s="98"/>
      <c r="L1150" s="98"/>
      <c r="M1150" s="98"/>
      <c r="N1150" s="98"/>
      <c r="O1150" s="98"/>
      <c r="P1150" s="98"/>
      <c r="Q1150" s="98"/>
      <c r="R1150" s="98"/>
      <c r="S1150" s="98"/>
      <c r="T1150" s="98"/>
    </row>
    <row r="1151" spans="1:20" ht="12.75">
      <c r="A1151" s="100" t="s">
        <v>64</v>
      </c>
      <c r="B1151" s="101" t="s">
        <v>206</v>
      </c>
      <c r="C1151" s="102">
        <f>SUM(C1149:C1150)</f>
        <v>1438</v>
      </c>
      <c r="D1151" s="92"/>
      <c r="E1151" s="98"/>
      <c r="F1151" s="99"/>
      <c r="G1151" s="82"/>
      <c r="H1151" s="98"/>
      <c r="I1151" s="98"/>
      <c r="J1151" s="98"/>
      <c r="K1151" s="98"/>
      <c r="L1151" s="98"/>
      <c r="M1151" s="98"/>
      <c r="N1151" s="98"/>
      <c r="O1151" s="98"/>
      <c r="P1151" s="98"/>
      <c r="Q1151" s="98"/>
      <c r="R1151" s="98"/>
      <c r="S1151" s="98"/>
      <c r="T1151" s="98"/>
    </row>
    <row r="1152" spans="1:20" ht="12.75">
      <c r="A1152" s="100" t="s">
        <v>66</v>
      </c>
      <c r="B1152" s="101" t="s">
        <v>207</v>
      </c>
      <c r="C1152" s="103">
        <v>0</v>
      </c>
      <c r="D1152" s="92"/>
      <c r="E1152" s="98"/>
      <c r="F1152" s="99"/>
      <c r="G1152" s="82"/>
      <c r="H1152" s="98"/>
      <c r="I1152" s="98"/>
      <c r="J1152" s="98"/>
      <c r="K1152" s="98"/>
      <c r="L1152" s="98"/>
      <c r="M1152" s="98"/>
      <c r="N1152" s="98"/>
      <c r="O1152" s="98"/>
      <c r="P1152" s="98"/>
      <c r="Q1152" s="98"/>
      <c r="R1152" s="98"/>
      <c r="S1152" s="98"/>
      <c r="T1152" s="98"/>
    </row>
    <row r="1153" spans="1:20" ht="12.75">
      <c r="A1153" s="95" t="s">
        <v>63</v>
      </c>
      <c r="B1153" s="96" t="s">
        <v>208</v>
      </c>
      <c r="C1153" s="97">
        <v>0</v>
      </c>
      <c r="D1153" s="92"/>
      <c r="E1153" s="98"/>
      <c r="F1153" s="99"/>
      <c r="G1153" s="82"/>
      <c r="H1153" s="98"/>
      <c r="I1153" s="98"/>
      <c r="J1153" s="98"/>
      <c r="K1153" s="98"/>
      <c r="L1153" s="98"/>
      <c r="M1153" s="98"/>
      <c r="N1153" s="98"/>
      <c r="O1153" s="98"/>
      <c r="P1153" s="98"/>
      <c r="Q1153" s="98"/>
      <c r="R1153" s="98"/>
      <c r="S1153" s="98"/>
      <c r="T1153" s="98"/>
    </row>
    <row r="1154" spans="1:20" ht="12.75">
      <c r="A1154" s="95" t="s">
        <v>113</v>
      </c>
      <c r="B1154" s="96" t="s">
        <v>209</v>
      </c>
      <c r="C1154" s="97">
        <v>7410</v>
      </c>
      <c r="D1154" s="92"/>
      <c r="E1154" s="98"/>
      <c r="F1154" s="99"/>
      <c r="G1154" s="82"/>
      <c r="H1154" s="98"/>
      <c r="I1154" s="98"/>
      <c r="J1154" s="98"/>
      <c r="K1154" s="98"/>
      <c r="L1154" s="98"/>
      <c r="M1154" s="98"/>
      <c r="N1154" s="98"/>
      <c r="O1154" s="98"/>
      <c r="P1154" s="98"/>
      <c r="Q1154" s="98"/>
      <c r="R1154" s="98"/>
      <c r="S1154" s="98"/>
      <c r="T1154" s="98"/>
    </row>
    <row r="1155" spans="1:20" ht="12.75">
      <c r="A1155" s="95" t="s">
        <v>12</v>
      </c>
      <c r="B1155" s="96" t="s">
        <v>210</v>
      </c>
      <c r="C1155" s="97">
        <v>0</v>
      </c>
      <c r="D1155" s="92"/>
      <c r="E1155" s="98"/>
      <c r="F1155" s="99"/>
      <c r="G1155" s="82"/>
      <c r="H1155" s="98"/>
      <c r="I1155" s="98"/>
      <c r="J1155" s="98"/>
      <c r="K1155" s="98"/>
      <c r="L1155" s="98"/>
      <c r="M1155" s="98"/>
      <c r="N1155" s="98"/>
      <c r="O1155" s="98"/>
      <c r="P1155" s="98"/>
      <c r="Q1155" s="98"/>
      <c r="R1155" s="98"/>
      <c r="S1155" s="98"/>
      <c r="T1155" s="98"/>
    </row>
    <row r="1156" spans="1:20" ht="12.75">
      <c r="A1156" s="100" t="s">
        <v>14</v>
      </c>
      <c r="B1156" s="101" t="s">
        <v>211</v>
      </c>
      <c r="C1156" s="102">
        <f>SUM(C1153:C1155)</f>
        <v>7410</v>
      </c>
      <c r="D1156" s="92"/>
      <c r="E1156" s="98"/>
      <c r="F1156" s="99"/>
      <c r="G1156" s="82"/>
      <c r="H1156" s="98"/>
      <c r="I1156" s="98"/>
      <c r="J1156" s="98"/>
      <c r="K1156" s="98"/>
      <c r="L1156" s="98"/>
      <c r="M1156" s="98"/>
      <c r="N1156" s="98"/>
      <c r="O1156" s="98"/>
      <c r="P1156" s="98"/>
      <c r="Q1156" s="98"/>
      <c r="R1156" s="98"/>
      <c r="S1156" s="98"/>
      <c r="T1156" s="98"/>
    </row>
    <row r="1157" spans="1:20" ht="12.75">
      <c r="A1157" s="95" t="s">
        <v>16</v>
      </c>
      <c r="B1157" s="96" t="s">
        <v>212</v>
      </c>
      <c r="C1157" s="97">
        <v>0</v>
      </c>
      <c r="D1157" s="92"/>
      <c r="E1157" s="98"/>
      <c r="F1157" s="99"/>
      <c r="G1157" s="82"/>
      <c r="H1157" s="98"/>
      <c r="I1157" s="98"/>
      <c r="J1157" s="98"/>
      <c r="K1157" s="98"/>
      <c r="L1157" s="98"/>
      <c r="M1157" s="98"/>
      <c r="N1157" s="98"/>
      <c r="O1157" s="98"/>
      <c r="P1157" s="98"/>
      <c r="Q1157" s="98"/>
      <c r="R1157" s="98"/>
      <c r="S1157" s="98"/>
      <c r="T1157" s="98"/>
    </row>
    <row r="1158" spans="1:20" ht="12.75">
      <c r="A1158" s="95" t="s">
        <v>17</v>
      </c>
      <c r="B1158" s="96" t="s">
        <v>213</v>
      </c>
      <c r="C1158" s="97">
        <v>181</v>
      </c>
      <c r="D1158" s="92"/>
      <c r="E1158" s="98"/>
      <c r="F1158" s="99"/>
      <c r="G1158" s="82"/>
      <c r="H1158" s="98"/>
      <c r="I1158" s="98"/>
      <c r="J1158" s="98"/>
      <c r="K1158" s="98"/>
      <c r="L1158" s="98"/>
      <c r="M1158" s="98"/>
      <c r="N1158" s="98"/>
      <c r="O1158" s="98"/>
      <c r="P1158" s="98"/>
      <c r="Q1158" s="98"/>
      <c r="R1158" s="98"/>
      <c r="S1158" s="98"/>
      <c r="T1158" s="98"/>
    </row>
    <row r="1159" spans="1:20" ht="12.75">
      <c r="A1159" s="95" t="s">
        <v>19</v>
      </c>
      <c r="B1159" s="96" t="s">
        <v>214</v>
      </c>
      <c r="C1159" s="97">
        <v>0</v>
      </c>
      <c r="D1159" s="92"/>
      <c r="E1159" s="98"/>
      <c r="F1159" s="99"/>
      <c r="G1159" s="82"/>
      <c r="H1159" s="98"/>
      <c r="I1159" s="98"/>
      <c r="J1159" s="98"/>
      <c r="K1159" s="98"/>
      <c r="L1159" s="98"/>
      <c r="M1159" s="98"/>
      <c r="N1159" s="98"/>
      <c r="O1159" s="98"/>
      <c r="P1159" s="98"/>
      <c r="Q1159" s="98"/>
      <c r="R1159" s="98"/>
      <c r="S1159" s="98"/>
      <c r="T1159" s="98"/>
    </row>
    <row r="1160" spans="1:20" ht="12.75">
      <c r="A1160" s="100" t="s">
        <v>20</v>
      </c>
      <c r="B1160" s="101" t="s">
        <v>215</v>
      </c>
      <c r="C1160" s="102">
        <f>SUM(C1157:C1159)</f>
        <v>181</v>
      </c>
      <c r="D1160" s="92"/>
      <c r="E1160" s="98"/>
      <c r="F1160" s="99"/>
      <c r="G1160" s="82"/>
      <c r="H1160" s="98"/>
      <c r="I1160" s="98"/>
      <c r="J1160" s="98"/>
      <c r="K1160" s="98"/>
      <c r="L1160" s="98"/>
      <c r="M1160" s="98"/>
      <c r="N1160" s="98"/>
      <c r="O1160" s="98"/>
      <c r="P1160" s="98"/>
      <c r="Q1160" s="98"/>
      <c r="R1160" s="98"/>
      <c r="S1160" s="98"/>
      <c r="T1160" s="98"/>
    </row>
    <row r="1161" spans="1:20" ht="12.75">
      <c r="A1161" s="100" t="s">
        <v>21</v>
      </c>
      <c r="B1161" s="101" t="s">
        <v>216</v>
      </c>
      <c r="C1161" s="102">
        <f>C1156-C1160</f>
        <v>7229</v>
      </c>
      <c r="D1161" s="92"/>
      <c r="E1161" s="98"/>
      <c r="F1161" s="99"/>
      <c r="G1161" s="82"/>
      <c r="H1161" s="98"/>
      <c r="I1161" s="98"/>
      <c r="J1161" s="98"/>
      <c r="K1161" s="98"/>
      <c r="L1161" s="98"/>
      <c r="M1161" s="98"/>
      <c r="N1161" s="98"/>
      <c r="O1161" s="98"/>
      <c r="P1161" s="98"/>
      <c r="Q1161" s="98"/>
      <c r="R1161" s="98"/>
      <c r="S1161" s="98"/>
      <c r="T1161" s="98"/>
    </row>
    <row r="1162" spans="1:20" ht="12.75">
      <c r="A1162" s="95" t="s">
        <v>22</v>
      </c>
      <c r="B1162" s="96" t="s">
        <v>217</v>
      </c>
      <c r="C1162" s="97">
        <v>0</v>
      </c>
      <c r="D1162" s="92"/>
      <c r="E1162" s="98"/>
      <c r="F1162" s="99"/>
      <c r="G1162" s="82"/>
      <c r="H1162" s="98"/>
      <c r="I1162" s="98"/>
      <c r="J1162" s="98"/>
      <c r="K1162" s="98"/>
      <c r="L1162" s="98"/>
      <c r="M1162" s="98"/>
      <c r="N1162" s="98"/>
      <c r="O1162" s="98"/>
      <c r="P1162" s="98"/>
      <c r="Q1162" s="98"/>
      <c r="R1162" s="98"/>
      <c r="S1162" s="98"/>
      <c r="T1162" s="98"/>
    </row>
    <row r="1163" spans="1:20" ht="12.75">
      <c r="A1163" s="95" t="s">
        <v>23</v>
      </c>
      <c r="B1163" s="96" t="s">
        <v>218</v>
      </c>
      <c r="C1163" s="97">
        <v>0</v>
      </c>
      <c r="D1163" s="92"/>
      <c r="E1163" s="98"/>
      <c r="F1163" s="99"/>
      <c r="G1163" s="82"/>
      <c r="H1163" s="98"/>
      <c r="I1163" s="98"/>
      <c r="J1163" s="98"/>
      <c r="K1163" s="98"/>
      <c r="L1163" s="98"/>
      <c r="M1163" s="98"/>
      <c r="N1163" s="98"/>
      <c r="O1163" s="98"/>
      <c r="P1163" s="98"/>
      <c r="Q1163" s="98"/>
      <c r="R1163" s="98"/>
      <c r="S1163" s="98"/>
      <c r="T1163" s="98"/>
    </row>
    <row r="1164" spans="1:20" ht="12.75">
      <c r="A1164" s="100" t="s">
        <v>24</v>
      </c>
      <c r="B1164" s="104" t="s">
        <v>219</v>
      </c>
      <c r="C1164" s="102">
        <f>SUM(C1162:C1163)</f>
        <v>0</v>
      </c>
      <c r="D1164" s="92"/>
      <c r="E1164" s="98"/>
      <c r="F1164" s="99"/>
      <c r="G1164" s="82"/>
      <c r="H1164" s="98"/>
      <c r="I1164" s="98"/>
      <c r="J1164" s="98"/>
      <c r="K1164" s="98"/>
      <c r="L1164" s="98"/>
      <c r="M1164" s="98"/>
      <c r="N1164" s="98"/>
      <c r="O1164" s="98"/>
      <c r="P1164" s="98"/>
      <c r="Q1164" s="98"/>
      <c r="R1164" s="98"/>
      <c r="S1164" s="98"/>
      <c r="T1164" s="98"/>
    </row>
    <row r="1165" spans="1:20" ht="12.75">
      <c r="A1165" s="100" t="s">
        <v>25</v>
      </c>
      <c r="B1165" s="104" t="s">
        <v>220</v>
      </c>
      <c r="C1165" s="103">
        <v>-3397</v>
      </c>
      <c r="D1165" s="92"/>
      <c r="E1165" s="98"/>
      <c r="F1165" s="99"/>
      <c r="G1165" s="82"/>
      <c r="H1165" s="98"/>
      <c r="I1165" s="98"/>
      <c r="J1165" s="98"/>
      <c r="K1165" s="98"/>
      <c r="L1165" s="98"/>
      <c r="M1165" s="98"/>
      <c r="N1165" s="98"/>
      <c r="O1165" s="98"/>
      <c r="P1165" s="98"/>
      <c r="Q1165" s="98"/>
      <c r="R1165" s="98"/>
      <c r="S1165" s="98"/>
      <c r="T1165" s="98"/>
    </row>
    <row r="1166" spans="1:20" ht="12.75">
      <c r="A1166" s="100" t="s">
        <v>26</v>
      </c>
      <c r="B1166" s="101" t="s">
        <v>221</v>
      </c>
      <c r="C1166" s="105">
        <f>C1151+C1152+C1161-C1164-C1165</f>
        <v>12064</v>
      </c>
      <c r="D1166" s="92"/>
      <c r="E1166" s="98"/>
      <c r="F1166" s="99"/>
      <c r="G1166" s="82"/>
      <c r="H1166" s="98"/>
      <c r="I1166" s="98"/>
      <c r="J1166" s="98"/>
      <c r="K1166" s="98"/>
      <c r="L1166" s="98"/>
      <c r="M1166" s="98"/>
      <c r="N1166" s="98"/>
      <c r="O1166" s="98"/>
      <c r="P1166" s="98"/>
      <c r="Q1166" s="98"/>
      <c r="R1166" s="98"/>
      <c r="S1166" s="98"/>
      <c r="T1166" s="98"/>
    </row>
    <row r="1167" spans="1:20" ht="12.75">
      <c r="A1167" s="95" t="s">
        <v>28</v>
      </c>
      <c r="B1167" s="96" t="s">
        <v>222</v>
      </c>
      <c r="C1167" s="97">
        <v>0</v>
      </c>
      <c r="D1167" s="92"/>
      <c r="E1167" s="98"/>
      <c r="F1167" s="99"/>
      <c r="G1167" s="82"/>
      <c r="H1167" s="98"/>
      <c r="I1167" s="98"/>
      <c r="J1167" s="98"/>
      <c r="K1167" s="98"/>
      <c r="L1167" s="98"/>
      <c r="M1167" s="98"/>
      <c r="N1167" s="98"/>
      <c r="O1167" s="98"/>
      <c r="P1167" s="98"/>
      <c r="Q1167" s="98"/>
      <c r="R1167" s="98"/>
      <c r="S1167" s="98"/>
      <c r="T1167" s="98"/>
    </row>
    <row r="1168" spans="1:20" ht="12.75">
      <c r="A1168" s="95" t="s">
        <v>29</v>
      </c>
      <c r="B1168" s="96" t="s">
        <v>223</v>
      </c>
      <c r="C1168" s="97">
        <v>0</v>
      </c>
      <c r="D1168" s="92"/>
      <c r="E1168" s="98"/>
      <c r="F1168" s="99"/>
      <c r="G1168" s="82"/>
      <c r="H1168" s="98"/>
      <c r="I1168" s="98"/>
      <c r="J1168" s="98"/>
      <c r="K1168" s="98"/>
      <c r="L1168" s="98"/>
      <c r="M1168" s="98"/>
      <c r="N1168" s="98"/>
      <c r="O1168" s="98"/>
      <c r="P1168" s="98"/>
      <c r="Q1168" s="98"/>
      <c r="R1168" s="98"/>
      <c r="S1168" s="98"/>
      <c r="T1168" s="98"/>
    </row>
    <row r="1169" spans="1:20" ht="12.75">
      <c r="A1169" s="95" t="s">
        <v>34</v>
      </c>
      <c r="B1169" s="96" t="s">
        <v>224</v>
      </c>
      <c r="C1169" s="97">
        <v>187695</v>
      </c>
      <c r="D1169" s="92"/>
      <c r="E1169" s="98"/>
      <c r="F1169" s="99"/>
      <c r="G1169" s="82"/>
      <c r="H1169" s="98"/>
      <c r="I1169" s="98"/>
      <c r="J1169" s="98"/>
      <c r="K1169" s="98"/>
      <c r="L1169" s="98"/>
      <c r="M1169" s="98"/>
      <c r="N1169" s="98"/>
      <c r="O1169" s="98"/>
      <c r="P1169" s="98"/>
      <c r="Q1169" s="98"/>
      <c r="R1169" s="98"/>
      <c r="S1169" s="98"/>
      <c r="T1169" s="98"/>
    </row>
    <row r="1170" spans="1:20" ht="12.75">
      <c r="A1170" s="95" t="s">
        <v>35</v>
      </c>
      <c r="B1170" s="96" t="s">
        <v>225</v>
      </c>
      <c r="C1170" s="97">
        <v>0</v>
      </c>
      <c r="D1170" s="92"/>
      <c r="E1170" s="98"/>
      <c r="F1170" s="99"/>
      <c r="G1170" s="82"/>
      <c r="H1170" s="98"/>
      <c r="I1170" s="98"/>
      <c r="J1170" s="98"/>
      <c r="K1170" s="98"/>
      <c r="L1170" s="98"/>
      <c r="M1170" s="98"/>
      <c r="N1170" s="98"/>
      <c r="O1170" s="98"/>
      <c r="P1170" s="98"/>
      <c r="Q1170" s="98"/>
      <c r="R1170" s="98"/>
      <c r="S1170" s="98"/>
      <c r="T1170" s="98"/>
    </row>
    <row r="1171" spans="1:20" ht="12.75">
      <c r="A1171" s="100" t="s">
        <v>67</v>
      </c>
      <c r="B1171" s="104" t="s">
        <v>226</v>
      </c>
      <c r="C1171" s="106">
        <f>SUM(C1167:C1170)</f>
        <v>187695</v>
      </c>
      <c r="D1171" s="92"/>
      <c r="E1171" s="98"/>
      <c r="F1171" s="99"/>
      <c r="G1171" s="82"/>
      <c r="H1171" s="98"/>
      <c r="I1171" s="98"/>
      <c r="J1171" s="98"/>
      <c r="K1171" s="98"/>
      <c r="L1171" s="98"/>
      <c r="M1171" s="98"/>
      <c r="N1171" s="98"/>
      <c r="O1171" s="98"/>
      <c r="P1171" s="98"/>
      <c r="Q1171" s="98"/>
      <c r="R1171" s="98"/>
      <c r="S1171" s="98"/>
      <c r="T1171" s="98"/>
    </row>
    <row r="1172" spans="1:20" ht="12.75">
      <c r="A1172" s="95" t="s">
        <v>102</v>
      </c>
      <c r="B1172" s="96" t="s">
        <v>227</v>
      </c>
      <c r="C1172" s="107">
        <v>0</v>
      </c>
      <c r="D1172" s="92"/>
      <c r="E1172" s="98"/>
      <c r="F1172" s="99"/>
      <c r="G1172" s="82"/>
      <c r="H1172" s="98"/>
      <c r="I1172" s="98"/>
      <c r="J1172" s="98"/>
      <c r="K1172" s="98"/>
      <c r="L1172" s="98"/>
      <c r="M1172" s="98"/>
      <c r="N1172" s="98"/>
      <c r="O1172" s="98"/>
      <c r="P1172" s="98"/>
      <c r="Q1172" s="98"/>
      <c r="R1172" s="98"/>
      <c r="S1172" s="98"/>
      <c r="T1172" s="98"/>
    </row>
    <row r="1173" spans="1:20" ht="12.75">
      <c r="A1173" s="108" t="s">
        <v>129</v>
      </c>
      <c r="B1173" s="109" t="s">
        <v>228</v>
      </c>
      <c r="C1173" s="110">
        <f>C1166+C1171+C1172</f>
        <v>199759</v>
      </c>
      <c r="D1173" s="92"/>
      <c r="E1173" s="111"/>
      <c r="F1173" s="112">
        <f>C1173</f>
        <v>199759</v>
      </c>
      <c r="G1173" s="113"/>
      <c r="H1173" s="114">
        <v>52512</v>
      </c>
      <c r="I1173" s="114">
        <v>10085</v>
      </c>
      <c r="J1173" s="114">
        <v>28041</v>
      </c>
      <c r="K1173" s="114"/>
      <c r="L1173" s="114"/>
      <c r="M1173" s="114"/>
      <c r="N1173" s="114"/>
      <c r="O1173" s="114">
        <v>0</v>
      </c>
      <c r="P1173" s="114">
        <v>0</v>
      </c>
      <c r="Q1173" s="114">
        <v>105362</v>
      </c>
      <c r="R1173" s="114">
        <v>0</v>
      </c>
      <c r="S1173" s="114">
        <v>460</v>
      </c>
      <c r="T1173" s="112">
        <f>SUM(H1173:S1173)</f>
        <v>196460</v>
      </c>
    </row>
    <row r="1174" spans="1:20" ht="12.75">
      <c r="A1174" s="95" t="s">
        <v>130</v>
      </c>
      <c r="B1174" s="96" t="s">
        <v>229</v>
      </c>
      <c r="C1174" s="97">
        <v>0</v>
      </c>
      <c r="D1174" s="92"/>
      <c r="E1174" s="115"/>
      <c r="F1174" s="116"/>
      <c r="G1174" s="117"/>
      <c r="H1174" s="91"/>
      <c r="I1174" s="91"/>
      <c r="J1174" s="91"/>
      <c r="K1174" s="91"/>
      <c r="L1174" s="91"/>
      <c r="M1174" s="91"/>
      <c r="N1174" s="91"/>
      <c r="O1174" s="91"/>
      <c r="P1174" s="91"/>
      <c r="Q1174" s="91"/>
      <c r="R1174" s="91"/>
      <c r="S1174" s="91"/>
      <c r="T1174" s="91"/>
    </row>
    <row r="1175" spans="1:20" ht="12.75">
      <c r="A1175" s="95" t="s">
        <v>131</v>
      </c>
      <c r="B1175" s="96" t="s">
        <v>230</v>
      </c>
      <c r="C1175" s="97">
        <v>0</v>
      </c>
      <c r="D1175" s="92"/>
      <c r="E1175" s="120">
        <v>-191605</v>
      </c>
      <c r="F1175" s="119">
        <f>E1175</f>
        <v>-191605</v>
      </c>
      <c r="G1175" s="82"/>
      <c r="H1175" s="120">
        <v>-51008</v>
      </c>
      <c r="I1175" s="120">
        <v>-9679</v>
      </c>
      <c r="J1175" s="120">
        <v>-25096</v>
      </c>
      <c r="K1175" s="120"/>
      <c r="L1175" s="120"/>
      <c r="M1175" s="120"/>
      <c r="N1175" s="120"/>
      <c r="O1175" s="120">
        <v>0</v>
      </c>
      <c r="P1175" s="120">
        <v>0</v>
      </c>
      <c r="Q1175" s="120">
        <v>-105362</v>
      </c>
      <c r="R1175" s="120">
        <v>0</v>
      </c>
      <c r="S1175" s="120">
        <v>-460</v>
      </c>
      <c r="T1175" s="121">
        <f>SUM(H1175:S1175)</f>
        <v>-191605</v>
      </c>
    </row>
    <row r="1176" spans="1:20" ht="12.75">
      <c r="A1176" s="108" t="s">
        <v>108</v>
      </c>
      <c r="B1176" s="109" t="s">
        <v>231</v>
      </c>
      <c r="C1176" s="110">
        <f>SUM(C1173:C1175)</f>
        <v>199759</v>
      </c>
      <c r="D1176" s="122"/>
      <c r="E1176" s="112">
        <f>E1175</f>
        <v>-191605</v>
      </c>
      <c r="F1176" s="112">
        <f>SUM(C1176:E1176)</f>
        <v>8154</v>
      </c>
      <c r="G1176" s="113"/>
      <c r="H1176" s="112">
        <f>H1173+H1175</f>
        <v>1504</v>
      </c>
      <c r="I1176" s="112">
        <f aca="true" t="shared" si="164" ref="I1176:T1176">I1173+I1175</f>
        <v>406</v>
      </c>
      <c r="J1176" s="112">
        <f t="shared" si="164"/>
        <v>2945</v>
      </c>
      <c r="K1176" s="112">
        <f t="shared" si="164"/>
        <v>0</v>
      </c>
      <c r="L1176" s="112">
        <f t="shared" si="164"/>
        <v>0</v>
      </c>
      <c r="M1176" s="112">
        <f t="shared" si="164"/>
        <v>0</v>
      </c>
      <c r="N1176" s="112">
        <f t="shared" si="164"/>
        <v>0</v>
      </c>
      <c r="O1176" s="112">
        <f t="shared" si="164"/>
        <v>0</v>
      </c>
      <c r="P1176" s="112">
        <f t="shared" si="164"/>
        <v>0</v>
      </c>
      <c r="Q1176" s="112">
        <f t="shared" si="164"/>
        <v>0</v>
      </c>
      <c r="R1176" s="112">
        <f t="shared" si="164"/>
        <v>0</v>
      </c>
      <c r="S1176" s="112">
        <f t="shared" si="164"/>
        <v>0</v>
      </c>
      <c r="T1176" s="112">
        <f t="shared" si="164"/>
        <v>4855</v>
      </c>
    </row>
    <row r="1177" spans="1:20" ht="12.75">
      <c r="A1177" s="74" t="s">
        <v>103</v>
      </c>
      <c r="B1177" s="90" t="s">
        <v>232</v>
      </c>
      <c r="C1177" s="123">
        <v>0</v>
      </c>
      <c r="D1177" s="81"/>
      <c r="E1177" s="120"/>
      <c r="F1177" s="124"/>
      <c r="G1177" s="82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</row>
    <row r="1178" spans="1:20" ht="12.75">
      <c r="A1178" s="125" t="s">
        <v>132</v>
      </c>
      <c r="B1178" s="126" t="s">
        <v>233</v>
      </c>
      <c r="C1178" s="123">
        <v>3041</v>
      </c>
      <c r="D1178" s="81"/>
      <c r="E1178" s="120">
        <v>1814</v>
      </c>
      <c r="F1178" s="119">
        <f>SUM(C1178:E1178)</f>
        <v>4855</v>
      </c>
      <c r="G1178" s="82"/>
      <c r="H1178" s="120">
        <v>1504</v>
      </c>
      <c r="I1178" s="120">
        <v>406</v>
      </c>
      <c r="J1178" s="120">
        <v>2945</v>
      </c>
      <c r="K1178" s="120">
        <v>0</v>
      </c>
      <c r="L1178" s="120">
        <v>0</v>
      </c>
      <c r="M1178" s="120">
        <v>0</v>
      </c>
      <c r="N1178" s="120">
        <v>0</v>
      </c>
      <c r="O1178" s="120">
        <v>0</v>
      </c>
      <c r="P1178" s="120">
        <v>0</v>
      </c>
      <c r="Q1178" s="120">
        <v>0</v>
      </c>
      <c r="R1178" s="120">
        <v>0</v>
      </c>
      <c r="S1178" s="120">
        <v>0</v>
      </c>
      <c r="T1178" s="121">
        <f>SUM(H1178:S1178)</f>
        <v>4855</v>
      </c>
    </row>
    <row r="1179" spans="1:20" ht="12.75">
      <c r="A1179" s="108"/>
      <c r="B1179" s="127" t="s">
        <v>234</v>
      </c>
      <c r="C1179" s="128">
        <f>SUM(C1177:C1178)</f>
        <v>3041</v>
      </c>
      <c r="D1179" s="81"/>
      <c r="E1179" s="128">
        <f>SUM(E1177:E1178)</f>
        <v>1814</v>
      </c>
      <c r="F1179" s="128">
        <f>SUM(F1177:F1178)</f>
        <v>4855</v>
      </c>
      <c r="G1179" s="113"/>
      <c r="H1179" s="128">
        <f>SUM(H1177:H1178)</f>
        <v>1504</v>
      </c>
      <c r="I1179" s="128">
        <f aca="true" t="shared" si="165" ref="I1179:T1179">SUM(I1177:I1178)</f>
        <v>406</v>
      </c>
      <c r="J1179" s="128">
        <f t="shared" si="165"/>
        <v>2945</v>
      </c>
      <c r="K1179" s="128">
        <f t="shared" si="165"/>
        <v>0</v>
      </c>
      <c r="L1179" s="128">
        <f t="shared" si="165"/>
        <v>0</v>
      </c>
      <c r="M1179" s="128">
        <f t="shared" si="165"/>
        <v>0</v>
      </c>
      <c r="N1179" s="128">
        <f t="shared" si="165"/>
        <v>0</v>
      </c>
      <c r="O1179" s="128">
        <f t="shared" si="165"/>
        <v>0</v>
      </c>
      <c r="P1179" s="128">
        <f t="shared" si="165"/>
        <v>0</v>
      </c>
      <c r="Q1179" s="128">
        <f t="shared" si="165"/>
        <v>0</v>
      </c>
      <c r="R1179" s="128">
        <f t="shared" si="165"/>
        <v>0</v>
      </c>
      <c r="S1179" s="128">
        <f t="shared" si="165"/>
        <v>0</v>
      </c>
      <c r="T1179" s="128">
        <f t="shared" si="165"/>
        <v>4855</v>
      </c>
    </row>
    <row r="1180" spans="1:20" ht="12.75">
      <c r="A1180" s="100" t="s">
        <v>107</v>
      </c>
      <c r="B1180" s="104" t="s">
        <v>235</v>
      </c>
      <c r="C1180" s="103">
        <v>3041</v>
      </c>
      <c r="D1180" s="81"/>
      <c r="E1180" s="129">
        <f>F1180-C1180</f>
        <v>1814</v>
      </c>
      <c r="F1180" s="129">
        <f>H1179+I1179+J1179+Q1179</f>
        <v>4855</v>
      </c>
      <c r="G1180" s="82"/>
      <c r="H1180" s="129">
        <f>H1179</f>
        <v>1504</v>
      </c>
      <c r="I1180" s="129">
        <f>I1179</f>
        <v>406</v>
      </c>
      <c r="J1180" s="129">
        <f>J1179</f>
        <v>2945</v>
      </c>
      <c r="K1180" s="129">
        <f aca="true" t="shared" si="166" ref="K1180:P1180">K1179</f>
        <v>0</v>
      </c>
      <c r="L1180" s="129">
        <f t="shared" si="166"/>
        <v>0</v>
      </c>
      <c r="M1180" s="129">
        <f t="shared" si="166"/>
        <v>0</v>
      </c>
      <c r="N1180" s="129">
        <f t="shared" si="166"/>
        <v>0</v>
      </c>
      <c r="O1180" s="129">
        <f t="shared" si="166"/>
        <v>0</v>
      </c>
      <c r="P1180" s="129">
        <f t="shared" si="166"/>
        <v>0</v>
      </c>
      <c r="Q1180" s="129">
        <f>Q1179</f>
        <v>0</v>
      </c>
      <c r="R1180" s="130"/>
      <c r="S1180" s="130"/>
      <c r="T1180" s="129">
        <f>SUM(H1180:S1180)</f>
        <v>4855</v>
      </c>
    </row>
    <row r="1181" spans="1:20" ht="12.75">
      <c r="A1181" s="100" t="s">
        <v>133</v>
      </c>
      <c r="B1181" s="104" t="s">
        <v>236</v>
      </c>
      <c r="C1181" s="102">
        <f>C1179-C1180</f>
        <v>0</v>
      </c>
      <c r="D1181" s="81"/>
      <c r="E1181" s="129">
        <f>F1181-C1181</f>
        <v>0</v>
      </c>
      <c r="F1181" s="131">
        <f>F1179-F1180</f>
        <v>0</v>
      </c>
      <c r="G1181" s="82"/>
      <c r="H1181" s="131">
        <f>H1179-H1180</f>
        <v>0</v>
      </c>
      <c r="I1181" s="131">
        <f aca="true" t="shared" si="167" ref="I1181:T1181">I1179-I1180</f>
        <v>0</v>
      </c>
      <c r="J1181" s="131">
        <f t="shared" si="167"/>
        <v>0</v>
      </c>
      <c r="K1181" s="131">
        <f t="shared" si="167"/>
        <v>0</v>
      </c>
      <c r="L1181" s="131">
        <f t="shared" si="167"/>
        <v>0</v>
      </c>
      <c r="M1181" s="131">
        <f t="shared" si="167"/>
        <v>0</v>
      </c>
      <c r="N1181" s="131">
        <f t="shared" si="167"/>
        <v>0</v>
      </c>
      <c r="O1181" s="131">
        <f t="shared" si="167"/>
        <v>0</v>
      </c>
      <c r="P1181" s="131">
        <f t="shared" si="167"/>
        <v>0</v>
      </c>
      <c r="Q1181" s="131">
        <f t="shared" si="167"/>
        <v>0</v>
      </c>
      <c r="R1181" s="131">
        <f t="shared" si="167"/>
        <v>0</v>
      </c>
      <c r="S1181" s="131">
        <f t="shared" si="167"/>
        <v>0</v>
      </c>
      <c r="T1181" s="131">
        <f t="shared" si="167"/>
        <v>0</v>
      </c>
    </row>
    <row r="1182" spans="1:20" ht="12.75">
      <c r="A1182" s="132"/>
      <c r="B1182" s="133"/>
      <c r="C1182" s="134"/>
      <c r="D1182" s="81"/>
      <c r="E1182" s="135"/>
      <c r="F1182" s="135"/>
      <c r="G1182" s="82"/>
      <c r="H1182" s="124"/>
      <c r="I1182" s="124"/>
      <c r="J1182" s="124"/>
      <c r="K1182" s="124"/>
      <c r="L1182" s="124"/>
      <c r="M1182" s="124"/>
      <c r="N1182" s="124"/>
      <c r="O1182" s="124"/>
      <c r="P1182" s="124"/>
      <c r="Q1182" s="124"/>
      <c r="R1182" s="124"/>
      <c r="S1182" s="124"/>
      <c r="T1182" s="124"/>
    </row>
    <row r="1183" spans="1:20" ht="12.75">
      <c r="A1183" s="136" t="s">
        <v>104</v>
      </c>
      <c r="B1183" s="137" t="s">
        <v>237</v>
      </c>
      <c r="C1183" s="138">
        <f>C1176-C1179</f>
        <v>196718</v>
      </c>
      <c r="D1183" s="81"/>
      <c r="E1183" s="138">
        <f>E1176-E1179</f>
        <v>-193419</v>
      </c>
      <c r="F1183" s="138">
        <f>F1176-F1179</f>
        <v>3299</v>
      </c>
      <c r="G1183" s="113"/>
      <c r="H1183" s="138">
        <f>H1176-H1179</f>
        <v>0</v>
      </c>
      <c r="I1183" s="138">
        <f aca="true" t="shared" si="168" ref="I1183:T1183">I1176-I1179</f>
        <v>0</v>
      </c>
      <c r="J1183" s="138">
        <f t="shared" si="168"/>
        <v>0</v>
      </c>
      <c r="K1183" s="138">
        <f t="shared" si="168"/>
        <v>0</v>
      </c>
      <c r="L1183" s="138">
        <f t="shared" si="168"/>
        <v>0</v>
      </c>
      <c r="M1183" s="138">
        <f t="shared" si="168"/>
        <v>0</v>
      </c>
      <c r="N1183" s="138">
        <f t="shared" si="168"/>
        <v>0</v>
      </c>
      <c r="O1183" s="138">
        <f t="shared" si="168"/>
        <v>0</v>
      </c>
      <c r="P1183" s="138">
        <f t="shared" si="168"/>
        <v>0</v>
      </c>
      <c r="Q1183" s="138">
        <f t="shared" si="168"/>
        <v>0</v>
      </c>
      <c r="R1183" s="138">
        <f t="shared" si="168"/>
        <v>0</v>
      </c>
      <c r="S1183" s="138">
        <f t="shared" si="168"/>
        <v>0</v>
      </c>
      <c r="T1183" s="138">
        <f t="shared" si="168"/>
        <v>0</v>
      </c>
    </row>
    <row r="1184" spans="1:20" ht="12.75">
      <c r="A1184" s="74" t="s">
        <v>184</v>
      </c>
      <c r="B1184" s="90" t="s">
        <v>238</v>
      </c>
      <c r="C1184" s="139">
        <v>196718</v>
      </c>
      <c r="D1184" s="81"/>
      <c r="E1184" s="139"/>
      <c r="F1184" s="129">
        <f>C1184+E1184</f>
        <v>196718</v>
      </c>
      <c r="G1184" s="82"/>
      <c r="H1184" s="139"/>
      <c r="I1184" s="139"/>
      <c r="J1184" s="139"/>
      <c r="K1184" s="139"/>
      <c r="L1184" s="139"/>
      <c r="M1184" s="139"/>
      <c r="N1184" s="139"/>
      <c r="O1184" s="139"/>
      <c r="P1184" s="139"/>
      <c r="Q1184" s="139"/>
      <c r="R1184" s="139"/>
      <c r="S1184" s="139"/>
      <c r="T1184" s="139"/>
    </row>
    <row r="1185" spans="1:20" ht="12.75">
      <c r="A1185" s="100" t="s">
        <v>185</v>
      </c>
      <c r="B1185" s="104" t="s">
        <v>239</v>
      </c>
      <c r="C1185" s="102">
        <f>C1183-C1184</f>
        <v>0</v>
      </c>
      <c r="D1185" s="81"/>
      <c r="E1185" s="102">
        <f>E1183-E1184</f>
        <v>-193419</v>
      </c>
      <c r="F1185" s="129">
        <f>C1185+E1185</f>
        <v>-193419</v>
      </c>
      <c r="G1185" s="82"/>
      <c r="H1185" s="102">
        <f>H1183-H1184</f>
        <v>0</v>
      </c>
      <c r="I1185" s="102">
        <f aca="true" t="shared" si="169" ref="I1185:T1185">I1183-I1184</f>
        <v>0</v>
      </c>
      <c r="J1185" s="102">
        <f t="shared" si="169"/>
        <v>0</v>
      </c>
      <c r="K1185" s="102">
        <f t="shared" si="169"/>
        <v>0</v>
      </c>
      <c r="L1185" s="102">
        <f t="shared" si="169"/>
        <v>0</v>
      </c>
      <c r="M1185" s="102">
        <f t="shared" si="169"/>
        <v>0</v>
      </c>
      <c r="N1185" s="102">
        <f t="shared" si="169"/>
        <v>0</v>
      </c>
      <c r="O1185" s="102">
        <f t="shared" si="169"/>
        <v>0</v>
      </c>
      <c r="P1185" s="102">
        <f t="shared" si="169"/>
        <v>0</v>
      </c>
      <c r="Q1185" s="102">
        <f t="shared" si="169"/>
        <v>0</v>
      </c>
      <c r="R1185" s="102">
        <f t="shared" si="169"/>
        <v>0</v>
      </c>
      <c r="S1185" s="102">
        <f t="shared" si="169"/>
        <v>0</v>
      </c>
      <c r="T1185" s="102">
        <f t="shared" si="169"/>
        <v>0</v>
      </c>
    </row>
    <row r="1186" spans="1:20" ht="12.75">
      <c r="A1186" s="140"/>
      <c r="B1186" s="141" t="s">
        <v>240</v>
      </c>
      <c r="C1186" s="142">
        <f>C1167+C1169+C1172+C1175</f>
        <v>187695</v>
      </c>
      <c r="D1186" s="143"/>
      <c r="E1186" s="144">
        <f>E1167+E1169+E1172+E1175</f>
        <v>-191605</v>
      </c>
      <c r="F1186" s="144">
        <f>SUM(C1186:E1186)</f>
        <v>-3910</v>
      </c>
      <c r="G1186" s="145"/>
      <c r="H1186" s="146"/>
      <c r="I1186" s="146"/>
      <c r="J1186" s="146"/>
      <c r="K1186" s="146"/>
      <c r="L1186" s="146"/>
      <c r="M1186" s="146"/>
      <c r="N1186" s="146"/>
      <c r="O1186" s="146"/>
      <c r="P1186" s="146"/>
      <c r="Q1186" s="146"/>
      <c r="R1186" s="146"/>
      <c r="S1186" s="146"/>
      <c r="T1186" s="146"/>
    </row>
    <row r="1187" spans="1:20" ht="12.75">
      <c r="A1187" s="136"/>
      <c r="B1187" s="147" t="s">
        <v>241</v>
      </c>
      <c r="C1187" s="148"/>
      <c r="D1187" s="143"/>
      <c r="E1187" s="148"/>
      <c r="F1187" s="138">
        <f>IF(F1186&gt;0,F1186,0)</f>
        <v>0</v>
      </c>
      <c r="G1187" s="146"/>
      <c r="H1187" s="111"/>
      <c r="I1187" s="111"/>
      <c r="J1187" s="111"/>
      <c r="K1187" s="111"/>
      <c r="L1187" s="111"/>
      <c r="M1187" s="111"/>
      <c r="N1187" s="111"/>
      <c r="O1187" s="111"/>
      <c r="P1187" s="111"/>
      <c r="Q1187" s="111"/>
      <c r="R1187" s="111"/>
      <c r="S1187" s="111"/>
      <c r="T1187" s="111"/>
    </row>
    <row r="1188" spans="1:20" ht="12.75">
      <c r="A1188" s="136"/>
      <c r="B1188" s="147" t="s">
        <v>242</v>
      </c>
      <c r="C1188" s="150"/>
      <c r="D1188" s="167"/>
      <c r="E1188" s="164"/>
      <c r="F1188" s="138">
        <f>IF(F1186&lt;0,-F1186,0)</f>
        <v>3910</v>
      </c>
      <c r="G1188" s="146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</row>
    <row r="1189" spans="1:20" ht="12.75">
      <c r="A1189" s="74"/>
      <c r="B1189" s="74"/>
      <c r="C1189" s="75" t="s">
        <v>270</v>
      </c>
      <c r="D1189" s="75"/>
      <c r="E1189" s="76" t="s">
        <v>194</v>
      </c>
      <c r="F1189" s="76" t="s">
        <v>176</v>
      </c>
      <c r="G1189" s="76"/>
      <c r="H1189" s="77" t="s">
        <v>114</v>
      </c>
      <c r="I1189" s="77" t="s">
        <v>115</v>
      </c>
      <c r="J1189" s="77" t="s">
        <v>116</v>
      </c>
      <c r="K1189" s="77" t="s">
        <v>170</v>
      </c>
      <c r="L1189" s="77"/>
      <c r="M1189" s="77" t="s">
        <v>171</v>
      </c>
      <c r="N1189" s="77"/>
      <c r="O1189" s="77" t="s">
        <v>169</v>
      </c>
      <c r="P1189" s="77" t="s">
        <v>97</v>
      </c>
      <c r="Q1189" s="77" t="s">
        <v>118</v>
      </c>
      <c r="R1189" s="77" t="s">
        <v>119</v>
      </c>
      <c r="S1189" s="77" t="s">
        <v>120</v>
      </c>
      <c r="T1189" s="77" t="s">
        <v>112</v>
      </c>
    </row>
    <row r="1190" spans="1:20" ht="12.75">
      <c r="A1190" s="79" t="s">
        <v>195</v>
      </c>
      <c r="B1190" s="80" t="s">
        <v>244</v>
      </c>
      <c r="C1190" s="81" t="s">
        <v>197</v>
      </c>
      <c r="D1190" s="81"/>
      <c r="E1190" s="82" t="s">
        <v>198</v>
      </c>
      <c r="F1190" s="82" t="s">
        <v>199</v>
      </c>
      <c r="G1190" s="82"/>
      <c r="H1190" s="83" t="s">
        <v>121</v>
      </c>
      <c r="I1190" s="83" t="s">
        <v>122</v>
      </c>
      <c r="J1190" s="83" t="s">
        <v>172</v>
      </c>
      <c r="K1190" s="83" t="s">
        <v>124</v>
      </c>
      <c r="L1190" s="83"/>
      <c r="M1190" s="83" t="s">
        <v>173</v>
      </c>
      <c r="N1190" s="83"/>
      <c r="O1190" s="83" t="s">
        <v>163</v>
      </c>
      <c r="P1190" s="83" t="s">
        <v>200</v>
      </c>
      <c r="Q1190" s="83" t="s">
        <v>126</v>
      </c>
      <c r="R1190" s="83" t="s">
        <v>123</v>
      </c>
      <c r="S1190" s="83" t="s">
        <v>123</v>
      </c>
      <c r="T1190" s="83" t="s">
        <v>174</v>
      </c>
    </row>
    <row r="1191" spans="1:20" ht="12.75">
      <c r="A1191" s="84" t="s">
        <v>201</v>
      </c>
      <c r="B1191" s="85" t="s">
        <v>245</v>
      </c>
      <c r="C1191" s="86" t="s">
        <v>202</v>
      </c>
      <c r="D1191" s="81"/>
      <c r="E1191" s="82" t="s">
        <v>180</v>
      </c>
      <c r="F1191" s="87" t="s">
        <v>177</v>
      </c>
      <c r="G1191" s="82"/>
      <c r="H1191" s="88"/>
      <c r="I1191" s="89" t="s">
        <v>127</v>
      </c>
      <c r="J1191" s="88"/>
      <c r="K1191" s="83" t="s">
        <v>123</v>
      </c>
      <c r="L1191" s="83"/>
      <c r="M1191" s="89" t="s">
        <v>98</v>
      </c>
      <c r="N1191" s="89"/>
      <c r="O1191" s="89"/>
      <c r="P1191" s="89"/>
      <c r="Q1191" s="89" t="s">
        <v>175</v>
      </c>
      <c r="R1191" s="89" t="s">
        <v>128</v>
      </c>
      <c r="S1191" s="89" t="s">
        <v>128</v>
      </c>
      <c r="T1191" s="89"/>
    </row>
    <row r="1192" spans="1:20" ht="12.75">
      <c r="A1192" s="74" t="s">
        <v>5</v>
      </c>
      <c r="B1192" s="90" t="s">
        <v>203</v>
      </c>
      <c r="C1192" s="91"/>
      <c r="D1192" s="92"/>
      <c r="E1192" s="93"/>
      <c r="F1192" s="94"/>
      <c r="G1192" s="82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T1192" s="93"/>
    </row>
    <row r="1193" spans="1:20" ht="12.75">
      <c r="A1193" s="95" t="s">
        <v>60</v>
      </c>
      <c r="B1193" s="96" t="s">
        <v>204</v>
      </c>
      <c r="C1193" s="149">
        <f>C5+C49+C709+C753+C1105+C1149</f>
        <v>200676</v>
      </c>
      <c r="D1193" s="162"/>
      <c r="E1193" s="161"/>
      <c r="F1193" s="163"/>
      <c r="G1193" s="157"/>
      <c r="H1193" s="161"/>
      <c r="I1193" s="161"/>
      <c r="J1193" s="161"/>
      <c r="K1193" s="161"/>
      <c r="L1193" s="161"/>
      <c r="M1193" s="161"/>
      <c r="N1193" s="161"/>
      <c r="O1193" s="161"/>
      <c r="P1193" s="161"/>
      <c r="Q1193" s="161"/>
      <c r="R1193" s="161"/>
      <c r="S1193" s="161"/>
      <c r="T1193" s="161"/>
    </row>
    <row r="1194" spans="1:20" ht="12.75">
      <c r="A1194" s="95" t="s">
        <v>61</v>
      </c>
      <c r="B1194" s="96" t="s">
        <v>205</v>
      </c>
      <c r="C1194" s="149">
        <f>C6+C50+C710+C754+C1106+C1150</f>
        <v>0</v>
      </c>
      <c r="D1194" s="162"/>
      <c r="E1194" s="161"/>
      <c r="F1194" s="163"/>
      <c r="G1194" s="157"/>
      <c r="H1194" s="161"/>
      <c r="I1194" s="161"/>
      <c r="J1194" s="161"/>
      <c r="K1194" s="161"/>
      <c r="L1194" s="161"/>
      <c r="M1194" s="161"/>
      <c r="N1194" s="161"/>
      <c r="O1194" s="161"/>
      <c r="P1194" s="161"/>
      <c r="Q1194" s="161"/>
      <c r="R1194" s="161"/>
      <c r="S1194" s="161"/>
      <c r="T1194" s="161"/>
    </row>
    <row r="1195" spans="1:20" ht="12.75">
      <c r="A1195" s="100" t="s">
        <v>64</v>
      </c>
      <c r="B1195" s="101" t="s">
        <v>206</v>
      </c>
      <c r="C1195" s="102">
        <f>SUM(C1193:C1194)</f>
        <v>200676</v>
      </c>
      <c r="D1195" s="162"/>
      <c r="E1195" s="161"/>
      <c r="F1195" s="163"/>
      <c r="G1195" s="157"/>
      <c r="H1195" s="161"/>
      <c r="I1195" s="161"/>
      <c r="J1195" s="161"/>
      <c r="K1195" s="161"/>
      <c r="L1195" s="161"/>
      <c r="M1195" s="161"/>
      <c r="N1195" s="161"/>
      <c r="O1195" s="161"/>
      <c r="P1195" s="161"/>
      <c r="Q1195" s="161"/>
      <c r="R1195" s="161"/>
      <c r="S1195" s="161"/>
      <c r="T1195" s="161"/>
    </row>
    <row r="1196" spans="1:20" ht="12.75">
      <c r="A1196" s="100" t="s">
        <v>66</v>
      </c>
      <c r="B1196" s="101" t="s">
        <v>207</v>
      </c>
      <c r="C1196" s="149">
        <f>C8+C52+C712+C756+C1108+C1152</f>
        <v>0</v>
      </c>
      <c r="D1196" s="162"/>
      <c r="E1196" s="161"/>
      <c r="F1196" s="163"/>
      <c r="G1196" s="157"/>
      <c r="H1196" s="161"/>
      <c r="I1196" s="161"/>
      <c r="J1196" s="161"/>
      <c r="K1196" s="161"/>
      <c r="L1196" s="161"/>
      <c r="M1196" s="161"/>
      <c r="N1196" s="161"/>
      <c r="O1196" s="161"/>
      <c r="P1196" s="161"/>
      <c r="Q1196" s="161"/>
      <c r="R1196" s="161"/>
      <c r="S1196" s="161"/>
      <c r="T1196" s="161"/>
    </row>
    <row r="1197" spans="1:20" ht="12.75">
      <c r="A1197" s="95" t="s">
        <v>63</v>
      </c>
      <c r="B1197" s="96" t="s">
        <v>208</v>
      </c>
      <c r="C1197" s="170">
        <f>C9+C53+C713+C757+C1109+C1153</f>
        <v>3912</v>
      </c>
      <c r="D1197" s="162"/>
      <c r="E1197" s="161"/>
      <c r="F1197" s="163"/>
      <c r="G1197" s="157"/>
      <c r="H1197" s="161"/>
      <c r="I1197" s="161"/>
      <c r="J1197" s="161"/>
      <c r="K1197" s="161"/>
      <c r="L1197" s="161"/>
      <c r="M1197" s="161"/>
      <c r="N1197" s="161"/>
      <c r="O1197" s="161"/>
      <c r="P1197" s="161"/>
      <c r="Q1197" s="161"/>
      <c r="R1197" s="161"/>
      <c r="S1197" s="161"/>
      <c r="T1197" s="161"/>
    </row>
    <row r="1198" spans="1:20" ht="12.75">
      <c r="A1198" s="95" t="s">
        <v>113</v>
      </c>
      <c r="B1198" s="96" t="s">
        <v>209</v>
      </c>
      <c r="C1198" s="149">
        <f>C10+C54+C714+C758+C1110+C1154</f>
        <v>52813</v>
      </c>
      <c r="D1198" s="162"/>
      <c r="E1198" s="161"/>
      <c r="F1198" s="163"/>
      <c r="G1198" s="157"/>
      <c r="H1198" s="161"/>
      <c r="I1198" s="161"/>
      <c r="J1198" s="161"/>
      <c r="K1198" s="161"/>
      <c r="L1198" s="161"/>
      <c r="M1198" s="161"/>
      <c r="N1198" s="161"/>
      <c r="O1198" s="161"/>
      <c r="P1198" s="161"/>
      <c r="Q1198" s="161"/>
      <c r="R1198" s="161"/>
      <c r="S1198" s="161"/>
      <c r="T1198" s="161"/>
    </row>
    <row r="1199" spans="1:20" ht="12.75">
      <c r="A1199" s="95" t="s">
        <v>12</v>
      </c>
      <c r="B1199" s="96" t="s">
        <v>210</v>
      </c>
      <c r="C1199" s="149">
        <f>C11+C55+C715+C759+C1111+C1155</f>
        <v>0</v>
      </c>
      <c r="D1199" s="162"/>
      <c r="E1199" s="161"/>
      <c r="F1199" s="163"/>
      <c r="G1199" s="157"/>
      <c r="H1199" s="161"/>
      <c r="I1199" s="161"/>
      <c r="J1199" s="161"/>
      <c r="K1199" s="161"/>
      <c r="L1199" s="161"/>
      <c r="M1199" s="161"/>
      <c r="N1199" s="161"/>
      <c r="O1199" s="161"/>
      <c r="P1199" s="161"/>
      <c r="Q1199" s="161"/>
      <c r="R1199" s="161"/>
      <c r="S1199" s="161"/>
      <c r="T1199" s="161"/>
    </row>
    <row r="1200" spans="1:20" ht="12.75">
      <c r="A1200" s="100" t="s">
        <v>14</v>
      </c>
      <c r="B1200" s="101" t="s">
        <v>211</v>
      </c>
      <c r="C1200" s="102">
        <f>SUM(C1197:C1199)</f>
        <v>56725</v>
      </c>
      <c r="D1200" s="162"/>
      <c r="E1200" s="161"/>
      <c r="F1200" s="163"/>
      <c r="G1200" s="157"/>
      <c r="H1200" s="161"/>
      <c r="I1200" s="161"/>
      <c r="J1200" s="161"/>
      <c r="K1200" s="161"/>
      <c r="L1200" s="161"/>
      <c r="M1200" s="161"/>
      <c r="N1200" s="161"/>
      <c r="O1200" s="161"/>
      <c r="P1200" s="161"/>
      <c r="Q1200" s="161"/>
      <c r="R1200" s="161"/>
      <c r="S1200" s="161"/>
      <c r="T1200" s="161"/>
    </row>
    <row r="1201" spans="1:20" ht="12.75">
      <c r="A1201" s="95" t="s">
        <v>16</v>
      </c>
      <c r="B1201" s="96" t="s">
        <v>212</v>
      </c>
      <c r="C1201" s="149">
        <f>C13+C57+C717+C761+C1113+C1157</f>
        <v>5245</v>
      </c>
      <c r="D1201" s="162"/>
      <c r="E1201" s="161"/>
      <c r="F1201" s="163"/>
      <c r="G1201" s="157"/>
      <c r="H1201" s="161"/>
      <c r="I1201" s="161"/>
      <c r="J1201" s="161"/>
      <c r="K1201" s="161"/>
      <c r="L1201" s="161"/>
      <c r="M1201" s="161"/>
      <c r="N1201" s="161"/>
      <c r="O1201" s="161"/>
      <c r="P1201" s="161"/>
      <c r="Q1201" s="161"/>
      <c r="R1201" s="161"/>
      <c r="S1201" s="161"/>
      <c r="T1201" s="161"/>
    </row>
    <row r="1202" spans="1:20" ht="12.75">
      <c r="A1202" s="95" t="s">
        <v>17</v>
      </c>
      <c r="B1202" s="96" t="s">
        <v>213</v>
      </c>
      <c r="C1202" s="149">
        <f>C14+C58+C718+C762+C1114+C1158</f>
        <v>7409</v>
      </c>
      <c r="D1202" s="162"/>
      <c r="E1202" s="161"/>
      <c r="F1202" s="163"/>
      <c r="G1202" s="157"/>
      <c r="H1202" s="161"/>
      <c r="I1202" s="161"/>
      <c r="J1202" s="161"/>
      <c r="K1202" s="161"/>
      <c r="L1202" s="161"/>
      <c r="M1202" s="161"/>
      <c r="N1202" s="161"/>
      <c r="O1202" s="161"/>
      <c r="P1202" s="161"/>
      <c r="Q1202" s="161"/>
      <c r="R1202" s="161"/>
      <c r="S1202" s="161"/>
      <c r="T1202" s="161"/>
    </row>
    <row r="1203" spans="1:20" ht="12.75">
      <c r="A1203" s="95" t="s">
        <v>19</v>
      </c>
      <c r="B1203" s="96" t="s">
        <v>214</v>
      </c>
      <c r="C1203" s="149">
        <f>C15+C59+C719+C763+C1115+C1159</f>
        <v>0</v>
      </c>
      <c r="D1203" s="162"/>
      <c r="E1203" s="161"/>
      <c r="F1203" s="163"/>
      <c r="G1203" s="157"/>
      <c r="H1203" s="161"/>
      <c r="I1203" s="161"/>
      <c r="J1203" s="161"/>
      <c r="K1203" s="161"/>
      <c r="L1203" s="161"/>
      <c r="M1203" s="161"/>
      <c r="N1203" s="161"/>
      <c r="O1203" s="161"/>
      <c r="P1203" s="161"/>
      <c r="Q1203" s="161"/>
      <c r="R1203" s="161"/>
      <c r="S1203" s="161"/>
      <c r="T1203" s="161"/>
    </row>
    <row r="1204" spans="1:20" ht="12.75">
      <c r="A1204" s="100" t="s">
        <v>20</v>
      </c>
      <c r="B1204" s="101" t="s">
        <v>215</v>
      </c>
      <c r="C1204" s="102">
        <f>SUM(C1201:C1203)</f>
        <v>12654</v>
      </c>
      <c r="D1204" s="162"/>
      <c r="E1204" s="161"/>
      <c r="F1204" s="163"/>
      <c r="G1204" s="157"/>
      <c r="H1204" s="161"/>
      <c r="I1204" s="161"/>
      <c r="J1204" s="161"/>
      <c r="K1204" s="161"/>
      <c r="L1204" s="161"/>
      <c r="M1204" s="161"/>
      <c r="N1204" s="161"/>
      <c r="O1204" s="161"/>
      <c r="P1204" s="161"/>
      <c r="Q1204" s="161"/>
      <c r="R1204" s="161"/>
      <c r="S1204" s="161"/>
      <c r="T1204" s="161"/>
    </row>
    <row r="1205" spans="1:20" ht="12.75">
      <c r="A1205" s="100" t="s">
        <v>21</v>
      </c>
      <c r="B1205" s="101" t="s">
        <v>216</v>
      </c>
      <c r="C1205" s="102">
        <f>C1200-C1204</f>
        <v>44071</v>
      </c>
      <c r="D1205" s="162"/>
      <c r="E1205" s="161"/>
      <c r="F1205" s="163"/>
      <c r="G1205" s="157"/>
      <c r="H1205" s="161"/>
      <c r="I1205" s="161"/>
      <c r="J1205" s="161"/>
      <c r="K1205" s="161"/>
      <c r="L1205" s="161"/>
      <c r="M1205" s="161"/>
      <c r="N1205" s="161"/>
      <c r="O1205" s="161"/>
      <c r="P1205" s="161"/>
      <c r="Q1205" s="161"/>
      <c r="R1205" s="161"/>
      <c r="S1205" s="161"/>
      <c r="T1205" s="161"/>
    </row>
    <row r="1206" spans="1:20" ht="12.75">
      <c r="A1206" s="95" t="s">
        <v>22</v>
      </c>
      <c r="B1206" s="96" t="s">
        <v>217</v>
      </c>
      <c r="C1206" s="149">
        <f>C18+C62+C722+C766+C1118+C1162</f>
        <v>-651</v>
      </c>
      <c r="D1206" s="162"/>
      <c r="E1206" s="161"/>
      <c r="F1206" s="163"/>
      <c r="G1206" s="157"/>
      <c r="H1206" s="161"/>
      <c r="I1206" s="161"/>
      <c r="J1206" s="161"/>
      <c r="K1206" s="161"/>
      <c r="L1206" s="161"/>
      <c r="M1206" s="161"/>
      <c r="N1206" s="161"/>
      <c r="O1206" s="161"/>
      <c r="P1206" s="161"/>
      <c r="Q1206" s="161"/>
      <c r="R1206" s="161"/>
      <c r="S1206" s="161"/>
      <c r="T1206" s="161"/>
    </row>
    <row r="1207" spans="1:20" ht="12.75">
      <c r="A1207" s="95" t="s">
        <v>23</v>
      </c>
      <c r="B1207" s="96" t="s">
        <v>218</v>
      </c>
      <c r="C1207" s="149">
        <f>C19+C63+C723+C767+C1119+C1163</f>
        <v>0</v>
      </c>
      <c r="D1207" s="162"/>
      <c r="E1207" s="161"/>
      <c r="F1207" s="163"/>
      <c r="G1207" s="157"/>
      <c r="H1207" s="161"/>
      <c r="I1207" s="161"/>
      <c r="J1207" s="161"/>
      <c r="K1207" s="161"/>
      <c r="L1207" s="161"/>
      <c r="M1207" s="161"/>
      <c r="N1207" s="161"/>
      <c r="O1207" s="161"/>
      <c r="P1207" s="161"/>
      <c r="Q1207" s="161"/>
      <c r="R1207" s="161"/>
      <c r="S1207" s="161"/>
      <c r="T1207" s="161"/>
    </row>
    <row r="1208" spans="1:20" ht="12.75">
      <c r="A1208" s="100" t="s">
        <v>24</v>
      </c>
      <c r="B1208" s="104" t="s">
        <v>219</v>
      </c>
      <c r="C1208" s="102">
        <f>SUM(C1206:C1207)</f>
        <v>-651</v>
      </c>
      <c r="D1208" s="162"/>
      <c r="E1208" s="161"/>
      <c r="F1208" s="163"/>
      <c r="G1208" s="157"/>
      <c r="H1208" s="161"/>
      <c r="I1208" s="161"/>
      <c r="J1208" s="161"/>
      <c r="K1208" s="161"/>
      <c r="L1208" s="161"/>
      <c r="M1208" s="161"/>
      <c r="N1208" s="161"/>
      <c r="O1208" s="161"/>
      <c r="P1208" s="161"/>
      <c r="Q1208" s="161"/>
      <c r="R1208" s="161"/>
      <c r="S1208" s="161"/>
      <c r="T1208" s="161"/>
    </row>
    <row r="1209" spans="1:20" ht="12.75">
      <c r="A1209" s="100" t="s">
        <v>25</v>
      </c>
      <c r="B1209" s="104" t="s">
        <v>220</v>
      </c>
      <c r="C1209" s="149">
        <f>C21+C65+C725+C769+C1121+C1165</f>
        <v>-3397</v>
      </c>
      <c r="D1209" s="162"/>
      <c r="E1209" s="161"/>
      <c r="F1209" s="163"/>
      <c r="G1209" s="157"/>
      <c r="H1209" s="161"/>
      <c r="I1209" s="161"/>
      <c r="J1209" s="161"/>
      <c r="K1209" s="161"/>
      <c r="L1209" s="161"/>
      <c r="M1209" s="161"/>
      <c r="N1209" s="161"/>
      <c r="O1209" s="161"/>
      <c r="P1209" s="161"/>
      <c r="Q1209" s="161"/>
      <c r="R1209" s="161"/>
      <c r="S1209" s="161"/>
      <c r="T1209" s="161"/>
    </row>
    <row r="1210" spans="1:20" ht="12.75">
      <c r="A1210" s="100" t="s">
        <v>26</v>
      </c>
      <c r="B1210" s="101" t="s">
        <v>221</v>
      </c>
      <c r="C1210" s="150">
        <f>C1195+C1196+C1205-C1208-C1209</f>
        <v>248795</v>
      </c>
      <c r="D1210" s="162"/>
      <c r="E1210" s="161"/>
      <c r="F1210" s="163"/>
      <c r="G1210" s="157"/>
      <c r="H1210" s="161"/>
      <c r="I1210" s="161"/>
      <c r="J1210" s="161"/>
      <c r="K1210" s="161"/>
      <c r="L1210" s="161"/>
      <c r="M1210" s="161"/>
      <c r="N1210" s="161"/>
      <c r="O1210" s="161"/>
      <c r="P1210" s="161"/>
      <c r="Q1210" s="161"/>
      <c r="R1210" s="161"/>
      <c r="S1210" s="161"/>
      <c r="T1210" s="161"/>
    </row>
    <row r="1211" spans="1:20" ht="12.75">
      <c r="A1211" s="95" t="s">
        <v>28</v>
      </c>
      <c r="B1211" s="96" t="s">
        <v>222</v>
      </c>
      <c r="C1211" s="149">
        <f>C23+C67+C727+C771+C1123+C1167</f>
        <v>-536</v>
      </c>
      <c r="D1211" s="162"/>
      <c r="E1211" s="161"/>
      <c r="F1211" s="163"/>
      <c r="G1211" s="157"/>
      <c r="H1211" s="161"/>
      <c r="I1211" s="161"/>
      <c r="J1211" s="161"/>
      <c r="K1211" s="161"/>
      <c r="L1211" s="161"/>
      <c r="M1211" s="161"/>
      <c r="N1211" s="161"/>
      <c r="O1211" s="161"/>
      <c r="P1211" s="161"/>
      <c r="Q1211" s="161"/>
      <c r="R1211" s="161"/>
      <c r="S1211" s="161"/>
      <c r="T1211" s="161"/>
    </row>
    <row r="1212" spans="1:20" ht="12.75">
      <c r="A1212" s="95" t="s">
        <v>29</v>
      </c>
      <c r="B1212" s="96" t="s">
        <v>223</v>
      </c>
      <c r="C1212" s="149">
        <f>C24+C68+C728+C772+C1124+C1168</f>
        <v>0</v>
      </c>
      <c r="D1212" s="162"/>
      <c r="E1212" s="161"/>
      <c r="F1212" s="163"/>
      <c r="G1212" s="157"/>
      <c r="H1212" s="161"/>
      <c r="I1212" s="161"/>
      <c r="J1212" s="161"/>
      <c r="K1212" s="161"/>
      <c r="L1212" s="161"/>
      <c r="M1212" s="161"/>
      <c r="N1212" s="161"/>
      <c r="O1212" s="161"/>
      <c r="P1212" s="161"/>
      <c r="Q1212" s="161"/>
      <c r="R1212" s="161"/>
      <c r="S1212" s="161"/>
      <c r="T1212" s="161"/>
    </row>
    <row r="1213" spans="1:20" ht="12.75">
      <c r="A1213" s="95" t="s">
        <v>34</v>
      </c>
      <c r="B1213" s="96" t="s">
        <v>224</v>
      </c>
      <c r="C1213" s="149">
        <f>C25+C69+C729+C773+C1125+C1169</f>
        <v>498190</v>
      </c>
      <c r="D1213" s="162"/>
      <c r="E1213" s="161"/>
      <c r="F1213" s="163"/>
      <c r="G1213" s="157"/>
      <c r="H1213" s="161"/>
      <c r="I1213" s="161"/>
      <c r="J1213" s="161"/>
      <c r="K1213" s="161"/>
      <c r="L1213" s="161"/>
      <c r="M1213" s="161"/>
      <c r="N1213" s="161"/>
      <c r="O1213" s="161"/>
      <c r="P1213" s="161"/>
      <c r="Q1213" s="161"/>
      <c r="R1213" s="161"/>
      <c r="S1213" s="161"/>
      <c r="T1213" s="161"/>
    </row>
    <row r="1214" spans="1:20" ht="12.75">
      <c r="A1214" s="95" t="s">
        <v>35</v>
      </c>
      <c r="B1214" s="96" t="s">
        <v>225</v>
      </c>
      <c r="C1214" s="149">
        <f>C26+C70+C730+C774+C1126+C1170</f>
        <v>0</v>
      </c>
      <c r="D1214" s="162"/>
      <c r="E1214" s="161"/>
      <c r="F1214" s="163"/>
      <c r="G1214" s="157"/>
      <c r="H1214" s="161"/>
      <c r="I1214" s="161"/>
      <c r="J1214" s="161"/>
      <c r="K1214" s="161"/>
      <c r="L1214" s="161"/>
      <c r="M1214" s="161"/>
      <c r="N1214" s="161"/>
      <c r="O1214" s="161"/>
      <c r="P1214" s="161"/>
      <c r="Q1214" s="161"/>
      <c r="R1214" s="161"/>
      <c r="S1214" s="161"/>
      <c r="T1214" s="161"/>
    </row>
    <row r="1215" spans="1:20" ht="12.75">
      <c r="A1215" s="100" t="s">
        <v>67</v>
      </c>
      <c r="B1215" s="104" t="s">
        <v>226</v>
      </c>
      <c r="C1215" s="106">
        <f>SUM(C1211:C1214)</f>
        <v>497654</v>
      </c>
      <c r="D1215" s="162"/>
      <c r="E1215" s="161"/>
      <c r="F1215" s="163"/>
      <c r="G1215" s="157"/>
      <c r="H1215" s="161"/>
      <c r="I1215" s="161"/>
      <c r="J1215" s="161"/>
      <c r="K1215" s="161"/>
      <c r="L1215" s="161"/>
      <c r="M1215" s="161"/>
      <c r="N1215" s="161"/>
      <c r="O1215" s="161"/>
      <c r="P1215" s="161"/>
      <c r="Q1215" s="161"/>
      <c r="R1215" s="161"/>
      <c r="S1215" s="161"/>
      <c r="T1215" s="161"/>
    </row>
    <row r="1216" spans="1:20" ht="12.75">
      <c r="A1216" s="95" t="s">
        <v>102</v>
      </c>
      <c r="B1216" s="96" t="s">
        <v>227</v>
      </c>
      <c r="C1216" s="149">
        <f>C28+C72+C732+C776+C1128+C1172</f>
        <v>-42445</v>
      </c>
      <c r="D1216" s="162"/>
      <c r="E1216" s="161"/>
      <c r="F1216" s="163"/>
      <c r="G1216" s="157"/>
      <c r="H1216" s="161"/>
      <c r="I1216" s="161"/>
      <c r="J1216" s="161"/>
      <c r="K1216" s="161"/>
      <c r="L1216" s="161"/>
      <c r="M1216" s="161"/>
      <c r="N1216" s="161"/>
      <c r="O1216" s="161"/>
      <c r="P1216" s="161"/>
      <c r="Q1216" s="161"/>
      <c r="R1216" s="161"/>
      <c r="S1216" s="161"/>
      <c r="T1216" s="161"/>
    </row>
    <row r="1217" spans="1:20" ht="12.75">
      <c r="A1217" s="108" t="s">
        <v>129</v>
      </c>
      <c r="B1217" s="109" t="s">
        <v>228</v>
      </c>
      <c r="C1217" s="110">
        <f>C1210+C1215+C1216</f>
        <v>704004</v>
      </c>
      <c r="D1217" s="162"/>
      <c r="E1217" s="151"/>
      <c r="F1217" s="112">
        <f>C1217</f>
        <v>704004</v>
      </c>
      <c r="G1217" s="152"/>
      <c r="H1217" s="149">
        <f>H29+H73+H733+H777+H1129+H1173</f>
        <v>161660</v>
      </c>
      <c r="I1217" s="149">
        <f aca="true" t="shared" si="170" ref="I1217:T1222">I29+I73+I733+I777+I1129+I1173</f>
        <v>27441</v>
      </c>
      <c r="J1217" s="149">
        <f t="shared" si="170"/>
        <v>365704</v>
      </c>
      <c r="K1217" s="149">
        <f t="shared" si="170"/>
        <v>0</v>
      </c>
      <c r="L1217" s="149">
        <f t="shared" si="170"/>
        <v>0</v>
      </c>
      <c r="M1217" s="149">
        <f t="shared" si="170"/>
        <v>0</v>
      </c>
      <c r="N1217" s="149">
        <f t="shared" si="170"/>
        <v>0</v>
      </c>
      <c r="O1217" s="149">
        <f t="shared" si="170"/>
        <v>0</v>
      </c>
      <c r="P1217" s="149">
        <f t="shared" si="170"/>
        <v>0</v>
      </c>
      <c r="Q1217" s="149">
        <f t="shared" si="170"/>
        <v>128049</v>
      </c>
      <c r="R1217" s="149">
        <f t="shared" si="170"/>
        <v>7139</v>
      </c>
      <c r="S1217" s="149">
        <f t="shared" si="170"/>
        <v>13056</v>
      </c>
      <c r="T1217" s="112">
        <f>SUM(H1217:S1217)</f>
        <v>703049</v>
      </c>
    </row>
    <row r="1218" spans="1:20" ht="12.75">
      <c r="A1218" s="95" t="s">
        <v>130</v>
      </c>
      <c r="B1218" s="96" t="s">
        <v>229</v>
      </c>
      <c r="C1218" s="149">
        <f aca="true" t="shared" si="171" ref="C1218:E1219">C30+C74+C734+C778+C1130+C1174</f>
        <v>0</v>
      </c>
      <c r="D1218" s="162"/>
      <c r="E1218" s="153"/>
      <c r="F1218" s="154"/>
      <c r="G1218" s="155"/>
      <c r="H1218" s="156"/>
      <c r="I1218" s="156"/>
      <c r="J1218" s="156"/>
      <c r="K1218" s="156"/>
      <c r="L1218" s="156"/>
      <c r="M1218" s="156"/>
      <c r="N1218" s="156"/>
      <c r="O1218" s="156"/>
      <c r="P1218" s="156"/>
      <c r="Q1218" s="156"/>
      <c r="R1218" s="156"/>
      <c r="S1218" s="156"/>
      <c r="T1218" s="156"/>
    </row>
    <row r="1219" spans="1:20" ht="12.75">
      <c r="A1219" s="95" t="s">
        <v>131</v>
      </c>
      <c r="B1219" s="96" t="s">
        <v>230</v>
      </c>
      <c r="C1219" s="149">
        <f t="shared" si="171"/>
        <v>2344</v>
      </c>
      <c r="D1219" s="162"/>
      <c r="E1219" s="149">
        <f t="shared" si="171"/>
        <v>-441746</v>
      </c>
      <c r="F1219" s="119">
        <f>E1219</f>
        <v>-441746</v>
      </c>
      <c r="G1219" s="157"/>
      <c r="H1219" s="149">
        <f>H31+H75+H735+H779+H1131+H1175</f>
        <v>-103525</v>
      </c>
      <c r="I1219" s="149">
        <f t="shared" si="170"/>
        <v>-13466</v>
      </c>
      <c r="J1219" s="149">
        <f t="shared" si="170"/>
        <v>-213589</v>
      </c>
      <c r="K1219" s="149">
        <f t="shared" si="170"/>
        <v>0</v>
      </c>
      <c r="L1219" s="149">
        <f t="shared" si="170"/>
        <v>0</v>
      </c>
      <c r="M1219" s="149">
        <f t="shared" si="170"/>
        <v>0</v>
      </c>
      <c r="N1219" s="149">
        <f t="shared" si="170"/>
        <v>0</v>
      </c>
      <c r="O1219" s="149">
        <f t="shared" si="170"/>
        <v>0</v>
      </c>
      <c r="P1219" s="149">
        <f t="shared" si="170"/>
        <v>0</v>
      </c>
      <c r="Q1219" s="149">
        <f t="shared" si="170"/>
        <v>-109113</v>
      </c>
      <c r="R1219" s="149">
        <f t="shared" si="170"/>
        <v>852</v>
      </c>
      <c r="S1219" s="149">
        <f t="shared" si="170"/>
        <v>-561</v>
      </c>
      <c r="T1219" s="121">
        <f>SUM(H1219:S1219)</f>
        <v>-439402</v>
      </c>
    </row>
    <row r="1220" spans="1:20" ht="12.75">
      <c r="A1220" s="108" t="s">
        <v>108</v>
      </c>
      <c r="B1220" s="109" t="s">
        <v>231</v>
      </c>
      <c r="C1220" s="110">
        <f>SUM(C1217:C1219)</f>
        <v>706348</v>
      </c>
      <c r="D1220" s="165"/>
      <c r="E1220" s="112">
        <f>E1219</f>
        <v>-441746</v>
      </c>
      <c r="F1220" s="112">
        <f>SUM(C1220:E1220)</f>
        <v>264602</v>
      </c>
      <c r="G1220" s="152"/>
      <c r="H1220" s="112">
        <f>H1217+H1219</f>
        <v>58135</v>
      </c>
      <c r="I1220" s="112">
        <f aca="true" t="shared" si="172" ref="I1220:T1220">I1217+I1219</f>
        <v>13975</v>
      </c>
      <c r="J1220" s="112">
        <f t="shared" si="172"/>
        <v>152115</v>
      </c>
      <c r="K1220" s="112">
        <f t="shared" si="172"/>
        <v>0</v>
      </c>
      <c r="L1220" s="112">
        <f t="shared" si="172"/>
        <v>0</v>
      </c>
      <c r="M1220" s="112">
        <f t="shared" si="172"/>
        <v>0</v>
      </c>
      <c r="N1220" s="112">
        <f t="shared" si="172"/>
        <v>0</v>
      </c>
      <c r="O1220" s="112">
        <f t="shared" si="172"/>
        <v>0</v>
      </c>
      <c r="P1220" s="112">
        <f t="shared" si="172"/>
        <v>0</v>
      </c>
      <c r="Q1220" s="112">
        <f t="shared" si="172"/>
        <v>18936</v>
      </c>
      <c r="R1220" s="112">
        <f t="shared" si="172"/>
        <v>7991</v>
      </c>
      <c r="S1220" s="112">
        <f t="shared" si="172"/>
        <v>12495</v>
      </c>
      <c r="T1220" s="112">
        <f t="shared" si="172"/>
        <v>263647</v>
      </c>
    </row>
    <row r="1221" spans="1:20" ht="12.75">
      <c r="A1221" s="74" t="s">
        <v>103</v>
      </c>
      <c r="B1221" s="90" t="s">
        <v>232</v>
      </c>
      <c r="C1221" s="149">
        <f aca="true" t="shared" si="173" ref="C1221:E1222">C33+C77+C737+C781+C1133+C1177</f>
        <v>0</v>
      </c>
      <c r="D1221" s="166"/>
      <c r="E1221" s="149">
        <f t="shared" si="173"/>
        <v>0</v>
      </c>
      <c r="F1221" s="159"/>
      <c r="G1221" s="157"/>
      <c r="H1221" s="149">
        <f>H33+H77+H737+H781+H1133+H1177</f>
        <v>0</v>
      </c>
      <c r="I1221" s="149">
        <f t="shared" si="170"/>
        <v>0</v>
      </c>
      <c r="J1221" s="149">
        <f t="shared" si="170"/>
        <v>0</v>
      </c>
      <c r="K1221" s="149">
        <f t="shared" si="170"/>
        <v>0</v>
      </c>
      <c r="L1221" s="149">
        <f t="shared" si="170"/>
        <v>0</v>
      </c>
      <c r="M1221" s="149">
        <f t="shared" si="170"/>
        <v>0</v>
      </c>
      <c r="N1221" s="149">
        <f t="shared" si="170"/>
        <v>0</v>
      </c>
      <c r="O1221" s="149">
        <f t="shared" si="170"/>
        <v>0</v>
      </c>
      <c r="P1221" s="149">
        <f t="shared" si="170"/>
        <v>0</v>
      </c>
      <c r="Q1221" s="149">
        <f t="shared" si="170"/>
        <v>0</v>
      </c>
      <c r="R1221" s="149">
        <f t="shared" si="170"/>
        <v>0</v>
      </c>
      <c r="S1221" s="149">
        <f t="shared" si="170"/>
        <v>0</v>
      </c>
      <c r="T1221" s="149">
        <f t="shared" si="170"/>
        <v>0</v>
      </c>
    </row>
    <row r="1222" spans="1:20" ht="12.75">
      <c r="A1222" s="125" t="s">
        <v>132</v>
      </c>
      <c r="B1222" s="126" t="s">
        <v>233</v>
      </c>
      <c r="C1222" s="149">
        <f t="shared" si="173"/>
        <v>259312</v>
      </c>
      <c r="D1222" s="166"/>
      <c r="E1222" s="149">
        <f t="shared" si="173"/>
        <v>4335</v>
      </c>
      <c r="F1222" s="119">
        <f>SUM(C1222:E1222)</f>
        <v>263647</v>
      </c>
      <c r="G1222" s="157"/>
      <c r="H1222" s="149">
        <f>H34+H78+H738+H782+H1134+H1178</f>
        <v>33427</v>
      </c>
      <c r="I1222" s="149">
        <f t="shared" si="170"/>
        <v>9440</v>
      </c>
      <c r="J1222" s="149">
        <f t="shared" si="170"/>
        <v>129199</v>
      </c>
      <c r="K1222" s="149">
        <f t="shared" si="170"/>
        <v>0</v>
      </c>
      <c r="L1222" s="149">
        <f t="shared" si="170"/>
        <v>0</v>
      </c>
      <c r="M1222" s="149">
        <f t="shared" si="170"/>
        <v>0</v>
      </c>
      <c r="N1222" s="149">
        <f t="shared" si="170"/>
        <v>0</v>
      </c>
      <c r="O1222" s="149">
        <f t="shared" si="170"/>
        <v>-1373</v>
      </c>
      <c r="P1222" s="149">
        <f t="shared" si="170"/>
        <v>0</v>
      </c>
      <c r="Q1222" s="149">
        <f t="shared" si="170"/>
        <v>9686</v>
      </c>
      <c r="R1222" s="149">
        <f t="shared" si="170"/>
        <v>7991</v>
      </c>
      <c r="S1222" s="149">
        <f t="shared" si="170"/>
        <v>12495</v>
      </c>
      <c r="T1222" s="121">
        <f>SUM(H1222:S1222)</f>
        <v>200865</v>
      </c>
    </row>
    <row r="1223" spans="1:20" ht="12.75">
      <c r="A1223" s="108"/>
      <c r="B1223" s="127" t="s">
        <v>234</v>
      </c>
      <c r="C1223" s="128">
        <f>SUM(C1221:C1222)</f>
        <v>259312</v>
      </c>
      <c r="D1223" s="166"/>
      <c r="E1223" s="128">
        <f>SUM(E1221:E1222)</f>
        <v>4335</v>
      </c>
      <c r="F1223" s="128">
        <f>SUM(F1221:F1222)</f>
        <v>263647</v>
      </c>
      <c r="G1223" s="152"/>
      <c r="H1223" s="128">
        <f>SUM(H1221:H1222)</f>
        <v>33427</v>
      </c>
      <c r="I1223" s="128">
        <f aca="true" t="shared" si="174" ref="I1223:T1223">SUM(I1221:I1222)</f>
        <v>9440</v>
      </c>
      <c r="J1223" s="128">
        <f t="shared" si="174"/>
        <v>129199</v>
      </c>
      <c r="K1223" s="128">
        <f t="shared" si="174"/>
        <v>0</v>
      </c>
      <c r="L1223" s="128">
        <f t="shared" si="174"/>
        <v>0</v>
      </c>
      <c r="M1223" s="128">
        <f t="shared" si="174"/>
        <v>0</v>
      </c>
      <c r="N1223" s="128">
        <f t="shared" si="174"/>
        <v>0</v>
      </c>
      <c r="O1223" s="128">
        <f t="shared" si="174"/>
        <v>-1373</v>
      </c>
      <c r="P1223" s="128">
        <f t="shared" si="174"/>
        <v>0</v>
      </c>
      <c r="Q1223" s="128">
        <f t="shared" si="174"/>
        <v>9686</v>
      </c>
      <c r="R1223" s="128">
        <f t="shared" si="174"/>
        <v>7991</v>
      </c>
      <c r="S1223" s="128">
        <f t="shared" si="174"/>
        <v>12495</v>
      </c>
      <c r="T1223" s="128">
        <f t="shared" si="174"/>
        <v>200865</v>
      </c>
    </row>
    <row r="1224" spans="1:20" ht="12.75">
      <c r="A1224" s="100" t="s">
        <v>107</v>
      </c>
      <c r="B1224" s="104" t="s">
        <v>235</v>
      </c>
      <c r="C1224" s="149">
        <f>C36+C80+C740+C784+C1136+C1180</f>
        <v>238701</v>
      </c>
      <c r="D1224" s="166"/>
      <c r="E1224" s="129">
        <f>F1224-C1224</f>
        <v>-56949</v>
      </c>
      <c r="F1224" s="129">
        <f>H1223+I1223+J1223+Q1223</f>
        <v>181752</v>
      </c>
      <c r="G1224" s="157"/>
      <c r="H1224" s="129">
        <f>H1223</f>
        <v>33427</v>
      </c>
      <c r="I1224" s="129">
        <f>I1223</f>
        <v>9440</v>
      </c>
      <c r="J1224" s="129">
        <f>J1223</f>
        <v>129199</v>
      </c>
      <c r="K1224" s="129">
        <f aca="true" t="shared" si="175" ref="K1224:P1224">K1223</f>
        <v>0</v>
      </c>
      <c r="L1224" s="129">
        <f t="shared" si="175"/>
        <v>0</v>
      </c>
      <c r="M1224" s="129">
        <f t="shared" si="175"/>
        <v>0</v>
      </c>
      <c r="N1224" s="129">
        <f t="shared" si="175"/>
        <v>0</v>
      </c>
      <c r="O1224" s="129">
        <f t="shared" si="175"/>
        <v>-1373</v>
      </c>
      <c r="P1224" s="129">
        <f t="shared" si="175"/>
        <v>0</v>
      </c>
      <c r="Q1224" s="129">
        <f>Q1223</f>
        <v>9686</v>
      </c>
      <c r="R1224" s="129"/>
      <c r="S1224" s="129"/>
      <c r="T1224" s="129">
        <f>SUM(H1224:S1224)</f>
        <v>180379</v>
      </c>
    </row>
    <row r="1225" spans="1:20" ht="12.75">
      <c r="A1225" s="100" t="s">
        <v>133</v>
      </c>
      <c r="B1225" s="104" t="s">
        <v>236</v>
      </c>
      <c r="C1225" s="102">
        <f>C1223-C1224</f>
        <v>20611</v>
      </c>
      <c r="D1225" s="166"/>
      <c r="E1225" s="129">
        <f>F1225-C1225</f>
        <v>61284</v>
      </c>
      <c r="F1225" s="131">
        <f>F1223-F1224</f>
        <v>81895</v>
      </c>
      <c r="G1225" s="157"/>
      <c r="H1225" s="131">
        <f>H1223-H1224</f>
        <v>0</v>
      </c>
      <c r="I1225" s="131">
        <f aca="true" t="shared" si="176" ref="I1225:T1225">I1223-I1224</f>
        <v>0</v>
      </c>
      <c r="J1225" s="131">
        <f t="shared" si="176"/>
        <v>0</v>
      </c>
      <c r="K1225" s="131">
        <f t="shared" si="176"/>
        <v>0</v>
      </c>
      <c r="L1225" s="131">
        <f t="shared" si="176"/>
        <v>0</v>
      </c>
      <c r="M1225" s="131">
        <f t="shared" si="176"/>
        <v>0</v>
      </c>
      <c r="N1225" s="131">
        <f t="shared" si="176"/>
        <v>0</v>
      </c>
      <c r="O1225" s="131">
        <f t="shared" si="176"/>
        <v>0</v>
      </c>
      <c r="P1225" s="131">
        <f t="shared" si="176"/>
        <v>0</v>
      </c>
      <c r="Q1225" s="131">
        <f t="shared" si="176"/>
        <v>0</v>
      </c>
      <c r="R1225" s="131">
        <f t="shared" si="176"/>
        <v>7991</v>
      </c>
      <c r="S1225" s="131">
        <f t="shared" si="176"/>
        <v>12495</v>
      </c>
      <c r="T1225" s="131">
        <f t="shared" si="176"/>
        <v>20486</v>
      </c>
    </row>
    <row r="1226" spans="1:20" ht="12.75">
      <c r="A1226" s="132"/>
      <c r="B1226" s="133"/>
      <c r="C1226" s="158"/>
      <c r="D1226" s="166"/>
      <c r="E1226" s="119"/>
      <c r="F1226" s="119"/>
      <c r="G1226" s="157"/>
      <c r="H1226" s="159"/>
      <c r="I1226" s="159"/>
      <c r="J1226" s="159"/>
      <c r="K1226" s="159"/>
      <c r="L1226" s="159"/>
      <c r="M1226" s="159"/>
      <c r="N1226" s="159"/>
      <c r="O1226" s="159"/>
      <c r="P1226" s="159"/>
      <c r="Q1226" s="159"/>
      <c r="R1226" s="159"/>
      <c r="S1226" s="159"/>
      <c r="T1226" s="159"/>
    </row>
    <row r="1227" spans="1:20" ht="12.75">
      <c r="A1227" s="136" t="s">
        <v>104</v>
      </c>
      <c r="B1227" s="137" t="s">
        <v>237</v>
      </c>
      <c r="C1227" s="138">
        <f>C1220-C1223</f>
        <v>447036</v>
      </c>
      <c r="D1227" s="166"/>
      <c r="E1227" s="138">
        <f>E1220-E1223</f>
        <v>-446081</v>
      </c>
      <c r="F1227" s="138">
        <f>F1220-F1223</f>
        <v>955</v>
      </c>
      <c r="G1227" s="152"/>
      <c r="H1227" s="138">
        <f>H1220-H1223</f>
        <v>24708</v>
      </c>
      <c r="I1227" s="138">
        <f aca="true" t="shared" si="177" ref="I1227:T1227">I1220-I1223</f>
        <v>4535</v>
      </c>
      <c r="J1227" s="138">
        <f t="shared" si="177"/>
        <v>22916</v>
      </c>
      <c r="K1227" s="138">
        <f t="shared" si="177"/>
        <v>0</v>
      </c>
      <c r="L1227" s="138">
        <f t="shared" si="177"/>
        <v>0</v>
      </c>
      <c r="M1227" s="138">
        <f t="shared" si="177"/>
        <v>0</v>
      </c>
      <c r="N1227" s="138">
        <f t="shared" si="177"/>
        <v>0</v>
      </c>
      <c r="O1227" s="138">
        <f t="shared" si="177"/>
        <v>1373</v>
      </c>
      <c r="P1227" s="138">
        <f t="shared" si="177"/>
        <v>0</v>
      </c>
      <c r="Q1227" s="138">
        <f t="shared" si="177"/>
        <v>9250</v>
      </c>
      <c r="R1227" s="138">
        <f t="shared" si="177"/>
        <v>0</v>
      </c>
      <c r="S1227" s="138">
        <f t="shared" si="177"/>
        <v>0</v>
      </c>
      <c r="T1227" s="138">
        <f t="shared" si="177"/>
        <v>62782</v>
      </c>
    </row>
    <row r="1228" spans="1:20" ht="12.75">
      <c r="A1228" s="74" t="s">
        <v>184</v>
      </c>
      <c r="B1228" s="90" t="s">
        <v>238</v>
      </c>
      <c r="C1228" s="149">
        <f>C40+C84+C744+C788+C1140+C1184</f>
        <v>404552</v>
      </c>
      <c r="D1228" s="166"/>
      <c r="E1228" s="149">
        <f>E40+E84+E744+E788+E1140+E1184</f>
        <v>-195202</v>
      </c>
      <c r="F1228" s="129">
        <f>C1228+E1228</f>
        <v>209350</v>
      </c>
      <c r="G1228" s="157"/>
      <c r="H1228" s="138">
        <f aca="true" t="shared" si="178" ref="H1228:S1228">H1221-H1224</f>
        <v>-33427</v>
      </c>
      <c r="I1228" s="138">
        <f t="shared" si="178"/>
        <v>-9440</v>
      </c>
      <c r="J1228" s="138">
        <f t="shared" si="178"/>
        <v>-129199</v>
      </c>
      <c r="K1228" s="138">
        <f t="shared" si="178"/>
        <v>0</v>
      </c>
      <c r="L1228" s="138">
        <f t="shared" si="178"/>
        <v>0</v>
      </c>
      <c r="M1228" s="138">
        <f t="shared" si="178"/>
        <v>0</v>
      </c>
      <c r="N1228" s="138">
        <f t="shared" si="178"/>
        <v>0</v>
      </c>
      <c r="O1228" s="138">
        <f t="shared" si="178"/>
        <v>1373</v>
      </c>
      <c r="P1228" s="138">
        <f t="shared" si="178"/>
        <v>0</v>
      </c>
      <c r="Q1228" s="138">
        <f t="shared" si="178"/>
        <v>-9686</v>
      </c>
      <c r="R1228" s="138">
        <f t="shared" si="178"/>
        <v>0</v>
      </c>
      <c r="S1228" s="138">
        <f t="shared" si="178"/>
        <v>0</v>
      </c>
      <c r="T1228" s="138">
        <f>T1221-T1224</f>
        <v>-180379</v>
      </c>
    </row>
    <row r="1229" spans="1:20" ht="12.75">
      <c r="A1229" s="100" t="s">
        <v>185</v>
      </c>
      <c r="B1229" s="104" t="s">
        <v>239</v>
      </c>
      <c r="C1229" s="102">
        <f>C1227-C1228</f>
        <v>42484</v>
      </c>
      <c r="D1229" s="166"/>
      <c r="E1229" s="102">
        <f>E1227-E1228</f>
        <v>-250879</v>
      </c>
      <c r="F1229" s="129">
        <f>C1229+E1229</f>
        <v>-208395</v>
      </c>
      <c r="G1229" s="157"/>
      <c r="H1229" s="138">
        <f aca="true" t="shared" si="179" ref="H1229:S1229">H1222-H1225</f>
        <v>33427</v>
      </c>
      <c r="I1229" s="138">
        <f t="shared" si="179"/>
        <v>9440</v>
      </c>
      <c r="J1229" s="138">
        <f t="shared" si="179"/>
        <v>129199</v>
      </c>
      <c r="K1229" s="138">
        <f t="shared" si="179"/>
        <v>0</v>
      </c>
      <c r="L1229" s="138">
        <f t="shared" si="179"/>
        <v>0</v>
      </c>
      <c r="M1229" s="138">
        <f t="shared" si="179"/>
        <v>0</v>
      </c>
      <c r="N1229" s="138">
        <f t="shared" si="179"/>
        <v>0</v>
      </c>
      <c r="O1229" s="138">
        <f t="shared" si="179"/>
        <v>-1373</v>
      </c>
      <c r="P1229" s="138">
        <f t="shared" si="179"/>
        <v>0</v>
      </c>
      <c r="Q1229" s="138">
        <f t="shared" si="179"/>
        <v>9686</v>
      </c>
      <c r="R1229" s="138">
        <f t="shared" si="179"/>
        <v>0</v>
      </c>
      <c r="S1229" s="138">
        <f t="shared" si="179"/>
        <v>0</v>
      </c>
      <c r="T1229" s="138">
        <f>T1222-T1225</f>
        <v>180379</v>
      </c>
    </row>
    <row r="1230" spans="1:20" ht="12.75">
      <c r="A1230" s="140"/>
      <c r="B1230" s="141" t="s">
        <v>240</v>
      </c>
      <c r="C1230" s="142">
        <f>C1211+C1213+C1216+C1219</f>
        <v>457553</v>
      </c>
      <c r="D1230" s="167"/>
      <c r="E1230" s="144">
        <f>E1211+E1213+E1216+E1219</f>
        <v>-441746</v>
      </c>
      <c r="F1230" s="144">
        <f>SUM(C1230:E1230)</f>
        <v>15807</v>
      </c>
      <c r="G1230" s="160"/>
      <c r="H1230" s="144"/>
      <c r="I1230" s="144"/>
      <c r="J1230" s="144"/>
      <c r="K1230" s="144"/>
      <c r="L1230" s="144"/>
      <c r="M1230" s="144"/>
      <c r="N1230" s="144"/>
      <c r="O1230" s="144"/>
      <c r="P1230" s="144"/>
      <c r="Q1230" s="144"/>
      <c r="R1230" s="144"/>
      <c r="S1230" s="144"/>
      <c r="T1230" s="144"/>
    </row>
    <row r="1231" spans="1:20" ht="12.75">
      <c r="A1231" s="136"/>
      <c r="B1231" s="147" t="s">
        <v>241</v>
      </c>
      <c r="C1231" s="171"/>
      <c r="D1231" s="167"/>
      <c r="E1231" s="171"/>
      <c r="F1231" s="149">
        <f>F43+F87+F747+F791+F1143+F1187</f>
        <v>29408</v>
      </c>
      <c r="G1231" s="144"/>
      <c r="H1231" s="151"/>
      <c r="I1231" s="151"/>
      <c r="J1231" s="151"/>
      <c r="K1231" s="151"/>
      <c r="L1231" s="151"/>
      <c r="M1231" s="151"/>
      <c r="N1231" s="151"/>
      <c r="O1231" s="151"/>
      <c r="P1231" s="151"/>
      <c r="Q1231" s="151"/>
      <c r="R1231" s="151"/>
      <c r="S1231" s="151"/>
      <c r="T1231" s="151"/>
    </row>
    <row r="1232" spans="1:20" ht="12.75">
      <c r="A1232" s="136"/>
      <c r="B1232" s="147" t="s">
        <v>242</v>
      </c>
      <c r="C1232" s="150"/>
      <c r="D1232" s="167"/>
      <c r="E1232" s="150"/>
      <c r="F1232" s="102">
        <f>F1230-F1231</f>
        <v>-13601</v>
      </c>
      <c r="G1232" s="146"/>
      <c r="H1232" s="93"/>
      <c r="I1232" s="93"/>
      <c r="J1232" s="93"/>
      <c r="K1232" s="93"/>
      <c r="L1232" s="93"/>
      <c r="M1232" s="93"/>
      <c r="N1232" s="93"/>
      <c r="O1232" s="93"/>
      <c r="P1232" s="93"/>
      <c r="Q1232" s="93"/>
      <c r="R1232" s="93"/>
      <c r="S1232" s="93"/>
      <c r="T1232" s="93"/>
    </row>
  </sheetData>
  <sheetProtection/>
  <protectedRanges>
    <protectedRange sqref="H1:T3 H1057:T1059 H1101:T1103 H1189:T1191 H45:T47 H89:T91 H133:T135 H177:T179 H221:T223 H265:T267 H309:T311 H353:T355 H397:T399 H441:T443 H485:T487 H529:T531 H573:T575 H617:T619 H661:T663 H705:T707 H749:T751 H793:T795 H837:T839 H881:T883 H925:T927 H969:T971 H1013:T1015 H1145:T1147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76" r:id="rId1"/>
  <headerFooter>
    <oddHeader>&amp;C&amp;"Times New Roman,Normál"&amp;P/&amp;N
Önállóan működő és gazdálkodó költségvetési szervek 
2012.évi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27" manualBreakCount="27">
    <brk id="44" max="19" man="1"/>
    <brk id="88" max="19" man="1"/>
    <brk id="132" max="19" man="1"/>
    <brk id="176" max="19" man="1"/>
    <brk id="220" max="19" man="1"/>
    <brk id="264" max="19" man="1"/>
    <brk id="308" max="19" man="1"/>
    <brk id="352" max="19" man="1"/>
    <brk id="396" max="19" man="1"/>
    <brk id="440" max="19" man="1"/>
    <brk id="484" max="19" man="1"/>
    <brk id="528" max="19" man="1"/>
    <brk id="572" max="19" man="1"/>
    <brk id="616" max="19" man="1"/>
    <brk id="660" max="19" man="1"/>
    <brk id="704" max="19" man="1"/>
    <brk id="748" max="19" man="1"/>
    <brk id="792" max="19" man="1"/>
    <brk id="836" max="19" man="1"/>
    <brk id="880" max="19" man="1"/>
    <brk id="924" max="19" man="1"/>
    <brk id="968" max="19" man="1"/>
    <brk id="1012" max="19" man="1"/>
    <brk id="1056" max="19" man="1"/>
    <brk id="1100" max="19" man="1"/>
    <brk id="1144" max="19" man="1"/>
    <brk id="1188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518"/>
  <sheetViews>
    <sheetView view="pageBreakPreview" zoomScale="91" zoomScaleSheetLayoutView="91" zoomScalePageLayoutView="0" workbookViewId="0" topLeftCell="A1">
      <pane xSplit="1" ySplit="1" topLeftCell="B3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95" sqref="C295"/>
    </sheetView>
  </sheetViews>
  <sheetFormatPr defaultColWidth="9.00390625" defaultRowHeight="12.75"/>
  <cols>
    <col min="1" max="1" width="43.25390625" style="174" customWidth="1"/>
    <col min="2" max="2" width="15.125" style="174" customWidth="1"/>
    <col min="3" max="3" width="14.125" style="174" customWidth="1"/>
    <col min="4" max="4" width="12.625" style="174" customWidth="1"/>
    <col min="5" max="5" width="10.125" style="174" customWidth="1"/>
    <col min="6" max="6" width="10.00390625" style="174" customWidth="1"/>
    <col min="7" max="16384" width="9.125" style="174" customWidth="1"/>
  </cols>
  <sheetData>
    <row r="1" spans="1:4" ht="12.75">
      <c r="A1" s="172"/>
      <c r="B1" s="173" t="s">
        <v>296</v>
      </c>
      <c r="C1" s="173" t="s">
        <v>246</v>
      </c>
      <c r="D1" s="173" t="s">
        <v>247</v>
      </c>
    </row>
    <row r="2" spans="1:4" ht="12.75">
      <c r="A2" s="175" t="s">
        <v>297</v>
      </c>
      <c r="B2" s="176" t="s">
        <v>248</v>
      </c>
      <c r="C2" s="176" t="s">
        <v>199</v>
      </c>
      <c r="D2" s="176" t="s">
        <v>249</v>
      </c>
    </row>
    <row r="3" spans="1:4" ht="12.75">
      <c r="A3" s="175"/>
      <c r="B3" s="176" t="s">
        <v>250</v>
      </c>
      <c r="C3" s="176" t="s">
        <v>251</v>
      </c>
      <c r="D3" s="176" t="s">
        <v>252</v>
      </c>
    </row>
    <row r="4" spans="1:4" ht="12.75">
      <c r="A4" s="177"/>
      <c r="B4" s="178" t="s">
        <v>177</v>
      </c>
      <c r="C4" s="178" t="s">
        <v>253</v>
      </c>
      <c r="D4" s="177"/>
    </row>
    <row r="5" spans="1:4" ht="12.75">
      <c r="A5" s="179" t="s">
        <v>254</v>
      </c>
      <c r="B5" s="179">
        <v>0</v>
      </c>
      <c r="C5" s="179">
        <v>0</v>
      </c>
      <c r="D5" s="180">
        <f>C5-B5</f>
        <v>0</v>
      </c>
    </row>
    <row r="6" spans="1:4" ht="12.75">
      <c r="A6" s="179" t="s">
        <v>255</v>
      </c>
      <c r="B6" s="179">
        <v>0</v>
      </c>
      <c r="C6" s="179">
        <v>0</v>
      </c>
      <c r="D6" s="180">
        <f aca="true" t="shared" si="0" ref="D6:D11">C6-B6</f>
        <v>0</v>
      </c>
    </row>
    <row r="7" spans="1:4" ht="12.75">
      <c r="A7" s="179" t="s">
        <v>256</v>
      </c>
      <c r="B7" s="179">
        <v>0</v>
      </c>
      <c r="C7" s="179">
        <v>16855</v>
      </c>
      <c r="D7" s="180">
        <f t="shared" si="0"/>
        <v>16855</v>
      </c>
    </row>
    <row r="8" spans="1:4" ht="12.75">
      <c r="A8" s="181" t="s">
        <v>257</v>
      </c>
      <c r="B8" s="179">
        <v>0</v>
      </c>
      <c r="C8" s="179">
        <v>0</v>
      </c>
      <c r="D8" s="180">
        <f t="shared" si="0"/>
        <v>0</v>
      </c>
    </row>
    <row r="9" spans="1:4" ht="12.75">
      <c r="A9" s="181" t="s">
        <v>258</v>
      </c>
      <c r="B9" s="179">
        <v>0</v>
      </c>
      <c r="C9" s="179">
        <v>0</v>
      </c>
      <c r="D9" s="180">
        <f t="shared" si="0"/>
        <v>0</v>
      </c>
    </row>
    <row r="10" spans="1:4" ht="12.75">
      <c r="A10" s="181" t="s">
        <v>259</v>
      </c>
      <c r="B10" s="179">
        <v>0</v>
      </c>
      <c r="C10" s="179">
        <v>0</v>
      </c>
      <c r="D10" s="180">
        <f t="shared" si="0"/>
        <v>0</v>
      </c>
    </row>
    <row r="11" spans="1:4" ht="12.75">
      <c r="A11" s="181" t="s">
        <v>260</v>
      </c>
      <c r="B11" s="179">
        <v>34844</v>
      </c>
      <c r="C11" s="179">
        <v>0</v>
      </c>
      <c r="D11" s="180">
        <f t="shared" si="0"/>
        <v>-34844</v>
      </c>
    </row>
    <row r="12" spans="1:4" ht="12.75">
      <c r="A12" s="182" t="s">
        <v>261</v>
      </c>
      <c r="B12" s="183">
        <f>SUM(B5:B11)</f>
        <v>34844</v>
      </c>
      <c r="C12" s="183">
        <f>SUM(C5:C11)</f>
        <v>16855</v>
      </c>
      <c r="D12" s="183">
        <f>SUM(D5:D11)</f>
        <v>-17989</v>
      </c>
    </row>
    <row r="13" spans="1:4" ht="12.75">
      <c r="A13" s="179"/>
      <c r="B13" s="179"/>
      <c r="C13" s="179"/>
      <c r="D13" s="179"/>
    </row>
    <row r="14" spans="1:4" ht="12.75">
      <c r="A14" s="179" t="s">
        <v>262</v>
      </c>
      <c r="B14" s="180">
        <f>B5+B6+B7+B8+B11</f>
        <v>34844</v>
      </c>
      <c r="C14" s="180">
        <f>C5+C6+C7+C8+C11</f>
        <v>16855</v>
      </c>
      <c r="D14" s="180">
        <f>D5+D6+D7+D8+D11</f>
        <v>-17989</v>
      </c>
    </row>
    <row r="15" spans="1:4" ht="12.75">
      <c r="A15" s="181" t="s">
        <v>263</v>
      </c>
      <c r="B15" s="180">
        <f>B9+B10</f>
        <v>0</v>
      </c>
      <c r="C15" s="180">
        <f>C9+C10</f>
        <v>0</v>
      </c>
      <c r="D15" s="180">
        <f>D9+D10</f>
        <v>0</v>
      </c>
    </row>
    <row r="16" spans="1:4" ht="12.75">
      <c r="A16" s="182" t="s">
        <v>264</v>
      </c>
      <c r="B16" s="183">
        <f>SUM(B14:B15)</f>
        <v>34844</v>
      </c>
      <c r="C16" s="183">
        <f>SUM(C14:C15)</f>
        <v>16855</v>
      </c>
      <c r="D16" s="183">
        <f>SUM(D14:D15)</f>
        <v>-17989</v>
      </c>
    </row>
    <row r="19" spans="1:4" ht="12.75">
      <c r="A19" s="172"/>
      <c r="B19" s="173" t="s">
        <v>296</v>
      </c>
      <c r="C19" s="173" t="s">
        <v>246</v>
      </c>
      <c r="D19" s="173" t="s">
        <v>247</v>
      </c>
    </row>
    <row r="20" spans="1:4" ht="12.75">
      <c r="A20" s="184" t="s">
        <v>298</v>
      </c>
      <c r="B20" s="176" t="s">
        <v>248</v>
      </c>
      <c r="C20" s="176" t="s">
        <v>199</v>
      </c>
      <c r="D20" s="176" t="s">
        <v>249</v>
      </c>
    </row>
    <row r="21" spans="1:4" ht="12.75">
      <c r="A21" s="184" t="s">
        <v>265</v>
      </c>
      <c r="B21" s="176" t="s">
        <v>250</v>
      </c>
      <c r="C21" s="176" t="s">
        <v>251</v>
      </c>
      <c r="D21" s="176" t="s">
        <v>252</v>
      </c>
    </row>
    <row r="22" spans="1:4" ht="12.75">
      <c r="A22" s="177"/>
      <c r="B22" s="178" t="s">
        <v>177</v>
      </c>
      <c r="C22" s="178" t="s">
        <v>253</v>
      </c>
      <c r="D22" s="177"/>
    </row>
    <row r="23" spans="1:4" ht="12.75">
      <c r="A23" s="179" t="s">
        <v>254</v>
      </c>
      <c r="B23" s="180">
        <f aca="true" t="shared" si="1" ref="B23:D29">B41+B59+B77+B95+B113+B131+B149+B167+B185+B203+B221+B239+B257+B275</f>
        <v>0</v>
      </c>
      <c r="C23" s="180">
        <f t="shared" si="1"/>
        <v>294</v>
      </c>
      <c r="D23" s="180">
        <f t="shared" si="1"/>
        <v>294</v>
      </c>
    </row>
    <row r="24" spans="1:4" ht="12.75">
      <c r="A24" s="179" t="s">
        <v>255</v>
      </c>
      <c r="B24" s="180">
        <f t="shared" si="1"/>
        <v>0</v>
      </c>
      <c r="C24" s="180">
        <f t="shared" si="1"/>
        <v>71</v>
      </c>
      <c r="D24" s="180">
        <f t="shared" si="1"/>
        <v>71</v>
      </c>
    </row>
    <row r="25" spans="1:4" ht="12.75">
      <c r="A25" s="179" t="s">
        <v>256</v>
      </c>
      <c r="B25" s="180">
        <f t="shared" si="1"/>
        <v>0</v>
      </c>
      <c r="C25" s="180">
        <f t="shared" si="1"/>
        <v>1559</v>
      </c>
      <c r="D25" s="180">
        <f t="shared" si="1"/>
        <v>1559</v>
      </c>
    </row>
    <row r="26" spans="1:4" ht="12.75">
      <c r="A26" s="181" t="s">
        <v>257</v>
      </c>
      <c r="B26" s="180">
        <f t="shared" si="1"/>
        <v>0</v>
      </c>
      <c r="C26" s="180">
        <f t="shared" si="1"/>
        <v>0</v>
      </c>
      <c r="D26" s="180">
        <f t="shared" si="1"/>
        <v>0</v>
      </c>
    </row>
    <row r="27" spans="1:4" ht="12.75">
      <c r="A27" s="181" t="s">
        <v>258</v>
      </c>
      <c r="B27" s="180">
        <f t="shared" si="1"/>
        <v>0</v>
      </c>
      <c r="C27" s="180">
        <f t="shared" si="1"/>
        <v>0</v>
      </c>
      <c r="D27" s="180">
        <f t="shared" si="1"/>
        <v>0</v>
      </c>
    </row>
    <row r="28" spans="1:4" ht="12.75">
      <c r="A28" s="181" t="s">
        <v>259</v>
      </c>
      <c r="B28" s="180">
        <f t="shared" si="1"/>
        <v>0</v>
      </c>
      <c r="C28" s="180">
        <f t="shared" si="1"/>
        <v>0</v>
      </c>
      <c r="D28" s="180">
        <f t="shared" si="1"/>
        <v>0</v>
      </c>
    </row>
    <row r="29" spans="1:4" ht="12.75">
      <c r="A29" s="181" t="s">
        <v>260</v>
      </c>
      <c r="B29" s="180">
        <f t="shared" si="1"/>
        <v>242835</v>
      </c>
      <c r="C29" s="180">
        <f t="shared" si="1"/>
        <v>0</v>
      </c>
      <c r="D29" s="180">
        <f t="shared" si="1"/>
        <v>-242835</v>
      </c>
    </row>
    <row r="30" spans="1:4" ht="12.75">
      <c r="A30" s="182" t="s">
        <v>261</v>
      </c>
      <c r="B30" s="183">
        <f>SUM(B23:B29)</f>
        <v>242835</v>
      </c>
      <c r="C30" s="183">
        <f>SUM(C23:C29)</f>
        <v>1924</v>
      </c>
      <c r="D30" s="183">
        <f>SUM(D23:D29)</f>
        <v>-240911</v>
      </c>
    </row>
    <row r="31" spans="1:4" ht="12.75">
      <c r="A31" s="179"/>
      <c r="B31" s="179"/>
      <c r="C31" s="179"/>
      <c r="D31" s="179"/>
    </row>
    <row r="32" spans="1:4" ht="12.75">
      <c r="A32" s="179" t="s">
        <v>262</v>
      </c>
      <c r="B32" s="180">
        <f>B23+B24+B25+B26+B29</f>
        <v>242835</v>
      </c>
      <c r="C32" s="180">
        <f>C23+C24+C25+C26+C29</f>
        <v>1924</v>
      </c>
      <c r="D32" s="180">
        <f>D23+D24+D25+D26+D29</f>
        <v>-240911</v>
      </c>
    </row>
    <row r="33" spans="1:4" ht="12.75">
      <c r="A33" s="181" t="s">
        <v>263</v>
      </c>
      <c r="B33" s="180">
        <f>B27+B28</f>
        <v>0</v>
      </c>
      <c r="C33" s="180">
        <f>C27+C28</f>
        <v>0</v>
      </c>
      <c r="D33" s="180">
        <f>D27+D28</f>
        <v>0</v>
      </c>
    </row>
    <row r="34" spans="1:4" ht="12.75">
      <c r="A34" s="182" t="s">
        <v>264</v>
      </c>
      <c r="B34" s="183">
        <f>SUM(B32:B33)</f>
        <v>242835</v>
      </c>
      <c r="C34" s="183">
        <f>SUM(C32:C33)</f>
        <v>1924</v>
      </c>
      <c r="D34" s="183">
        <f>SUM(D32:D33)</f>
        <v>-240911</v>
      </c>
    </row>
    <row r="37" spans="1:4" ht="12.75">
      <c r="A37" s="172"/>
      <c r="B37" s="173" t="s">
        <v>296</v>
      </c>
      <c r="C37" s="173" t="s">
        <v>246</v>
      </c>
      <c r="D37" s="173" t="s">
        <v>247</v>
      </c>
    </row>
    <row r="38" spans="1:4" ht="12.75">
      <c r="A38" s="185" t="s">
        <v>299</v>
      </c>
      <c r="B38" s="176" t="s">
        <v>248</v>
      </c>
      <c r="C38" s="176" t="s">
        <v>199</v>
      </c>
      <c r="D38" s="176" t="s">
        <v>249</v>
      </c>
    </row>
    <row r="39" spans="1:4" ht="12.75">
      <c r="A39" s="175"/>
      <c r="B39" s="176" t="s">
        <v>250</v>
      </c>
      <c r="C39" s="176" t="s">
        <v>251</v>
      </c>
      <c r="D39" s="176" t="s">
        <v>252</v>
      </c>
    </row>
    <row r="40" spans="1:4" ht="12.75">
      <c r="A40" s="177"/>
      <c r="B40" s="178" t="s">
        <v>177</v>
      </c>
      <c r="C40" s="178" t="s">
        <v>253</v>
      </c>
      <c r="D40" s="177"/>
    </row>
    <row r="41" spans="1:4" ht="12.75">
      <c r="A41" s="179" t="s">
        <v>254</v>
      </c>
      <c r="B41" s="179">
        <v>0</v>
      </c>
      <c r="C41" s="179">
        <v>0</v>
      </c>
      <c r="D41" s="180">
        <f>C41-B41</f>
        <v>0</v>
      </c>
    </row>
    <row r="42" spans="1:4" ht="12.75">
      <c r="A42" s="179" t="s">
        <v>255</v>
      </c>
      <c r="B42" s="179">
        <v>0</v>
      </c>
      <c r="C42" s="179">
        <v>0</v>
      </c>
      <c r="D42" s="180">
        <f aca="true" t="shared" si="2" ref="D42:D47">C42-B42</f>
        <v>0</v>
      </c>
    </row>
    <row r="43" spans="1:4" ht="12.75">
      <c r="A43" s="179" t="s">
        <v>256</v>
      </c>
      <c r="B43" s="179">
        <v>0</v>
      </c>
      <c r="C43" s="179">
        <v>136</v>
      </c>
      <c r="D43" s="180">
        <f t="shared" si="2"/>
        <v>136</v>
      </c>
    </row>
    <row r="44" spans="1:4" ht="12.75">
      <c r="A44" s="181" t="s">
        <v>257</v>
      </c>
      <c r="B44" s="179">
        <v>0</v>
      </c>
      <c r="C44" s="179">
        <v>0</v>
      </c>
      <c r="D44" s="180">
        <f t="shared" si="2"/>
        <v>0</v>
      </c>
    </row>
    <row r="45" spans="1:4" ht="12.75">
      <c r="A45" s="181" t="s">
        <v>258</v>
      </c>
      <c r="B45" s="179">
        <v>0</v>
      </c>
      <c r="C45" s="179">
        <v>0</v>
      </c>
      <c r="D45" s="180">
        <f t="shared" si="2"/>
        <v>0</v>
      </c>
    </row>
    <row r="46" spans="1:4" ht="12.75">
      <c r="A46" s="181" t="s">
        <v>259</v>
      </c>
      <c r="B46" s="179">
        <v>0</v>
      </c>
      <c r="C46" s="179">
        <v>0</v>
      </c>
      <c r="D46" s="180">
        <f t="shared" si="2"/>
        <v>0</v>
      </c>
    </row>
    <row r="47" spans="1:4" ht="12.75">
      <c r="A47" s="181" t="s">
        <v>260</v>
      </c>
      <c r="B47" s="179">
        <v>-669</v>
      </c>
      <c r="C47" s="179">
        <v>0</v>
      </c>
      <c r="D47" s="180">
        <f t="shared" si="2"/>
        <v>669</v>
      </c>
    </row>
    <row r="48" spans="1:4" ht="12.75">
      <c r="A48" s="182" t="s">
        <v>261</v>
      </c>
      <c r="B48" s="183">
        <f>SUM(B41:B47)</f>
        <v>-669</v>
      </c>
      <c r="C48" s="183">
        <f>SUM(C41:C47)</f>
        <v>136</v>
      </c>
      <c r="D48" s="183">
        <f>SUM(D41:D47)</f>
        <v>805</v>
      </c>
    </row>
    <row r="49" spans="1:4" ht="12.75">
      <c r="A49" s="179"/>
      <c r="B49" s="179"/>
      <c r="C49" s="179"/>
      <c r="D49" s="179"/>
    </row>
    <row r="50" spans="1:4" ht="12.75">
      <c r="A50" s="179" t="s">
        <v>262</v>
      </c>
      <c r="B50" s="180">
        <f>B41+B42+B43+B44+B47</f>
        <v>-669</v>
      </c>
      <c r="C50" s="180">
        <f>C41+C42+C43+C44+C47</f>
        <v>136</v>
      </c>
      <c r="D50" s="180">
        <f>D41+D42+D43+D44+D47</f>
        <v>805</v>
      </c>
    </row>
    <row r="51" spans="1:4" ht="12.75">
      <c r="A51" s="181" t="s">
        <v>263</v>
      </c>
      <c r="B51" s="180">
        <f>B45+B46</f>
        <v>0</v>
      </c>
      <c r="C51" s="180">
        <f>C45+C46</f>
        <v>0</v>
      </c>
      <c r="D51" s="180">
        <f>D45+D46</f>
        <v>0</v>
      </c>
    </row>
    <row r="52" spans="1:4" ht="12.75">
      <c r="A52" s="182" t="s">
        <v>264</v>
      </c>
      <c r="B52" s="183">
        <f>SUM(B50:B51)</f>
        <v>-669</v>
      </c>
      <c r="C52" s="183">
        <f>SUM(C50:C51)</f>
        <v>136</v>
      </c>
      <c r="D52" s="183">
        <f>SUM(D50:D51)</f>
        <v>805</v>
      </c>
    </row>
    <row r="55" spans="1:4" ht="12.75">
      <c r="A55" s="172"/>
      <c r="B55" s="173" t="s">
        <v>296</v>
      </c>
      <c r="C55" s="173" t="s">
        <v>246</v>
      </c>
      <c r="D55" s="173" t="s">
        <v>247</v>
      </c>
    </row>
    <row r="56" spans="1:4" ht="12.75">
      <c r="A56" s="185" t="s">
        <v>300</v>
      </c>
      <c r="B56" s="176" t="s">
        <v>248</v>
      </c>
      <c r="C56" s="176" t="s">
        <v>199</v>
      </c>
      <c r="D56" s="176" t="s">
        <v>249</v>
      </c>
    </row>
    <row r="57" spans="1:4" ht="12.75">
      <c r="A57" s="175"/>
      <c r="B57" s="176" t="s">
        <v>250</v>
      </c>
      <c r="C57" s="176" t="s">
        <v>251</v>
      </c>
      <c r="D57" s="176" t="s">
        <v>252</v>
      </c>
    </row>
    <row r="58" spans="1:4" ht="12.75">
      <c r="A58" s="177"/>
      <c r="B58" s="178" t="s">
        <v>177</v>
      </c>
      <c r="C58" s="178" t="s">
        <v>253</v>
      </c>
      <c r="D58" s="177"/>
    </row>
    <row r="59" spans="1:4" ht="12.75">
      <c r="A59" s="179" t="s">
        <v>254</v>
      </c>
      <c r="B59" s="179">
        <v>0</v>
      </c>
      <c r="C59" s="179">
        <v>0</v>
      </c>
      <c r="D59" s="180">
        <f>C59-B59</f>
        <v>0</v>
      </c>
    </row>
    <row r="60" spans="1:4" ht="12.75">
      <c r="A60" s="179" t="s">
        <v>255</v>
      </c>
      <c r="B60" s="179">
        <v>0</v>
      </c>
      <c r="C60" s="179">
        <v>0</v>
      </c>
      <c r="D60" s="180">
        <f aca="true" t="shared" si="3" ref="D60:D65">C60-B60</f>
        <v>0</v>
      </c>
    </row>
    <row r="61" spans="1:4" ht="12.75">
      <c r="A61" s="179" t="s">
        <v>256</v>
      </c>
      <c r="B61" s="179">
        <v>0</v>
      </c>
      <c r="C61" s="179">
        <v>0</v>
      </c>
      <c r="D61" s="180">
        <f t="shared" si="3"/>
        <v>0</v>
      </c>
    </row>
    <row r="62" spans="1:4" ht="12.75">
      <c r="A62" s="181" t="s">
        <v>257</v>
      </c>
      <c r="B62" s="179">
        <v>0</v>
      </c>
      <c r="C62" s="179">
        <v>0</v>
      </c>
      <c r="D62" s="180">
        <f t="shared" si="3"/>
        <v>0</v>
      </c>
    </row>
    <row r="63" spans="1:4" ht="12.75">
      <c r="A63" s="181" t="s">
        <v>258</v>
      </c>
      <c r="B63" s="179">
        <v>0</v>
      </c>
      <c r="C63" s="179">
        <v>0</v>
      </c>
      <c r="D63" s="180">
        <f t="shared" si="3"/>
        <v>0</v>
      </c>
    </row>
    <row r="64" spans="1:4" ht="12.75">
      <c r="A64" s="181" t="s">
        <v>259</v>
      </c>
      <c r="B64" s="179">
        <v>0</v>
      </c>
      <c r="C64" s="179">
        <v>0</v>
      </c>
      <c r="D64" s="180">
        <f t="shared" si="3"/>
        <v>0</v>
      </c>
    </row>
    <row r="65" spans="1:4" ht="12.75">
      <c r="A65" s="181" t="s">
        <v>260</v>
      </c>
      <c r="B65" s="179">
        <v>1944</v>
      </c>
      <c r="C65" s="179">
        <v>0</v>
      </c>
      <c r="D65" s="180">
        <f t="shared" si="3"/>
        <v>-1944</v>
      </c>
    </row>
    <row r="66" spans="1:4" ht="12.75">
      <c r="A66" s="182" t="s">
        <v>261</v>
      </c>
      <c r="B66" s="183">
        <f>SUM(B59:B65)</f>
        <v>1944</v>
      </c>
      <c r="C66" s="183">
        <f>SUM(C59:C65)</f>
        <v>0</v>
      </c>
      <c r="D66" s="183">
        <f>SUM(D59:D65)</f>
        <v>-1944</v>
      </c>
    </row>
    <row r="67" spans="1:4" ht="12.75">
      <c r="A67" s="179"/>
      <c r="B67" s="179"/>
      <c r="C67" s="179"/>
      <c r="D67" s="179"/>
    </row>
    <row r="68" spans="1:4" ht="12.75">
      <c r="A68" s="179" t="s">
        <v>262</v>
      </c>
      <c r="B68" s="180">
        <f>B59+B60+B61+B62+B65</f>
        <v>1944</v>
      </c>
      <c r="C68" s="180">
        <f>C59+C60+C61+C62+C65</f>
        <v>0</v>
      </c>
      <c r="D68" s="180">
        <f>D59+D60+D61+D62+D65</f>
        <v>-1944</v>
      </c>
    </row>
    <row r="69" spans="1:4" ht="12.75">
      <c r="A69" s="181" t="s">
        <v>263</v>
      </c>
      <c r="B69" s="180">
        <f>B63+B64</f>
        <v>0</v>
      </c>
      <c r="C69" s="180">
        <f>C63+C64</f>
        <v>0</v>
      </c>
      <c r="D69" s="180">
        <f>D63+D64</f>
        <v>0</v>
      </c>
    </row>
    <row r="70" spans="1:4" ht="12.75">
      <c r="A70" s="182" t="s">
        <v>264</v>
      </c>
      <c r="B70" s="183">
        <f>SUM(B68:B69)</f>
        <v>1944</v>
      </c>
      <c r="C70" s="183">
        <f>SUM(C68:C69)</f>
        <v>0</v>
      </c>
      <c r="D70" s="183">
        <f>SUM(D68:D69)</f>
        <v>-1944</v>
      </c>
    </row>
    <row r="73" spans="1:4" ht="12.75">
      <c r="A73" s="172"/>
      <c r="B73" s="173" t="s">
        <v>296</v>
      </c>
      <c r="C73" s="173" t="s">
        <v>246</v>
      </c>
      <c r="D73" s="173" t="s">
        <v>247</v>
      </c>
    </row>
    <row r="74" spans="1:4" ht="12.75">
      <c r="A74" s="185" t="s">
        <v>301</v>
      </c>
      <c r="B74" s="176" t="s">
        <v>248</v>
      </c>
      <c r="C74" s="176" t="s">
        <v>199</v>
      </c>
      <c r="D74" s="176" t="s">
        <v>249</v>
      </c>
    </row>
    <row r="75" spans="1:4" ht="12.75">
      <c r="A75" s="175"/>
      <c r="B75" s="176" t="s">
        <v>250</v>
      </c>
      <c r="C75" s="176" t="s">
        <v>251</v>
      </c>
      <c r="D75" s="176" t="s">
        <v>252</v>
      </c>
    </row>
    <row r="76" spans="1:4" ht="12.75">
      <c r="A76" s="177"/>
      <c r="B76" s="178" t="s">
        <v>177</v>
      </c>
      <c r="C76" s="178" t="s">
        <v>253</v>
      </c>
      <c r="D76" s="177"/>
    </row>
    <row r="77" spans="1:4" ht="12.75">
      <c r="A77" s="179" t="s">
        <v>254</v>
      </c>
      <c r="B77" s="179">
        <v>0</v>
      </c>
      <c r="C77" s="179">
        <v>0</v>
      </c>
      <c r="D77" s="180">
        <f>C77-B77</f>
        <v>0</v>
      </c>
    </row>
    <row r="78" spans="1:4" ht="12.75">
      <c r="A78" s="179" t="s">
        <v>255</v>
      </c>
      <c r="B78" s="179">
        <v>0</v>
      </c>
      <c r="C78" s="179">
        <v>0</v>
      </c>
      <c r="D78" s="180">
        <f aca="true" t="shared" si="4" ref="D78:D83">C78-B78</f>
        <v>0</v>
      </c>
    </row>
    <row r="79" spans="1:4" ht="12.75">
      <c r="A79" s="179" t="s">
        <v>256</v>
      </c>
      <c r="B79" s="179">
        <v>0</v>
      </c>
      <c r="C79" s="179">
        <v>1065</v>
      </c>
      <c r="D79" s="180">
        <f t="shared" si="4"/>
        <v>1065</v>
      </c>
    </row>
    <row r="80" spans="1:4" ht="12.75">
      <c r="A80" s="181" t="s">
        <v>257</v>
      </c>
      <c r="B80" s="179">
        <v>0</v>
      </c>
      <c r="C80" s="179">
        <v>0</v>
      </c>
      <c r="D80" s="180">
        <f t="shared" si="4"/>
        <v>0</v>
      </c>
    </row>
    <row r="81" spans="1:4" ht="12.75">
      <c r="A81" s="181" t="s">
        <v>258</v>
      </c>
      <c r="B81" s="179">
        <v>0</v>
      </c>
      <c r="C81" s="179">
        <v>0</v>
      </c>
      <c r="D81" s="180">
        <f t="shared" si="4"/>
        <v>0</v>
      </c>
    </row>
    <row r="82" spans="1:4" ht="12.75">
      <c r="A82" s="181" t="s">
        <v>259</v>
      </c>
      <c r="B82" s="179">
        <v>0</v>
      </c>
      <c r="C82" s="179">
        <v>0</v>
      </c>
      <c r="D82" s="180">
        <f t="shared" si="4"/>
        <v>0</v>
      </c>
    </row>
    <row r="83" spans="1:4" ht="12.75">
      <c r="A83" s="181" t="s">
        <v>260</v>
      </c>
      <c r="B83" s="179">
        <v>3177</v>
      </c>
      <c r="C83" s="179">
        <v>0</v>
      </c>
      <c r="D83" s="180">
        <f t="shared" si="4"/>
        <v>-3177</v>
      </c>
    </row>
    <row r="84" spans="1:4" ht="12.75">
      <c r="A84" s="182" t="s">
        <v>261</v>
      </c>
      <c r="B84" s="183">
        <f>SUM(B77:B83)</f>
        <v>3177</v>
      </c>
      <c r="C84" s="183">
        <f>SUM(C77:C83)</f>
        <v>1065</v>
      </c>
      <c r="D84" s="183">
        <f>SUM(D77:D83)</f>
        <v>-2112</v>
      </c>
    </row>
    <row r="85" spans="1:4" ht="12.75">
      <c r="A85" s="179"/>
      <c r="B85" s="179"/>
      <c r="C85" s="179"/>
      <c r="D85" s="179"/>
    </row>
    <row r="86" spans="1:4" ht="12.75">
      <c r="A86" s="179" t="s">
        <v>262</v>
      </c>
      <c r="B86" s="180">
        <f>B77+B78+B79+B80+B83</f>
        <v>3177</v>
      </c>
      <c r="C86" s="180">
        <f>C77+C78+C79+C80+C83</f>
        <v>1065</v>
      </c>
      <c r="D86" s="180">
        <f>D77+D78+D79+D80+D83</f>
        <v>-2112</v>
      </c>
    </row>
    <row r="87" spans="1:4" ht="12.75">
      <c r="A87" s="181" t="s">
        <v>263</v>
      </c>
      <c r="B87" s="180">
        <f>B81+B82</f>
        <v>0</v>
      </c>
      <c r="C87" s="180">
        <f>C81+C82</f>
        <v>0</v>
      </c>
      <c r="D87" s="180">
        <f>D81+D82</f>
        <v>0</v>
      </c>
    </row>
    <row r="88" spans="1:4" ht="12.75">
      <c r="A88" s="182" t="s">
        <v>264</v>
      </c>
      <c r="B88" s="183">
        <f>SUM(B86:B87)</f>
        <v>3177</v>
      </c>
      <c r="C88" s="183">
        <f>SUM(C86:C87)</f>
        <v>1065</v>
      </c>
      <c r="D88" s="183">
        <f>SUM(D86:D87)</f>
        <v>-2112</v>
      </c>
    </row>
    <row r="91" spans="1:4" ht="12.75">
      <c r="A91" s="172"/>
      <c r="B91" s="173" t="s">
        <v>296</v>
      </c>
      <c r="C91" s="173" t="s">
        <v>246</v>
      </c>
      <c r="D91" s="173" t="s">
        <v>247</v>
      </c>
    </row>
    <row r="92" spans="1:4" ht="12.75">
      <c r="A92" s="185" t="s">
        <v>302</v>
      </c>
      <c r="B92" s="176" t="s">
        <v>248</v>
      </c>
      <c r="C92" s="176" t="s">
        <v>199</v>
      </c>
      <c r="D92" s="176" t="s">
        <v>249</v>
      </c>
    </row>
    <row r="93" spans="1:4" ht="12.75">
      <c r="A93" s="175"/>
      <c r="B93" s="176" t="s">
        <v>250</v>
      </c>
      <c r="C93" s="176" t="s">
        <v>251</v>
      </c>
      <c r="D93" s="176" t="s">
        <v>252</v>
      </c>
    </row>
    <row r="94" spans="1:4" ht="12.75">
      <c r="A94" s="177"/>
      <c r="B94" s="178" t="s">
        <v>177</v>
      </c>
      <c r="C94" s="178" t="s">
        <v>253</v>
      </c>
      <c r="D94" s="177"/>
    </row>
    <row r="95" spans="1:4" ht="12.75">
      <c r="A95" s="179" t="s">
        <v>254</v>
      </c>
      <c r="B95" s="179">
        <v>0</v>
      </c>
      <c r="C95" s="179">
        <v>0</v>
      </c>
      <c r="D95" s="180">
        <f>C95-B95</f>
        <v>0</v>
      </c>
    </row>
    <row r="96" spans="1:4" ht="12.75">
      <c r="A96" s="179" t="s">
        <v>255</v>
      </c>
      <c r="B96" s="179">
        <v>0</v>
      </c>
      <c r="C96" s="179">
        <v>0</v>
      </c>
      <c r="D96" s="180">
        <f aca="true" t="shared" si="5" ref="D96:D101">C96-B96</f>
        <v>0</v>
      </c>
    </row>
    <row r="97" spans="1:4" ht="12.75">
      <c r="A97" s="179" t="s">
        <v>256</v>
      </c>
      <c r="B97" s="179">
        <v>0</v>
      </c>
      <c r="C97" s="179">
        <v>279</v>
      </c>
      <c r="D97" s="180">
        <f t="shared" si="5"/>
        <v>279</v>
      </c>
    </row>
    <row r="98" spans="1:4" ht="12.75">
      <c r="A98" s="181" t="s">
        <v>257</v>
      </c>
      <c r="B98" s="179">
        <v>0</v>
      </c>
      <c r="C98" s="179">
        <v>0</v>
      </c>
      <c r="D98" s="180">
        <f t="shared" si="5"/>
        <v>0</v>
      </c>
    </row>
    <row r="99" spans="1:4" ht="12.75">
      <c r="A99" s="181" t="s">
        <v>258</v>
      </c>
      <c r="B99" s="179">
        <v>0</v>
      </c>
      <c r="C99" s="179">
        <v>0</v>
      </c>
      <c r="D99" s="180">
        <f t="shared" si="5"/>
        <v>0</v>
      </c>
    </row>
    <row r="100" spans="1:4" ht="12.75">
      <c r="A100" s="181" t="s">
        <v>259</v>
      </c>
      <c r="B100" s="179">
        <v>0</v>
      </c>
      <c r="C100" s="179">
        <v>0</v>
      </c>
      <c r="D100" s="180">
        <f t="shared" si="5"/>
        <v>0</v>
      </c>
    </row>
    <row r="101" spans="1:4" ht="12.75">
      <c r="A101" s="181" t="s">
        <v>260</v>
      </c>
      <c r="B101" s="179">
        <v>2693</v>
      </c>
      <c r="C101" s="179">
        <v>0</v>
      </c>
      <c r="D101" s="180">
        <f t="shared" si="5"/>
        <v>-2693</v>
      </c>
    </row>
    <row r="102" spans="1:4" ht="12.75">
      <c r="A102" s="182" t="s">
        <v>261</v>
      </c>
      <c r="B102" s="183">
        <f>SUM(B95:B101)</f>
        <v>2693</v>
      </c>
      <c r="C102" s="183">
        <f>SUM(C95:C101)</f>
        <v>279</v>
      </c>
      <c r="D102" s="183">
        <f>SUM(D95:D101)</f>
        <v>-2414</v>
      </c>
    </row>
    <row r="103" spans="1:4" ht="12.75">
      <c r="A103" s="179"/>
      <c r="B103" s="179"/>
      <c r="C103" s="179"/>
      <c r="D103" s="179"/>
    </row>
    <row r="104" spans="1:4" ht="12.75">
      <c r="A104" s="179" t="s">
        <v>262</v>
      </c>
      <c r="B104" s="180">
        <f>B95+B96+B97+B98+B101</f>
        <v>2693</v>
      </c>
      <c r="C104" s="180">
        <f>C95+C96+C97+C98+C101</f>
        <v>279</v>
      </c>
      <c r="D104" s="180">
        <f>D95+D96+D97+D98+D101</f>
        <v>-2414</v>
      </c>
    </row>
    <row r="105" spans="1:4" ht="12.75">
      <c r="A105" s="181" t="s">
        <v>263</v>
      </c>
      <c r="B105" s="180">
        <f>B99+B100</f>
        <v>0</v>
      </c>
      <c r="C105" s="180">
        <f>C99+C100</f>
        <v>0</v>
      </c>
      <c r="D105" s="180">
        <f>D99+D100</f>
        <v>0</v>
      </c>
    </row>
    <row r="106" spans="1:4" ht="12.75">
      <c r="A106" s="182" t="s">
        <v>264</v>
      </c>
      <c r="B106" s="183">
        <f>SUM(B104:B105)</f>
        <v>2693</v>
      </c>
      <c r="C106" s="183">
        <f>SUM(C104:C105)</f>
        <v>279</v>
      </c>
      <c r="D106" s="183">
        <f>SUM(D104:D105)</f>
        <v>-2414</v>
      </c>
    </row>
    <row r="109" spans="1:4" ht="12.75">
      <c r="A109" s="172"/>
      <c r="B109" s="173" t="s">
        <v>296</v>
      </c>
      <c r="C109" s="173" t="s">
        <v>246</v>
      </c>
      <c r="D109" s="173" t="s">
        <v>247</v>
      </c>
    </row>
    <row r="110" spans="1:4" ht="12.75">
      <c r="A110" s="185" t="s">
        <v>303</v>
      </c>
      <c r="B110" s="176" t="s">
        <v>248</v>
      </c>
      <c r="C110" s="176" t="s">
        <v>199</v>
      </c>
      <c r="D110" s="176" t="s">
        <v>249</v>
      </c>
    </row>
    <row r="111" spans="1:4" ht="12.75">
      <c r="A111" s="175"/>
      <c r="B111" s="176" t="s">
        <v>250</v>
      </c>
      <c r="C111" s="176" t="s">
        <v>251</v>
      </c>
      <c r="D111" s="176" t="s">
        <v>252</v>
      </c>
    </row>
    <row r="112" spans="1:4" ht="12.75">
      <c r="A112" s="177"/>
      <c r="B112" s="178" t="s">
        <v>177</v>
      </c>
      <c r="C112" s="178" t="s">
        <v>253</v>
      </c>
      <c r="D112" s="177"/>
    </row>
    <row r="113" spans="1:4" ht="12.75">
      <c r="A113" s="179" t="s">
        <v>254</v>
      </c>
      <c r="B113" s="179">
        <v>0</v>
      </c>
      <c r="C113" s="179">
        <v>294</v>
      </c>
      <c r="D113" s="180">
        <f>C113-B113</f>
        <v>294</v>
      </c>
    </row>
    <row r="114" spans="1:4" ht="12.75">
      <c r="A114" s="179" t="s">
        <v>255</v>
      </c>
      <c r="B114" s="179">
        <v>0</v>
      </c>
      <c r="C114" s="179">
        <v>71</v>
      </c>
      <c r="D114" s="180">
        <f aca="true" t="shared" si="6" ref="D114:D119">C114-B114</f>
        <v>71</v>
      </c>
    </row>
    <row r="115" spans="1:4" ht="12.75">
      <c r="A115" s="179" t="s">
        <v>256</v>
      </c>
      <c r="B115" s="179">
        <v>0</v>
      </c>
      <c r="C115" s="179">
        <v>0</v>
      </c>
      <c r="D115" s="180">
        <f t="shared" si="6"/>
        <v>0</v>
      </c>
    </row>
    <row r="116" spans="1:4" ht="12.75">
      <c r="A116" s="181" t="s">
        <v>257</v>
      </c>
      <c r="B116" s="179">
        <v>0</v>
      </c>
      <c r="C116" s="179">
        <v>0</v>
      </c>
      <c r="D116" s="180">
        <f t="shared" si="6"/>
        <v>0</v>
      </c>
    </row>
    <row r="117" spans="1:4" ht="12.75">
      <c r="A117" s="181" t="s">
        <v>258</v>
      </c>
      <c r="B117" s="179">
        <v>0</v>
      </c>
      <c r="C117" s="179">
        <v>0</v>
      </c>
      <c r="D117" s="180">
        <f t="shared" si="6"/>
        <v>0</v>
      </c>
    </row>
    <row r="118" spans="1:4" ht="12.75">
      <c r="A118" s="181" t="s">
        <v>259</v>
      </c>
      <c r="B118" s="179">
        <v>0</v>
      </c>
      <c r="C118" s="179">
        <v>0</v>
      </c>
      <c r="D118" s="180">
        <f t="shared" si="6"/>
        <v>0</v>
      </c>
    </row>
    <row r="119" spans="1:4" ht="12.75">
      <c r="A119" s="181" t="s">
        <v>260</v>
      </c>
      <c r="B119" s="179">
        <v>5222</v>
      </c>
      <c r="C119" s="179">
        <v>0</v>
      </c>
      <c r="D119" s="180">
        <f t="shared" si="6"/>
        <v>-5222</v>
      </c>
    </row>
    <row r="120" spans="1:4" ht="12.75">
      <c r="A120" s="182" t="s">
        <v>261</v>
      </c>
      <c r="B120" s="183">
        <f>SUM(B113:B119)</f>
        <v>5222</v>
      </c>
      <c r="C120" s="183">
        <f>SUM(C113:C119)</f>
        <v>365</v>
      </c>
      <c r="D120" s="183">
        <f>SUM(D113:D119)</f>
        <v>-4857</v>
      </c>
    </row>
    <row r="121" spans="1:4" ht="12.75">
      <c r="A121" s="179"/>
      <c r="B121" s="179"/>
      <c r="C121" s="179"/>
      <c r="D121" s="179"/>
    </row>
    <row r="122" spans="1:4" ht="12.75">
      <c r="A122" s="179" t="s">
        <v>262</v>
      </c>
      <c r="B122" s="180">
        <f>B113+B114+B115+B116+B119</f>
        <v>5222</v>
      </c>
      <c r="C122" s="180">
        <f>C113+C114+C115+C116+C119</f>
        <v>365</v>
      </c>
      <c r="D122" s="180">
        <f>D113+D114+D115+D116+D119</f>
        <v>-4857</v>
      </c>
    </row>
    <row r="123" spans="1:4" ht="12.75">
      <c r="A123" s="181" t="s">
        <v>263</v>
      </c>
      <c r="B123" s="180">
        <f>B117+B118</f>
        <v>0</v>
      </c>
      <c r="C123" s="180">
        <f>C117+C118</f>
        <v>0</v>
      </c>
      <c r="D123" s="180">
        <f>D117+D118</f>
        <v>0</v>
      </c>
    </row>
    <row r="124" spans="1:4" ht="12.75">
      <c r="A124" s="182" t="s">
        <v>264</v>
      </c>
      <c r="B124" s="183">
        <f>SUM(B122:B123)</f>
        <v>5222</v>
      </c>
      <c r="C124" s="183">
        <f>SUM(C122:C123)</f>
        <v>365</v>
      </c>
      <c r="D124" s="183">
        <f>SUM(D122:D123)</f>
        <v>-4857</v>
      </c>
    </row>
    <row r="127" spans="1:4" ht="12.75">
      <c r="A127" s="172"/>
      <c r="B127" s="173" t="s">
        <v>296</v>
      </c>
      <c r="C127" s="173" t="s">
        <v>246</v>
      </c>
      <c r="D127" s="173" t="s">
        <v>247</v>
      </c>
    </row>
    <row r="128" spans="1:4" ht="12.75">
      <c r="A128" s="185" t="s">
        <v>304</v>
      </c>
      <c r="B128" s="176" t="s">
        <v>248</v>
      </c>
      <c r="C128" s="176" t="s">
        <v>199</v>
      </c>
      <c r="D128" s="176" t="s">
        <v>249</v>
      </c>
    </row>
    <row r="129" spans="1:4" ht="12.75">
      <c r="A129" s="175"/>
      <c r="B129" s="176" t="s">
        <v>250</v>
      </c>
      <c r="C129" s="176" t="s">
        <v>251</v>
      </c>
      <c r="D129" s="176" t="s">
        <v>252</v>
      </c>
    </row>
    <row r="130" spans="1:4" ht="12.75">
      <c r="A130" s="177"/>
      <c r="B130" s="178" t="s">
        <v>177</v>
      </c>
      <c r="C130" s="178" t="s">
        <v>253</v>
      </c>
      <c r="D130" s="177"/>
    </row>
    <row r="131" spans="1:4" ht="12.75">
      <c r="A131" s="179" t="s">
        <v>254</v>
      </c>
      <c r="B131" s="179">
        <v>0</v>
      </c>
      <c r="C131" s="179">
        <v>0</v>
      </c>
      <c r="D131" s="180">
        <f>C131-B131</f>
        <v>0</v>
      </c>
    </row>
    <row r="132" spans="1:4" ht="12.75">
      <c r="A132" s="179" t="s">
        <v>255</v>
      </c>
      <c r="B132" s="179">
        <v>0</v>
      </c>
      <c r="C132" s="179">
        <v>0</v>
      </c>
      <c r="D132" s="180">
        <f aca="true" t="shared" si="7" ref="D132:D137">C132-B132</f>
        <v>0</v>
      </c>
    </row>
    <row r="133" spans="1:4" ht="12.75">
      <c r="A133" s="179" t="s">
        <v>256</v>
      </c>
      <c r="B133" s="179">
        <v>0</v>
      </c>
      <c r="C133" s="179">
        <v>79</v>
      </c>
      <c r="D133" s="180">
        <f t="shared" si="7"/>
        <v>79</v>
      </c>
    </row>
    <row r="134" spans="1:4" ht="12.75">
      <c r="A134" s="181" t="s">
        <v>257</v>
      </c>
      <c r="B134" s="179">
        <v>0</v>
      </c>
      <c r="C134" s="179">
        <v>0</v>
      </c>
      <c r="D134" s="180">
        <f t="shared" si="7"/>
        <v>0</v>
      </c>
    </row>
    <row r="135" spans="1:4" ht="12.75">
      <c r="A135" s="181" t="s">
        <v>258</v>
      </c>
      <c r="B135" s="179">
        <v>0</v>
      </c>
      <c r="C135" s="179">
        <v>0</v>
      </c>
      <c r="D135" s="180">
        <f t="shared" si="7"/>
        <v>0</v>
      </c>
    </row>
    <row r="136" spans="1:4" ht="12.75">
      <c r="A136" s="181" t="s">
        <v>259</v>
      </c>
      <c r="B136" s="179">
        <v>0</v>
      </c>
      <c r="C136" s="179">
        <v>0</v>
      </c>
      <c r="D136" s="180">
        <f t="shared" si="7"/>
        <v>0</v>
      </c>
    </row>
    <row r="137" spans="1:4" ht="12.75">
      <c r="A137" s="181" t="s">
        <v>260</v>
      </c>
      <c r="B137" s="179">
        <v>864</v>
      </c>
      <c r="C137" s="179">
        <v>0</v>
      </c>
      <c r="D137" s="180">
        <f t="shared" si="7"/>
        <v>-864</v>
      </c>
    </row>
    <row r="138" spans="1:4" ht="12.75">
      <c r="A138" s="182" t="s">
        <v>261</v>
      </c>
      <c r="B138" s="183">
        <f>SUM(B131:B137)</f>
        <v>864</v>
      </c>
      <c r="C138" s="183">
        <f>SUM(C131:C137)</f>
        <v>79</v>
      </c>
      <c r="D138" s="183">
        <f>SUM(D131:D137)</f>
        <v>-785</v>
      </c>
    </row>
    <row r="139" spans="1:4" ht="12.75">
      <c r="A139" s="179"/>
      <c r="B139" s="179"/>
      <c r="C139" s="179"/>
      <c r="D139" s="179"/>
    </row>
    <row r="140" spans="1:4" ht="12.75">
      <c r="A140" s="179" t="s">
        <v>262</v>
      </c>
      <c r="B140" s="180">
        <f>B131+B132+B133+B134+B137</f>
        <v>864</v>
      </c>
      <c r="C140" s="180">
        <f>C131+C132+C133+C134+C137</f>
        <v>79</v>
      </c>
      <c r="D140" s="180">
        <f>D131+D132+D133+D134+D137</f>
        <v>-785</v>
      </c>
    </row>
    <row r="141" spans="1:4" ht="12.75">
      <c r="A141" s="181" t="s">
        <v>263</v>
      </c>
      <c r="B141" s="180">
        <f>B135+B136</f>
        <v>0</v>
      </c>
      <c r="C141" s="180">
        <f>C135+C136</f>
        <v>0</v>
      </c>
      <c r="D141" s="180">
        <f>D135+D136</f>
        <v>0</v>
      </c>
    </row>
    <row r="142" spans="1:4" ht="12.75">
      <c r="A142" s="182" t="s">
        <v>264</v>
      </c>
      <c r="B142" s="183">
        <f>SUM(B140:B141)</f>
        <v>864</v>
      </c>
      <c r="C142" s="183">
        <f>SUM(C140:C141)</f>
        <v>79</v>
      </c>
      <c r="D142" s="183">
        <f>SUM(D140:D141)</f>
        <v>-785</v>
      </c>
    </row>
    <row r="145" spans="1:4" ht="12.75">
      <c r="A145" s="172"/>
      <c r="B145" s="173" t="s">
        <v>296</v>
      </c>
      <c r="C145" s="173" t="s">
        <v>246</v>
      </c>
      <c r="D145" s="173" t="s">
        <v>247</v>
      </c>
    </row>
    <row r="146" spans="1:4" ht="12.75">
      <c r="A146" s="185" t="s">
        <v>314</v>
      </c>
      <c r="B146" s="176" t="s">
        <v>248</v>
      </c>
      <c r="C146" s="176" t="s">
        <v>199</v>
      </c>
      <c r="D146" s="176" t="s">
        <v>249</v>
      </c>
    </row>
    <row r="147" spans="1:4" ht="12.75">
      <c r="A147" s="175"/>
      <c r="B147" s="176" t="s">
        <v>250</v>
      </c>
      <c r="C147" s="176" t="s">
        <v>251</v>
      </c>
      <c r="D147" s="176" t="s">
        <v>252</v>
      </c>
    </row>
    <row r="148" spans="1:4" ht="12.75">
      <c r="A148" s="177"/>
      <c r="B148" s="178" t="s">
        <v>177</v>
      </c>
      <c r="C148" s="178" t="s">
        <v>253</v>
      </c>
      <c r="D148" s="177"/>
    </row>
    <row r="149" spans="1:4" ht="12.75">
      <c r="A149" s="179" t="s">
        <v>254</v>
      </c>
      <c r="B149" s="179">
        <v>0</v>
      </c>
      <c r="C149" s="179">
        <v>0</v>
      </c>
      <c r="D149" s="180">
        <f>C149-B149</f>
        <v>0</v>
      </c>
    </row>
    <row r="150" spans="1:4" ht="12.75">
      <c r="A150" s="179" t="s">
        <v>255</v>
      </c>
      <c r="B150" s="179">
        <v>0</v>
      </c>
      <c r="C150" s="179">
        <v>0</v>
      </c>
      <c r="D150" s="180">
        <f aca="true" t="shared" si="8" ref="D150:D155">C150-B150</f>
        <v>0</v>
      </c>
    </row>
    <row r="151" spans="1:4" ht="12.75">
      <c r="A151" s="179" t="s">
        <v>256</v>
      </c>
      <c r="B151" s="179">
        <v>0</v>
      </c>
      <c r="C151" s="179">
        <v>0</v>
      </c>
      <c r="D151" s="180">
        <f t="shared" si="8"/>
        <v>0</v>
      </c>
    </row>
    <row r="152" spans="1:4" ht="12.75">
      <c r="A152" s="181" t="s">
        <v>257</v>
      </c>
      <c r="B152" s="179">
        <v>0</v>
      </c>
      <c r="C152" s="179">
        <v>0</v>
      </c>
      <c r="D152" s="180">
        <f t="shared" si="8"/>
        <v>0</v>
      </c>
    </row>
    <row r="153" spans="1:4" ht="12.75">
      <c r="A153" s="181" t="s">
        <v>258</v>
      </c>
      <c r="B153" s="179">
        <v>0</v>
      </c>
      <c r="C153" s="179">
        <v>0</v>
      </c>
      <c r="D153" s="180">
        <f t="shared" si="8"/>
        <v>0</v>
      </c>
    </row>
    <row r="154" spans="1:4" ht="12.75">
      <c r="A154" s="181" t="s">
        <v>259</v>
      </c>
      <c r="B154" s="179">
        <v>0</v>
      </c>
      <c r="C154" s="179">
        <v>0</v>
      </c>
      <c r="D154" s="180">
        <f t="shared" si="8"/>
        <v>0</v>
      </c>
    </row>
    <row r="155" spans="1:4" ht="12.75">
      <c r="A155" s="181" t="s">
        <v>260</v>
      </c>
      <c r="B155" s="179">
        <v>17924</v>
      </c>
      <c r="C155" s="179">
        <v>0</v>
      </c>
      <c r="D155" s="180">
        <f t="shared" si="8"/>
        <v>-17924</v>
      </c>
    </row>
    <row r="156" spans="1:4" ht="12.75">
      <c r="A156" s="182" t="s">
        <v>261</v>
      </c>
      <c r="B156" s="183">
        <f>SUM(B149:B155)</f>
        <v>17924</v>
      </c>
      <c r="C156" s="183">
        <f>SUM(C149:C155)</f>
        <v>0</v>
      </c>
      <c r="D156" s="183">
        <f>SUM(D149:D155)</f>
        <v>-17924</v>
      </c>
    </row>
    <row r="157" spans="1:4" ht="12.75">
      <c r="A157" s="179"/>
      <c r="B157" s="179"/>
      <c r="C157" s="179"/>
      <c r="D157" s="179"/>
    </row>
    <row r="158" spans="1:4" ht="12.75">
      <c r="A158" s="179" t="s">
        <v>262</v>
      </c>
      <c r="B158" s="180">
        <f>B149+B150+B151+B152+B155</f>
        <v>17924</v>
      </c>
      <c r="C158" s="180">
        <f>C149+C150+C151+C152+C155</f>
        <v>0</v>
      </c>
      <c r="D158" s="180">
        <f>D149+D150+D151+D152+D155</f>
        <v>-17924</v>
      </c>
    </row>
    <row r="159" spans="1:4" ht="12.75">
      <c r="A159" s="181" t="s">
        <v>263</v>
      </c>
      <c r="B159" s="180">
        <f>B153+B154</f>
        <v>0</v>
      </c>
      <c r="C159" s="180">
        <f>C153+C154</f>
        <v>0</v>
      </c>
      <c r="D159" s="180">
        <f>D153+D154</f>
        <v>0</v>
      </c>
    </row>
    <row r="160" spans="1:4" ht="12.75">
      <c r="A160" s="182" t="s">
        <v>264</v>
      </c>
      <c r="B160" s="183">
        <f>SUM(B158:B159)</f>
        <v>17924</v>
      </c>
      <c r="C160" s="183">
        <f>SUM(C158:C159)</f>
        <v>0</v>
      </c>
      <c r="D160" s="183">
        <f>SUM(D158:D159)</f>
        <v>-17924</v>
      </c>
    </row>
    <row r="163" spans="1:4" ht="12.75">
      <c r="A163" s="172"/>
      <c r="B163" s="173" t="s">
        <v>296</v>
      </c>
      <c r="C163" s="173" t="s">
        <v>246</v>
      </c>
      <c r="D163" s="173" t="s">
        <v>247</v>
      </c>
    </row>
    <row r="164" spans="1:4" ht="12.75">
      <c r="A164" s="185" t="s">
        <v>315</v>
      </c>
      <c r="B164" s="176" t="s">
        <v>248</v>
      </c>
      <c r="C164" s="176" t="s">
        <v>199</v>
      </c>
      <c r="D164" s="176" t="s">
        <v>249</v>
      </c>
    </row>
    <row r="165" spans="1:4" ht="12.75">
      <c r="A165" s="175"/>
      <c r="B165" s="176" t="s">
        <v>250</v>
      </c>
      <c r="C165" s="176" t="s">
        <v>251</v>
      </c>
      <c r="D165" s="176" t="s">
        <v>252</v>
      </c>
    </row>
    <row r="166" spans="1:4" ht="12.75">
      <c r="A166" s="177"/>
      <c r="B166" s="178" t="s">
        <v>177</v>
      </c>
      <c r="C166" s="178" t="s">
        <v>253</v>
      </c>
      <c r="D166" s="177"/>
    </row>
    <row r="167" spans="1:4" ht="12.75">
      <c r="A167" s="179" t="s">
        <v>254</v>
      </c>
      <c r="B167" s="179">
        <v>0</v>
      </c>
      <c r="C167" s="179">
        <v>0</v>
      </c>
      <c r="D167" s="180">
        <f>C167-B167</f>
        <v>0</v>
      </c>
    </row>
    <row r="168" spans="1:4" ht="12.75">
      <c r="A168" s="179" t="s">
        <v>255</v>
      </c>
      <c r="B168" s="179">
        <v>0</v>
      </c>
      <c r="C168" s="179">
        <v>0</v>
      </c>
      <c r="D168" s="180">
        <f aca="true" t="shared" si="9" ref="D168:D173">C168-B168</f>
        <v>0</v>
      </c>
    </row>
    <row r="169" spans="1:4" ht="12.75">
      <c r="A169" s="179" t="s">
        <v>256</v>
      </c>
      <c r="B169" s="179">
        <v>0</v>
      </c>
      <c r="C169" s="179">
        <v>0</v>
      </c>
      <c r="D169" s="180">
        <f t="shared" si="9"/>
        <v>0</v>
      </c>
    </row>
    <row r="170" spans="1:4" ht="12.75">
      <c r="A170" s="181" t="s">
        <v>257</v>
      </c>
      <c r="B170" s="179">
        <v>0</v>
      </c>
      <c r="C170" s="179">
        <v>0</v>
      </c>
      <c r="D170" s="180">
        <f t="shared" si="9"/>
        <v>0</v>
      </c>
    </row>
    <row r="171" spans="1:4" ht="12.75">
      <c r="A171" s="181" t="s">
        <v>258</v>
      </c>
      <c r="B171" s="179">
        <v>0</v>
      </c>
      <c r="C171" s="179">
        <v>0</v>
      </c>
      <c r="D171" s="180">
        <f t="shared" si="9"/>
        <v>0</v>
      </c>
    </row>
    <row r="172" spans="1:4" ht="12.75">
      <c r="A172" s="181" t="s">
        <v>259</v>
      </c>
      <c r="B172" s="179">
        <v>0</v>
      </c>
      <c r="C172" s="179">
        <v>0</v>
      </c>
      <c r="D172" s="180">
        <f t="shared" si="9"/>
        <v>0</v>
      </c>
    </row>
    <row r="173" spans="1:4" ht="12.75">
      <c r="A173" s="181" t="s">
        <v>260</v>
      </c>
      <c r="B173" s="179">
        <v>1880</v>
      </c>
      <c r="C173" s="179">
        <v>0</v>
      </c>
      <c r="D173" s="180">
        <f t="shared" si="9"/>
        <v>-1880</v>
      </c>
    </row>
    <row r="174" spans="1:4" ht="12.75">
      <c r="A174" s="182" t="s">
        <v>261</v>
      </c>
      <c r="B174" s="183">
        <f>SUM(B167:B173)</f>
        <v>1880</v>
      </c>
      <c r="C174" s="183">
        <f>SUM(C167:C173)</f>
        <v>0</v>
      </c>
      <c r="D174" s="183">
        <f>SUM(D167:D173)</f>
        <v>-1880</v>
      </c>
    </row>
    <row r="175" spans="1:4" ht="12.75">
      <c r="A175" s="179"/>
      <c r="B175" s="179"/>
      <c r="C175" s="179"/>
      <c r="D175" s="179"/>
    </row>
    <row r="176" spans="1:4" ht="12.75">
      <c r="A176" s="179" t="s">
        <v>262</v>
      </c>
      <c r="B176" s="180">
        <f>B167+B168+B169+B170+B173</f>
        <v>1880</v>
      </c>
      <c r="C176" s="180">
        <f>C167+C168+C169+C170+C173</f>
        <v>0</v>
      </c>
      <c r="D176" s="180">
        <f>D167+D168+D169+D170+D173</f>
        <v>-1880</v>
      </c>
    </row>
    <row r="177" spans="1:4" ht="12.75">
      <c r="A177" s="181" t="s">
        <v>263</v>
      </c>
      <c r="B177" s="180">
        <f>B171+B172</f>
        <v>0</v>
      </c>
      <c r="C177" s="180">
        <f>C171+C172</f>
        <v>0</v>
      </c>
      <c r="D177" s="180">
        <f>D171+D172</f>
        <v>0</v>
      </c>
    </row>
    <row r="178" spans="1:4" ht="12.75">
      <c r="A178" s="182" t="s">
        <v>264</v>
      </c>
      <c r="B178" s="183">
        <f>SUM(B176:B177)</f>
        <v>1880</v>
      </c>
      <c r="C178" s="183">
        <f>SUM(C176:C177)</f>
        <v>0</v>
      </c>
      <c r="D178" s="183">
        <f>SUM(D176:D177)</f>
        <v>-1880</v>
      </c>
    </row>
    <row r="181" spans="1:4" ht="12.75">
      <c r="A181" s="172"/>
      <c r="B181" s="173" t="s">
        <v>296</v>
      </c>
      <c r="C181" s="173" t="s">
        <v>246</v>
      </c>
      <c r="D181" s="173" t="s">
        <v>247</v>
      </c>
    </row>
    <row r="182" spans="1:4" ht="12.75">
      <c r="A182" s="175" t="s">
        <v>316</v>
      </c>
      <c r="B182" s="176" t="s">
        <v>248</v>
      </c>
      <c r="C182" s="176" t="s">
        <v>199</v>
      </c>
      <c r="D182" s="176" t="s">
        <v>249</v>
      </c>
    </row>
    <row r="183" spans="1:4" ht="12.75">
      <c r="A183" s="175"/>
      <c r="B183" s="176" t="s">
        <v>250</v>
      </c>
      <c r="C183" s="176" t="s">
        <v>251</v>
      </c>
      <c r="D183" s="176" t="s">
        <v>252</v>
      </c>
    </row>
    <row r="184" spans="1:4" ht="12.75">
      <c r="A184" s="177"/>
      <c r="B184" s="178" t="s">
        <v>177</v>
      </c>
      <c r="C184" s="178" t="s">
        <v>253</v>
      </c>
      <c r="D184" s="177"/>
    </row>
    <row r="185" spans="1:4" ht="12.75">
      <c r="A185" s="179" t="s">
        <v>254</v>
      </c>
      <c r="B185" s="179">
        <v>0</v>
      </c>
      <c r="C185" s="179">
        <v>0</v>
      </c>
      <c r="D185" s="180">
        <f>C185-B185</f>
        <v>0</v>
      </c>
    </row>
    <row r="186" spans="1:4" ht="12.75">
      <c r="A186" s="179" t="s">
        <v>255</v>
      </c>
      <c r="B186" s="179">
        <v>0</v>
      </c>
      <c r="C186" s="179">
        <v>0</v>
      </c>
      <c r="D186" s="180">
        <f aca="true" t="shared" si="10" ref="D186:D191">C186-B186</f>
        <v>0</v>
      </c>
    </row>
    <row r="187" spans="1:4" ht="12.75">
      <c r="A187" s="179" t="s">
        <v>256</v>
      </c>
      <c r="B187" s="179">
        <v>0</v>
      </c>
      <c r="C187" s="179">
        <v>0</v>
      </c>
      <c r="D187" s="180">
        <f t="shared" si="10"/>
        <v>0</v>
      </c>
    </row>
    <row r="188" spans="1:4" ht="12.75">
      <c r="A188" s="181" t="s">
        <v>257</v>
      </c>
      <c r="B188" s="179">
        <v>0</v>
      </c>
      <c r="C188" s="179">
        <v>0</v>
      </c>
      <c r="D188" s="180">
        <f t="shared" si="10"/>
        <v>0</v>
      </c>
    </row>
    <row r="189" spans="1:4" ht="12.75">
      <c r="A189" s="181" t="s">
        <v>258</v>
      </c>
      <c r="B189" s="179">
        <v>0</v>
      </c>
      <c r="C189" s="179">
        <v>0</v>
      </c>
      <c r="D189" s="180">
        <f t="shared" si="10"/>
        <v>0</v>
      </c>
    </row>
    <row r="190" spans="1:4" ht="12.75">
      <c r="A190" s="181" t="s">
        <v>259</v>
      </c>
      <c r="B190" s="179">
        <v>0</v>
      </c>
      <c r="C190" s="179">
        <v>0</v>
      </c>
      <c r="D190" s="180">
        <f t="shared" si="10"/>
        <v>0</v>
      </c>
    </row>
    <row r="191" spans="1:4" ht="12.75">
      <c r="A191" s="181" t="s">
        <v>260</v>
      </c>
      <c r="B191" s="179">
        <v>104300</v>
      </c>
      <c r="C191" s="179">
        <v>0</v>
      </c>
      <c r="D191" s="180">
        <f t="shared" si="10"/>
        <v>-104300</v>
      </c>
    </row>
    <row r="192" spans="1:4" ht="12.75">
      <c r="A192" s="182" t="s">
        <v>261</v>
      </c>
      <c r="B192" s="183">
        <f>SUM(B185:B191)</f>
        <v>104300</v>
      </c>
      <c r="C192" s="183">
        <f>SUM(C185:C191)</f>
        <v>0</v>
      </c>
      <c r="D192" s="183">
        <f>SUM(D185:D191)</f>
        <v>-104300</v>
      </c>
    </row>
    <row r="193" spans="1:4" ht="12.75">
      <c r="A193" s="179"/>
      <c r="B193" s="179"/>
      <c r="C193" s="179"/>
      <c r="D193" s="179"/>
    </row>
    <row r="194" spans="1:4" ht="12.75">
      <c r="A194" s="179" t="s">
        <v>262</v>
      </c>
      <c r="B194" s="180">
        <f>B185+B186+B187+B188+B191</f>
        <v>104300</v>
      </c>
      <c r="C194" s="180">
        <f>C185+C186+C187+C188+C191</f>
        <v>0</v>
      </c>
      <c r="D194" s="180">
        <f>D185+D186+D187+D188+D191</f>
        <v>-104300</v>
      </c>
    </row>
    <row r="195" spans="1:4" ht="12.75">
      <c r="A195" s="181" t="s">
        <v>263</v>
      </c>
      <c r="B195" s="180">
        <f>B189+B190</f>
        <v>0</v>
      </c>
      <c r="C195" s="180">
        <f>C189+C190</f>
        <v>0</v>
      </c>
      <c r="D195" s="180">
        <f>D189+D190</f>
        <v>0</v>
      </c>
    </row>
    <row r="196" spans="1:4" ht="12.75">
      <c r="A196" s="182" t="s">
        <v>264</v>
      </c>
      <c r="B196" s="183">
        <f>SUM(B194:B195)</f>
        <v>104300</v>
      </c>
      <c r="C196" s="183">
        <f>SUM(C194:C195)</f>
        <v>0</v>
      </c>
      <c r="D196" s="183">
        <f>SUM(D194:D195)</f>
        <v>-104300</v>
      </c>
    </row>
    <row r="199" spans="1:4" ht="12.75">
      <c r="A199" s="172"/>
      <c r="B199" s="173" t="s">
        <v>296</v>
      </c>
      <c r="C199" s="173" t="s">
        <v>246</v>
      </c>
      <c r="D199" s="173" t="s">
        <v>247</v>
      </c>
    </row>
    <row r="200" spans="1:4" ht="12.75">
      <c r="A200" s="175" t="s">
        <v>317</v>
      </c>
      <c r="B200" s="176" t="s">
        <v>248</v>
      </c>
      <c r="C200" s="176" t="s">
        <v>199</v>
      </c>
      <c r="D200" s="176" t="s">
        <v>249</v>
      </c>
    </row>
    <row r="201" spans="1:4" ht="12.75">
      <c r="A201" s="175" t="s">
        <v>266</v>
      </c>
      <c r="B201" s="176" t="s">
        <v>250</v>
      </c>
      <c r="C201" s="176" t="s">
        <v>251</v>
      </c>
      <c r="D201" s="176" t="s">
        <v>252</v>
      </c>
    </row>
    <row r="202" spans="1:4" ht="12.75">
      <c r="A202" s="177"/>
      <c r="B202" s="178" t="s">
        <v>177</v>
      </c>
      <c r="C202" s="178" t="s">
        <v>253</v>
      </c>
      <c r="D202" s="177"/>
    </row>
    <row r="203" spans="1:4" ht="12.75">
      <c r="A203" s="179" t="s">
        <v>254</v>
      </c>
      <c r="B203" s="179">
        <v>0</v>
      </c>
      <c r="C203" s="179">
        <v>0</v>
      </c>
      <c r="D203" s="180">
        <f>C203-B203</f>
        <v>0</v>
      </c>
    </row>
    <row r="204" spans="1:4" ht="12.75">
      <c r="A204" s="179" t="s">
        <v>255</v>
      </c>
      <c r="B204" s="179">
        <v>0</v>
      </c>
      <c r="C204" s="179">
        <v>0</v>
      </c>
      <c r="D204" s="180">
        <f aca="true" t="shared" si="11" ref="D204:D209">C204-B204</f>
        <v>0</v>
      </c>
    </row>
    <row r="205" spans="1:4" ht="12.75">
      <c r="A205" s="179" t="s">
        <v>256</v>
      </c>
      <c r="B205" s="179">
        <v>0</v>
      </c>
      <c r="C205" s="179">
        <v>0</v>
      </c>
      <c r="D205" s="180">
        <f t="shared" si="11"/>
        <v>0</v>
      </c>
    </row>
    <row r="206" spans="1:4" ht="12.75">
      <c r="A206" s="181" t="s">
        <v>257</v>
      </c>
      <c r="B206" s="179">
        <v>0</v>
      </c>
      <c r="C206" s="179">
        <v>0</v>
      </c>
      <c r="D206" s="180">
        <f t="shared" si="11"/>
        <v>0</v>
      </c>
    </row>
    <row r="207" spans="1:4" ht="12.75">
      <c r="A207" s="181" t="s">
        <v>258</v>
      </c>
      <c r="B207" s="179">
        <v>0</v>
      </c>
      <c r="C207" s="179">
        <v>0</v>
      </c>
      <c r="D207" s="180">
        <f t="shared" si="11"/>
        <v>0</v>
      </c>
    </row>
    <row r="208" spans="1:4" ht="12.75">
      <c r="A208" s="181" t="s">
        <v>259</v>
      </c>
      <c r="B208" s="179">
        <v>0</v>
      </c>
      <c r="C208" s="179">
        <v>0</v>
      </c>
      <c r="D208" s="180">
        <f t="shared" si="11"/>
        <v>0</v>
      </c>
    </row>
    <row r="209" spans="1:4" ht="12.75">
      <c r="A209" s="181" t="s">
        <v>260</v>
      </c>
      <c r="B209" s="179">
        <v>3579</v>
      </c>
      <c r="C209" s="179">
        <v>0</v>
      </c>
      <c r="D209" s="180">
        <f t="shared" si="11"/>
        <v>-3579</v>
      </c>
    </row>
    <row r="210" spans="1:4" ht="12.75">
      <c r="A210" s="182" t="s">
        <v>261</v>
      </c>
      <c r="B210" s="183">
        <f>SUM(B203:B209)</f>
        <v>3579</v>
      </c>
      <c r="C210" s="183">
        <f>SUM(C203:C209)</f>
        <v>0</v>
      </c>
      <c r="D210" s="183">
        <f>SUM(D203:D209)</f>
        <v>-3579</v>
      </c>
    </row>
    <row r="211" spans="1:4" ht="12.75">
      <c r="A211" s="179"/>
      <c r="B211" s="179"/>
      <c r="C211" s="179"/>
      <c r="D211" s="179"/>
    </row>
    <row r="212" spans="1:4" ht="12.75">
      <c r="A212" s="179" t="s">
        <v>262</v>
      </c>
      <c r="B212" s="180">
        <f>B203+B204+B205+B206+B209</f>
        <v>3579</v>
      </c>
      <c r="C212" s="180">
        <f>C203+C204+C205+C206+C209</f>
        <v>0</v>
      </c>
      <c r="D212" s="180">
        <f>D203+D204+D205+D206+D209</f>
        <v>-3579</v>
      </c>
    </row>
    <row r="213" spans="1:4" ht="12.75">
      <c r="A213" s="181" t="s">
        <v>263</v>
      </c>
      <c r="B213" s="180">
        <f>B207+B208</f>
        <v>0</v>
      </c>
      <c r="C213" s="180">
        <f>C207+C208</f>
        <v>0</v>
      </c>
      <c r="D213" s="180">
        <f>D207+D208</f>
        <v>0</v>
      </c>
    </row>
    <row r="214" spans="1:4" ht="12.75">
      <c r="A214" s="182" t="s">
        <v>264</v>
      </c>
      <c r="B214" s="183">
        <f>SUM(B212:B213)</f>
        <v>3579</v>
      </c>
      <c r="C214" s="183">
        <f>SUM(C212:C213)</f>
        <v>0</v>
      </c>
      <c r="D214" s="183">
        <f>SUM(D212:D213)</f>
        <v>-3579</v>
      </c>
    </row>
    <row r="217" spans="1:4" ht="12.75">
      <c r="A217" s="172"/>
      <c r="B217" s="173" t="s">
        <v>296</v>
      </c>
      <c r="C217" s="173" t="s">
        <v>246</v>
      </c>
      <c r="D217" s="173" t="s">
        <v>247</v>
      </c>
    </row>
    <row r="218" spans="1:4" ht="12.75">
      <c r="A218" s="175" t="s">
        <v>318</v>
      </c>
      <c r="B218" s="176" t="s">
        <v>248</v>
      </c>
      <c r="C218" s="176" t="s">
        <v>199</v>
      </c>
      <c r="D218" s="176" t="s">
        <v>249</v>
      </c>
    </row>
    <row r="219" spans="1:4" ht="12.75">
      <c r="A219" s="175"/>
      <c r="B219" s="176" t="s">
        <v>250</v>
      </c>
      <c r="C219" s="176" t="s">
        <v>251</v>
      </c>
      <c r="D219" s="176" t="s">
        <v>252</v>
      </c>
    </row>
    <row r="220" spans="1:4" ht="12.75">
      <c r="A220" s="177"/>
      <c r="B220" s="178" t="s">
        <v>177</v>
      </c>
      <c r="C220" s="178" t="s">
        <v>253</v>
      </c>
      <c r="D220" s="177"/>
    </row>
    <row r="221" spans="1:4" ht="12.75">
      <c r="A221" s="179" t="s">
        <v>254</v>
      </c>
      <c r="B221" s="179">
        <v>0</v>
      </c>
      <c r="C221" s="179">
        <v>0</v>
      </c>
      <c r="D221" s="180">
        <f>C221-B221</f>
        <v>0</v>
      </c>
    </row>
    <row r="222" spans="1:4" ht="12.75">
      <c r="A222" s="179" t="s">
        <v>255</v>
      </c>
      <c r="B222" s="179">
        <v>0</v>
      </c>
      <c r="C222" s="179">
        <v>0</v>
      </c>
      <c r="D222" s="180">
        <f aca="true" t="shared" si="12" ref="D222:D227">C222-B222</f>
        <v>0</v>
      </c>
    </row>
    <row r="223" spans="1:4" ht="12.75">
      <c r="A223" s="179" t="s">
        <v>256</v>
      </c>
      <c r="B223" s="179">
        <v>0</v>
      </c>
      <c r="C223" s="179">
        <v>0</v>
      </c>
      <c r="D223" s="180">
        <f t="shared" si="12"/>
        <v>0</v>
      </c>
    </row>
    <row r="224" spans="1:4" ht="12.75">
      <c r="A224" s="181" t="s">
        <v>257</v>
      </c>
      <c r="B224" s="179">
        <v>0</v>
      </c>
      <c r="C224" s="179">
        <v>0</v>
      </c>
      <c r="D224" s="180">
        <f t="shared" si="12"/>
        <v>0</v>
      </c>
    </row>
    <row r="225" spans="1:4" ht="12.75">
      <c r="A225" s="181" t="s">
        <v>258</v>
      </c>
      <c r="B225" s="179">
        <v>0</v>
      </c>
      <c r="C225" s="179">
        <v>0</v>
      </c>
      <c r="D225" s="180">
        <f t="shared" si="12"/>
        <v>0</v>
      </c>
    </row>
    <row r="226" spans="1:4" ht="12.75">
      <c r="A226" s="181" t="s">
        <v>259</v>
      </c>
      <c r="B226" s="179">
        <v>0</v>
      </c>
      <c r="C226" s="179">
        <v>0</v>
      </c>
      <c r="D226" s="180">
        <f t="shared" si="12"/>
        <v>0</v>
      </c>
    </row>
    <row r="227" spans="1:4" ht="12.75">
      <c r="A227" s="181" t="s">
        <v>260</v>
      </c>
      <c r="B227" s="179">
        <v>8000</v>
      </c>
      <c r="C227" s="179">
        <v>0</v>
      </c>
      <c r="D227" s="180">
        <f t="shared" si="12"/>
        <v>-8000</v>
      </c>
    </row>
    <row r="228" spans="1:4" ht="12.75">
      <c r="A228" s="182" t="s">
        <v>261</v>
      </c>
      <c r="B228" s="183">
        <f>SUM(B221:B227)</f>
        <v>8000</v>
      </c>
      <c r="C228" s="183">
        <f>SUM(C221:C227)</f>
        <v>0</v>
      </c>
      <c r="D228" s="183">
        <f>SUM(D221:D227)</f>
        <v>-8000</v>
      </c>
    </row>
    <row r="229" spans="1:4" ht="12.75">
      <c r="A229" s="179"/>
      <c r="B229" s="179"/>
      <c r="C229" s="179"/>
      <c r="D229" s="179"/>
    </row>
    <row r="230" spans="1:4" ht="12.75">
      <c r="A230" s="179" t="s">
        <v>262</v>
      </c>
      <c r="B230" s="180">
        <f>B221+B222+B223+B224+B227</f>
        <v>8000</v>
      </c>
      <c r="C230" s="180">
        <f>C221+C222+C223+C224+C227</f>
        <v>0</v>
      </c>
      <c r="D230" s="180">
        <f>D221+D222+D223+D224+D227</f>
        <v>-8000</v>
      </c>
    </row>
    <row r="231" spans="1:4" ht="12.75">
      <c r="A231" s="181" t="s">
        <v>263</v>
      </c>
      <c r="B231" s="180">
        <f>B225+B226</f>
        <v>0</v>
      </c>
      <c r="C231" s="180">
        <f>C225+C226</f>
        <v>0</v>
      </c>
      <c r="D231" s="180">
        <f>D225+D226</f>
        <v>0</v>
      </c>
    </row>
    <row r="232" spans="1:4" ht="12.75">
      <c r="A232" s="182" t="s">
        <v>264</v>
      </c>
      <c r="B232" s="183">
        <f>SUM(B230:B231)</f>
        <v>8000</v>
      </c>
      <c r="C232" s="183">
        <f>SUM(C230:C231)</f>
        <v>0</v>
      </c>
      <c r="D232" s="183">
        <f>SUM(D230:D231)</f>
        <v>-8000</v>
      </c>
    </row>
    <row r="235" spans="1:4" ht="12.75">
      <c r="A235" s="172"/>
      <c r="B235" s="173" t="s">
        <v>296</v>
      </c>
      <c r="C235" s="173" t="s">
        <v>246</v>
      </c>
      <c r="D235" s="173" t="s">
        <v>247</v>
      </c>
    </row>
    <row r="236" spans="1:4" ht="12.75">
      <c r="A236" s="175" t="s">
        <v>319</v>
      </c>
      <c r="B236" s="176" t="s">
        <v>248</v>
      </c>
      <c r="C236" s="176" t="s">
        <v>199</v>
      </c>
      <c r="D236" s="176" t="s">
        <v>249</v>
      </c>
    </row>
    <row r="237" spans="1:4" ht="12.75">
      <c r="A237" s="175" t="s">
        <v>151</v>
      </c>
      <c r="B237" s="176" t="s">
        <v>250</v>
      </c>
      <c r="C237" s="176" t="s">
        <v>251</v>
      </c>
      <c r="D237" s="176" t="s">
        <v>252</v>
      </c>
    </row>
    <row r="238" spans="1:4" ht="12.75">
      <c r="A238" s="177"/>
      <c r="B238" s="178" t="s">
        <v>177</v>
      </c>
      <c r="C238" s="178" t="s">
        <v>253</v>
      </c>
      <c r="D238" s="177"/>
    </row>
    <row r="239" spans="1:4" ht="12.75">
      <c r="A239" s="179" t="s">
        <v>254</v>
      </c>
      <c r="B239" s="179">
        <v>0</v>
      </c>
      <c r="C239" s="179">
        <v>0</v>
      </c>
      <c r="D239" s="180">
        <f>C239-B239</f>
        <v>0</v>
      </c>
    </row>
    <row r="240" spans="1:4" ht="12.75">
      <c r="A240" s="179" t="s">
        <v>255</v>
      </c>
      <c r="B240" s="179">
        <v>0</v>
      </c>
      <c r="C240" s="179">
        <v>0</v>
      </c>
      <c r="D240" s="180">
        <f aca="true" t="shared" si="13" ref="D240:D245">C240-B240</f>
        <v>0</v>
      </c>
    </row>
    <row r="241" spans="1:4" ht="12.75">
      <c r="A241" s="179" t="s">
        <v>256</v>
      </c>
      <c r="B241" s="179">
        <v>0</v>
      </c>
      <c r="C241" s="179">
        <v>0</v>
      </c>
      <c r="D241" s="180">
        <f t="shared" si="13"/>
        <v>0</v>
      </c>
    </row>
    <row r="242" spans="1:4" ht="12.75">
      <c r="A242" s="181" t="s">
        <v>257</v>
      </c>
      <c r="B242" s="179">
        <v>0</v>
      </c>
      <c r="C242" s="179">
        <v>0</v>
      </c>
      <c r="D242" s="180">
        <f t="shared" si="13"/>
        <v>0</v>
      </c>
    </row>
    <row r="243" spans="1:4" ht="12.75">
      <c r="A243" s="181" t="s">
        <v>258</v>
      </c>
      <c r="B243" s="179">
        <v>0</v>
      </c>
      <c r="C243" s="179">
        <v>0</v>
      </c>
      <c r="D243" s="180">
        <f t="shared" si="13"/>
        <v>0</v>
      </c>
    </row>
    <row r="244" spans="1:4" ht="12.75">
      <c r="A244" s="181" t="s">
        <v>259</v>
      </c>
      <c r="B244" s="179">
        <v>0</v>
      </c>
      <c r="C244" s="179">
        <v>0</v>
      </c>
      <c r="D244" s="180">
        <f t="shared" si="13"/>
        <v>0</v>
      </c>
    </row>
    <row r="245" spans="1:4" ht="12.75">
      <c r="A245" s="181" t="s">
        <v>260</v>
      </c>
      <c r="B245" s="179">
        <v>36904</v>
      </c>
      <c r="C245" s="179">
        <v>0</v>
      </c>
      <c r="D245" s="180">
        <f t="shared" si="13"/>
        <v>-36904</v>
      </c>
    </row>
    <row r="246" spans="1:4" ht="12.75">
      <c r="A246" s="182" t="s">
        <v>261</v>
      </c>
      <c r="B246" s="183">
        <f>SUM(B239:B245)</f>
        <v>36904</v>
      </c>
      <c r="C246" s="183">
        <f>SUM(C239:C245)</f>
        <v>0</v>
      </c>
      <c r="D246" s="183">
        <f>SUM(D239:D245)</f>
        <v>-36904</v>
      </c>
    </row>
    <row r="247" spans="1:4" ht="12.75">
      <c r="A247" s="179"/>
      <c r="B247" s="179"/>
      <c r="C247" s="179"/>
      <c r="D247" s="179"/>
    </row>
    <row r="248" spans="1:4" ht="12.75">
      <c r="A248" s="179" t="s">
        <v>262</v>
      </c>
      <c r="B248" s="180">
        <f>B239+B240+B241+B242+B245</f>
        <v>36904</v>
      </c>
      <c r="C248" s="180">
        <f>C239+C240+C241+C242+C245</f>
        <v>0</v>
      </c>
      <c r="D248" s="180">
        <f>D239+D240+D241+D242+D245</f>
        <v>-36904</v>
      </c>
    </row>
    <row r="249" spans="1:4" ht="12.75">
      <c r="A249" s="181" t="s">
        <v>263</v>
      </c>
      <c r="B249" s="180">
        <f>B243+B244</f>
        <v>0</v>
      </c>
      <c r="C249" s="180">
        <f>C243+C244</f>
        <v>0</v>
      </c>
      <c r="D249" s="180">
        <f>D243+D244</f>
        <v>0</v>
      </c>
    </row>
    <row r="250" spans="1:4" ht="12.75">
      <c r="A250" s="182" t="s">
        <v>264</v>
      </c>
      <c r="B250" s="183">
        <f>SUM(B248:B249)</f>
        <v>36904</v>
      </c>
      <c r="C250" s="183">
        <f>SUM(C248:C249)</f>
        <v>0</v>
      </c>
      <c r="D250" s="183">
        <f>SUM(D248:D249)</f>
        <v>-36904</v>
      </c>
    </row>
    <row r="253" spans="1:4" ht="12.75">
      <c r="A253" s="172"/>
      <c r="B253" s="173" t="s">
        <v>296</v>
      </c>
      <c r="C253" s="173" t="s">
        <v>246</v>
      </c>
      <c r="D253" s="173" t="s">
        <v>247</v>
      </c>
    </row>
    <row r="254" spans="1:4" ht="12.75">
      <c r="A254" s="175" t="s">
        <v>320</v>
      </c>
      <c r="B254" s="176" t="s">
        <v>248</v>
      </c>
      <c r="C254" s="176" t="s">
        <v>199</v>
      </c>
      <c r="D254" s="176" t="s">
        <v>249</v>
      </c>
    </row>
    <row r="255" spans="1:4" ht="12.75">
      <c r="A255" s="175"/>
      <c r="B255" s="176" t="s">
        <v>250</v>
      </c>
      <c r="C255" s="176" t="s">
        <v>251</v>
      </c>
      <c r="D255" s="176" t="s">
        <v>252</v>
      </c>
    </row>
    <row r="256" spans="1:4" ht="12.75">
      <c r="A256" s="177"/>
      <c r="B256" s="178" t="s">
        <v>177</v>
      </c>
      <c r="C256" s="178" t="s">
        <v>253</v>
      </c>
      <c r="D256" s="177"/>
    </row>
    <row r="257" spans="1:4" ht="12.75">
      <c r="A257" s="179" t="s">
        <v>254</v>
      </c>
      <c r="B257" s="179">
        <v>0</v>
      </c>
      <c r="C257" s="179">
        <v>0</v>
      </c>
      <c r="D257" s="180">
        <f>C257-B257</f>
        <v>0</v>
      </c>
    </row>
    <row r="258" spans="1:4" ht="12.75">
      <c r="A258" s="179" t="s">
        <v>255</v>
      </c>
      <c r="B258" s="179">
        <v>0</v>
      </c>
      <c r="C258" s="179">
        <v>0</v>
      </c>
      <c r="D258" s="180">
        <f aca="true" t="shared" si="14" ref="D258:D263">C258-B258</f>
        <v>0</v>
      </c>
    </row>
    <row r="259" spans="1:4" ht="12.75">
      <c r="A259" s="179" t="s">
        <v>256</v>
      </c>
      <c r="B259" s="179">
        <v>0</v>
      </c>
      <c r="C259" s="179">
        <v>0</v>
      </c>
      <c r="D259" s="180">
        <f t="shared" si="14"/>
        <v>0</v>
      </c>
    </row>
    <row r="260" spans="1:4" ht="12.75">
      <c r="A260" s="181" t="s">
        <v>257</v>
      </c>
      <c r="B260" s="179">
        <v>0</v>
      </c>
      <c r="C260" s="179">
        <v>0</v>
      </c>
      <c r="D260" s="180">
        <f t="shared" si="14"/>
        <v>0</v>
      </c>
    </row>
    <row r="261" spans="1:4" ht="12.75">
      <c r="A261" s="181" t="s">
        <v>258</v>
      </c>
      <c r="B261" s="179">
        <v>0</v>
      </c>
      <c r="C261" s="179">
        <v>0</v>
      </c>
      <c r="D261" s="180">
        <f t="shared" si="14"/>
        <v>0</v>
      </c>
    </row>
    <row r="262" spans="1:4" ht="12.75">
      <c r="A262" s="181" t="s">
        <v>259</v>
      </c>
      <c r="B262" s="179">
        <v>0</v>
      </c>
      <c r="C262" s="179">
        <v>0</v>
      </c>
      <c r="D262" s="180">
        <f t="shared" si="14"/>
        <v>0</v>
      </c>
    </row>
    <row r="263" spans="1:4" ht="12.75">
      <c r="A263" s="181" t="s">
        <v>260</v>
      </c>
      <c r="B263" s="179">
        <v>34314</v>
      </c>
      <c r="C263" s="179">
        <v>0</v>
      </c>
      <c r="D263" s="180">
        <f t="shared" si="14"/>
        <v>-34314</v>
      </c>
    </row>
    <row r="264" spans="1:4" ht="12.75">
      <c r="A264" s="182" t="s">
        <v>261</v>
      </c>
      <c r="B264" s="183">
        <f>SUM(B257:B263)</f>
        <v>34314</v>
      </c>
      <c r="C264" s="183">
        <f>SUM(C257:C263)</f>
        <v>0</v>
      </c>
      <c r="D264" s="183">
        <f>SUM(D257:D263)</f>
        <v>-34314</v>
      </c>
    </row>
    <row r="265" spans="1:4" ht="12.75">
      <c r="A265" s="179"/>
      <c r="B265" s="179"/>
      <c r="C265" s="179"/>
      <c r="D265" s="179"/>
    </row>
    <row r="266" spans="1:4" ht="12.75">
      <c r="A266" s="179" t="s">
        <v>262</v>
      </c>
      <c r="B266" s="180">
        <f>B257+B258+B259+B260+B263</f>
        <v>34314</v>
      </c>
      <c r="C266" s="180">
        <f>C257+C258+C259+C260+C263</f>
        <v>0</v>
      </c>
      <c r="D266" s="180">
        <f>D257+D258+D259+D260+D263</f>
        <v>-34314</v>
      </c>
    </row>
    <row r="267" spans="1:4" ht="12.75">
      <c r="A267" s="181" t="s">
        <v>263</v>
      </c>
      <c r="B267" s="180">
        <f>B261+B262</f>
        <v>0</v>
      </c>
      <c r="C267" s="180">
        <f>C261+C262</f>
        <v>0</v>
      </c>
      <c r="D267" s="180">
        <f>D261+D262</f>
        <v>0</v>
      </c>
    </row>
    <row r="268" spans="1:4" ht="12.75">
      <c r="A268" s="182" t="s">
        <v>264</v>
      </c>
      <c r="B268" s="183">
        <f>SUM(B266:B267)</f>
        <v>34314</v>
      </c>
      <c r="C268" s="183">
        <f>SUM(C266:C267)</f>
        <v>0</v>
      </c>
      <c r="D268" s="183">
        <f>SUM(D266:D267)</f>
        <v>-34314</v>
      </c>
    </row>
    <row r="271" spans="1:4" ht="12.75">
      <c r="A271" s="172"/>
      <c r="B271" s="173" t="s">
        <v>296</v>
      </c>
      <c r="C271" s="173" t="s">
        <v>246</v>
      </c>
      <c r="D271" s="173" t="s">
        <v>247</v>
      </c>
    </row>
    <row r="272" spans="1:4" ht="25.5">
      <c r="A272" s="186" t="s">
        <v>321</v>
      </c>
      <c r="B272" s="176" t="s">
        <v>248</v>
      </c>
      <c r="C272" s="176" t="s">
        <v>199</v>
      </c>
      <c r="D272" s="176" t="s">
        <v>249</v>
      </c>
    </row>
    <row r="273" spans="1:4" ht="12.75">
      <c r="A273" s="175"/>
      <c r="B273" s="176" t="s">
        <v>250</v>
      </c>
      <c r="C273" s="176" t="s">
        <v>251</v>
      </c>
      <c r="D273" s="176" t="s">
        <v>252</v>
      </c>
    </row>
    <row r="274" spans="1:4" ht="12.75">
      <c r="A274" s="177"/>
      <c r="B274" s="178" t="s">
        <v>177</v>
      </c>
      <c r="C274" s="178" t="s">
        <v>253</v>
      </c>
      <c r="D274" s="177"/>
    </row>
    <row r="275" spans="1:4" ht="12.75">
      <c r="A275" s="179" t="s">
        <v>254</v>
      </c>
      <c r="B275" s="179">
        <v>0</v>
      </c>
      <c r="C275" s="179">
        <v>0</v>
      </c>
      <c r="D275" s="180">
        <f>C275-B275</f>
        <v>0</v>
      </c>
    </row>
    <row r="276" spans="1:4" ht="12.75">
      <c r="A276" s="179" t="s">
        <v>255</v>
      </c>
      <c r="B276" s="179">
        <v>0</v>
      </c>
      <c r="C276" s="179">
        <v>0</v>
      </c>
      <c r="D276" s="180">
        <f aca="true" t="shared" si="15" ref="D276:D281">C276-B276</f>
        <v>0</v>
      </c>
    </row>
    <row r="277" spans="1:4" ht="12.75">
      <c r="A277" s="179" t="s">
        <v>256</v>
      </c>
      <c r="B277" s="179">
        <v>0</v>
      </c>
      <c r="C277" s="179">
        <v>0</v>
      </c>
      <c r="D277" s="180">
        <f t="shared" si="15"/>
        <v>0</v>
      </c>
    </row>
    <row r="278" spans="1:4" ht="12.75">
      <c r="A278" s="181" t="s">
        <v>257</v>
      </c>
      <c r="B278" s="179">
        <v>0</v>
      </c>
      <c r="C278" s="179">
        <v>0</v>
      </c>
      <c r="D278" s="180">
        <f t="shared" si="15"/>
        <v>0</v>
      </c>
    </row>
    <row r="279" spans="1:4" ht="12.75">
      <c r="A279" s="181" t="s">
        <v>258</v>
      </c>
      <c r="B279" s="179">
        <v>0</v>
      </c>
      <c r="C279" s="179">
        <v>0</v>
      </c>
      <c r="D279" s="180">
        <f t="shared" si="15"/>
        <v>0</v>
      </c>
    </row>
    <row r="280" spans="1:4" ht="12.75">
      <c r="A280" s="181" t="s">
        <v>259</v>
      </c>
      <c r="B280" s="179">
        <v>0</v>
      </c>
      <c r="C280" s="179">
        <v>0</v>
      </c>
      <c r="D280" s="180">
        <f t="shared" si="15"/>
        <v>0</v>
      </c>
    </row>
    <row r="281" spans="1:4" ht="12.75">
      <c r="A281" s="181" t="s">
        <v>260</v>
      </c>
      <c r="B281" s="179">
        <v>22703</v>
      </c>
      <c r="C281" s="179">
        <v>0</v>
      </c>
      <c r="D281" s="180">
        <f t="shared" si="15"/>
        <v>-22703</v>
      </c>
    </row>
    <row r="282" spans="1:4" ht="12.75">
      <c r="A282" s="182" t="s">
        <v>261</v>
      </c>
      <c r="B282" s="183">
        <f>SUM(B275:B281)</f>
        <v>22703</v>
      </c>
      <c r="C282" s="183">
        <f>SUM(C275:C281)</f>
        <v>0</v>
      </c>
      <c r="D282" s="183">
        <f>SUM(D275:D281)</f>
        <v>-22703</v>
      </c>
    </row>
    <row r="283" spans="1:4" ht="12.75">
      <c r="A283" s="179"/>
      <c r="B283" s="179"/>
      <c r="C283" s="179"/>
      <c r="D283" s="179"/>
    </row>
    <row r="284" spans="1:4" ht="12.75">
      <c r="A284" s="179" t="s">
        <v>262</v>
      </c>
      <c r="B284" s="180">
        <f>B275+B276+B277+B278+B281</f>
        <v>22703</v>
      </c>
      <c r="C284" s="180">
        <f>C275+C276+C277+C278+C281</f>
        <v>0</v>
      </c>
      <c r="D284" s="180">
        <f>D275+D276+D277+D278+D281</f>
        <v>-22703</v>
      </c>
    </row>
    <row r="285" spans="1:4" ht="12.75">
      <c r="A285" s="181" t="s">
        <v>263</v>
      </c>
      <c r="B285" s="180">
        <f>B279+B280</f>
        <v>0</v>
      </c>
      <c r="C285" s="180">
        <f>C279+C280</f>
        <v>0</v>
      </c>
      <c r="D285" s="180">
        <f>D279+D280</f>
        <v>0</v>
      </c>
    </row>
    <row r="286" spans="1:4" ht="12.75">
      <c r="A286" s="182" t="s">
        <v>264</v>
      </c>
      <c r="B286" s="183">
        <f>SUM(B284:B285)</f>
        <v>22703</v>
      </c>
      <c r="C286" s="183">
        <f>SUM(C284:C285)</f>
        <v>0</v>
      </c>
      <c r="D286" s="183">
        <f>SUM(D284:D285)</f>
        <v>-22703</v>
      </c>
    </row>
    <row r="289" spans="1:4" ht="12.75">
      <c r="A289" s="172"/>
      <c r="B289" s="173" t="s">
        <v>296</v>
      </c>
      <c r="C289" s="173" t="s">
        <v>246</v>
      </c>
      <c r="D289" s="173" t="s">
        <v>247</v>
      </c>
    </row>
    <row r="290" spans="1:4" ht="12.75">
      <c r="A290" s="184" t="s">
        <v>305</v>
      </c>
      <c r="B290" s="176" t="s">
        <v>248</v>
      </c>
      <c r="C290" s="176" t="s">
        <v>199</v>
      </c>
      <c r="D290" s="176" t="s">
        <v>249</v>
      </c>
    </row>
    <row r="291" spans="1:4" ht="12.75">
      <c r="A291" s="175"/>
      <c r="B291" s="176" t="s">
        <v>250</v>
      </c>
      <c r="C291" s="176" t="s">
        <v>251</v>
      </c>
      <c r="D291" s="176" t="s">
        <v>252</v>
      </c>
    </row>
    <row r="292" spans="1:4" ht="12.75">
      <c r="A292" s="177"/>
      <c r="B292" s="178" t="s">
        <v>177</v>
      </c>
      <c r="C292" s="178" t="s">
        <v>253</v>
      </c>
      <c r="D292" s="177"/>
    </row>
    <row r="293" spans="1:4" ht="12.75">
      <c r="A293" s="179" t="s">
        <v>254</v>
      </c>
      <c r="B293" s="179">
        <v>0</v>
      </c>
      <c r="C293" s="179">
        <v>0</v>
      </c>
      <c r="D293" s="180">
        <f>C293-B293</f>
        <v>0</v>
      </c>
    </row>
    <row r="294" spans="1:4" ht="12.75">
      <c r="A294" s="179" t="s">
        <v>255</v>
      </c>
      <c r="B294" s="179">
        <v>0</v>
      </c>
      <c r="C294" s="179">
        <v>0</v>
      </c>
      <c r="D294" s="180">
        <f aca="true" t="shared" si="16" ref="D294:D299">C294-B294</f>
        <v>0</v>
      </c>
    </row>
    <row r="295" spans="1:4" ht="12.75">
      <c r="A295" s="179" t="s">
        <v>256</v>
      </c>
      <c r="B295" s="179">
        <v>0</v>
      </c>
      <c r="C295" s="179">
        <v>0</v>
      </c>
      <c r="D295" s="180">
        <f t="shared" si="16"/>
        <v>0</v>
      </c>
    </row>
    <row r="296" spans="1:4" ht="12.75">
      <c r="A296" s="181" t="s">
        <v>257</v>
      </c>
      <c r="B296" s="179">
        <v>0</v>
      </c>
      <c r="C296" s="179">
        <v>0</v>
      </c>
      <c r="D296" s="180">
        <f t="shared" si="16"/>
        <v>0</v>
      </c>
    </row>
    <row r="297" spans="1:4" ht="12.75">
      <c r="A297" s="181" t="s">
        <v>258</v>
      </c>
      <c r="B297" s="179">
        <v>0</v>
      </c>
      <c r="C297" s="179">
        <v>0</v>
      </c>
      <c r="D297" s="180">
        <f t="shared" si="16"/>
        <v>0</v>
      </c>
    </row>
    <row r="298" spans="1:4" ht="12.75">
      <c r="A298" s="181" t="s">
        <v>259</v>
      </c>
      <c r="B298" s="179">
        <v>0</v>
      </c>
      <c r="C298" s="179">
        <v>0</v>
      </c>
      <c r="D298" s="180">
        <f t="shared" si="16"/>
        <v>0</v>
      </c>
    </row>
    <row r="299" spans="1:4" ht="12.75">
      <c r="A299" s="181" t="s">
        <v>260</v>
      </c>
      <c r="B299" s="179">
        <v>18643</v>
      </c>
      <c r="C299" s="179">
        <v>0</v>
      </c>
      <c r="D299" s="180">
        <f t="shared" si="16"/>
        <v>-18643</v>
      </c>
    </row>
    <row r="300" spans="1:4" ht="12.75">
      <c r="A300" s="182" t="s">
        <v>261</v>
      </c>
      <c r="B300" s="183">
        <f>SUM(B293:B299)</f>
        <v>18643</v>
      </c>
      <c r="C300" s="183">
        <f>SUM(C293:C299)</f>
        <v>0</v>
      </c>
      <c r="D300" s="183">
        <f>SUM(D293:D299)</f>
        <v>-18643</v>
      </c>
    </row>
    <row r="301" spans="1:4" ht="12.75">
      <c r="A301" s="179"/>
      <c r="B301" s="179"/>
      <c r="C301" s="179"/>
      <c r="D301" s="179"/>
    </row>
    <row r="302" spans="1:4" ht="12.75">
      <c r="A302" s="179" t="s">
        <v>262</v>
      </c>
      <c r="B302" s="180">
        <f>B293+B294+B295+B296+B299</f>
        <v>18643</v>
      </c>
      <c r="C302" s="180">
        <f>C293+C294+C295+C296+C299</f>
        <v>0</v>
      </c>
      <c r="D302" s="180">
        <f>D293+D294+D295+D296+D299</f>
        <v>-18643</v>
      </c>
    </row>
    <row r="303" spans="1:4" ht="12.75">
      <c r="A303" s="181" t="s">
        <v>263</v>
      </c>
      <c r="B303" s="180">
        <f>B297+B298</f>
        <v>0</v>
      </c>
      <c r="C303" s="180">
        <f>C297+C298</f>
        <v>0</v>
      </c>
      <c r="D303" s="180">
        <f>D297+D298</f>
        <v>0</v>
      </c>
    </row>
    <row r="304" spans="1:4" ht="12.75">
      <c r="A304" s="182" t="s">
        <v>264</v>
      </c>
      <c r="B304" s="183">
        <f>SUM(B302:B303)</f>
        <v>18643</v>
      </c>
      <c r="C304" s="183">
        <f>SUM(C302:C303)</f>
        <v>0</v>
      </c>
      <c r="D304" s="183">
        <f>SUM(D302:D303)</f>
        <v>-18643</v>
      </c>
    </row>
    <row r="307" spans="1:4" ht="12.75">
      <c r="A307" s="172"/>
      <c r="B307" s="173" t="s">
        <v>296</v>
      </c>
      <c r="C307" s="173" t="s">
        <v>246</v>
      </c>
      <c r="D307" s="173" t="s">
        <v>247</v>
      </c>
    </row>
    <row r="308" spans="1:4" ht="12.75">
      <c r="A308" s="184" t="s">
        <v>306</v>
      </c>
      <c r="B308" s="176" t="s">
        <v>248</v>
      </c>
      <c r="C308" s="176" t="s">
        <v>199</v>
      </c>
      <c r="D308" s="176" t="s">
        <v>249</v>
      </c>
    </row>
    <row r="309" spans="1:4" ht="12.75">
      <c r="A309" s="184" t="s">
        <v>151</v>
      </c>
      <c r="B309" s="176" t="s">
        <v>250</v>
      </c>
      <c r="C309" s="176" t="s">
        <v>251</v>
      </c>
      <c r="D309" s="176" t="s">
        <v>252</v>
      </c>
    </row>
    <row r="310" spans="1:4" ht="12.75">
      <c r="A310" s="177"/>
      <c r="B310" s="178" t="s">
        <v>177</v>
      </c>
      <c r="C310" s="178" t="s">
        <v>253</v>
      </c>
      <c r="D310" s="177"/>
    </row>
    <row r="311" spans="1:4" ht="12.75">
      <c r="A311" s="179" t="s">
        <v>254</v>
      </c>
      <c r="B311" s="180">
        <f aca="true" t="shared" si="17" ref="B311:C317">B329+B347+B365+B383+B401+B419+B437</f>
        <v>0</v>
      </c>
      <c r="C311" s="180">
        <f t="shared" si="17"/>
        <v>0</v>
      </c>
      <c r="D311" s="180">
        <f>C311-B311</f>
        <v>0</v>
      </c>
    </row>
    <row r="312" spans="1:4" ht="12.75">
      <c r="A312" s="179" t="s">
        <v>255</v>
      </c>
      <c r="B312" s="180">
        <f t="shared" si="17"/>
        <v>0</v>
      </c>
      <c r="C312" s="180">
        <f t="shared" si="17"/>
        <v>0</v>
      </c>
      <c r="D312" s="180">
        <f aca="true" t="shared" si="18" ref="D312:D317">C312-B312</f>
        <v>0</v>
      </c>
    </row>
    <row r="313" spans="1:4" ht="12.75">
      <c r="A313" s="179" t="s">
        <v>256</v>
      </c>
      <c r="B313" s="180">
        <f t="shared" si="17"/>
        <v>0</v>
      </c>
      <c r="C313" s="180">
        <f t="shared" si="17"/>
        <v>0</v>
      </c>
      <c r="D313" s="180">
        <f t="shared" si="18"/>
        <v>0</v>
      </c>
    </row>
    <row r="314" spans="1:4" ht="12.75">
      <c r="A314" s="181" t="s">
        <v>257</v>
      </c>
      <c r="B314" s="180">
        <f t="shared" si="17"/>
        <v>0</v>
      </c>
      <c r="C314" s="180">
        <f t="shared" si="17"/>
        <v>0</v>
      </c>
      <c r="D314" s="180">
        <f t="shared" si="18"/>
        <v>0</v>
      </c>
    </row>
    <row r="315" spans="1:4" ht="12.75">
      <c r="A315" s="181" t="s">
        <v>258</v>
      </c>
      <c r="B315" s="180">
        <f t="shared" si="17"/>
        <v>0</v>
      </c>
      <c r="C315" s="180">
        <f t="shared" si="17"/>
        <v>0</v>
      </c>
      <c r="D315" s="180">
        <f t="shared" si="18"/>
        <v>0</v>
      </c>
    </row>
    <row r="316" spans="1:4" ht="12.75">
      <c r="A316" s="181" t="s">
        <v>259</v>
      </c>
      <c r="B316" s="180">
        <f t="shared" si="17"/>
        <v>0</v>
      </c>
      <c r="C316" s="180">
        <f t="shared" si="17"/>
        <v>0</v>
      </c>
      <c r="D316" s="180">
        <f t="shared" si="18"/>
        <v>0</v>
      </c>
    </row>
    <row r="317" spans="1:4" ht="12.75">
      <c r="A317" s="181" t="s">
        <v>260</v>
      </c>
      <c r="B317" s="180">
        <f t="shared" si="17"/>
        <v>0</v>
      </c>
      <c r="C317" s="180">
        <f t="shared" si="17"/>
        <v>0</v>
      </c>
      <c r="D317" s="180">
        <f t="shared" si="18"/>
        <v>0</v>
      </c>
    </row>
    <row r="318" spans="1:4" ht="12.75">
      <c r="A318" s="182" t="s">
        <v>261</v>
      </c>
      <c r="B318" s="183">
        <f>SUM(B311:B317)</f>
        <v>0</v>
      </c>
      <c r="C318" s="183">
        <f>SUM(C311:C317)</f>
        <v>0</v>
      </c>
      <c r="D318" s="183">
        <f>SUM(D311:D317)</f>
        <v>0</v>
      </c>
    </row>
    <row r="319" spans="1:4" ht="12.75">
      <c r="A319" s="179"/>
      <c r="B319" s="179"/>
      <c r="C319" s="179"/>
      <c r="D319" s="179"/>
    </row>
    <row r="320" spans="1:4" ht="12.75">
      <c r="A320" s="179" t="s">
        <v>262</v>
      </c>
      <c r="B320" s="180">
        <f>B311+B312+B313+B314+B317</f>
        <v>0</v>
      </c>
      <c r="C320" s="180">
        <f>C311+C312+C313+C314+C317</f>
        <v>0</v>
      </c>
      <c r="D320" s="180">
        <f>D311+D312+D313+D314+D317</f>
        <v>0</v>
      </c>
    </row>
    <row r="321" spans="1:4" ht="12.75">
      <c r="A321" s="181" t="s">
        <v>263</v>
      </c>
      <c r="B321" s="180">
        <f>B315+B316</f>
        <v>0</v>
      </c>
      <c r="C321" s="180">
        <f>C315+C316</f>
        <v>0</v>
      </c>
      <c r="D321" s="180">
        <f>D315+D316</f>
        <v>0</v>
      </c>
    </row>
    <row r="322" spans="1:4" ht="12.75">
      <c r="A322" s="182" t="s">
        <v>264</v>
      </c>
      <c r="B322" s="183">
        <f>SUM(B320:B321)</f>
        <v>0</v>
      </c>
      <c r="C322" s="183">
        <f>SUM(C320:C321)</f>
        <v>0</v>
      </c>
      <c r="D322" s="183">
        <f>SUM(D320:D321)</f>
        <v>0</v>
      </c>
    </row>
    <row r="325" spans="1:4" ht="12.75">
      <c r="A325" s="172"/>
      <c r="B325" s="173" t="s">
        <v>296</v>
      </c>
      <c r="C325" s="173" t="s">
        <v>246</v>
      </c>
      <c r="D325" s="173" t="s">
        <v>247</v>
      </c>
    </row>
    <row r="326" spans="1:4" ht="12.75">
      <c r="A326" s="175" t="s">
        <v>307</v>
      </c>
      <c r="B326" s="176" t="s">
        <v>248</v>
      </c>
      <c r="C326" s="176" t="s">
        <v>199</v>
      </c>
      <c r="D326" s="176" t="s">
        <v>249</v>
      </c>
    </row>
    <row r="327" spans="1:4" ht="12.75">
      <c r="A327" s="175"/>
      <c r="B327" s="176" t="s">
        <v>250</v>
      </c>
      <c r="C327" s="176" t="s">
        <v>251</v>
      </c>
      <c r="D327" s="176" t="s">
        <v>252</v>
      </c>
    </row>
    <row r="328" spans="1:4" ht="12.75">
      <c r="A328" s="177"/>
      <c r="B328" s="178" t="s">
        <v>177</v>
      </c>
      <c r="C328" s="178" t="s">
        <v>253</v>
      </c>
      <c r="D328" s="177"/>
    </row>
    <row r="329" spans="1:4" ht="12.75">
      <c r="A329" s="179" t="s">
        <v>254</v>
      </c>
      <c r="B329" s="179">
        <v>0</v>
      </c>
      <c r="C329" s="179">
        <v>0</v>
      </c>
      <c r="D329" s="180">
        <f>C329-B329</f>
        <v>0</v>
      </c>
    </row>
    <row r="330" spans="1:4" ht="12.75">
      <c r="A330" s="179" t="s">
        <v>255</v>
      </c>
      <c r="B330" s="179">
        <v>0</v>
      </c>
      <c r="C330" s="179">
        <v>0</v>
      </c>
      <c r="D330" s="180">
        <f aca="true" t="shared" si="19" ref="D330:D335">C330-B330</f>
        <v>0</v>
      </c>
    </row>
    <row r="331" spans="1:4" ht="12.75">
      <c r="A331" s="179" t="s">
        <v>256</v>
      </c>
      <c r="B331" s="179">
        <v>0</v>
      </c>
      <c r="C331" s="179">
        <v>0</v>
      </c>
      <c r="D331" s="180">
        <f t="shared" si="19"/>
        <v>0</v>
      </c>
    </row>
    <row r="332" spans="1:4" ht="12.75">
      <c r="A332" s="181" t="s">
        <v>257</v>
      </c>
      <c r="B332" s="179">
        <v>0</v>
      </c>
      <c r="C332" s="179">
        <v>0</v>
      </c>
      <c r="D332" s="180">
        <f t="shared" si="19"/>
        <v>0</v>
      </c>
    </row>
    <row r="333" spans="1:4" ht="12.75">
      <c r="A333" s="181" t="s">
        <v>258</v>
      </c>
      <c r="B333" s="179">
        <v>0</v>
      </c>
      <c r="C333" s="179">
        <v>0</v>
      </c>
      <c r="D333" s="180">
        <f t="shared" si="19"/>
        <v>0</v>
      </c>
    </row>
    <row r="334" spans="1:4" ht="12.75">
      <c r="A334" s="181" t="s">
        <v>259</v>
      </c>
      <c r="B334" s="179">
        <v>0</v>
      </c>
      <c r="C334" s="179">
        <v>0</v>
      </c>
      <c r="D334" s="180">
        <f t="shared" si="19"/>
        <v>0</v>
      </c>
    </row>
    <row r="335" spans="1:4" ht="12.75">
      <c r="A335" s="181" t="s">
        <v>260</v>
      </c>
      <c r="B335" s="179">
        <v>0</v>
      </c>
      <c r="C335" s="179">
        <v>0</v>
      </c>
      <c r="D335" s="180">
        <f t="shared" si="19"/>
        <v>0</v>
      </c>
    </row>
    <row r="336" spans="1:4" ht="12.75">
      <c r="A336" s="182" t="s">
        <v>261</v>
      </c>
      <c r="B336" s="183">
        <f>SUM(B329:B335)</f>
        <v>0</v>
      </c>
      <c r="C336" s="183">
        <f>SUM(C329:C335)</f>
        <v>0</v>
      </c>
      <c r="D336" s="183">
        <f>SUM(D329:D335)</f>
        <v>0</v>
      </c>
    </row>
    <row r="337" spans="1:4" ht="12.75">
      <c r="A337" s="179"/>
      <c r="B337" s="179"/>
      <c r="C337" s="179"/>
      <c r="D337" s="179"/>
    </row>
    <row r="338" spans="1:4" ht="12.75">
      <c r="A338" s="179" t="s">
        <v>262</v>
      </c>
      <c r="B338" s="180">
        <f>B329+B330+B331+B332+B335</f>
        <v>0</v>
      </c>
      <c r="C338" s="180">
        <f>C329+C330+C331+C332+C335</f>
        <v>0</v>
      </c>
      <c r="D338" s="180">
        <f>D329+D330+D331+D332+D335</f>
        <v>0</v>
      </c>
    </row>
    <row r="339" spans="1:4" ht="12.75">
      <c r="A339" s="181" t="s">
        <v>263</v>
      </c>
      <c r="B339" s="180">
        <f>B333+B334</f>
        <v>0</v>
      </c>
      <c r="C339" s="180">
        <f>C333+C334</f>
        <v>0</v>
      </c>
      <c r="D339" s="180">
        <f>D333+D334</f>
        <v>0</v>
      </c>
    </row>
    <row r="340" spans="1:4" ht="12.75">
      <c r="A340" s="182" t="s">
        <v>264</v>
      </c>
      <c r="B340" s="183">
        <f>SUM(B338:B339)</f>
        <v>0</v>
      </c>
      <c r="C340" s="183">
        <f>SUM(C338:C339)</f>
        <v>0</v>
      </c>
      <c r="D340" s="183">
        <f>SUM(D338:D339)</f>
        <v>0</v>
      </c>
    </row>
    <row r="343" spans="1:4" ht="12.75">
      <c r="A343" s="172"/>
      <c r="B343" s="173" t="s">
        <v>296</v>
      </c>
      <c r="C343" s="173" t="s">
        <v>246</v>
      </c>
      <c r="D343" s="173" t="s">
        <v>247</v>
      </c>
    </row>
    <row r="344" spans="1:4" ht="12.75">
      <c r="A344" s="175" t="s">
        <v>308</v>
      </c>
      <c r="B344" s="176" t="s">
        <v>248</v>
      </c>
      <c r="C344" s="176" t="s">
        <v>199</v>
      </c>
      <c r="D344" s="176" t="s">
        <v>249</v>
      </c>
    </row>
    <row r="345" spans="1:4" ht="12.75">
      <c r="A345" s="175"/>
      <c r="B345" s="176" t="s">
        <v>250</v>
      </c>
      <c r="C345" s="176" t="s">
        <v>251</v>
      </c>
      <c r="D345" s="176" t="s">
        <v>252</v>
      </c>
    </row>
    <row r="346" spans="1:4" ht="12.75">
      <c r="A346" s="177"/>
      <c r="B346" s="178" t="s">
        <v>177</v>
      </c>
      <c r="C346" s="178" t="s">
        <v>253</v>
      </c>
      <c r="D346" s="177"/>
    </row>
    <row r="347" spans="1:4" ht="12.75">
      <c r="A347" s="179" t="s">
        <v>254</v>
      </c>
      <c r="B347" s="179">
        <v>0</v>
      </c>
      <c r="C347" s="179">
        <v>0</v>
      </c>
      <c r="D347" s="180">
        <f>C347-B347</f>
        <v>0</v>
      </c>
    </row>
    <row r="348" spans="1:4" ht="12.75">
      <c r="A348" s="179" t="s">
        <v>255</v>
      </c>
      <c r="B348" s="179">
        <v>0</v>
      </c>
      <c r="C348" s="179">
        <v>0</v>
      </c>
      <c r="D348" s="180">
        <f aca="true" t="shared" si="20" ref="D348:D353">C348-B348</f>
        <v>0</v>
      </c>
    </row>
    <row r="349" spans="1:4" ht="12.75">
      <c r="A349" s="179" t="s">
        <v>256</v>
      </c>
      <c r="B349" s="179">
        <v>0</v>
      </c>
      <c r="C349" s="179">
        <v>0</v>
      </c>
      <c r="D349" s="180">
        <f t="shared" si="20"/>
        <v>0</v>
      </c>
    </row>
    <row r="350" spans="1:4" ht="12.75">
      <c r="A350" s="181" t="s">
        <v>257</v>
      </c>
      <c r="B350" s="179">
        <v>0</v>
      </c>
      <c r="C350" s="179">
        <v>0</v>
      </c>
      <c r="D350" s="180">
        <f t="shared" si="20"/>
        <v>0</v>
      </c>
    </row>
    <row r="351" spans="1:4" ht="12.75">
      <c r="A351" s="181" t="s">
        <v>258</v>
      </c>
      <c r="B351" s="179">
        <v>0</v>
      </c>
      <c r="C351" s="179">
        <v>0</v>
      </c>
      <c r="D351" s="180">
        <f t="shared" si="20"/>
        <v>0</v>
      </c>
    </row>
    <row r="352" spans="1:4" ht="12.75">
      <c r="A352" s="181" t="s">
        <v>259</v>
      </c>
      <c r="B352" s="179">
        <v>0</v>
      </c>
      <c r="C352" s="179">
        <v>0</v>
      </c>
      <c r="D352" s="180">
        <f t="shared" si="20"/>
        <v>0</v>
      </c>
    </row>
    <row r="353" spans="1:4" ht="12.75">
      <c r="A353" s="181" t="s">
        <v>260</v>
      </c>
      <c r="B353" s="179">
        <v>0</v>
      </c>
      <c r="C353" s="179">
        <v>0</v>
      </c>
      <c r="D353" s="180">
        <f t="shared" si="20"/>
        <v>0</v>
      </c>
    </row>
    <row r="354" spans="1:4" ht="12.75">
      <c r="A354" s="182" t="s">
        <v>261</v>
      </c>
      <c r="B354" s="183">
        <f>SUM(B347:B353)</f>
        <v>0</v>
      </c>
      <c r="C354" s="183">
        <f>SUM(C347:C353)</f>
        <v>0</v>
      </c>
      <c r="D354" s="183">
        <f>SUM(D347:D353)</f>
        <v>0</v>
      </c>
    </row>
    <row r="355" spans="1:4" ht="12.75">
      <c r="A355" s="179"/>
      <c r="B355" s="179"/>
      <c r="C355" s="179"/>
      <c r="D355" s="179"/>
    </row>
    <row r="356" spans="1:4" ht="12.75">
      <c r="A356" s="179" t="s">
        <v>262</v>
      </c>
      <c r="B356" s="180">
        <f>B347+B348+B349+B350+B353</f>
        <v>0</v>
      </c>
      <c r="C356" s="180">
        <f>C347+C348+C349+C350+C353</f>
        <v>0</v>
      </c>
      <c r="D356" s="180">
        <f>D347+D348+D349+D350+D353</f>
        <v>0</v>
      </c>
    </row>
    <row r="357" spans="1:4" ht="12.75">
      <c r="A357" s="181" t="s">
        <v>263</v>
      </c>
      <c r="B357" s="180">
        <f>B351+B352</f>
        <v>0</v>
      </c>
      <c r="C357" s="180">
        <f>C351+C352</f>
        <v>0</v>
      </c>
      <c r="D357" s="180">
        <f>D351+D352</f>
        <v>0</v>
      </c>
    </row>
    <row r="358" spans="1:4" ht="12.75">
      <c r="A358" s="182" t="s">
        <v>264</v>
      </c>
      <c r="B358" s="183">
        <f>SUM(B356:B357)</f>
        <v>0</v>
      </c>
      <c r="C358" s="183">
        <f>SUM(C356:C357)</f>
        <v>0</v>
      </c>
      <c r="D358" s="183">
        <f>SUM(D356:D357)</f>
        <v>0</v>
      </c>
    </row>
    <row r="361" spans="1:4" ht="12.75">
      <c r="A361" s="172"/>
      <c r="B361" s="173" t="s">
        <v>296</v>
      </c>
      <c r="C361" s="173" t="s">
        <v>246</v>
      </c>
      <c r="D361" s="173" t="s">
        <v>247</v>
      </c>
    </row>
    <row r="362" spans="1:4" ht="12.75">
      <c r="A362" s="175" t="s">
        <v>309</v>
      </c>
      <c r="B362" s="176" t="s">
        <v>248</v>
      </c>
      <c r="C362" s="176" t="s">
        <v>199</v>
      </c>
      <c r="D362" s="176" t="s">
        <v>249</v>
      </c>
    </row>
    <row r="363" spans="1:4" ht="12.75">
      <c r="A363" s="175" t="s">
        <v>267</v>
      </c>
      <c r="B363" s="176" t="s">
        <v>250</v>
      </c>
      <c r="C363" s="176" t="s">
        <v>251</v>
      </c>
      <c r="D363" s="176" t="s">
        <v>252</v>
      </c>
    </row>
    <row r="364" spans="1:4" ht="12.75">
      <c r="A364" s="177"/>
      <c r="B364" s="178" t="s">
        <v>177</v>
      </c>
      <c r="C364" s="178" t="s">
        <v>253</v>
      </c>
      <c r="D364" s="177"/>
    </row>
    <row r="365" spans="1:4" ht="12.75">
      <c r="A365" s="179" t="s">
        <v>254</v>
      </c>
      <c r="B365" s="179">
        <v>0</v>
      </c>
      <c r="C365" s="179">
        <v>0</v>
      </c>
      <c r="D365" s="180">
        <f>C365-B365</f>
        <v>0</v>
      </c>
    </row>
    <row r="366" spans="1:4" ht="12.75">
      <c r="A366" s="179" t="s">
        <v>255</v>
      </c>
      <c r="B366" s="179">
        <v>0</v>
      </c>
      <c r="C366" s="179">
        <v>0</v>
      </c>
      <c r="D366" s="180">
        <f aca="true" t="shared" si="21" ref="D366:D371">C366-B366</f>
        <v>0</v>
      </c>
    </row>
    <row r="367" spans="1:4" ht="12.75">
      <c r="A367" s="179" t="s">
        <v>256</v>
      </c>
      <c r="B367" s="179">
        <v>0</v>
      </c>
      <c r="C367" s="179">
        <v>0</v>
      </c>
      <c r="D367" s="180">
        <f t="shared" si="21"/>
        <v>0</v>
      </c>
    </row>
    <row r="368" spans="1:4" ht="12.75">
      <c r="A368" s="181" t="s">
        <v>257</v>
      </c>
      <c r="B368" s="179">
        <v>0</v>
      </c>
      <c r="C368" s="179">
        <v>0</v>
      </c>
      <c r="D368" s="180">
        <f t="shared" si="21"/>
        <v>0</v>
      </c>
    </row>
    <row r="369" spans="1:4" ht="12.75">
      <c r="A369" s="181" t="s">
        <v>258</v>
      </c>
      <c r="B369" s="179">
        <v>0</v>
      </c>
      <c r="C369" s="179">
        <v>0</v>
      </c>
      <c r="D369" s="180">
        <f t="shared" si="21"/>
        <v>0</v>
      </c>
    </row>
    <row r="370" spans="1:4" ht="12.75">
      <c r="A370" s="181" t="s">
        <v>259</v>
      </c>
      <c r="B370" s="179">
        <v>0</v>
      </c>
      <c r="C370" s="179">
        <v>0</v>
      </c>
      <c r="D370" s="180">
        <f t="shared" si="21"/>
        <v>0</v>
      </c>
    </row>
    <row r="371" spans="1:4" ht="12.75">
      <c r="A371" s="181" t="s">
        <v>260</v>
      </c>
      <c r="B371" s="179">
        <v>0</v>
      </c>
      <c r="C371" s="179">
        <v>0</v>
      </c>
      <c r="D371" s="180">
        <f t="shared" si="21"/>
        <v>0</v>
      </c>
    </row>
    <row r="372" spans="1:4" ht="12.75">
      <c r="A372" s="182" t="s">
        <v>261</v>
      </c>
      <c r="B372" s="183">
        <f>SUM(B365:B371)</f>
        <v>0</v>
      </c>
      <c r="C372" s="183">
        <f>SUM(C365:C371)</f>
        <v>0</v>
      </c>
      <c r="D372" s="183">
        <f>SUM(D365:D371)</f>
        <v>0</v>
      </c>
    </row>
    <row r="373" spans="1:4" ht="12.75">
      <c r="A373" s="179"/>
      <c r="B373" s="179"/>
      <c r="C373" s="179"/>
      <c r="D373" s="179"/>
    </row>
    <row r="374" spans="1:4" ht="12.75">
      <c r="A374" s="179" t="s">
        <v>262</v>
      </c>
      <c r="B374" s="180">
        <f>B365+B366+B367+B368+B371</f>
        <v>0</v>
      </c>
      <c r="C374" s="180">
        <f>C365+C366+C367+C368+C371</f>
        <v>0</v>
      </c>
      <c r="D374" s="180">
        <f>D365+D366+D367+D368+D371</f>
        <v>0</v>
      </c>
    </row>
    <row r="375" spans="1:4" ht="12.75">
      <c r="A375" s="181" t="s">
        <v>263</v>
      </c>
      <c r="B375" s="180">
        <f>B369+B370</f>
        <v>0</v>
      </c>
      <c r="C375" s="180">
        <f>C369+C370</f>
        <v>0</v>
      </c>
      <c r="D375" s="180">
        <f>D369+D370</f>
        <v>0</v>
      </c>
    </row>
    <row r="376" spans="1:4" ht="12.75">
      <c r="A376" s="182" t="s">
        <v>264</v>
      </c>
      <c r="B376" s="183">
        <f>SUM(B374:B375)</f>
        <v>0</v>
      </c>
      <c r="C376" s="183">
        <f>SUM(C374:C375)</f>
        <v>0</v>
      </c>
      <c r="D376" s="183">
        <f>SUM(D374:D375)</f>
        <v>0</v>
      </c>
    </row>
    <row r="379" spans="1:4" ht="12.75">
      <c r="A379" s="172"/>
      <c r="B379" s="173" t="s">
        <v>296</v>
      </c>
      <c r="C379" s="173" t="s">
        <v>246</v>
      </c>
      <c r="D379" s="173" t="s">
        <v>247</v>
      </c>
    </row>
    <row r="380" spans="1:4" ht="12.75">
      <c r="A380" s="175" t="s">
        <v>310</v>
      </c>
      <c r="B380" s="176" t="s">
        <v>248</v>
      </c>
      <c r="C380" s="176" t="s">
        <v>199</v>
      </c>
      <c r="D380" s="176" t="s">
        <v>249</v>
      </c>
    </row>
    <row r="381" spans="1:4" ht="12.75">
      <c r="A381" s="175"/>
      <c r="B381" s="176" t="s">
        <v>250</v>
      </c>
      <c r="C381" s="176" t="s">
        <v>251</v>
      </c>
      <c r="D381" s="176" t="s">
        <v>252</v>
      </c>
    </row>
    <row r="382" spans="1:4" ht="12.75">
      <c r="A382" s="177"/>
      <c r="B382" s="178" t="s">
        <v>177</v>
      </c>
      <c r="C382" s="178" t="s">
        <v>253</v>
      </c>
      <c r="D382" s="177"/>
    </row>
    <row r="383" spans="1:4" ht="12.75">
      <c r="A383" s="179" t="s">
        <v>254</v>
      </c>
      <c r="B383" s="179">
        <v>0</v>
      </c>
      <c r="C383" s="179">
        <v>0</v>
      </c>
      <c r="D383" s="180">
        <f>C383-B383</f>
        <v>0</v>
      </c>
    </row>
    <row r="384" spans="1:4" ht="12.75">
      <c r="A384" s="179" t="s">
        <v>255</v>
      </c>
      <c r="B384" s="179">
        <v>0</v>
      </c>
      <c r="C384" s="179">
        <v>0</v>
      </c>
      <c r="D384" s="180">
        <f aca="true" t="shared" si="22" ref="D384:D389">C384-B384</f>
        <v>0</v>
      </c>
    </row>
    <row r="385" spans="1:4" ht="12.75">
      <c r="A385" s="179" t="s">
        <v>256</v>
      </c>
      <c r="B385" s="179">
        <v>0</v>
      </c>
      <c r="C385" s="179">
        <v>0</v>
      </c>
      <c r="D385" s="180">
        <f t="shared" si="22"/>
        <v>0</v>
      </c>
    </row>
    <row r="386" spans="1:4" ht="12.75">
      <c r="A386" s="181" t="s">
        <v>257</v>
      </c>
      <c r="B386" s="179">
        <v>0</v>
      </c>
      <c r="C386" s="179">
        <v>0</v>
      </c>
      <c r="D386" s="180">
        <f t="shared" si="22"/>
        <v>0</v>
      </c>
    </row>
    <row r="387" spans="1:4" ht="12.75">
      <c r="A387" s="181" t="s">
        <v>258</v>
      </c>
      <c r="B387" s="179">
        <v>0</v>
      </c>
      <c r="C387" s="179">
        <v>0</v>
      </c>
      <c r="D387" s="180">
        <f t="shared" si="22"/>
        <v>0</v>
      </c>
    </row>
    <row r="388" spans="1:4" ht="12.75">
      <c r="A388" s="181" t="s">
        <v>259</v>
      </c>
      <c r="B388" s="179">
        <v>0</v>
      </c>
      <c r="C388" s="179">
        <v>0</v>
      </c>
      <c r="D388" s="180">
        <f t="shared" si="22"/>
        <v>0</v>
      </c>
    </row>
    <row r="389" spans="1:4" ht="12.75">
      <c r="A389" s="181" t="s">
        <v>260</v>
      </c>
      <c r="B389" s="179">
        <v>0</v>
      </c>
      <c r="C389" s="179">
        <v>0</v>
      </c>
      <c r="D389" s="180">
        <f t="shared" si="22"/>
        <v>0</v>
      </c>
    </row>
    <row r="390" spans="1:4" ht="12.75">
      <c r="A390" s="182" t="s">
        <v>261</v>
      </c>
      <c r="B390" s="183">
        <f>SUM(B383:B389)</f>
        <v>0</v>
      </c>
      <c r="C390" s="183">
        <f>SUM(C383:C389)</f>
        <v>0</v>
      </c>
      <c r="D390" s="183">
        <f>SUM(D383:D389)</f>
        <v>0</v>
      </c>
    </row>
    <row r="391" spans="1:4" ht="12.75">
      <c r="A391" s="179"/>
      <c r="B391" s="179"/>
      <c r="C391" s="179"/>
      <c r="D391" s="179"/>
    </row>
    <row r="392" spans="1:4" ht="12.75">
      <c r="A392" s="179" t="s">
        <v>262</v>
      </c>
      <c r="B392" s="180">
        <f>B383+B384+B385+B386+B389</f>
        <v>0</v>
      </c>
      <c r="C392" s="180">
        <f>C383+C384+C385+C386+C389</f>
        <v>0</v>
      </c>
      <c r="D392" s="180">
        <f>D383+D384+D385+D386+D389</f>
        <v>0</v>
      </c>
    </row>
    <row r="393" spans="1:4" ht="12.75">
      <c r="A393" s="181" t="s">
        <v>263</v>
      </c>
      <c r="B393" s="180">
        <f>B387+B388</f>
        <v>0</v>
      </c>
      <c r="C393" s="180">
        <f>C387+C388</f>
        <v>0</v>
      </c>
      <c r="D393" s="180">
        <f>D387+D388</f>
        <v>0</v>
      </c>
    </row>
    <row r="394" spans="1:4" ht="12.75">
      <c r="A394" s="182" t="s">
        <v>264</v>
      </c>
      <c r="B394" s="183">
        <f>SUM(B392:B393)</f>
        <v>0</v>
      </c>
      <c r="C394" s="183">
        <f>SUM(C392:C393)</f>
        <v>0</v>
      </c>
      <c r="D394" s="183">
        <f>SUM(D392:D393)</f>
        <v>0</v>
      </c>
    </row>
    <row r="397" spans="1:4" ht="12.75">
      <c r="A397" s="172"/>
      <c r="B397" s="173" t="s">
        <v>296</v>
      </c>
      <c r="C397" s="173" t="s">
        <v>246</v>
      </c>
      <c r="D397" s="173" t="s">
        <v>247</v>
      </c>
    </row>
    <row r="398" spans="1:4" ht="25.5">
      <c r="A398" s="186" t="s">
        <v>311</v>
      </c>
      <c r="B398" s="176" t="s">
        <v>248</v>
      </c>
      <c r="C398" s="176" t="s">
        <v>199</v>
      </c>
      <c r="D398" s="176" t="s">
        <v>249</v>
      </c>
    </row>
    <row r="399" spans="1:4" ht="12.75">
      <c r="A399" s="175"/>
      <c r="B399" s="176" t="s">
        <v>250</v>
      </c>
      <c r="C399" s="176" t="s">
        <v>251</v>
      </c>
      <c r="D399" s="176" t="s">
        <v>252</v>
      </c>
    </row>
    <row r="400" spans="1:4" ht="12.75">
      <c r="A400" s="177"/>
      <c r="B400" s="178" t="s">
        <v>177</v>
      </c>
      <c r="C400" s="178" t="s">
        <v>253</v>
      </c>
      <c r="D400" s="177"/>
    </row>
    <row r="401" spans="1:4" ht="12.75">
      <c r="A401" s="179" t="s">
        <v>254</v>
      </c>
      <c r="B401" s="179">
        <v>0</v>
      </c>
      <c r="C401" s="179">
        <v>0</v>
      </c>
      <c r="D401" s="180">
        <f>C401-B401</f>
        <v>0</v>
      </c>
    </row>
    <row r="402" spans="1:4" ht="12.75">
      <c r="A402" s="179" t="s">
        <v>255</v>
      </c>
      <c r="B402" s="179">
        <v>0</v>
      </c>
      <c r="C402" s="179">
        <v>0</v>
      </c>
      <c r="D402" s="180">
        <f aca="true" t="shared" si="23" ref="D402:D407">C402-B402</f>
        <v>0</v>
      </c>
    </row>
    <row r="403" spans="1:4" ht="12.75">
      <c r="A403" s="179" t="s">
        <v>256</v>
      </c>
      <c r="B403" s="179">
        <v>0</v>
      </c>
      <c r="C403" s="179">
        <v>0</v>
      </c>
      <c r="D403" s="180">
        <f t="shared" si="23"/>
        <v>0</v>
      </c>
    </row>
    <row r="404" spans="1:4" ht="12.75">
      <c r="A404" s="181" t="s">
        <v>257</v>
      </c>
      <c r="B404" s="179">
        <v>0</v>
      </c>
      <c r="C404" s="179">
        <v>0</v>
      </c>
      <c r="D404" s="180">
        <f t="shared" si="23"/>
        <v>0</v>
      </c>
    </row>
    <row r="405" spans="1:4" ht="12.75">
      <c r="A405" s="181" t="s">
        <v>258</v>
      </c>
      <c r="B405" s="179">
        <v>0</v>
      </c>
      <c r="C405" s="179">
        <v>0</v>
      </c>
      <c r="D405" s="180">
        <f t="shared" si="23"/>
        <v>0</v>
      </c>
    </row>
    <row r="406" spans="1:4" ht="12.75">
      <c r="A406" s="181" t="s">
        <v>259</v>
      </c>
      <c r="B406" s="179">
        <v>0</v>
      </c>
      <c r="C406" s="179">
        <v>0</v>
      </c>
      <c r="D406" s="180">
        <f t="shared" si="23"/>
        <v>0</v>
      </c>
    </row>
    <row r="407" spans="1:4" ht="12.75">
      <c r="A407" s="181" t="s">
        <v>260</v>
      </c>
      <c r="B407" s="179">
        <v>0</v>
      </c>
      <c r="C407" s="179">
        <v>0</v>
      </c>
      <c r="D407" s="180">
        <f t="shared" si="23"/>
        <v>0</v>
      </c>
    </row>
    <row r="408" spans="1:4" ht="12.75">
      <c r="A408" s="182" t="s">
        <v>261</v>
      </c>
      <c r="B408" s="183">
        <f>SUM(B401:B407)</f>
        <v>0</v>
      </c>
      <c r="C408" s="183">
        <f>SUM(C401:C407)</f>
        <v>0</v>
      </c>
      <c r="D408" s="183">
        <f>SUM(D401:D407)</f>
        <v>0</v>
      </c>
    </row>
    <row r="409" spans="1:4" ht="12.75">
      <c r="A409" s="179"/>
      <c r="B409" s="179"/>
      <c r="C409" s="179"/>
      <c r="D409" s="179"/>
    </row>
    <row r="410" spans="1:4" ht="12.75">
      <c r="A410" s="179" t="s">
        <v>262</v>
      </c>
      <c r="B410" s="180">
        <f>B401+B402+B403+B404+B407</f>
        <v>0</v>
      </c>
      <c r="C410" s="180">
        <f>C401+C402+C403+C404+C407</f>
        <v>0</v>
      </c>
      <c r="D410" s="180">
        <f>D401+D402+D403+D404+D407</f>
        <v>0</v>
      </c>
    </row>
    <row r="411" spans="1:4" ht="12.75">
      <c r="A411" s="181" t="s">
        <v>263</v>
      </c>
      <c r="B411" s="180">
        <f>B405+B406</f>
        <v>0</v>
      </c>
      <c r="C411" s="180">
        <f>C405+C406</f>
        <v>0</v>
      </c>
      <c r="D411" s="180">
        <f>D405+D406</f>
        <v>0</v>
      </c>
    </row>
    <row r="412" spans="1:4" ht="12.75">
      <c r="A412" s="182" t="s">
        <v>264</v>
      </c>
      <c r="B412" s="183">
        <f>SUM(B410:B411)</f>
        <v>0</v>
      </c>
      <c r="C412" s="183">
        <f>SUM(C410:C411)</f>
        <v>0</v>
      </c>
      <c r="D412" s="183">
        <f>SUM(D410:D411)</f>
        <v>0</v>
      </c>
    </row>
    <row r="415" spans="2:4" ht="12.75">
      <c r="B415" s="173" t="s">
        <v>296</v>
      </c>
      <c r="C415" s="173" t="s">
        <v>246</v>
      </c>
      <c r="D415" s="173" t="s">
        <v>247</v>
      </c>
    </row>
    <row r="416" spans="1:4" ht="12.75">
      <c r="A416" s="175" t="s">
        <v>312</v>
      </c>
      <c r="B416" s="176" t="s">
        <v>248</v>
      </c>
      <c r="C416" s="176" t="s">
        <v>199</v>
      </c>
      <c r="D416" s="176" t="s">
        <v>249</v>
      </c>
    </row>
    <row r="417" spans="1:4" ht="12.75">
      <c r="A417" s="175"/>
      <c r="B417" s="176" t="s">
        <v>250</v>
      </c>
      <c r="C417" s="176" t="s">
        <v>251</v>
      </c>
      <c r="D417" s="176" t="s">
        <v>252</v>
      </c>
    </row>
    <row r="418" spans="1:4" ht="12.75">
      <c r="A418" s="177"/>
      <c r="B418" s="178" t="s">
        <v>177</v>
      </c>
      <c r="C418" s="178" t="s">
        <v>253</v>
      </c>
      <c r="D418" s="177"/>
    </row>
    <row r="419" spans="1:4" ht="12.75">
      <c r="A419" s="179" t="s">
        <v>254</v>
      </c>
      <c r="B419" s="179">
        <v>0</v>
      </c>
      <c r="C419" s="179">
        <v>0</v>
      </c>
      <c r="D419" s="180">
        <f>C419-B419</f>
        <v>0</v>
      </c>
    </row>
    <row r="420" spans="1:4" ht="12.75">
      <c r="A420" s="179" t="s">
        <v>255</v>
      </c>
      <c r="B420" s="179">
        <v>0</v>
      </c>
      <c r="C420" s="179">
        <v>0</v>
      </c>
      <c r="D420" s="180">
        <f aca="true" t="shared" si="24" ref="D420:D425">C420-B420</f>
        <v>0</v>
      </c>
    </row>
    <row r="421" spans="1:4" ht="12.75">
      <c r="A421" s="179" t="s">
        <v>256</v>
      </c>
      <c r="B421" s="179">
        <v>0</v>
      </c>
      <c r="C421" s="179">
        <v>0</v>
      </c>
      <c r="D421" s="180">
        <f t="shared" si="24"/>
        <v>0</v>
      </c>
    </row>
    <row r="422" spans="1:4" ht="12.75">
      <c r="A422" s="181" t="s">
        <v>257</v>
      </c>
      <c r="B422" s="179">
        <v>0</v>
      </c>
      <c r="C422" s="179">
        <v>0</v>
      </c>
      <c r="D422" s="180">
        <f t="shared" si="24"/>
        <v>0</v>
      </c>
    </row>
    <row r="423" spans="1:4" ht="12.75">
      <c r="A423" s="181" t="s">
        <v>258</v>
      </c>
      <c r="B423" s="179">
        <v>0</v>
      </c>
      <c r="C423" s="179">
        <v>0</v>
      </c>
      <c r="D423" s="180">
        <f t="shared" si="24"/>
        <v>0</v>
      </c>
    </row>
    <row r="424" spans="1:4" ht="12.75">
      <c r="A424" s="181" t="s">
        <v>259</v>
      </c>
      <c r="B424" s="179">
        <v>0</v>
      </c>
      <c r="C424" s="179">
        <v>0</v>
      </c>
      <c r="D424" s="180">
        <f t="shared" si="24"/>
        <v>0</v>
      </c>
    </row>
    <row r="425" spans="1:4" ht="12.75">
      <c r="A425" s="181" t="s">
        <v>260</v>
      </c>
      <c r="B425" s="179">
        <v>0</v>
      </c>
      <c r="C425" s="179">
        <v>0</v>
      </c>
      <c r="D425" s="180">
        <f t="shared" si="24"/>
        <v>0</v>
      </c>
    </row>
    <row r="426" spans="1:4" ht="12.75">
      <c r="A426" s="182" t="s">
        <v>261</v>
      </c>
      <c r="B426" s="183">
        <f>SUM(B419:B425)</f>
        <v>0</v>
      </c>
      <c r="C426" s="183">
        <f>SUM(C419:C425)</f>
        <v>0</v>
      </c>
      <c r="D426" s="183">
        <f>SUM(D419:D425)</f>
        <v>0</v>
      </c>
    </row>
    <row r="427" spans="1:4" ht="12.75">
      <c r="A427" s="179"/>
      <c r="B427" s="179"/>
      <c r="C427" s="179"/>
      <c r="D427" s="179"/>
    </row>
    <row r="428" spans="1:4" ht="12.75">
      <c r="A428" s="179" t="s">
        <v>262</v>
      </c>
      <c r="B428" s="180">
        <f>B419+B420+B421+B422+B425</f>
        <v>0</v>
      </c>
      <c r="C428" s="180">
        <f>C419+C420+C421+C422+C425</f>
        <v>0</v>
      </c>
      <c r="D428" s="180">
        <f>D419+D420+D421+D422+D425</f>
        <v>0</v>
      </c>
    </row>
    <row r="429" spans="1:4" ht="12.75">
      <c r="A429" s="181" t="s">
        <v>263</v>
      </c>
      <c r="B429" s="180">
        <f>B423+B424</f>
        <v>0</v>
      </c>
      <c r="C429" s="180">
        <f>C423+C424</f>
        <v>0</v>
      </c>
      <c r="D429" s="180">
        <f>D423+D424</f>
        <v>0</v>
      </c>
    </row>
    <row r="430" spans="1:4" ht="12.75">
      <c r="A430" s="182" t="s">
        <v>264</v>
      </c>
      <c r="B430" s="183">
        <f>SUM(B428:B429)</f>
        <v>0</v>
      </c>
      <c r="C430" s="183">
        <f>SUM(C428:C429)</f>
        <v>0</v>
      </c>
      <c r="D430" s="183">
        <f>SUM(D428:D429)</f>
        <v>0</v>
      </c>
    </row>
    <row r="433" spans="1:4" ht="12.75">
      <c r="A433" s="172"/>
      <c r="B433" s="173" t="s">
        <v>296</v>
      </c>
      <c r="C433" s="173" t="s">
        <v>246</v>
      </c>
      <c r="D433" s="173" t="s">
        <v>247</v>
      </c>
    </row>
    <row r="434" spans="1:4" ht="12.75">
      <c r="A434" s="175" t="s">
        <v>313</v>
      </c>
      <c r="B434" s="176" t="s">
        <v>248</v>
      </c>
      <c r="C434" s="176" t="s">
        <v>199</v>
      </c>
      <c r="D434" s="176" t="s">
        <v>249</v>
      </c>
    </row>
    <row r="435" spans="1:4" ht="12.75">
      <c r="A435" s="175"/>
      <c r="B435" s="176" t="s">
        <v>250</v>
      </c>
      <c r="C435" s="176" t="s">
        <v>251</v>
      </c>
      <c r="D435" s="176" t="s">
        <v>252</v>
      </c>
    </row>
    <row r="436" spans="1:4" ht="12.75">
      <c r="A436" s="177"/>
      <c r="B436" s="178" t="s">
        <v>177</v>
      </c>
      <c r="C436" s="178" t="s">
        <v>253</v>
      </c>
      <c r="D436" s="177"/>
    </row>
    <row r="437" spans="1:4" ht="12.75">
      <c r="A437" s="179" t="s">
        <v>254</v>
      </c>
      <c r="B437" s="179">
        <v>0</v>
      </c>
      <c r="C437" s="179">
        <v>0</v>
      </c>
      <c r="D437" s="180">
        <f>C437-B437</f>
        <v>0</v>
      </c>
    </row>
    <row r="438" spans="1:4" ht="12.75">
      <c r="A438" s="179" t="s">
        <v>255</v>
      </c>
      <c r="B438" s="179">
        <v>0</v>
      </c>
      <c r="C438" s="179">
        <v>0</v>
      </c>
      <c r="D438" s="180">
        <f aca="true" t="shared" si="25" ref="D438:D443">C438-B438</f>
        <v>0</v>
      </c>
    </row>
    <row r="439" spans="1:4" ht="12.75">
      <c r="A439" s="179" t="s">
        <v>256</v>
      </c>
      <c r="B439" s="179">
        <v>0</v>
      </c>
      <c r="C439" s="179">
        <v>0</v>
      </c>
      <c r="D439" s="180">
        <f t="shared" si="25"/>
        <v>0</v>
      </c>
    </row>
    <row r="440" spans="1:4" ht="12.75">
      <c r="A440" s="181" t="s">
        <v>257</v>
      </c>
      <c r="B440" s="179">
        <v>0</v>
      </c>
      <c r="C440" s="179">
        <v>0</v>
      </c>
      <c r="D440" s="180">
        <f t="shared" si="25"/>
        <v>0</v>
      </c>
    </row>
    <row r="441" spans="1:4" ht="12.75">
      <c r="A441" s="181" t="s">
        <v>258</v>
      </c>
      <c r="B441" s="179">
        <v>0</v>
      </c>
      <c r="C441" s="179">
        <v>0</v>
      </c>
      <c r="D441" s="180">
        <f t="shared" si="25"/>
        <v>0</v>
      </c>
    </row>
    <row r="442" spans="1:4" ht="12.75">
      <c r="A442" s="181" t="s">
        <v>259</v>
      </c>
      <c r="B442" s="179">
        <v>0</v>
      </c>
      <c r="C442" s="179">
        <v>0</v>
      </c>
      <c r="D442" s="180">
        <f t="shared" si="25"/>
        <v>0</v>
      </c>
    </row>
    <row r="443" spans="1:4" ht="12.75">
      <c r="A443" s="181" t="s">
        <v>260</v>
      </c>
      <c r="B443" s="179">
        <v>0</v>
      </c>
      <c r="C443" s="179">
        <v>0</v>
      </c>
      <c r="D443" s="180">
        <f t="shared" si="25"/>
        <v>0</v>
      </c>
    </row>
    <row r="444" spans="1:4" ht="12.75">
      <c r="A444" s="182" t="s">
        <v>261</v>
      </c>
      <c r="B444" s="183">
        <f>SUM(B437:B443)</f>
        <v>0</v>
      </c>
      <c r="C444" s="183">
        <f>SUM(C437:C443)</f>
        <v>0</v>
      </c>
      <c r="D444" s="183">
        <f>SUM(D437:D443)</f>
        <v>0</v>
      </c>
    </row>
    <row r="445" spans="1:4" ht="12.75">
      <c r="A445" s="179"/>
      <c r="B445" s="179"/>
      <c r="C445" s="179"/>
      <c r="D445" s="179"/>
    </row>
    <row r="446" spans="1:4" ht="12.75">
      <c r="A446" s="179" t="s">
        <v>262</v>
      </c>
      <c r="B446" s="180">
        <f>B437+B438+B439+B440+B443</f>
        <v>0</v>
      </c>
      <c r="C446" s="180">
        <f>C437+C438+C439+C440+C443</f>
        <v>0</v>
      </c>
      <c r="D446" s="180">
        <f>D437+D438+D439+D440+D443</f>
        <v>0</v>
      </c>
    </row>
    <row r="447" spans="1:4" ht="12.75">
      <c r="A447" s="181" t="s">
        <v>263</v>
      </c>
      <c r="B447" s="180">
        <f>B441+B442</f>
        <v>0</v>
      </c>
      <c r="C447" s="180">
        <f>C441+C442</f>
        <v>0</v>
      </c>
      <c r="D447" s="180">
        <f>D441+D442</f>
        <v>0</v>
      </c>
    </row>
    <row r="448" spans="1:4" ht="12.75">
      <c r="A448" s="182" t="s">
        <v>264</v>
      </c>
      <c r="B448" s="183">
        <f>SUM(B446:B447)</f>
        <v>0</v>
      </c>
      <c r="C448" s="183">
        <f>SUM(C446:C447)</f>
        <v>0</v>
      </c>
      <c r="D448" s="183">
        <f>SUM(D446:D447)</f>
        <v>0</v>
      </c>
    </row>
    <row r="451" spans="1:4" ht="12.75">
      <c r="A451" s="172"/>
      <c r="B451" s="173" t="s">
        <v>296</v>
      </c>
      <c r="C451" s="173" t="s">
        <v>246</v>
      </c>
      <c r="D451" s="173" t="s">
        <v>247</v>
      </c>
    </row>
    <row r="452" spans="1:4" ht="12.75">
      <c r="A452" s="184" t="s">
        <v>322</v>
      </c>
      <c r="B452" s="176" t="s">
        <v>248</v>
      </c>
      <c r="C452" s="176" t="s">
        <v>199</v>
      </c>
      <c r="D452" s="176" t="s">
        <v>249</v>
      </c>
    </row>
    <row r="453" spans="1:4" ht="12.75">
      <c r="A453" s="184" t="s">
        <v>268</v>
      </c>
      <c r="B453" s="176" t="s">
        <v>250</v>
      </c>
      <c r="C453" s="176" t="s">
        <v>251</v>
      </c>
      <c r="D453" s="176" t="s">
        <v>252</v>
      </c>
    </row>
    <row r="454" spans="1:4" ht="12.75">
      <c r="A454" s="177"/>
      <c r="B454" s="178" t="s">
        <v>177</v>
      </c>
      <c r="C454" s="178" t="s">
        <v>253</v>
      </c>
      <c r="D454" s="177"/>
    </row>
    <row r="455" spans="1:4" ht="12.75">
      <c r="A455" s="179" t="s">
        <v>254</v>
      </c>
      <c r="B455" s="179">
        <v>0</v>
      </c>
      <c r="C455" s="179">
        <v>0</v>
      </c>
      <c r="D455" s="180">
        <f>C455-B455</f>
        <v>0</v>
      </c>
    </row>
    <row r="456" spans="1:4" ht="12.75">
      <c r="A456" s="179" t="s">
        <v>255</v>
      </c>
      <c r="B456" s="179">
        <v>0</v>
      </c>
      <c r="C456" s="179">
        <v>0</v>
      </c>
      <c r="D456" s="180">
        <f aca="true" t="shared" si="26" ref="D456:D461">C456-B456</f>
        <v>0</v>
      </c>
    </row>
    <row r="457" spans="1:4" ht="12.75">
      <c r="A457" s="179" t="s">
        <v>256</v>
      </c>
      <c r="B457" s="179">
        <v>0</v>
      </c>
      <c r="C457" s="179">
        <v>0</v>
      </c>
      <c r="D457" s="180">
        <f t="shared" si="26"/>
        <v>0</v>
      </c>
    </row>
    <row r="458" spans="1:4" ht="12.75">
      <c r="A458" s="181" t="s">
        <v>257</v>
      </c>
      <c r="B458" s="179">
        <v>0</v>
      </c>
      <c r="C458" s="179">
        <v>0</v>
      </c>
      <c r="D458" s="180">
        <f t="shared" si="26"/>
        <v>0</v>
      </c>
    </row>
    <row r="459" spans="1:4" ht="12.75">
      <c r="A459" s="181" t="s">
        <v>258</v>
      </c>
      <c r="B459" s="179">
        <v>0</v>
      </c>
      <c r="C459" s="179">
        <v>0</v>
      </c>
      <c r="D459" s="180">
        <f t="shared" si="26"/>
        <v>0</v>
      </c>
    </row>
    <row r="460" spans="1:4" ht="12.75">
      <c r="A460" s="181" t="s">
        <v>259</v>
      </c>
      <c r="B460" s="179">
        <v>0</v>
      </c>
      <c r="C460" s="179">
        <v>0</v>
      </c>
      <c r="D460" s="180">
        <f t="shared" si="26"/>
        <v>0</v>
      </c>
    </row>
    <row r="461" spans="1:4" ht="12.75">
      <c r="A461" s="181" t="s">
        <v>260</v>
      </c>
      <c r="B461" s="179">
        <v>0</v>
      </c>
      <c r="C461" s="179">
        <v>0</v>
      </c>
      <c r="D461" s="180">
        <f t="shared" si="26"/>
        <v>0</v>
      </c>
    </row>
    <row r="462" spans="1:4" ht="12.75">
      <c r="A462" s="182" t="s">
        <v>261</v>
      </c>
      <c r="B462" s="183">
        <f>SUM(B455:B461)</f>
        <v>0</v>
      </c>
      <c r="C462" s="183">
        <f>SUM(C455:C461)</f>
        <v>0</v>
      </c>
      <c r="D462" s="183">
        <f>SUM(D455:D461)</f>
        <v>0</v>
      </c>
    </row>
    <row r="463" spans="1:4" ht="12.75">
      <c r="A463" s="179"/>
      <c r="B463" s="179"/>
      <c r="C463" s="179"/>
      <c r="D463" s="179"/>
    </row>
    <row r="464" spans="1:4" ht="12.75">
      <c r="A464" s="179" t="s">
        <v>262</v>
      </c>
      <c r="B464" s="180">
        <f>B455+B456+B457+B458+B461</f>
        <v>0</v>
      </c>
      <c r="C464" s="180">
        <f>C455+C456+C457+C458+C461</f>
        <v>0</v>
      </c>
      <c r="D464" s="180">
        <f>D455+D456+D457+D458+D461</f>
        <v>0</v>
      </c>
    </row>
    <row r="465" spans="1:4" ht="12.75">
      <c r="A465" s="181" t="s">
        <v>263</v>
      </c>
      <c r="B465" s="180">
        <f>B459+B460</f>
        <v>0</v>
      </c>
      <c r="C465" s="180">
        <f>C459+C460</f>
        <v>0</v>
      </c>
      <c r="D465" s="180">
        <f>D459+D460</f>
        <v>0</v>
      </c>
    </row>
    <row r="466" spans="1:4" ht="12.75">
      <c r="A466" s="182" t="s">
        <v>264</v>
      </c>
      <c r="B466" s="183">
        <f>SUM(B464:B465)</f>
        <v>0</v>
      </c>
      <c r="C466" s="183">
        <f>SUM(C464:C465)</f>
        <v>0</v>
      </c>
      <c r="D466" s="183">
        <f>SUM(D464:D465)</f>
        <v>0</v>
      </c>
    </row>
    <row r="469" spans="1:4" ht="12.75">
      <c r="A469" s="172"/>
      <c r="B469" s="173" t="s">
        <v>296</v>
      </c>
      <c r="C469" s="173" t="s">
        <v>246</v>
      </c>
      <c r="D469" s="173" t="s">
        <v>247</v>
      </c>
    </row>
    <row r="470" spans="1:4" ht="12.75">
      <c r="A470" s="184" t="s">
        <v>323</v>
      </c>
      <c r="B470" s="176" t="s">
        <v>248</v>
      </c>
      <c r="C470" s="176" t="s">
        <v>199</v>
      </c>
      <c r="D470" s="176" t="s">
        <v>249</v>
      </c>
    </row>
    <row r="471" spans="1:4" ht="12.75">
      <c r="A471" s="184"/>
      <c r="B471" s="176" t="s">
        <v>250</v>
      </c>
      <c r="C471" s="176" t="s">
        <v>251</v>
      </c>
      <c r="D471" s="176" t="s">
        <v>252</v>
      </c>
    </row>
    <row r="472" spans="1:4" ht="12.75">
      <c r="A472" s="177"/>
      <c r="B472" s="178" t="s">
        <v>177</v>
      </c>
      <c r="C472" s="178" t="s">
        <v>253</v>
      </c>
      <c r="D472" s="177"/>
    </row>
    <row r="473" spans="1:4" ht="12.75">
      <c r="A473" s="179" t="s">
        <v>254</v>
      </c>
      <c r="B473" s="179">
        <v>0</v>
      </c>
      <c r="C473" s="179">
        <v>0</v>
      </c>
      <c r="D473" s="180">
        <f>C473-B473</f>
        <v>0</v>
      </c>
    </row>
    <row r="474" spans="1:4" ht="12.75">
      <c r="A474" s="179" t="s">
        <v>255</v>
      </c>
      <c r="B474" s="179">
        <v>0</v>
      </c>
      <c r="C474" s="179">
        <v>0</v>
      </c>
      <c r="D474" s="180">
        <f aca="true" t="shared" si="27" ref="D474:D479">C474-B474</f>
        <v>0</v>
      </c>
    </row>
    <row r="475" spans="1:4" ht="12.75">
      <c r="A475" s="179" t="s">
        <v>256</v>
      </c>
      <c r="B475" s="179">
        <v>0</v>
      </c>
      <c r="C475" s="179">
        <v>0</v>
      </c>
      <c r="D475" s="180">
        <f t="shared" si="27"/>
        <v>0</v>
      </c>
    </row>
    <row r="476" spans="1:4" ht="12.75">
      <c r="A476" s="181" t="s">
        <v>257</v>
      </c>
      <c r="B476" s="179">
        <v>0</v>
      </c>
      <c r="C476" s="179">
        <v>0</v>
      </c>
      <c r="D476" s="180">
        <f t="shared" si="27"/>
        <v>0</v>
      </c>
    </row>
    <row r="477" spans="1:4" ht="12.75">
      <c r="A477" s="181" t="s">
        <v>258</v>
      </c>
      <c r="B477" s="179">
        <v>0</v>
      </c>
      <c r="C477" s="179">
        <v>0</v>
      </c>
      <c r="D477" s="180">
        <f t="shared" si="27"/>
        <v>0</v>
      </c>
    </row>
    <row r="478" spans="1:4" ht="12.75">
      <c r="A478" s="181" t="s">
        <v>259</v>
      </c>
      <c r="B478" s="179">
        <v>0</v>
      </c>
      <c r="C478" s="179">
        <v>0</v>
      </c>
      <c r="D478" s="180">
        <f t="shared" si="27"/>
        <v>0</v>
      </c>
    </row>
    <row r="479" spans="1:4" ht="12.75">
      <c r="A479" s="181" t="s">
        <v>260</v>
      </c>
      <c r="B479" s="179">
        <v>0</v>
      </c>
      <c r="C479" s="179">
        <v>0</v>
      </c>
      <c r="D479" s="180">
        <f t="shared" si="27"/>
        <v>0</v>
      </c>
    </row>
    <row r="480" spans="1:4" ht="12.75">
      <c r="A480" s="182" t="s">
        <v>261</v>
      </c>
      <c r="B480" s="183">
        <f>SUM(B473:B479)</f>
        <v>0</v>
      </c>
      <c r="C480" s="183">
        <f>SUM(C473:C479)</f>
        <v>0</v>
      </c>
      <c r="D480" s="183">
        <f>SUM(D473:D479)</f>
        <v>0</v>
      </c>
    </row>
    <row r="481" spans="1:4" ht="12.75">
      <c r="A481" s="179"/>
      <c r="B481" s="179"/>
      <c r="C481" s="179"/>
      <c r="D481" s="179"/>
    </row>
    <row r="482" spans="1:4" ht="12.75">
      <c r="A482" s="179" t="s">
        <v>262</v>
      </c>
      <c r="B482" s="180">
        <f>B473+B474+B475+B476+B479</f>
        <v>0</v>
      </c>
      <c r="C482" s="180">
        <f>C473+C474+C475+C476+C479</f>
        <v>0</v>
      </c>
      <c r="D482" s="180">
        <f>D473+D474+D475+D476+D479</f>
        <v>0</v>
      </c>
    </row>
    <row r="483" spans="1:4" ht="12.75">
      <c r="A483" s="181" t="s">
        <v>263</v>
      </c>
      <c r="B483" s="180">
        <f>B477+B478</f>
        <v>0</v>
      </c>
      <c r="C483" s="180">
        <f>C477+C478</f>
        <v>0</v>
      </c>
      <c r="D483" s="180">
        <f>D477+D478</f>
        <v>0</v>
      </c>
    </row>
    <row r="484" spans="1:4" ht="12.75">
      <c r="A484" s="182" t="s">
        <v>264</v>
      </c>
      <c r="B484" s="183">
        <f>SUM(B482:B483)</f>
        <v>0</v>
      </c>
      <c r="C484" s="183">
        <f>SUM(C482:C483)</f>
        <v>0</v>
      </c>
      <c r="D484" s="183">
        <f>SUM(D482:D483)</f>
        <v>0</v>
      </c>
    </row>
    <row r="487" spans="1:4" ht="12.75">
      <c r="A487" s="172"/>
      <c r="B487" s="173" t="s">
        <v>296</v>
      </c>
      <c r="C487" s="173" t="s">
        <v>246</v>
      </c>
      <c r="D487" s="173" t="s">
        <v>247</v>
      </c>
    </row>
    <row r="488" spans="1:4" ht="12.75">
      <c r="A488" s="184" t="s">
        <v>269</v>
      </c>
      <c r="B488" s="176" t="s">
        <v>248</v>
      </c>
      <c r="C488" s="176" t="s">
        <v>199</v>
      </c>
      <c r="D488" s="176" t="s">
        <v>249</v>
      </c>
    </row>
    <row r="489" spans="1:4" ht="12.75">
      <c r="A489" s="184" t="s">
        <v>245</v>
      </c>
      <c r="B489" s="176" t="s">
        <v>250</v>
      </c>
      <c r="C489" s="176" t="s">
        <v>251</v>
      </c>
      <c r="D489" s="176" t="s">
        <v>252</v>
      </c>
    </row>
    <row r="490" spans="1:4" ht="12.75">
      <c r="A490" s="177"/>
      <c r="B490" s="178" t="s">
        <v>177</v>
      </c>
      <c r="C490" s="178" t="s">
        <v>253</v>
      </c>
      <c r="D490" s="177"/>
    </row>
    <row r="491" spans="1:4" ht="12.75">
      <c r="A491" s="179" t="s">
        <v>254</v>
      </c>
      <c r="B491" s="180">
        <f>B473+B455+B311+B293+B23+B5</f>
        <v>0</v>
      </c>
      <c r="C491" s="180">
        <f>C473+C455+C311+C293+C23+C5</f>
        <v>294</v>
      </c>
      <c r="D491" s="180">
        <f>C491-B491</f>
        <v>294</v>
      </c>
    </row>
    <row r="492" spans="1:4" ht="12.75">
      <c r="A492" s="179" t="s">
        <v>255</v>
      </c>
      <c r="B492" s="180">
        <f aca="true" t="shared" si="28" ref="B492:C497">B474+B456+B312+B294+B24+B6</f>
        <v>0</v>
      </c>
      <c r="C492" s="180">
        <f t="shared" si="28"/>
        <v>71</v>
      </c>
      <c r="D492" s="180">
        <f aca="true" t="shared" si="29" ref="D492:D497">C492-B492</f>
        <v>71</v>
      </c>
    </row>
    <row r="493" spans="1:4" ht="12.75">
      <c r="A493" s="179" t="s">
        <v>256</v>
      </c>
      <c r="B493" s="180">
        <f t="shared" si="28"/>
        <v>0</v>
      </c>
      <c r="C493" s="180">
        <f t="shared" si="28"/>
        <v>18414</v>
      </c>
      <c r="D493" s="180">
        <f t="shared" si="29"/>
        <v>18414</v>
      </c>
    </row>
    <row r="494" spans="1:4" ht="12.75">
      <c r="A494" s="181" t="s">
        <v>257</v>
      </c>
      <c r="B494" s="180">
        <f t="shared" si="28"/>
        <v>0</v>
      </c>
      <c r="C494" s="180">
        <f t="shared" si="28"/>
        <v>0</v>
      </c>
      <c r="D494" s="180">
        <f t="shared" si="29"/>
        <v>0</v>
      </c>
    </row>
    <row r="495" spans="1:4" ht="12.75">
      <c r="A495" s="181" t="s">
        <v>258</v>
      </c>
      <c r="B495" s="180">
        <f t="shared" si="28"/>
        <v>0</v>
      </c>
      <c r="C495" s="180">
        <f t="shared" si="28"/>
        <v>0</v>
      </c>
      <c r="D495" s="180">
        <f t="shared" si="29"/>
        <v>0</v>
      </c>
    </row>
    <row r="496" spans="1:4" ht="12.75">
      <c r="A496" s="181" t="s">
        <v>259</v>
      </c>
      <c r="B496" s="180">
        <f t="shared" si="28"/>
        <v>0</v>
      </c>
      <c r="C496" s="180">
        <f t="shared" si="28"/>
        <v>0</v>
      </c>
      <c r="D496" s="180">
        <f t="shared" si="29"/>
        <v>0</v>
      </c>
    </row>
    <row r="497" spans="1:4" ht="12.75">
      <c r="A497" s="181" t="s">
        <v>260</v>
      </c>
      <c r="B497" s="180">
        <f t="shared" si="28"/>
        <v>296322</v>
      </c>
      <c r="C497" s="180">
        <f t="shared" si="28"/>
        <v>0</v>
      </c>
      <c r="D497" s="180">
        <f t="shared" si="29"/>
        <v>-296322</v>
      </c>
    </row>
    <row r="498" spans="1:4" ht="12.75">
      <c r="A498" s="182" t="s">
        <v>261</v>
      </c>
      <c r="B498" s="183">
        <f>SUM(B491:B497)</f>
        <v>296322</v>
      </c>
      <c r="C498" s="183">
        <f>SUM(C491:C497)</f>
        <v>18779</v>
      </c>
      <c r="D498" s="183">
        <f>SUM(D491:D497)</f>
        <v>-277543</v>
      </c>
    </row>
    <row r="499" spans="1:4" ht="12.75">
      <c r="A499" s="179"/>
      <c r="B499" s="179"/>
      <c r="C499" s="179"/>
      <c r="D499" s="179"/>
    </row>
    <row r="500" spans="1:4" ht="12.75">
      <c r="A500" s="179" t="s">
        <v>262</v>
      </c>
      <c r="B500" s="180">
        <f>B491+B492+B493+B494+B497</f>
        <v>296322</v>
      </c>
      <c r="C500" s="180">
        <f>C491+C492+C493+C494+C497</f>
        <v>18779</v>
      </c>
      <c r="D500" s="180">
        <f>D491+D492+D493+D494+D497</f>
        <v>-277543</v>
      </c>
    </row>
    <row r="501" spans="1:4" ht="12.75">
      <c r="A501" s="181" t="s">
        <v>263</v>
      </c>
      <c r="B501" s="180">
        <f>B495+B496</f>
        <v>0</v>
      </c>
      <c r="C501" s="180">
        <f>C495+C496</f>
        <v>0</v>
      </c>
      <c r="D501" s="180">
        <f>D495+D496</f>
        <v>0</v>
      </c>
    </row>
    <row r="502" spans="1:4" ht="12.75">
      <c r="A502" s="182" t="s">
        <v>264</v>
      </c>
      <c r="B502" s="183">
        <f>SUM(B500:B501)</f>
        <v>296322</v>
      </c>
      <c r="C502" s="183">
        <f>SUM(C500:C501)</f>
        <v>18779</v>
      </c>
      <c r="D502" s="183">
        <f>SUM(D500:D501)</f>
        <v>-277543</v>
      </c>
    </row>
    <row r="503" spans="1:4" ht="12.75">
      <c r="A503" s="172"/>
      <c r="B503" s="173" t="s">
        <v>296</v>
      </c>
      <c r="C503" s="173" t="s">
        <v>246</v>
      </c>
      <c r="D503" s="173" t="s">
        <v>247</v>
      </c>
    </row>
    <row r="504" spans="1:4" ht="12.75">
      <c r="A504" s="184" t="s">
        <v>449</v>
      </c>
      <c r="B504" s="176" t="s">
        <v>248</v>
      </c>
      <c r="C504" s="176" t="s">
        <v>199</v>
      </c>
      <c r="D504" s="176" t="s">
        <v>249</v>
      </c>
    </row>
    <row r="505" spans="1:4" ht="12.75">
      <c r="A505" s="184"/>
      <c r="B505" s="176" t="s">
        <v>250</v>
      </c>
      <c r="C505" s="176" t="s">
        <v>251</v>
      </c>
      <c r="D505" s="176" t="s">
        <v>252</v>
      </c>
    </row>
    <row r="506" spans="1:4" ht="12.75">
      <c r="A506" s="177"/>
      <c r="B506" s="178" t="s">
        <v>177</v>
      </c>
      <c r="C506" s="178" t="s">
        <v>253</v>
      </c>
      <c r="D506" s="177"/>
    </row>
    <row r="507" spans="1:4" ht="12.75">
      <c r="A507" s="179" t="s">
        <v>254</v>
      </c>
      <c r="B507" s="179">
        <v>0</v>
      </c>
      <c r="C507" s="179">
        <v>0</v>
      </c>
      <c r="D507" s="180">
        <f>C507-B507</f>
        <v>0</v>
      </c>
    </row>
    <row r="508" spans="1:4" ht="12.75">
      <c r="A508" s="179" t="s">
        <v>255</v>
      </c>
      <c r="B508" s="179">
        <v>0</v>
      </c>
      <c r="C508" s="179">
        <v>0</v>
      </c>
      <c r="D508" s="180">
        <f aca="true" t="shared" si="30" ref="D508:D513">C508-B508</f>
        <v>0</v>
      </c>
    </row>
    <row r="509" spans="1:4" ht="12.75">
      <c r="A509" s="179" t="s">
        <v>256</v>
      </c>
      <c r="B509" s="179">
        <v>0</v>
      </c>
      <c r="C509" s="179">
        <v>0</v>
      </c>
      <c r="D509" s="180">
        <f t="shared" si="30"/>
        <v>0</v>
      </c>
    </row>
    <row r="510" spans="1:4" ht="12.75">
      <c r="A510" s="181" t="s">
        <v>257</v>
      </c>
      <c r="B510" s="179">
        <v>0</v>
      </c>
      <c r="C510" s="179">
        <v>0</v>
      </c>
      <c r="D510" s="180">
        <f t="shared" si="30"/>
        <v>0</v>
      </c>
    </row>
    <row r="511" spans="1:4" ht="12.75">
      <c r="A511" s="181" t="s">
        <v>258</v>
      </c>
      <c r="B511" s="179">
        <v>0</v>
      </c>
      <c r="C511" s="179">
        <v>0</v>
      </c>
      <c r="D511" s="180">
        <f t="shared" si="30"/>
        <v>0</v>
      </c>
    </row>
    <row r="512" spans="1:4" ht="12.75">
      <c r="A512" s="181" t="s">
        <v>259</v>
      </c>
      <c r="B512" s="179">
        <v>0</v>
      </c>
      <c r="C512" s="179">
        <v>0</v>
      </c>
      <c r="D512" s="180">
        <f t="shared" si="30"/>
        <v>0</v>
      </c>
    </row>
    <row r="513" spans="1:4" ht="12.75">
      <c r="A513" s="181" t="s">
        <v>260</v>
      </c>
      <c r="B513" s="179">
        <v>0</v>
      </c>
      <c r="C513" s="179">
        <v>0</v>
      </c>
      <c r="D513" s="180">
        <f t="shared" si="30"/>
        <v>0</v>
      </c>
    </row>
    <row r="514" spans="1:4" ht="12.75">
      <c r="A514" s="182" t="s">
        <v>261</v>
      </c>
      <c r="B514" s="183">
        <f>SUM(B507:B513)</f>
        <v>0</v>
      </c>
      <c r="C514" s="183">
        <f>SUM(C507:C513)</f>
        <v>0</v>
      </c>
      <c r="D514" s="183">
        <f>SUM(D507:D513)</f>
        <v>0</v>
      </c>
    </row>
    <row r="515" spans="1:4" ht="12.75">
      <c r="A515" s="179"/>
      <c r="B515" s="179"/>
      <c r="C515" s="179"/>
      <c r="D515" s="179"/>
    </row>
    <row r="516" spans="1:4" ht="12.75">
      <c r="A516" s="179" t="s">
        <v>262</v>
      </c>
      <c r="B516" s="180">
        <f>B507+B508+B509+B510+B513</f>
        <v>0</v>
      </c>
      <c r="C516" s="180">
        <f>C507+C508+C509+C510+C513</f>
        <v>0</v>
      </c>
      <c r="D516" s="180">
        <f>D507+D508+D509+D510+D513</f>
        <v>0</v>
      </c>
    </row>
    <row r="517" spans="1:4" ht="12.75">
      <c r="A517" s="181" t="s">
        <v>263</v>
      </c>
      <c r="B517" s="180">
        <f>B511+B512</f>
        <v>0</v>
      </c>
      <c r="C517" s="180">
        <f>C511+C512</f>
        <v>0</v>
      </c>
      <c r="D517" s="180">
        <f>D511+D512</f>
        <v>0</v>
      </c>
    </row>
    <row r="518" spans="1:4" ht="12.75">
      <c r="A518" s="182" t="s">
        <v>264</v>
      </c>
      <c r="B518" s="183">
        <f>SUM(B516:B517)</f>
        <v>0</v>
      </c>
      <c r="C518" s="183">
        <f>SUM(C516:C517)</f>
        <v>0</v>
      </c>
      <c r="D518" s="183">
        <f>SUM(D516:D517)</f>
        <v>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  <headerFooter>
    <oddHeader>&amp;C&amp;"Times New Roman,Normál"&amp;P/&amp;N
Pénzmaradvány előirányzatának
 módosítása&amp;R&amp;"Times New Roman,Normál"1.2.sz.melléklet
ezer ft-ban</oddHeader>
    <oddFooter>&amp;L&amp;"Arial,Normál"&amp;8&amp;D/&amp;T&amp;C&amp;"Arial,Normál"&amp;8]&amp;F/&amp;A&amp;R&amp;"Arial,Normál"&amp;8Irodavezető   Ügyintéző</oddFooter>
  </headerFooter>
  <rowBreaks count="27" manualBreakCount="27">
    <brk id="18" max="3" man="1"/>
    <brk id="36" max="3" man="1"/>
    <brk id="54" max="3" man="1"/>
    <brk id="72" max="3" man="1"/>
    <brk id="90" max="3" man="1"/>
    <brk id="108" max="3" man="1"/>
    <brk id="126" max="3" man="1"/>
    <brk id="144" max="3" man="1"/>
    <brk id="162" max="3" man="1"/>
    <brk id="180" max="3" man="1"/>
    <brk id="198" max="3" man="1"/>
    <brk id="216" max="3" man="1"/>
    <brk id="234" max="3" man="1"/>
    <brk id="252" max="3" man="1"/>
    <brk id="270" max="3" man="1"/>
    <brk id="288" max="3" man="1"/>
    <brk id="306" max="3" man="1"/>
    <brk id="324" max="3" man="1"/>
    <brk id="342" max="3" man="1"/>
    <brk id="360" max="3" man="1"/>
    <brk id="378" max="3" man="1"/>
    <brk id="396" max="3" man="1"/>
    <brk id="414" max="3" man="1"/>
    <brk id="432" max="3" man="1"/>
    <brk id="450" max="3" man="1"/>
    <brk id="468" max="3" man="1"/>
    <brk id="48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Imréné</dc:creator>
  <cp:keywords/>
  <dc:description/>
  <cp:lastModifiedBy>garamvolgyiattilane</cp:lastModifiedBy>
  <cp:lastPrinted>2017-04-12T11:36:21Z</cp:lastPrinted>
  <dcterms:created xsi:type="dcterms:W3CDTF">2000-07-12T09:08:54Z</dcterms:created>
  <dcterms:modified xsi:type="dcterms:W3CDTF">2017-04-12T14:16:04Z</dcterms:modified>
  <cp:category/>
  <cp:version/>
  <cp:contentType/>
  <cp:contentStatus/>
</cp:coreProperties>
</file>