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260" activeTab="0"/>
  </bookViews>
  <sheets>
    <sheet name="10.31" sheetId="1" r:id="rId1"/>
  </sheets>
  <definedNames>
    <definedName name="_xlnm.Print_Area" localSheetId="0">'10.31'!$A$1:$E$133</definedName>
  </definedNames>
  <calcPr fullCalcOnLoad="1"/>
</workbook>
</file>

<file path=xl/sharedStrings.xml><?xml version="1.0" encoding="utf-8"?>
<sst xmlns="http://schemas.openxmlformats.org/spreadsheetml/2006/main" count="183" uniqueCount="162">
  <si>
    <t xml:space="preserve">                  ebből:pénzmaradvány tartalék</t>
  </si>
  <si>
    <t>2,1,3,2</t>
  </si>
  <si>
    <t xml:space="preserve">                            dologi kiadás</t>
  </si>
  <si>
    <t>2,1,4</t>
  </si>
  <si>
    <t>2,1,4,1</t>
  </si>
  <si>
    <t>Folyószámlahitel  kamata</t>
  </si>
  <si>
    <t>Folyószámlahitel  törlesztése</t>
  </si>
  <si>
    <t>Előző évi normatív hozzájárulás és közp.tám.visszafizetése</t>
  </si>
  <si>
    <t>I</t>
  </si>
  <si>
    <t>II.Felhalmozási  célú kiadások</t>
  </si>
  <si>
    <t>Út-járda-híd felújítás(7.sz.melléklet)</t>
  </si>
  <si>
    <t>Fejlesztési c.hitel törlesztése és kamata</t>
  </si>
  <si>
    <t>2,8,2</t>
  </si>
  <si>
    <t>Bérlakások és garázsértékesítésből  HM-et megillető rész</t>
  </si>
  <si>
    <t>Önkormányzati felhalmozási c.kiadások összesen</t>
  </si>
  <si>
    <t>Helyi   adók és kapcsolódó pótlékok, bírságok</t>
  </si>
  <si>
    <r>
      <t>Ebből: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</si>
  <si>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munkaadót terhelő járulékok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</si>
  <si>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</t>
    </r>
  </si>
  <si>
    <t>Ebből:      állami támogatás</t>
  </si>
  <si>
    <t>Intézményi működési célú bevételek(2.sz.melléklet)</t>
  </si>
  <si>
    <t>Működési c.önkormányzati egyéb bevételek (1/ d .sz.melléklet )</t>
  </si>
  <si>
    <t>Normatív felh.kötöttséggel bizt.támogatás ( 1/ a. sz.melléklet )</t>
  </si>
  <si>
    <t>Működési célú egyéb központi támogatások (1/b sz.melléklet)</t>
  </si>
  <si>
    <t>Intézményi felhalmozási célú bevételek(2.sz.melléklet)</t>
  </si>
  <si>
    <t>Önkormányzat felhalmozási célú egyéb bevételek (1/d .sz.melléklet)</t>
  </si>
  <si>
    <t>Fejlesztési célu egyéb központi támogatás (1/b .sz.melléklet)</t>
  </si>
  <si>
    <t>Intézményi  működési célú kiadások (3.sz.melléklet)</t>
  </si>
  <si>
    <t>Önkormányzati működési kiadások (4.sz.melléklet )</t>
  </si>
  <si>
    <t xml:space="preserve">               Ebből: = szociálpolitikai feladat (4/b.sz.melléklet)</t>
  </si>
  <si>
    <t>Működési célú céltartalékok (10.sz.melléklet)</t>
  </si>
  <si>
    <t>Intézményi felhalmozási c.kiadások(3.sz.melléklet)</t>
  </si>
  <si>
    <t>Önkormányzatnál:intézményi felújítás (5.sz.melléklet )</t>
  </si>
  <si>
    <t xml:space="preserve">Létszám összesen (3/a.sz.melléklet )           fő                     </t>
  </si>
  <si>
    <t>Építési telek-és ingatlaneladás (1/e.sz.melléklet )</t>
  </si>
  <si>
    <t>Lakás- és nem lakás célu ingatlanok felújítása (6.sz.melléklet )</t>
  </si>
  <si>
    <t>Vizi közművek koncessziós értéknövelő felújítása (8.sz.melléklet)</t>
  </si>
  <si>
    <t>Felhalmozási célú egyéb kiadások,átadások (4.sz.melléklet )</t>
  </si>
  <si>
    <t>Felhalmozási célú céltartalékok (10.sz.melléklet )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</si>
  <si>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építményadó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</si>
  <si>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telekadó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</si>
  <si>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kommunális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</si>
  <si>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iparűzési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</si>
  <si>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idegenforgalmi 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</si>
  <si>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bírság - és pótlék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</si>
  <si>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termőföld bérbeadásából származó jöv.adó</t>
    </r>
  </si>
  <si>
    <r>
      <t xml:space="preserve"> 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felh.kiadás áfa visszatérülés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</si>
  <si>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értékesített tárgyi eszközök áfá- ja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</si>
  <si>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</si>
  <si>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kiadások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</si>
  <si>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felújítás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</si>
  <si>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kiadások</t>
    </r>
  </si>
  <si>
    <r>
      <t xml:space="preserve">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áfa befizetés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</si>
  <si>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c.átadás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</si>
  <si>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felújítás, felhalmozás</t>
    </r>
  </si>
  <si>
    <t>I.Működési célu bevételek</t>
  </si>
  <si>
    <t xml:space="preserve"> </t>
  </si>
  <si>
    <t>Sor-</t>
  </si>
  <si>
    <t>szám</t>
  </si>
  <si>
    <t>Bevételek</t>
  </si>
  <si>
    <t>előirányzat</t>
  </si>
  <si>
    <t>Illetékek</t>
  </si>
  <si>
    <t>2,1,1</t>
  </si>
  <si>
    <t>2,1,2</t>
  </si>
  <si>
    <t>2,2,1</t>
  </si>
  <si>
    <t>2,2,2</t>
  </si>
  <si>
    <t>2,2,3</t>
  </si>
  <si>
    <t>2,2,4</t>
  </si>
  <si>
    <t>2,2,5</t>
  </si>
  <si>
    <t>2,2,6</t>
  </si>
  <si>
    <t>Átengedett központi adók</t>
  </si>
  <si>
    <t>2,3,1</t>
  </si>
  <si>
    <t>2,3,2</t>
  </si>
  <si>
    <t>2,3,3</t>
  </si>
  <si>
    <t>2,3,4</t>
  </si>
  <si>
    <t>Nem lakás célú bérlemények bérleti díja</t>
  </si>
  <si>
    <t>Kamatbevételek</t>
  </si>
  <si>
    <t>Normatív állami hozzájárulás</t>
  </si>
  <si>
    <t xml:space="preserve">               szja normatív módon elosztott része</t>
  </si>
  <si>
    <t>2,8,1</t>
  </si>
  <si>
    <t>Színházi támogatás</t>
  </si>
  <si>
    <t>2,9,1</t>
  </si>
  <si>
    <t>Áfa megtérülés</t>
  </si>
  <si>
    <t>Önkormányzat működési célú pénzmaradványa</t>
  </si>
  <si>
    <t>2.</t>
  </si>
  <si>
    <t>Önkormányzat működési célú bevételei összesen</t>
  </si>
  <si>
    <t>I.</t>
  </si>
  <si>
    <t>Intézmény és önkormányzat műk. célú bevételei(1+2)</t>
  </si>
  <si>
    <t>II.Felhalmozási  célu bevételek</t>
  </si>
  <si>
    <t>1.</t>
  </si>
  <si>
    <t xml:space="preserve">Áfa megtérülés                                                  </t>
  </si>
  <si>
    <t xml:space="preserve">Vizi közmű koncessziós díj </t>
  </si>
  <si>
    <t>Lakásforgalmazás</t>
  </si>
  <si>
    <t>Privatizációs bevételek</t>
  </si>
  <si>
    <t>Céltámogatás, címzett támogatás</t>
  </si>
  <si>
    <t>Önkormányzat felhalmozási célú pénzmaradványa</t>
  </si>
  <si>
    <t>Önkormányzat  felhalmozási célú bevételei összesen</t>
  </si>
  <si>
    <t>II.</t>
  </si>
  <si>
    <t>Intézmény és önkormányzat felh. célú bevételei (1+2)</t>
  </si>
  <si>
    <t>összesen (I +II )</t>
  </si>
  <si>
    <t>III.</t>
  </si>
  <si>
    <t>Hitelek</t>
  </si>
  <si>
    <t>ebből:felhalmozási célú hitel</t>
  </si>
  <si>
    <t>Kiadások</t>
  </si>
  <si>
    <t>I. Működési célú kiadások</t>
  </si>
  <si>
    <t>1,3,1</t>
  </si>
  <si>
    <t xml:space="preserve">                 ebből:pénzmaradvány tartalék</t>
  </si>
  <si>
    <t>1,3,2</t>
  </si>
  <si>
    <t xml:space="preserve">                          :dologi kiadás</t>
  </si>
  <si>
    <t>2,1,3</t>
  </si>
  <si>
    <t>2,1,3,1</t>
  </si>
  <si>
    <t>Teljesítés</t>
  </si>
  <si>
    <t>Telj.</t>
  </si>
  <si>
    <t>%-a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</si>
  <si>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helyben maradó része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</si>
  <si>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gépjárműadó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</si>
  <si>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személyi jövedelemadó kiegészítés</t>
    </r>
  </si>
  <si>
    <t>Talajterhelési díj</t>
  </si>
  <si>
    <t>Önkormányzat működési c. kiadásai  összesen(2,1+2,2...+2,5)</t>
  </si>
  <si>
    <t>Kiadások  mindösszesen (I+II )</t>
  </si>
  <si>
    <t>2,10</t>
  </si>
  <si>
    <t xml:space="preserve">          folyószámla hitel</t>
  </si>
  <si>
    <t>2,9,2</t>
  </si>
  <si>
    <t>2,2,7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</si>
  <si>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adóhátralékok beszedése</t>
    </r>
  </si>
  <si>
    <t>Működési célú támogatás értékű bev. és átvett pénzeszk.(1/c .sz.melléklet )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</si>
  <si>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c.pénzmaradvány igénybevétele</t>
    </r>
  </si>
  <si>
    <t>Felhalmozási célú támogatás értékű bev. és átvett pénzeszk(1/c sz.melléklet)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</si>
  <si>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ellátottak pénzbeni juttatása és egyéb juttatások</t>
    </r>
  </si>
  <si>
    <t>1,1,1</t>
  </si>
  <si>
    <t>1,1,2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</si>
  <si>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tárgyi eszközök, immateriális javak értékesítése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</si>
  <si>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luxusadó</t>
    </r>
  </si>
  <si>
    <t>2,3,5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</si>
  <si>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támogatásértékű műk.c.átadás áh-on belülre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</si>
  <si>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műk.c.átadás áh-on kivülre</t>
    </r>
  </si>
  <si>
    <t>Működési c. pótigények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</si>
  <si>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c.átadás áh-on kivülre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</si>
  <si>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int.működési bevételek (felh.áfa  nélkül)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</si>
  <si>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TB alapból támogatásértékű működési c. átvett áh-on belüli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</si>
  <si>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egyéb támogatásértékű működési c.átvett áh-on belüli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</si>
  <si>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 átvétel áh-on kivülről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</si>
  <si>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 előző évi pénzmaradvány igénybevétele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</si>
  <si>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TB alapból támogatásértékű felhalm.c.átvett áh-on belüli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</si>
  <si>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egyéb támogatásértékű felhalm.c.átvett áh-on belüli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</si>
  <si>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átvett áh-on kívülről</t>
    </r>
  </si>
  <si>
    <t>2,11</t>
  </si>
  <si>
    <t>Előző évi vállalkozási tevékenység eredménye</t>
  </si>
  <si>
    <t>2,12</t>
  </si>
  <si>
    <t>Részvény értékesítés</t>
  </si>
  <si>
    <t>1,4,1</t>
  </si>
  <si>
    <t>1,4,2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</si>
  <si>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pénzeszközátadás,támogatásértékű kiadások, kölcsön folyósítás</t>
    </r>
  </si>
  <si>
    <t>Megszünt víziközmű társulattól átvett hitel és kamat törlesztése</t>
  </si>
  <si>
    <t>Bevételek mindösszesen (I+II+III)</t>
  </si>
  <si>
    <r>
      <t xml:space="preserve">  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támogatásérétkű felhalmozási átadás áh-on belülre</t>
    </r>
  </si>
  <si>
    <t>Intézmény és önkormányzat felhalmozási célú kiadásai(1+2+3)</t>
  </si>
  <si>
    <t>Módosított új</t>
  </si>
  <si>
    <t>Intézmény és önkormányzat működési kiadásai (1+2+3)</t>
  </si>
  <si>
    <t>Önkormányzati felh. és felh.jellegű kiadások, átadások (9.sz.melléklet )</t>
  </si>
  <si>
    <t>2,8,3</t>
  </si>
  <si>
    <t>2, 10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</si>
</sst>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#,##0.0"/>
    <numFmt numFmtId="167" formatCode="m/d"/>
    <numFmt numFmtId="168" formatCode="[$-40E]yyyy\.\ mmmm\ d\."/>
    <numFmt numFmtId="169" formatCode="yyyy/mm/dd;@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Wingdings"/>
      <family val="0"/>
    </font>
    <font>
      <sz val="8"/>
      <name val="MS Sans Serif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 CE"/>
      <family val="1"/>
    </font>
    <font>
      <b/>
      <sz val="10"/>
      <name val="Times New Roman CE"/>
      <family val="1"/>
    </font>
    <font>
      <sz val="10"/>
      <color indexed="10"/>
      <name val="MS Sans Serif"/>
      <family val="0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Continuous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left"/>
    </xf>
    <xf numFmtId="0" fontId="7" fillId="3" borderId="0" xfId="0" applyFont="1" applyFill="1" applyBorder="1" applyAlignment="1">
      <alignment/>
    </xf>
    <xf numFmtId="0" fontId="7" fillId="4" borderId="6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7" fillId="4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0" fontId="7" fillId="2" borderId="6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3" borderId="0" xfId="0" applyFont="1" applyFill="1" applyBorder="1" applyAlignment="1">
      <alignment horizontal="center"/>
    </xf>
    <xf numFmtId="0" fontId="8" fillId="4" borderId="6" xfId="0" applyFont="1" applyFill="1" applyBorder="1" applyAlignment="1">
      <alignment/>
    </xf>
    <xf numFmtId="0" fontId="7" fillId="4" borderId="6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Continuous"/>
    </xf>
    <xf numFmtId="0" fontId="11" fillId="2" borderId="5" xfId="0" applyFont="1" applyFill="1" applyBorder="1" applyAlignment="1">
      <alignment horizontal="centerContinuous"/>
    </xf>
    <xf numFmtId="0" fontId="13" fillId="4" borderId="6" xfId="0" applyFont="1" applyFill="1" applyBorder="1" applyAlignment="1">
      <alignment horizontal="centerContinuous"/>
    </xf>
    <xf numFmtId="0" fontId="8" fillId="2" borderId="6" xfId="0" applyFont="1" applyFill="1" applyBorder="1" applyAlignment="1">
      <alignment/>
    </xf>
    <xf numFmtId="0" fontId="8" fillId="0" borderId="7" xfId="0" applyFont="1" applyBorder="1" applyAlignment="1" applyProtection="1">
      <alignment/>
      <protection locked="0"/>
    </xf>
    <xf numFmtId="0" fontId="8" fillId="0" borderId="4" xfId="0" applyFont="1" applyBorder="1" applyAlignment="1" applyProtection="1">
      <alignment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/>
      <protection locked="0"/>
    </xf>
    <xf numFmtId="0" fontId="11" fillId="0" borderId="7" xfId="0" applyFont="1" applyBorder="1" applyAlignment="1" applyProtection="1">
      <alignment horizontal="centerContinuous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Continuous"/>
      <protection locked="0"/>
    </xf>
    <xf numFmtId="0" fontId="8" fillId="0" borderId="5" xfId="0" applyFont="1" applyBorder="1" applyAlignment="1" applyProtection="1">
      <alignment horizontal="centerContinuous"/>
      <protection locked="0"/>
    </xf>
    <xf numFmtId="14" fontId="11" fillId="2" borderId="5" xfId="0" applyNumberFormat="1" applyFont="1" applyFill="1" applyBorder="1" applyAlignment="1">
      <alignment horizontal="centerContinuous"/>
    </xf>
    <xf numFmtId="164" fontId="13" fillId="0" borderId="4" xfId="0" applyNumberFormat="1" applyFont="1" applyBorder="1" applyAlignment="1">
      <alignment/>
    </xf>
    <xf numFmtId="164" fontId="13" fillId="0" borderId="7" xfId="0" applyNumberFormat="1" applyFont="1" applyBorder="1" applyAlignment="1">
      <alignment/>
    </xf>
    <xf numFmtId="164" fontId="13" fillId="0" borderId="8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13" fillId="4" borderId="6" xfId="0" applyNumberFormat="1" applyFont="1" applyFill="1" applyBorder="1" applyAlignment="1">
      <alignment/>
    </xf>
    <xf numFmtId="164" fontId="13" fillId="0" borderId="5" xfId="0" applyNumberFormat="1" applyFont="1" applyBorder="1" applyAlignment="1">
      <alignment/>
    </xf>
    <xf numFmtId="164" fontId="13" fillId="2" borderId="6" xfId="0" applyNumberFormat="1" applyFont="1" applyFill="1" applyBorder="1" applyAlignment="1">
      <alignment/>
    </xf>
    <xf numFmtId="164" fontId="11" fillId="2" borderId="4" xfId="0" applyNumberFormat="1" applyFont="1" applyFill="1" applyBorder="1" applyAlignment="1">
      <alignment horizontal="center"/>
    </xf>
    <xf numFmtId="164" fontId="11" fillId="2" borderId="5" xfId="0" applyNumberFormat="1" applyFont="1" applyFill="1" applyBorder="1" applyAlignment="1">
      <alignment horizontal="center"/>
    </xf>
    <xf numFmtId="164" fontId="0" fillId="0" borderId="9" xfId="0" applyNumberFormat="1" applyBorder="1" applyAlignment="1">
      <alignment/>
    </xf>
    <xf numFmtId="164" fontId="1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4" borderId="6" xfId="0" applyFont="1" applyFill="1" applyBorder="1" applyAlignment="1">
      <alignment horizontal="centerContinuous"/>
    </xf>
    <xf numFmtId="164" fontId="13" fillId="0" borderId="6" xfId="0" applyNumberFormat="1" applyFont="1" applyBorder="1" applyAlignment="1">
      <alignment/>
    </xf>
    <xf numFmtId="0" fontId="6" fillId="0" borderId="7" xfId="0" applyFont="1" applyBorder="1" applyAlignment="1" applyProtection="1">
      <alignment/>
      <protection locked="0"/>
    </xf>
    <xf numFmtId="0" fontId="7" fillId="4" borderId="8" xfId="0" applyFont="1" applyFill="1" applyBorder="1" applyAlignment="1">
      <alignment horizontal="left"/>
    </xf>
    <xf numFmtId="0" fontId="7" fillId="4" borderId="8" xfId="0" applyFont="1" applyFill="1" applyBorder="1" applyAlignment="1">
      <alignment/>
    </xf>
    <xf numFmtId="0" fontId="8" fillId="0" borderId="6" xfId="0" applyFont="1" applyBorder="1" applyAlignment="1" applyProtection="1">
      <alignment horizontal="centerContinuous"/>
      <protection locked="0"/>
    </xf>
    <xf numFmtId="0" fontId="12" fillId="0" borderId="2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12" fillId="0" borderId="3" xfId="0" applyFont="1" applyBorder="1" applyAlignment="1">
      <alignment horizontal="centerContinuous"/>
    </xf>
    <xf numFmtId="0" fontId="15" fillId="0" borderId="3" xfId="0" applyFont="1" applyBorder="1" applyAlignment="1">
      <alignment horizontal="centerContinuous"/>
    </xf>
    <xf numFmtId="0" fontId="0" fillId="0" borderId="8" xfId="0" applyBorder="1" applyAlignment="1">
      <alignment/>
    </xf>
    <xf numFmtId="0" fontId="7" fillId="0" borderId="3" xfId="0" applyFont="1" applyBorder="1" applyAlignment="1">
      <alignment horizontal="centerContinuous"/>
    </xf>
    <xf numFmtId="0" fontId="9" fillId="3" borderId="2" xfId="0" applyFont="1" applyFill="1" applyBorder="1" applyAlignment="1">
      <alignment horizontal="centerContinuous"/>
    </xf>
    <xf numFmtId="0" fontId="8" fillId="4" borderId="2" xfId="0" applyFont="1" applyFill="1" applyBorder="1" applyAlignment="1" applyProtection="1">
      <alignment/>
      <protection locked="0"/>
    </xf>
    <xf numFmtId="0" fontId="8" fillId="4" borderId="8" xfId="0" applyFont="1" applyFill="1" applyBorder="1" applyAlignment="1" applyProtection="1">
      <alignment/>
      <protection locked="0"/>
    </xf>
    <xf numFmtId="49" fontId="11" fillId="0" borderId="7" xfId="0" applyNumberFormat="1" applyFont="1" applyBorder="1" applyAlignment="1" applyProtection="1">
      <alignment horizontal="center"/>
      <protection locked="0"/>
    </xf>
    <xf numFmtId="164" fontId="13" fillId="0" borderId="10" xfId="0" applyNumberFormat="1" applyFont="1" applyBorder="1" applyAlignment="1">
      <alignment/>
    </xf>
    <xf numFmtId="3" fontId="13" fillId="4" borderId="6" xfId="0" applyNumberFormat="1" applyFont="1" applyFill="1" applyBorder="1" applyAlignment="1">
      <alignment horizontal="right"/>
    </xf>
    <xf numFmtId="3" fontId="11" fillId="0" borderId="7" xfId="0" applyNumberFormat="1" applyFont="1" applyBorder="1" applyAlignment="1">
      <alignment/>
    </xf>
    <xf numFmtId="3" fontId="11" fillId="0" borderId="1" xfId="0" applyNumberFormat="1" applyFont="1" applyBorder="1" applyAlignment="1" applyProtection="1">
      <alignment/>
      <protection locked="0"/>
    </xf>
    <xf numFmtId="3" fontId="11" fillId="0" borderId="5" xfId="0" applyNumberFormat="1" applyFont="1" applyBorder="1" applyAlignment="1">
      <alignment/>
    </xf>
    <xf numFmtId="3" fontId="11" fillId="0" borderId="11" xfId="0" applyNumberFormat="1" applyFont="1" applyBorder="1" applyAlignment="1" applyProtection="1">
      <alignment/>
      <protection locked="0"/>
    </xf>
    <xf numFmtId="3" fontId="11" fillId="0" borderId="4" xfId="0" applyNumberFormat="1" applyFont="1" applyBorder="1" applyAlignment="1">
      <alignment/>
    </xf>
    <xf numFmtId="3" fontId="14" fillId="0" borderId="7" xfId="0" applyNumberFormat="1" applyFont="1" applyBorder="1" applyAlignment="1" applyProtection="1">
      <alignment/>
      <protection locked="0"/>
    </xf>
    <xf numFmtId="3" fontId="11" fillId="0" borderId="7" xfId="0" applyNumberFormat="1" applyFont="1" applyBorder="1" applyAlignment="1" applyProtection="1">
      <alignment/>
      <protection locked="0"/>
    </xf>
    <xf numFmtId="3" fontId="11" fillId="0" borderId="9" xfId="0" applyNumberFormat="1" applyFont="1" applyBorder="1" applyAlignment="1" applyProtection="1">
      <alignment/>
      <protection locked="0"/>
    </xf>
    <xf numFmtId="3" fontId="11" fillId="0" borderId="9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3" fontId="11" fillId="0" borderId="7" xfId="0" applyNumberFormat="1" applyFont="1" applyBorder="1" applyAlignment="1">
      <alignment horizontal="right"/>
    </xf>
    <xf numFmtId="3" fontId="7" fillId="4" borderId="6" xfId="0" applyNumberFormat="1" applyFont="1" applyFill="1" applyBorder="1" applyAlignment="1">
      <alignment/>
    </xf>
    <xf numFmtId="3" fontId="7" fillId="2" borderId="6" xfId="0" applyNumberFormat="1" applyFont="1" applyFill="1" applyBorder="1" applyAlignment="1">
      <alignment/>
    </xf>
    <xf numFmtId="3" fontId="13" fillId="4" borderId="6" xfId="0" applyNumberFormat="1" applyFont="1" applyFill="1" applyBorder="1" applyAlignment="1">
      <alignment/>
    </xf>
    <xf numFmtId="3" fontId="13" fillId="2" borderId="6" xfId="0" applyNumberFormat="1" applyFont="1" applyFill="1" applyBorder="1" applyAlignment="1">
      <alignment horizontal="right"/>
    </xf>
    <xf numFmtId="3" fontId="13" fillId="0" borderId="3" xfId="0" applyNumberFormat="1" applyFont="1" applyBorder="1" applyAlignment="1">
      <alignment horizontal="right"/>
    </xf>
    <xf numFmtId="3" fontId="13" fillId="0" borderId="6" xfId="0" applyNumberFormat="1" applyFont="1" applyBorder="1" applyAlignment="1">
      <alignment horizontal="right"/>
    </xf>
    <xf numFmtId="3" fontId="11" fillId="0" borderId="12" xfId="0" applyNumberFormat="1" applyFont="1" applyBorder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3" fontId="13" fillId="0" borderId="9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13" fillId="2" borderId="6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3" fontId="11" fillId="4" borderId="6" xfId="0" applyNumberFormat="1" applyFont="1" applyFill="1" applyBorder="1" applyAlignment="1">
      <alignment/>
    </xf>
    <xf numFmtId="3" fontId="11" fillId="0" borderId="12" xfId="0" applyNumberFormat="1" applyFont="1" applyBorder="1" applyAlignment="1">
      <alignment/>
    </xf>
    <xf numFmtId="3" fontId="13" fillId="0" borderId="7" xfId="0" applyNumberFormat="1" applyFont="1" applyBorder="1" applyAlignment="1" applyProtection="1">
      <alignment/>
      <protection locked="0"/>
    </xf>
    <xf numFmtId="0" fontId="8" fillId="0" borderId="7" xfId="0" applyFont="1" applyFill="1" applyBorder="1" applyAlignment="1" applyProtection="1">
      <alignment/>
      <protection locked="0"/>
    </xf>
    <xf numFmtId="3" fontId="11" fillId="0" borderId="0" xfId="0" applyNumberFormat="1" applyFont="1" applyBorder="1" applyAlignment="1">
      <alignment/>
    </xf>
    <xf numFmtId="0" fontId="8" fillId="0" borderId="4" xfId="0" applyFont="1" applyFill="1" applyBorder="1" applyAlignment="1" applyProtection="1">
      <alignment/>
      <protection locked="0"/>
    </xf>
    <xf numFmtId="3" fontId="11" fillId="0" borderId="5" xfId="0" applyNumberFormat="1" applyFont="1" applyBorder="1" applyAlignment="1" applyProtection="1">
      <alignment/>
      <protection locked="0"/>
    </xf>
    <xf numFmtId="0" fontId="16" fillId="0" borderId="0" xfId="0" applyFont="1" applyAlignment="1">
      <alignment/>
    </xf>
    <xf numFmtId="3" fontId="13" fillId="0" borderId="0" xfId="0" applyNumberFormat="1" applyFont="1" applyBorder="1" applyAlignment="1" applyProtection="1">
      <alignment/>
      <protection locked="0"/>
    </xf>
    <xf numFmtId="0" fontId="8" fillId="0" borderId="7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/>
    </xf>
    <xf numFmtId="0" fontId="10" fillId="0" borderId="4" xfId="0" applyFont="1" applyFill="1" applyBorder="1" applyAlignment="1">
      <alignment horizontal="left"/>
    </xf>
    <xf numFmtId="0" fontId="8" fillId="0" borderId="7" xfId="0" applyFont="1" applyFill="1" applyBorder="1" applyAlignment="1" applyProtection="1">
      <alignment horizontal="center"/>
      <protection locked="0"/>
    </xf>
    <xf numFmtId="3" fontId="11" fillId="0" borderId="7" xfId="0" applyNumberFormat="1" applyFont="1" applyFill="1" applyBorder="1" applyAlignment="1">
      <alignment/>
    </xf>
    <xf numFmtId="3" fontId="11" fillId="0" borderId="9" xfId="0" applyNumberFormat="1" applyFont="1" applyFill="1" applyBorder="1" applyAlignment="1">
      <alignment/>
    </xf>
    <xf numFmtId="164" fontId="13" fillId="0" borderId="7" xfId="0" applyNumberFormat="1" applyFont="1" applyFill="1" applyBorder="1" applyAlignment="1">
      <alignment/>
    </xf>
    <xf numFmtId="0" fontId="8" fillId="0" borderId="4" xfId="0" applyFont="1" applyFill="1" applyBorder="1" applyAlignment="1">
      <alignment horizontal="centerContinuous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64" fontId="13" fillId="0" borderId="9" xfId="0" applyNumberFormat="1" applyFont="1" applyBorder="1" applyAlignment="1">
      <alignment/>
    </xf>
    <xf numFmtId="0" fontId="11" fillId="0" borderId="4" xfId="0" applyFont="1" applyFill="1" applyBorder="1" applyAlignment="1" applyProtection="1">
      <alignment horizontal="center"/>
      <protection locked="0"/>
    </xf>
    <xf numFmtId="0" fontId="11" fillId="0" borderId="7" xfId="0" applyFont="1" applyFill="1" applyBorder="1" applyAlignment="1" applyProtection="1">
      <alignment horizontal="center"/>
      <protection locked="0"/>
    </xf>
    <xf numFmtId="0" fontId="11" fillId="0" borderId="5" xfId="0" applyFont="1" applyFill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Continuous"/>
      <protection locked="0"/>
    </xf>
    <xf numFmtId="0" fontId="11" fillId="0" borderId="1" xfId="0" applyFont="1" applyBorder="1" applyAlignment="1" applyProtection="1">
      <alignment horizontal="centerContinuous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0" fillId="3" borderId="4" xfId="0" applyFont="1" applyFill="1" applyBorder="1" applyAlignment="1" applyProtection="1">
      <alignment horizontal="left"/>
      <protection locked="0"/>
    </xf>
    <xf numFmtId="0" fontId="10" fillId="3" borderId="7" xfId="0" applyFont="1" applyFill="1" applyBorder="1" applyAlignment="1" applyProtection="1">
      <alignment horizontal="left"/>
      <protection locked="0"/>
    </xf>
    <xf numFmtId="3" fontId="13" fillId="3" borderId="7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49" fontId="8" fillId="0" borderId="7" xfId="0" applyNumberFormat="1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1" fillId="5" borderId="6" xfId="0" applyFont="1" applyFill="1" applyBorder="1" applyAlignment="1" applyProtection="1">
      <alignment horizontal="center"/>
      <protection/>
    </xf>
    <xf numFmtId="0" fontId="11" fillId="5" borderId="6" xfId="0" applyFont="1" applyFill="1" applyBorder="1" applyAlignment="1" applyProtection="1">
      <alignment/>
      <protection/>
    </xf>
    <xf numFmtId="3" fontId="8" fillId="5" borderId="6" xfId="0" applyNumberFormat="1" applyFont="1" applyFill="1" applyBorder="1" applyAlignment="1" applyProtection="1">
      <alignment/>
      <protection locked="0"/>
    </xf>
    <xf numFmtId="164" fontId="13" fillId="5" borderId="6" xfId="0" applyNumberFormat="1" applyFont="1" applyFill="1" applyBorder="1" applyAlignment="1">
      <alignment/>
    </xf>
    <xf numFmtId="3" fontId="13" fillId="0" borderId="4" xfId="0" applyNumberFormat="1" applyFont="1" applyFill="1" applyBorder="1" applyAlignment="1">
      <alignment/>
    </xf>
    <xf numFmtId="164" fontId="13" fillId="0" borderId="4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Continuous"/>
    </xf>
    <xf numFmtId="164" fontId="13" fillId="0" borderId="12" xfId="0" applyNumberFormat="1" applyFont="1" applyBorder="1" applyAlignment="1">
      <alignment/>
    </xf>
    <xf numFmtId="0" fontId="8" fillId="0" borderId="2" xfId="0" applyFont="1" applyBorder="1" applyAlignment="1">
      <alignment horizontal="center"/>
    </xf>
    <xf numFmtId="0" fontId="11" fillId="2" borderId="4" xfId="0" applyFont="1" applyFill="1" applyBorder="1" applyAlignment="1">
      <alignment horizontal="centerContinuous"/>
    </xf>
    <xf numFmtId="0" fontId="11" fillId="2" borderId="5" xfId="0" applyFont="1" applyFill="1" applyBorder="1" applyAlignment="1">
      <alignment horizontal="centerContinuous"/>
    </xf>
    <xf numFmtId="3" fontId="11" fillId="0" borderId="13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/>
    </xf>
    <xf numFmtId="164" fontId="8" fillId="0" borderId="7" xfId="0" applyNumberFormat="1" applyFont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4"/>
  <sheetViews>
    <sheetView tabSelected="1" zoomScaleSheetLayoutView="75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7109375" style="0" customWidth="1"/>
    <col min="2" max="2" width="58.140625" style="0" customWidth="1"/>
    <col min="3" max="3" width="12.57421875" style="0" customWidth="1"/>
    <col min="4" max="4" width="10.140625" style="0" customWidth="1"/>
    <col min="5" max="5" width="9.7109375" style="0" customWidth="1"/>
  </cols>
  <sheetData>
    <row r="1" spans="1:5" ht="12.75">
      <c r="A1" s="26" t="s">
        <v>57</v>
      </c>
      <c r="B1" s="12" t="s">
        <v>56</v>
      </c>
      <c r="C1" s="145" t="s">
        <v>157</v>
      </c>
      <c r="D1" s="28" t="s">
        <v>111</v>
      </c>
      <c r="E1" s="26" t="s">
        <v>112</v>
      </c>
    </row>
    <row r="2" spans="1:5" ht="12.75">
      <c r="A2" s="27" t="s">
        <v>58</v>
      </c>
      <c r="B2" s="7" t="s">
        <v>59</v>
      </c>
      <c r="C2" s="146" t="s">
        <v>60</v>
      </c>
      <c r="D2" s="42">
        <v>39752</v>
      </c>
      <c r="E2" s="27" t="s">
        <v>113</v>
      </c>
    </row>
    <row r="3" spans="1:5" ht="13.5">
      <c r="A3" s="62"/>
      <c r="B3" s="63" t="s">
        <v>55</v>
      </c>
      <c r="C3" s="64"/>
      <c r="D3" s="65"/>
      <c r="E3" s="66"/>
    </row>
    <row r="4" spans="1:5" ht="12.75">
      <c r="A4" s="134">
        <v>1</v>
      </c>
      <c r="B4" s="59" t="s">
        <v>20</v>
      </c>
      <c r="C4" s="73">
        <f>SUM(C5:C9)</f>
        <v>2212154</v>
      </c>
      <c r="D4" s="73">
        <f>SUM(D5:D9)</f>
        <v>1983893</v>
      </c>
      <c r="E4" s="47">
        <f aca="true" t="shared" si="0" ref="E4:E34">(D4/C4*100)</f>
        <v>89.6815049946794</v>
      </c>
    </row>
    <row r="5" spans="1:5" ht="12.75">
      <c r="A5" s="120">
        <v>1.1</v>
      </c>
      <c r="B5" s="102" t="s">
        <v>138</v>
      </c>
      <c r="C5" s="74">
        <v>1282354</v>
      </c>
      <c r="D5" s="75">
        <v>1137967</v>
      </c>
      <c r="E5" s="43">
        <f t="shared" si="0"/>
        <v>88.74047259960977</v>
      </c>
    </row>
    <row r="6" spans="1:5" ht="12.75">
      <c r="A6" s="121">
        <v>1.2</v>
      </c>
      <c r="B6" s="100" t="s">
        <v>139</v>
      </c>
      <c r="C6" s="74">
        <v>222279</v>
      </c>
      <c r="D6" s="75">
        <v>183837</v>
      </c>
      <c r="E6" s="44">
        <f t="shared" si="0"/>
        <v>82.70551873996193</v>
      </c>
    </row>
    <row r="7" spans="1:5" ht="12.75">
      <c r="A7" s="121">
        <v>1.3</v>
      </c>
      <c r="B7" s="108" t="s">
        <v>140</v>
      </c>
      <c r="C7" s="74">
        <v>106667</v>
      </c>
      <c r="D7" s="75">
        <v>83589</v>
      </c>
      <c r="E7" s="44">
        <f t="shared" si="0"/>
        <v>78.36444261111683</v>
      </c>
    </row>
    <row r="8" spans="1:5" ht="12.75">
      <c r="A8" s="121">
        <v>1.4</v>
      </c>
      <c r="B8" s="108" t="s">
        <v>141</v>
      </c>
      <c r="C8" s="74">
        <v>40266</v>
      </c>
      <c r="D8" s="75">
        <v>52237</v>
      </c>
      <c r="E8" s="44">
        <f t="shared" si="0"/>
        <v>129.72979685094123</v>
      </c>
    </row>
    <row r="9" spans="1:5" ht="12.75">
      <c r="A9" s="122">
        <v>1.5</v>
      </c>
      <c r="B9" s="110" t="s">
        <v>142</v>
      </c>
      <c r="C9" s="76">
        <v>560588</v>
      </c>
      <c r="D9" s="77">
        <v>526263</v>
      </c>
      <c r="E9" s="44">
        <f t="shared" si="0"/>
        <v>93.87696490113952</v>
      </c>
    </row>
    <row r="10" spans="1:5" ht="12.75">
      <c r="A10" s="30" t="s">
        <v>84</v>
      </c>
      <c r="B10" s="13" t="s">
        <v>85</v>
      </c>
      <c r="C10" s="85">
        <f>SUM(C11,C12,C20,C26:C30,C33,C36:C40)</f>
        <v>15533106</v>
      </c>
      <c r="D10" s="85">
        <f>SUM(D11,D12,D20,D26:D30,D33,D36:D40)</f>
        <v>13366763</v>
      </c>
      <c r="E10" s="47">
        <f t="shared" si="0"/>
        <v>86.05338172545787</v>
      </c>
    </row>
    <row r="11" spans="1:5" ht="12.75">
      <c r="A11" s="123">
        <v>2.1</v>
      </c>
      <c r="B11" s="126" t="s">
        <v>61</v>
      </c>
      <c r="C11" s="78">
        <v>340000</v>
      </c>
      <c r="D11" s="98">
        <v>276333</v>
      </c>
      <c r="E11" s="43">
        <f t="shared" si="0"/>
        <v>81.27441176470587</v>
      </c>
    </row>
    <row r="12" spans="1:5" ht="12.75">
      <c r="A12" s="124">
        <v>2.2</v>
      </c>
      <c r="B12" s="127" t="s">
        <v>15</v>
      </c>
      <c r="C12" s="83">
        <f>SUM(C13:C19)</f>
        <v>2948064</v>
      </c>
      <c r="D12" s="83">
        <f>SUM(D13:D19)</f>
        <v>2547420</v>
      </c>
      <c r="E12" s="44">
        <f t="shared" si="0"/>
        <v>86.40992868540167</v>
      </c>
    </row>
    <row r="13" spans="1:5" ht="12.75">
      <c r="A13" s="125" t="s">
        <v>64</v>
      </c>
      <c r="B13" s="32" t="s">
        <v>39</v>
      </c>
      <c r="C13" s="74">
        <v>270000</v>
      </c>
      <c r="D13" s="79">
        <v>249638</v>
      </c>
      <c r="E13" s="44">
        <f t="shared" si="0"/>
        <v>92.45851851851852</v>
      </c>
    </row>
    <row r="14" spans="1:5" ht="12.75">
      <c r="A14" s="34" t="s">
        <v>65</v>
      </c>
      <c r="B14" s="32" t="s">
        <v>40</v>
      </c>
      <c r="C14" s="74">
        <v>345000</v>
      </c>
      <c r="D14" s="79">
        <v>320548</v>
      </c>
      <c r="E14" s="44">
        <f t="shared" si="0"/>
        <v>92.91246376811594</v>
      </c>
    </row>
    <row r="15" spans="1:5" ht="12.75">
      <c r="A15" s="34" t="s">
        <v>66</v>
      </c>
      <c r="B15" s="32" t="s">
        <v>41</v>
      </c>
      <c r="C15" s="74">
        <v>133000</v>
      </c>
      <c r="D15" s="79">
        <v>129894</v>
      </c>
      <c r="E15" s="44">
        <f t="shared" si="0"/>
        <v>97.66466165413534</v>
      </c>
    </row>
    <row r="16" spans="1:5" ht="12.75">
      <c r="A16" s="34" t="s">
        <v>67</v>
      </c>
      <c r="B16" s="32" t="s">
        <v>42</v>
      </c>
      <c r="C16" s="74">
        <v>2081264</v>
      </c>
      <c r="D16" s="79">
        <v>1818523</v>
      </c>
      <c r="E16" s="44">
        <f t="shared" si="0"/>
        <v>87.3758927267276</v>
      </c>
    </row>
    <row r="17" spans="1:5" ht="12.75">
      <c r="A17" s="34" t="s">
        <v>68</v>
      </c>
      <c r="B17" s="32" t="s">
        <v>43</v>
      </c>
      <c r="C17" s="74">
        <v>3800</v>
      </c>
      <c r="D17" s="79">
        <v>2261</v>
      </c>
      <c r="E17" s="44">
        <f t="shared" si="0"/>
        <v>59.5</v>
      </c>
    </row>
    <row r="18" spans="1:5" ht="12.75">
      <c r="A18" s="34" t="s">
        <v>69</v>
      </c>
      <c r="B18" s="32" t="s">
        <v>44</v>
      </c>
      <c r="C18" s="74">
        <v>40000</v>
      </c>
      <c r="D18" s="79">
        <v>26556</v>
      </c>
      <c r="E18" s="44">
        <f t="shared" si="0"/>
        <v>66.39</v>
      </c>
    </row>
    <row r="19" spans="1:5" ht="12.75">
      <c r="A19" s="34" t="s">
        <v>123</v>
      </c>
      <c r="B19" s="32" t="s">
        <v>124</v>
      </c>
      <c r="C19" s="74">
        <v>75000</v>
      </c>
      <c r="D19" s="79">
        <v>0</v>
      </c>
      <c r="E19" s="44">
        <f t="shared" si="0"/>
        <v>0</v>
      </c>
    </row>
    <row r="20" spans="1:5" ht="12.75">
      <c r="A20" s="124">
        <v>2.3</v>
      </c>
      <c r="B20" s="127" t="s">
        <v>70</v>
      </c>
      <c r="C20" s="128">
        <f>SUM(C21:C25)</f>
        <v>2369204</v>
      </c>
      <c r="D20" s="128">
        <f>SUM(D21:D25)</f>
        <v>2068819</v>
      </c>
      <c r="E20" s="44">
        <f t="shared" si="0"/>
        <v>87.32126908446888</v>
      </c>
    </row>
    <row r="21" spans="1:5" ht="12.75">
      <c r="A21" s="34" t="s">
        <v>71</v>
      </c>
      <c r="B21" s="32" t="s">
        <v>114</v>
      </c>
      <c r="C21" s="74">
        <v>765715</v>
      </c>
      <c r="D21" s="80">
        <v>658209</v>
      </c>
      <c r="E21" s="44">
        <f t="shared" si="0"/>
        <v>85.96005041040074</v>
      </c>
    </row>
    <row r="22" spans="1:5" ht="12.75">
      <c r="A22" s="34" t="s">
        <v>72</v>
      </c>
      <c r="B22" s="32" t="s">
        <v>116</v>
      </c>
      <c r="C22" s="74">
        <v>1172979</v>
      </c>
      <c r="D22" s="80">
        <v>1008339</v>
      </c>
      <c r="E22" s="44">
        <f t="shared" si="0"/>
        <v>85.96394308849518</v>
      </c>
    </row>
    <row r="23" spans="1:5" ht="12.75">
      <c r="A23" s="34" t="s">
        <v>73</v>
      </c>
      <c r="B23" s="32" t="s">
        <v>115</v>
      </c>
      <c r="C23" s="74">
        <v>430000</v>
      </c>
      <c r="D23" s="80">
        <v>401539</v>
      </c>
      <c r="E23" s="44">
        <f t="shared" si="0"/>
        <v>93.38116279069767</v>
      </c>
    </row>
    <row r="24" spans="1:5" ht="12.75">
      <c r="A24" s="36" t="s">
        <v>74</v>
      </c>
      <c r="B24" s="32" t="s">
        <v>45</v>
      </c>
      <c r="C24" s="74">
        <v>300</v>
      </c>
      <c r="D24" s="81">
        <v>271</v>
      </c>
      <c r="E24" s="44">
        <f t="shared" si="0"/>
        <v>90.33333333333333</v>
      </c>
    </row>
    <row r="25" spans="1:5" ht="12.75">
      <c r="A25" s="34" t="s">
        <v>133</v>
      </c>
      <c r="B25" s="32" t="s">
        <v>132</v>
      </c>
      <c r="C25" s="74">
        <v>210</v>
      </c>
      <c r="D25" s="81">
        <v>461</v>
      </c>
      <c r="E25" s="44">
        <f t="shared" si="0"/>
        <v>219.52380952380955</v>
      </c>
    </row>
    <row r="26" spans="1:5" ht="12.75">
      <c r="A26" s="36">
        <v>2.4</v>
      </c>
      <c r="B26" s="32" t="s">
        <v>117</v>
      </c>
      <c r="C26" s="74">
        <v>10000</v>
      </c>
      <c r="D26" s="81">
        <v>9610</v>
      </c>
      <c r="E26" s="44">
        <f t="shared" si="0"/>
        <v>96.1</v>
      </c>
    </row>
    <row r="27" spans="1:5" ht="12.75">
      <c r="A27" s="34">
        <v>2.5</v>
      </c>
      <c r="B27" s="32" t="s">
        <v>21</v>
      </c>
      <c r="C27" s="74">
        <v>409749</v>
      </c>
      <c r="D27" s="82">
        <v>310064</v>
      </c>
      <c r="E27" s="44">
        <f t="shared" si="0"/>
        <v>75.67169169418351</v>
      </c>
    </row>
    <row r="28" spans="1:5" ht="12.75">
      <c r="A28" s="36">
        <v>2.6</v>
      </c>
      <c r="B28" s="32" t="s">
        <v>75</v>
      </c>
      <c r="C28" s="74">
        <v>333212</v>
      </c>
      <c r="D28" s="80">
        <v>282247</v>
      </c>
      <c r="E28" s="44">
        <f t="shared" si="0"/>
        <v>84.70493259546474</v>
      </c>
    </row>
    <row r="29" spans="1:5" ht="12.75">
      <c r="A29" s="34">
        <v>2.7</v>
      </c>
      <c r="B29" s="32" t="s">
        <v>76</v>
      </c>
      <c r="C29" s="74">
        <v>290000</v>
      </c>
      <c r="D29" s="80">
        <v>231210</v>
      </c>
      <c r="E29" s="44">
        <f t="shared" si="0"/>
        <v>79.72758620689655</v>
      </c>
    </row>
    <row r="30" spans="1:5" ht="12.75">
      <c r="A30" s="36">
        <v>2.8</v>
      </c>
      <c r="B30" s="32" t="s">
        <v>77</v>
      </c>
      <c r="C30" s="83">
        <f>(C31+C32)</f>
        <v>5613985</v>
      </c>
      <c r="D30" s="83">
        <f>(D31+D32)</f>
        <v>4770153</v>
      </c>
      <c r="E30" s="44">
        <f t="shared" si="0"/>
        <v>84.96910839626398</v>
      </c>
    </row>
    <row r="31" spans="1:5" ht="12.75">
      <c r="A31" s="34" t="s">
        <v>79</v>
      </c>
      <c r="B31" s="32" t="s">
        <v>19</v>
      </c>
      <c r="C31" s="74">
        <v>3817510</v>
      </c>
      <c r="D31" s="80">
        <v>3243738</v>
      </c>
      <c r="E31" s="44">
        <f t="shared" si="0"/>
        <v>84.96999352981393</v>
      </c>
    </row>
    <row r="32" spans="1:5" ht="12.75">
      <c r="A32" s="34" t="s">
        <v>12</v>
      </c>
      <c r="B32" s="32" t="s">
        <v>78</v>
      </c>
      <c r="C32" s="74">
        <v>1796475</v>
      </c>
      <c r="D32" s="80">
        <v>1526415</v>
      </c>
      <c r="E32" s="44">
        <f t="shared" si="0"/>
        <v>84.96722748716236</v>
      </c>
    </row>
    <row r="33" spans="1:5" ht="12.75">
      <c r="A33" s="34">
        <v>2.9</v>
      </c>
      <c r="B33" s="32" t="s">
        <v>22</v>
      </c>
      <c r="C33" s="83">
        <f>SUM(C34:C35)</f>
        <v>1088642</v>
      </c>
      <c r="D33" s="83">
        <f>SUM(D34:D35)</f>
        <v>913976</v>
      </c>
      <c r="E33" s="44">
        <f t="shared" si="0"/>
        <v>83.95560707744144</v>
      </c>
    </row>
    <row r="34" spans="1:5" ht="12.75">
      <c r="A34" s="34" t="s">
        <v>81</v>
      </c>
      <c r="B34" s="32" t="s">
        <v>19</v>
      </c>
      <c r="C34" s="74">
        <v>1088642</v>
      </c>
      <c r="D34" s="80">
        <v>913976</v>
      </c>
      <c r="E34" s="44">
        <f t="shared" si="0"/>
        <v>83.95560707744144</v>
      </c>
    </row>
    <row r="35" spans="1:5" ht="12.75">
      <c r="A35" s="34" t="s">
        <v>122</v>
      </c>
      <c r="B35" s="32" t="s">
        <v>78</v>
      </c>
      <c r="C35" s="74">
        <v>0</v>
      </c>
      <c r="D35" s="80">
        <v>0</v>
      </c>
      <c r="E35" s="44">
        <v>0</v>
      </c>
    </row>
    <row r="36" spans="1:5" ht="12.75">
      <c r="A36" s="71" t="s">
        <v>120</v>
      </c>
      <c r="B36" s="32" t="s">
        <v>80</v>
      </c>
      <c r="C36" s="74">
        <v>299800</v>
      </c>
      <c r="D36" s="74">
        <v>254230</v>
      </c>
      <c r="E36" s="44">
        <f aca="true" t="shared" si="1" ref="E36:E41">(D36/C36*100)</f>
        <v>84.79986657771848</v>
      </c>
    </row>
    <row r="37" spans="1:5" ht="12.75">
      <c r="A37" s="34">
        <v>2.11</v>
      </c>
      <c r="B37" s="32" t="s">
        <v>23</v>
      </c>
      <c r="C37" s="74">
        <v>870407</v>
      </c>
      <c r="D37" s="84">
        <v>820020</v>
      </c>
      <c r="E37" s="44">
        <f t="shared" si="1"/>
        <v>94.21109894566565</v>
      </c>
    </row>
    <row r="38" spans="1:5" ht="12.75">
      <c r="A38" s="34">
        <v>2.12</v>
      </c>
      <c r="B38" s="32" t="s">
        <v>82</v>
      </c>
      <c r="C38" s="74">
        <v>48364</v>
      </c>
      <c r="D38" s="80">
        <v>43226</v>
      </c>
      <c r="E38" s="44">
        <f t="shared" si="1"/>
        <v>89.376395666198</v>
      </c>
    </row>
    <row r="39" spans="1:5" ht="12.75">
      <c r="A39" s="34">
        <v>2.13</v>
      </c>
      <c r="B39" s="32" t="s">
        <v>125</v>
      </c>
      <c r="C39" s="74">
        <v>498982</v>
      </c>
      <c r="D39" s="74">
        <v>426758</v>
      </c>
      <c r="E39" s="44">
        <f t="shared" si="1"/>
        <v>85.52573038706807</v>
      </c>
    </row>
    <row r="40" spans="1:5" ht="12.75">
      <c r="A40" s="34">
        <v>2.14</v>
      </c>
      <c r="B40" s="32" t="s">
        <v>83</v>
      </c>
      <c r="C40" s="74">
        <v>412697</v>
      </c>
      <c r="D40" s="80">
        <v>412697</v>
      </c>
      <c r="E40" s="44">
        <f t="shared" si="1"/>
        <v>100</v>
      </c>
    </row>
    <row r="41" spans="1:5" ht="12.75">
      <c r="A41" s="14" t="s">
        <v>86</v>
      </c>
      <c r="B41" s="15" t="s">
        <v>87</v>
      </c>
      <c r="C41" s="86">
        <f>SUM(C4,C10)</f>
        <v>17745260</v>
      </c>
      <c r="D41" s="86">
        <f>SUM(D4,D10)</f>
        <v>15350656</v>
      </c>
      <c r="E41" s="49">
        <f t="shared" si="1"/>
        <v>86.50566968305903</v>
      </c>
    </row>
    <row r="42" spans="1:5" ht="13.5">
      <c r="A42" s="150" t="s">
        <v>88</v>
      </c>
      <c r="B42" s="150"/>
      <c r="C42" s="150"/>
      <c r="D42" s="150"/>
      <c r="E42" s="46"/>
    </row>
    <row r="43" spans="1:5" ht="12.75">
      <c r="A43" s="17" t="s">
        <v>89</v>
      </c>
      <c r="B43" s="60" t="s">
        <v>24</v>
      </c>
      <c r="C43" s="85">
        <f>SUM(C44:C50)</f>
        <v>202607</v>
      </c>
      <c r="D43" s="85">
        <f>SUM(D44:D50)</f>
        <v>192409</v>
      </c>
      <c r="E43" s="47">
        <f>(D43/C43*100)</f>
        <v>94.96661023557922</v>
      </c>
    </row>
    <row r="44" spans="1:5" ht="12.75">
      <c r="A44" s="106">
        <v>1.1</v>
      </c>
      <c r="B44" s="129" t="s">
        <v>46</v>
      </c>
      <c r="C44" s="78">
        <v>0</v>
      </c>
      <c r="D44" s="80">
        <v>0</v>
      </c>
      <c r="E44" s="44">
        <v>0</v>
      </c>
    </row>
    <row r="45" spans="1:5" ht="12.75">
      <c r="A45" s="106">
        <v>1.2</v>
      </c>
      <c r="B45" s="129" t="s">
        <v>47</v>
      </c>
      <c r="C45" s="74">
        <v>86</v>
      </c>
      <c r="D45" s="80">
        <v>0</v>
      </c>
      <c r="E45" s="44">
        <v>0</v>
      </c>
    </row>
    <row r="46" spans="1:5" ht="12.75">
      <c r="A46" s="106">
        <v>1.3</v>
      </c>
      <c r="B46" s="129" t="s">
        <v>131</v>
      </c>
      <c r="C46" s="74">
        <v>899</v>
      </c>
      <c r="D46" s="80">
        <v>903</v>
      </c>
      <c r="E46" s="44">
        <f>(D46/C46*100)</f>
        <v>100.44493882091213</v>
      </c>
    </row>
    <row r="47" spans="1:5" ht="12.75">
      <c r="A47" s="106">
        <v>1.4</v>
      </c>
      <c r="B47" s="129" t="s">
        <v>143</v>
      </c>
      <c r="C47" s="74">
        <v>4895</v>
      </c>
      <c r="D47" s="80">
        <v>4895</v>
      </c>
      <c r="E47" s="44">
        <f>(D47/C47*100)</f>
        <v>100</v>
      </c>
    </row>
    <row r="48" spans="1:5" ht="12.75">
      <c r="A48" s="106">
        <v>1.5</v>
      </c>
      <c r="B48" s="129" t="s">
        <v>144</v>
      </c>
      <c r="C48" s="74">
        <v>25719</v>
      </c>
      <c r="D48" s="80">
        <v>27247</v>
      </c>
      <c r="E48" s="44">
        <f>(D48/C48*100)</f>
        <v>105.9411330145029</v>
      </c>
    </row>
    <row r="49" spans="1:5" ht="12.75">
      <c r="A49" s="106">
        <v>1.6</v>
      </c>
      <c r="B49" s="108" t="s">
        <v>145</v>
      </c>
      <c r="C49" s="74">
        <v>67321</v>
      </c>
      <c r="D49" s="80">
        <v>62027</v>
      </c>
      <c r="E49" s="44">
        <f>(D49/C49*100)</f>
        <v>92.13618336031847</v>
      </c>
    </row>
    <row r="50" spans="1:5" ht="12.75">
      <c r="A50" s="109">
        <v>1.7</v>
      </c>
      <c r="B50" s="130" t="s">
        <v>126</v>
      </c>
      <c r="C50" s="76">
        <v>103687</v>
      </c>
      <c r="D50" s="103">
        <v>97337</v>
      </c>
      <c r="E50" s="48">
        <f>(D50/C50*100)</f>
        <v>93.87579928052698</v>
      </c>
    </row>
    <row r="51" spans="1:5" ht="12.75">
      <c r="A51" s="131"/>
      <c r="B51" s="132"/>
      <c r="C51" s="101"/>
      <c r="D51" s="92"/>
      <c r="E51" s="119"/>
    </row>
    <row r="52" spans="1:5" ht="12.75">
      <c r="A52" s="17" t="s">
        <v>84</v>
      </c>
      <c r="B52" s="10" t="s">
        <v>96</v>
      </c>
      <c r="C52" s="87">
        <f>SUM(C53:C64)</f>
        <v>6580557</v>
      </c>
      <c r="D52" s="87">
        <f>SUM(D53:D64)</f>
        <v>5158794</v>
      </c>
      <c r="E52" s="47">
        <f aca="true" t="shared" si="2" ref="E52:E62">(D52/C52*100)</f>
        <v>78.39448849086787</v>
      </c>
    </row>
    <row r="53" spans="1:5" ht="12.75">
      <c r="A53" s="133">
        <v>2.1</v>
      </c>
      <c r="B53" s="58" t="s">
        <v>25</v>
      </c>
      <c r="C53" s="74">
        <v>96627</v>
      </c>
      <c r="D53" s="74">
        <v>36535</v>
      </c>
      <c r="E53" s="44">
        <f t="shared" si="2"/>
        <v>37.810342864830744</v>
      </c>
    </row>
    <row r="54" spans="1:5" ht="12.75">
      <c r="A54" s="106">
        <v>2.2</v>
      </c>
      <c r="B54" s="32" t="s">
        <v>90</v>
      </c>
      <c r="C54" s="74">
        <v>240845</v>
      </c>
      <c r="D54" s="80">
        <v>225209</v>
      </c>
      <c r="E54" s="44">
        <f t="shared" si="2"/>
        <v>93.5078577508356</v>
      </c>
    </row>
    <row r="55" spans="1:5" ht="12.75">
      <c r="A55" s="106">
        <v>2.3</v>
      </c>
      <c r="B55" s="32" t="s">
        <v>91</v>
      </c>
      <c r="C55" s="74">
        <v>289307</v>
      </c>
      <c r="D55" s="80">
        <v>233669</v>
      </c>
      <c r="E55" s="44">
        <f t="shared" si="2"/>
        <v>80.76852616770421</v>
      </c>
    </row>
    <row r="56" spans="1:5" ht="12.75">
      <c r="A56" s="106">
        <v>2.4</v>
      </c>
      <c r="B56" s="32" t="s">
        <v>92</v>
      </c>
      <c r="C56" s="74">
        <v>36850</v>
      </c>
      <c r="D56" s="80">
        <v>23690</v>
      </c>
      <c r="E56" s="44">
        <f t="shared" si="2"/>
        <v>64.2876526458616</v>
      </c>
    </row>
    <row r="57" spans="1:5" ht="12.75">
      <c r="A57" s="106">
        <v>2.5</v>
      </c>
      <c r="B57" s="32" t="s">
        <v>34</v>
      </c>
      <c r="C57" s="74">
        <v>984800</v>
      </c>
      <c r="D57" s="84">
        <v>285251</v>
      </c>
      <c r="E57" s="44">
        <f t="shared" si="2"/>
        <v>28.965373679935013</v>
      </c>
    </row>
    <row r="58" spans="1:5" ht="12.75">
      <c r="A58" s="106">
        <v>2.6</v>
      </c>
      <c r="B58" s="32" t="s">
        <v>93</v>
      </c>
      <c r="C58" s="74">
        <v>2786</v>
      </c>
      <c r="D58" s="80">
        <v>2791</v>
      </c>
      <c r="E58" s="44">
        <f t="shared" si="2"/>
        <v>100.1794687724336</v>
      </c>
    </row>
    <row r="59" spans="1:5" ht="12.75">
      <c r="A59" s="106">
        <v>2.7</v>
      </c>
      <c r="B59" s="32" t="s">
        <v>94</v>
      </c>
      <c r="C59" s="74">
        <v>542480</v>
      </c>
      <c r="D59" s="80">
        <v>500716</v>
      </c>
      <c r="E59" s="44">
        <f t="shared" si="2"/>
        <v>92.30128299660817</v>
      </c>
    </row>
    <row r="60" spans="1:5" ht="12.75">
      <c r="A60" s="106">
        <v>2.8</v>
      </c>
      <c r="B60" s="32" t="s">
        <v>127</v>
      </c>
      <c r="C60" s="74">
        <v>861852</v>
      </c>
      <c r="D60" s="84">
        <v>483848</v>
      </c>
      <c r="E60" s="44">
        <f t="shared" si="2"/>
        <v>56.1404974403958</v>
      </c>
    </row>
    <row r="61" spans="1:5" ht="12.75">
      <c r="A61" s="106">
        <v>2.9</v>
      </c>
      <c r="B61" s="32" t="s">
        <v>26</v>
      </c>
      <c r="C61" s="74">
        <v>224335</v>
      </c>
      <c r="D61" s="84">
        <v>66410</v>
      </c>
      <c r="E61" s="44">
        <f t="shared" si="2"/>
        <v>29.60304901152295</v>
      </c>
    </row>
    <row r="62" spans="1:5" ht="12.75">
      <c r="A62" s="133" t="s">
        <v>120</v>
      </c>
      <c r="B62" s="32" t="s">
        <v>95</v>
      </c>
      <c r="C62" s="74">
        <v>3296790</v>
      </c>
      <c r="D62" s="80">
        <v>3296790</v>
      </c>
      <c r="E62" s="44">
        <f t="shared" si="2"/>
        <v>100</v>
      </c>
    </row>
    <row r="63" spans="1:5" ht="12.75">
      <c r="A63" s="133" t="s">
        <v>146</v>
      </c>
      <c r="B63" s="32" t="s">
        <v>149</v>
      </c>
      <c r="C63" s="74">
        <v>0</v>
      </c>
      <c r="D63" s="80">
        <v>0</v>
      </c>
      <c r="E63" s="44">
        <v>0</v>
      </c>
    </row>
    <row r="64" spans="1:5" ht="12.75">
      <c r="A64" s="133" t="s">
        <v>148</v>
      </c>
      <c r="B64" s="32" t="s">
        <v>147</v>
      </c>
      <c r="C64" s="74">
        <v>3885</v>
      </c>
      <c r="D64" s="80">
        <v>3885</v>
      </c>
      <c r="E64" s="44">
        <f>(D64/C64*100)</f>
        <v>100</v>
      </c>
    </row>
    <row r="65" spans="1:5" ht="12.75">
      <c r="A65" s="18" t="s">
        <v>97</v>
      </c>
      <c r="B65" s="11" t="s">
        <v>98</v>
      </c>
      <c r="C65" s="88">
        <f>SUM(C43,C52)</f>
        <v>6783164</v>
      </c>
      <c r="D65" s="88">
        <f>SUM(D43,D52)</f>
        <v>5351203</v>
      </c>
      <c r="E65" s="49">
        <f>(D65/C65*100)</f>
        <v>78.88948284310979</v>
      </c>
    </row>
    <row r="66" spans="1:5" ht="12.75">
      <c r="A66" s="144"/>
      <c r="B66" s="67" t="s">
        <v>99</v>
      </c>
      <c r="C66" s="89">
        <f>(C41+C65)</f>
        <v>24528424</v>
      </c>
      <c r="D66" s="89">
        <f>(D41+D65)</f>
        <v>20701859</v>
      </c>
      <c r="E66" s="45">
        <f>(D66/C66*100)</f>
        <v>84.3994665128098</v>
      </c>
    </row>
    <row r="67" spans="1:5" ht="12.75">
      <c r="A67" s="141"/>
      <c r="B67" s="142"/>
      <c r="C67" s="89"/>
      <c r="D67" s="89"/>
      <c r="E67" s="143"/>
    </row>
    <row r="68" spans="1:5" ht="12.75">
      <c r="A68" s="39" t="s">
        <v>100</v>
      </c>
      <c r="B68" s="33" t="s">
        <v>101</v>
      </c>
      <c r="C68" s="83">
        <f>SUM(C69:C70)</f>
        <v>4286972</v>
      </c>
      <c r="D68" s="83">
        <f>SUM(D69:D70)</f>
        <v>465602</v>
      </c>
      <c r="E68" s="43">
        <f>(D68/C68*100)</f>
        <v>10.860859366471253</v>
      </c>
    </row>
    <row r="69" spans="1:5" ht="12.75">
      <c r="A69" s="37"/>
      <c r="B69" s="32" t="s">
        <v>102</v>
      </c>
      <c r="C69" s="74">
        <v>4246706</v>
      </c>
      <c r="D69" s="80">
        <v>465602</v>
      </c>
      <c r="E69" s="44">
        <f>(D69/C69*100)</f>
        <v>10.963838796469547</v>
      </c>
    </row>
    <row r="70" spans="1:5" ht="12.75">
      <c r="A70" s="38"/>
      <c r="B70" s="35" t="s">
        <v>121</v>
      </c>
      <c r="C70" s="76">
        <v>40266</v>
      </c>
      <c r="D70" s="76">
        <v>0</v>
      </c>
      <c r="E70" s="44">
        <v>0</v>
      </c>
    </row>
    <row r="71" spans="1:5" ht="12.75">
      <c r="A71" s="61"/>
      <c r="B71" s="61" t="s">
        <v>154</v>
      </c>
      <c r="C71" s="90">
        <f>SUM(C66,C68)</f>
        <v>28815396</v>
      </c>
      <c r="D71" s="90">
        <f>SUM(D66,D68)</f>
        <v>21167461</v>
      </c>
      <c r="E71" s="57">
        <f>(D71/C71*100)</f>
        <v>73.45885859073393</v>
      </c>
    </row>
    <row r="72" spans="1:5" ht="12.75">
      <c r="A72" s="2"/>
      <c r="B72" s="2"/>
      <c r="C72" s="24"/>
      <c r="D72" s="24"/>
      <c r="E72" s="46"/>
    </row>
    <row r="73" spans="1:5" ht="12.75">
      <c r="A73" s="6" t="s">
        <v>57</v>
      </c>
      <c r="B73" s="12" t="s">
        <v>56</v>
      </c>
      <c r="C73" s="28" t="str">
        <f>C1</f>
        <v>Módosított új</v>
      </c>
      <c r="D73" s="28" t="s">
        <v>111</v>
      </c>
      <c r="E73" s="50" t="s">
        <v>112</v>
      </c>
    </row>
    <row r="74" spans="1:5" ht="12.75">
      <c r="A74" s="7" t="s">
        <v>58</v>
      </c>
      <c r="B74" s="7" t="s">
        <v>103</v>
      </c>
      <c r="C74" s="29" t="s">
        <v>60</v>
      </c>
      <c r="D74" s="42">
        <f>D2</f>
        <v>39752</v>
      </c>
      <c r="E74" s="51" t="s">
        <v>113</v>
      </c>
    </row>
    <row r="75" spans="1:5" ht="13.5">
      <c r="A75" s="3" t="s">
        <v>56</v>
      </c>
      <c r="B75" s="151" t="s">
        <v>104</v>
      </c>
      <c r="C75" s="151"/>
      <c r="D75" s="151"/>
      <c r="E75" s="52"/>
    </row>
    <row r="76" spans="1:5" ht="12.75">
      <c r="A76" s="56" t="s">
        <v>89</v>
      </c>
      <c r="B76" s="13" t="s">
        <v>27</v>
      </c>
      <c r="C76" s="73">
        <f>SUM(C77:C79,C82:C84)</f>
        <v>13046105</v>
      </c>
      <c r="D76" s="73">
        <f>SUM(D77:D79,D82:D84)</f>
        <v>10430710</v>
      </c>
      <c r="E76" s="47">
        <f>(D76/C76*100)</f>
        <v>79.95267553035944</v>
      </c>
    </row>
    <row r="77" spans="1:5" ht="12.75">
      <c r="A77" s="106">
        <v>1.1</v>
      </c>
      <c r="B77" s="107" t="s">
        <v>16</v>
      </c>
      <c r="C77" s="78">
        <v>6767482</v>
      </c>
      <c r="D77" s="91">
        <v>5426194</v>
      </c>
      <c r="E77" s="43">
        <f>(D77/C77*100)</f>
        <v>80.18039796781137</v>
      </c>
    </row>
    <row r="78" spans="1:5" ht="12.75">
      <c r="A78" s="106">
        <v>1.2</v>
      </c>
      <c r="B78" s="108" t="s">
        <v>17</v>
      </c>
      <c r="C78" s="74">
        <v>2143725</v>
      </c>
      <c r="D78" s="92">
        <v>1698778</v>
      </c>
      <c r="E78" s="44">
        <f>(D78/C78*100)</f>
        <v>79.24421276049867</v>
      </c>
    </row>
    <row r="79" spans="1:5" ht="12.75">
      <c r="A79" s="106">
        <v>1.3</v>
      </c>
      <c r="B79" s="108" t="s">
        <v>18</v>
      </c>
      <c r="C79" s="74">
        <v>4048836</v>
      </c>
      <c r="D79" s="92">
        <v>3238327</v>
      </c>
      <c r="E79" s="44">
        <f>(D79/C79*100)</f>
        <v>79.98167868493562</v>
      </c>
    </row>
    <row r="80" spans="1:5" ht="12.75">
      <c r="A80" s="106" t="s">
        <v>105</v>
      </c>
      <c r="B80" s="108" t="s">
        <v>106</v>
      </c>
      <c r="C80" s="74">
        <v>0</v>
      </c>
      <c r="D80" s="92">
        <v>0</v>
      </c>
      <c r="E80" s="44">
        <v>0</v>
      </c>
    </row>
    <row r="81" spans="1:5" ht="12.75">
      <c r="A81" s="106" t="s">
        <v>107</v>
      </c>
      <c r="B81" s="108" t="s">
        <v>108</v>
      </c>
      <c r="C81" s="99">
        <f>C79-C80</f>
        <v>4048836</v>
      </c>
      <c r="D81" s="105">
        <f>D79-D80</f>
        <v>3238327</v>
      </c>
      <c r="E81" s="44">
        <f aca="true" t="shared" si="3" ref="E81:E89">(D81/C81*100)</f>
        <v>79.98167868493562</v>
      </c>
    </row>
    <row r="82" spans="1:5" ht="12.75">
      <c r="A82" s="106" t="s">
        <v>150</v>
      </c>
      <c r="B82" s="108" t="s">
        <v>134</v>
      </c>
      <c r="C82" s="80">
        <v>1235</v>
      </c>
      <c r="D82" s="92">
        <v>1285</v>
      </c>
      <c r="E82" s="44">
        <f t="shared" si="3"/>
        <v>104.0485829959514</v>
      </c>
    </row>
    <row r="83" spans="1:5" ht="12.75">
      <c r="A83" s="106" t="s">
        <v>151</v>
      </c>
      <c r="B83" s="108" t="s">
        <v>135</v>
      </c>
      <c r="C83" s="74">
        <v>7100</v>
      </c>
      <c r="D83" s="92">
        <v>6716</v>
      </c>
      <c r="E83" s="44">
        <f t="shared" si="3"/>
        <v>94.59154929577464</v>
      </c>
    </row>
    <row r="84" spans="1:5" ht="12.75">
      <c r="A84" s="109">
        <v>1.5</v>
      </c>
      <c r="B84" s="110" t="s">
        <v>128</v>
      </c>
      <c r="C84" s="74">
        <v>77727</v>
      </c>
      <c r="D84" s="92">
        <v>59410</v>
      </c>
      <c r="E84" s="48">
        <f t="shared" si="3"/>
        <v>76.43418631878241</v>
      </c>
    </row>
    <row r="85" spans="1:5" s="104" customFormat="1" ht="12.75">
      <c r="A85" s="56">
        <v>2</v>
      </c>
      <c r="B85" s="13" t="s">
        <v>118</v>
      </c>
      <c r="C85" s="85">
        <f>SUM(C86,C95:C98)</f>
        <v>4750534</v>
      </c>
      <c r="D85" s="85">
        <f>SUM(D86,D95:D98)</f>
        <v>3378936</v>
      </c>
      <c r="E85" s="47">
        <f t="shared" si="3"/>
        <v>71.12749850858872</v>
      </c>
    </row>
    <row r="86" spans="1:5" s="55" customFormat="1" ht="12.75">
      <c r="A86" s="116">
        <v>2.1</v>
      </c>
      <c r="B86" s="111" t="s">
        <v>28</v>
      </c>
      <c r="C86" s="139">
        <f>(C87+C88+C89+C92)</f>
        <v>4448036</v>
      </c>
      <c r="D86" s="139">
        <f>(D87+D88+D89+D92)</f>
        <v>3308560</v>
      </c>
      <c r="E86" s="140">
        <f t="shared" si="3"/>
        <v>74.38249150861189</v>
      </c>
    </row>
    <row r="87" spans="1:5" ht="12.75">
      <c r="A87" s="112" t="s">
        <v>62</v>
      </c>
      <c r="B87" s="100" t="s">
        <v>48</v>
      </c>
      <c r="C87" s="113">
        <v>1306306</v>
      </c>
      <c r="D87" s="114">
        <v>969369</v>
      </c>
      <c r="E87" s="115">
        <f t="shared" si="3"/>
        <v>74.20688567609733</v>
      </c>
    </row>
    <row r="88" spans="1:5" ht="12.75">
      <c r="A88" s="37" t="s">
        <v>63</v>
      </c>
      <c r="B88" s="32" t="s">
        <v>17</v>
      </c>
      <c r="C88" s="74">
        <v>393401</v>
      </c>
      <c r="D88" s="82">
        <v>280130</v>
      </c>
      <c r="E88" s="44">
        <f t="shared" si="3"/>
        <v>71.20724146608677</v>
      </c>
    </row>
    <row r="89" spans="1:5" ht="12.75">
      <c r="A89" s="37" t="s">
        <v>109</v>
      </c>
      <c r="B89" s="32" t="s">
        <v>49</v>
      </c>
      <c r="C89" s="74">
        <v>1063242</v>
      </c>
      <c r="D89" s="82">
        <v>857811</v>
      </c>
      <c r="E89" s="44">
        <f t="shared" si="3"/>
        <v>80.67881065646391</v>
      </c>
    </row>
    <row r="90" spans="1:5" ht="12.75">
      <c r="A90" s="37" t="s">
        <v>110</v>
      </c>
      <c r="B90" s="32" t="s">
        <v>0</v>
      </c>
      <c r="C90" s="74">
        <v>0</v>
      </c>
      <c r="D90" s="82">
        <v>0</v>
      </c>
      <c r="E90" s="44">
        <v>0</v>
      </c>
    </row>
    <row r="91" spans="1:5" ht="12.75">
      <c r="A91" s="37" t="s">
        <v>1</v>
      </c>
      <c r="B91" s="32" t="s">
        <v>2</v>
      </c>
      <c r="C91" s="93">
        <f>C89-C90</f>
        <v>1063242</v>
      </c>
      <c r="D91" s="93">
        <f>D89-D90</f>
        <v>857811</v>
      </c>
      <c r="E91" s="44">
        <f>(D91/C91*100)</f>
        <v>80.67881065646391</v>
      </c>
    </row>
    <row r="92" spans="1:5" ht="12.75">
      <c r="A92" s="37" t="s">
        <v>3</v>
      </c>
      <c r="B92" s="32" t="s">
        <v>152</v>
      </c>
      <c r="C92" s="74">
        <v>1685087</v>
      </c>
      <c r="D92" s="82">
        <v>1201250</v>
      </c>
      <c r="E92" s="44">
        <f>(D92/C92*100)</f>
        <v>71.28712048695408</v>
      </c>
    </row>
    <row r="93" spans="1:5" ht="12.75">
      <c r="A93" s="37" t="s">
        <v>4</v>
      </c>
      <c r="B93" s="32" t="s">
        <v>29</v>
      </c>
      <c r="C93" s="74">
        <v>904267</v>
      </c>
      <c r="D93" s="82">
        <v>682991</v>
      </c>
      <c r="E93" s="44">
        <f>(D93/C93*100)</f>
        <v>75.5297937445467</v>
      </c>
    </row>
    <row r="94" spans="1:5" ht="12.75">
      <c r="A94" s="37"/>
      <c r="B94" s="32"/>
      <c r="C94" s="74"/>
      <c r="D94" s="82"/>
      <c r="E94" s="44"/>
    </row>
    <row r="95" spans="1:5" ht="12.75">
      <c r="A95" s="40">
        <v>2.2</v>
      </c>
      <c r="B95" s="32" t="s">
        <v>5</v>
      </c>
      <c r="C95" s="74">
        <v>10000</v>
      </c>
      <c r="D95" s="80">
        <v>2221</v>
      </c>
      <c r="E95" s="44">
        <f>(D95/C95*100)</f>
        <v>22.21</v>
      </c>
    </row>
    <row r="96" spans="1:5" ht="12.75">
      <c r="A96" s="40">
        <v>2.3</v>
      </c>
      <c r="B96" s="32" t="s">
        <v>6</v>
      </c>
      <c r="C96" s="74">
        <v>0</v>
      </c>
      <c r="D96" s="80">
        <v>0</v>
      </c>
      <c r="E96" s="44">
        <v>0</v>
      </c>
    </row>
    <row r="97" spans="1:5" ht="12.75">
      <c r="A97" s="40">
        <v>2.4</v>
      </c>
      <c r="B97" s="32" t="s">
        <v>30</v>
      </c>
      <c r="C97" s="74">
        <v>218437</v>
      </c>
      <c r="D97" s="74">
        <v>0</v>
      </c>
      <c r="E97" s="44">
        <f>(D97/C97*100)</f>
        <v>0</v>
      </c>
    </row>
    <row r="98" spans="1:5" ht="12.75">
      <c r="A98" s="41">
        <v>2.5</v>
      </c>
      <c r="B98" s="35" t="s">
        <v>7</v>
      </c>
      <c r="C98" s="74">
        <v>74061</v>
      </c>
      <c r="D98" s="80">
        <v>68155</v>
      </c>
      <c r="E98" s="44">
        <f>(D98/C98*100)</f>
        <v>92.02549249942615</v>
      </c>
    </row>
    <row r="99" spans="1:5" ht="12.75">
      <c r="A99" s="4"/>
      <c r="B99" s="5"/>
      <c r="C99" s="94"/>
      <c r="D99" s="94"/>
      <c r="E99" s="45"/>
    </row>
    <row r="100" spans="1:5" ht="12.75">
      <c r="A100" s="135">
        <v>3</v>
      </c>
      <c r="B100" s="136" t="s">
        <v>136</v>
      </c>
      <c r="C100" s="137">
        <v>-11113</v>
      </c>
      <c r="D100" s="137">
        <v>0</v>
      </c>
      <c r="E100" s="138">
        <f>(D100/C100*100)</f>
        <v>0</v>
      </c>
    </row>
    <row r="101" spans="1:5" ht="12.75">
      <c r="A101" s="19" t="s">
        <v>8</v>
      </c>
      <c r="B101" s="8" t="s">
        <v>158</v>
      </c>
      <c r="C101" s="86">
        <f>SUM(C76,C85,C100)</f>
        <v>17785526</v>
      </c>
      <c r="D101" s="86">
        <f>SUM(D76,D85,D100)</f>
        <v>13809646</v>
      </c>
      <c r="E101" s="49">
        <f>(D101/C101*100)</f>
        <v>77.64541796514762</v>
      </c>
    </row>
    <row r="102" spans="1:5" ht="12.75">
      <c r="A102" s="20"/>
      <c r="B102" s="21"/>
      <c r="C102" s="9"/>
      <c r="D102" s="9"/>
      <c r="E102" s="53"/>
    </row>
    <row r="103" spans="1:5" ht="13.5">
      <c r="A103" s="68" t="s">
        <v>56</v>
      </c>
      <c r="B103" s="152" t="s">
        <v>9</v>
      </c>
      <c r="C103" s="152"/>
      <c r="D103" s="152"/>
      <c r="E103" s="45"/>
    </row>
    <row r="104" spans="1:5" ht="12.75">
      <c r="A104" s="16">
        <v>1</v>
      </c>
      <c r="B104" s="22" t="s">
        <v>31</v>
      </c>
      <c r="C104" s="87">
        <f>SUM(C105:C108)</f>
        <v>355793</v>
      </c>
      <c r="D104" s="87">
        <f>SUM(D105:D108)</f>
        <v>211006</v>
      </c>
      <c r="E104" s="47">
        <f>(D104/C104*100)</f>
        <v>59.30583232385123</v>
      </c>
    </row>
    <row r="105" spans="1:5" ht="12.75">
      <c r="A105" s="106" t="s">
        <v>129</v>
      </c>
      <c r="B105" s="108" t="s">
        <v>155</v>
      </c>
      <c r="C105" s="78">
        <v>0</v>
      </c>
      <c r="D105" s="80">
        <v>0</v>
      </c>
      <c r="E105" s="44">
        <v>0</v>
      </c>
    </row>
    <row r="106" spans="1:5" ht="12.75">
      <c r="A106" s="106" t="s">
        <v>130</v>
      </c>
      <c r="B106" s="108" t="s">
        <v>137</v>
      </c>
      <c r="C106" s="74">
        <v>0</v>
      </c>
      <c r="D106" s="80">
        <v>0</v>
      </c>
      <c r="E106" s="44">
        <v>0</v>
      </c>
    </row>
    <row r="107" spans="1:5" ht="12.75">
      <c r="A107" s="106">
        <v>1.2</v>
      </c>
      <c r="B107" s="108" t="s">
        <v>50</v>
      </c>
      <c r="C107" s="74">
        <v>80221</v>
      </c>
      <c r="D107" s="80">
        <v>34105</v>
      </c>
      <c r="E107" s="44">
        <f>(D107/C107*100)</f>
        <v>42.51380561199686</v>
      </c>
    </row>
    <row r="108" spans="1:5" ht="12.75">
      <c r="A108" s="109">
        <v>1.3</v>
      </c>
      <c r="B108" s="110" t="s">
        <v>51</v>
      </c>
      <c r="C108" s="76">
        <v>275572</v>
      </c>
      <c r="D108" s="103">
        <v>176901</v>
      </c>
      <c r="E108" s="48">
        <f>(D108/C108*100)</f>
        <v>64.19411260940879</v>
      </c>
    </row>
    <row r="109" spans="1:5" ht="12.75">
      <c r="A109" s="117"/>
      <c r="B109" s="118"/>
      <c r="C109" s="98"/>
      <c r="D109" s="91"/>
      <c r="E109" s="72"/>
    </row>
    <row r="110" spans="1:5" ht="12.75">
      <c r="A110" s="23" t="s">
        <v>84</v>
      </c>
      <c r="B110" s="10" t="s">
        <v>14</v>
      </c>
      <c r="C110" s="87">
        <f>SUM(C111:C118,C122:C123)</f>
        <v>10641811</v>
      </c>
      <c r="D110" s="87">
        <f>SUM(D111:D118,D122:D123)</f>
        <v>4206141</v>
      </c>
      <c r="E110" s="47">
        <f aca="true" t="shared" si="4" ref="E110:E115">(D110/C110*100)</f>
        <v>39.5246730091335</v>
      </c>
    </row>
    <row r="111" spans="1:5" ht="12.75">
      <c r="A111" s="39">
        <v>2.1</v>
      </c>
      <c r="B111" s="33" t="s">
        <v>32</v>
      </c>
      <c r="C111" s="74">
        <v>433195</v>
      </c>
      <c r="D111" s="147">
        <v>305521</v>
      </c>
      <c r="E111" s="43">
        <f t="shared" si="4"/>
        <v>70.52736065744064</v>
      </c>
    </row>
    <row r="112" spans="1:5" ht="12.75">
      <c r="A112" s="37">
        <v>2.2</v>
      </c>
      <c r="B112" s="32" t="s">
        <v>35</v>
      </c>
      <c r="C112" s="74">
        <v>1014543</v>
      </c>
      <c r="D112" s="148">
        <v>953237</v>
      </c>
      <c r="E112" s="44">
        <f t="shared" si="4"/>
        <v>93.95727928732444</v>
      </c>
    </row>
    <row r="113" spans="1:5" ht="12.75">
      <c r="A113" s="37">
        <v>2.3</v>
      </c>
      <c r="B113" s="32" t="s">
        <v>10</v>
      </c>
      <c r="C113" s="74">
        <v>853448</v>
      </c>
      <c r="D113" s="148">
        <v>521727</v>
      </c>
      <c r="E113" s="44">
        <f t="shared" si="4"/>
        <v>61.13166824457964</v>
      </c>
    </row>
    <row r="114" spans="1:5" ht="12.75">
      <c r="A114" s="37">
        <v>2.4</v>
      </c>
      <c r="B114" s="32" t="s">
        <v>36</v>
      </c>
      <c r="C114" s="74">
        <v>210578</v>
      </c>
      <c r="D114" s="148">
        <v>145027</v>
      </c>
      <c r="E114" s="44">
        <f t="shared" si="4"/>
        <v>68.8709171898299</v>
      </c>
    </row>
    <row r="115" spans="1:5" ht="12.75">
      <c r="A115" s="37">
        <v>2.5</v>
      </c>
      <c r="B115" s="32" t="s">
        <v>11</v>
      </c>
      <c r="C115" s="74">
        <v>500000</v>
      </c>
      <c r="D115" s="80">
        <v>373080</v>
      </c>
      <c r="E115" s="44">
        <f t="shared" si="4"/>
        <v>74.616</v>
      </c>
    </row>
    <row r="116" spans="1:5" ht="12.75">
      <c r="A116" s="37">
        <v>2.6</v>
      </c>
      <c r="B116" s="32" t="s">
        <v>153</v>
      </c>
      <c r="C116" s="74">
        <v>24400</v>
      </c>
      <c r="D116" s="80">
        <v>24755</v>
      </c>
      <c r="E116" s="44">
        <f aca="true" t="shared" si="5" ref="E116:E125">(D116/C116*100)</f>
        <v>101.45491803278688</v>
      </c>
    </row>
    <row r="117" spans="1:5" ht="12.75">
      <c r="A117" s="37">
        <v>2.7</v>
      </c>
      <c r="B117" s="32" t="s">
        <v>159</v>
      </c>
      <c r="C117" s="74">
        <v>4750504</v>
      </c>
      <c r="D117" s="113">
        <v>1669773</v>
      </c>
      <c r="E117" s="44">
        <f t="shared" si="5"/>
        <v>35.1493862545953</v>
      </c>
    </row>
    <row r="118" spans="1:5" ht="12.75">
      <c r="A118" s="37">
        <v>2.8</v>
      </c>
      <c r="B118" s="32" t="s">
        <v>37</v>
      </c>
      <c r="C118" s="83">
        <f>C119+C120+C121</f>
        <v>369532</v>
      </c>
      <c r="D118" s="83">
        <f>D119+D120+D121</f>
        <v>212447</v>
      </c>
      <c r="E118" s="44">
        <f t="shared" si="5"/>
        <v>57.49082623426388</v>
      </c>
    </row>
    <row r="119" spans="1:5" ht="12.75">
      <c r="A119" s="37" t="s">
        <v>79</v>
      </c>
      <c r="B119" s="32" t="s">
        <v>52</v>
      </c>
      <c r="C119" s="74">
        <v>207366</v>
      </c>
      <c r="D119" s="80">
        <v>136788</v>
      </c>
      <c r="E119" s="44">
        <f t="shared" si="5"/>
        <v>65.96452648939555</v>
      </c>
    </row>
    <row r="120" spans="1:5" ht="12.75">
      <c r="A120" s="37" t="s">
        <v>12</v>
      </c>
      <c r="B120" s="32" t="s">
        <v>53</v>
      </c>
      <c r="C120" s="74">
        <v>73965</v>
      </c>
      <c r="D120" s="80">
        <v>74527</v>
      </c>
      <c r="E120" s="44">
        <f t="shared" si="5"/>
        <v>100.75981883323193</v>
      </c>
    </row>
    <row r="121" spans="1:5" ht="12.75">
      <c r="A121" s="37" t="s">
        <v>160</v>
      </c>
      <c r="B121" s="32" t="s">
        <v>54</v>
      </c>
      <c r="C121" s="74">
        <v>88201</v>
      </c>
      <c r="D121" s="80">
        <v>1132</v>
      </c>
      <c r="E121" s="44">
        <f t="shared" si="5"/>
        <v>1.2834321606330994</v>
      </c>
    </row>
    <row r="122" spans="1:5" ht="12.75">
      <c r="A122" s="149">
        <v>2.9</v>
      </c>
      <c r="B122" s="32" t="s">
        <v>13</v>
      </c>
      <c r="C122" s="74">
        <v>39000</v>
      </c>
      <c r="D122" s="80">
        <v>574</v>
      </c>
      <c r="E122" s="44">
        <f t="shared" si="5"/>
        <v>1.4717948717948717</v>
      </c>
    </row>
    <row r="123" spans="1:7" ht="12.75">
      <c r="A123" s="38" t="s">
        <v>161</v>
      </c>
      <c r="B123" s="35" t="s">
        <v>38</v>
      </c>
      <c r="C123" s="76">
        <v>2446611</v>
      </c>
      <c r="D123" s="103">
        <v>0</v>
      </c>
      <c r="E123" s="48">
        <f t="shared" si="5"/>
        <v>0</v>
      </c>
      <c r="G123" s="54"/>
    </row>
    <row r="124" spans="1:5" ht="12.75">
      <c r="A124" s="135">
        <v>3</v>
      </c>
      <c r="B124" s="136" t="s">
        <v>136</v>
      </c>
      <c r="C124" s="137">
        <v>32266</v>
      </c>
      <c r="D124" s="137">
        <v>0</v>
      </c>
      <c r="E124" s="138">
        <f t="shared" si="5"/>
        <v>0</v>
      </c>
    </row>
    <row r="125" spans="1:5" ht="12.75">
      <c r="A125" s="18" t="s">
        <v>97</v>
      </c>
      <c r="B125" s="31" t="s">
        <v>156</v>
      </c>
      <c r="C125" s="95">
        <f>SUM(C104,C110,C124)</f>
        <v>11029870</v>
      </c>
      <c r="D125" s="95">
        <f>SUM(D104,D110,D124)</f>
        <v>4417147</v>
      </c>
      <c r="E125" s="49">
        <f t="shared" si="5"/>
        <v>40.047135641671204</v>
      </c>
    </row>
    <row r="126" spans="1:5" ht="12.75">
      <c r="A126" s="24"/>
      <c r="B126" s="24"/>
      <c r="C126" s="96"/>
      <c r="D126" s="96"/>
      <c r="E126" s="53"/>
    </row>
    <row r="127" spans="1:5" ht="12.75">
      <c r="A127" s="24"/>
      <c r="B127" s="24"/>
      <c r="C127" s="96"/>
      <c r="D127" s="96"/>
      <c r="E127" s="53"/>
    </row>
    <row r="128" spans="1:5" ht="12.75">
      <c r="A128" s="14" t="s">
        <v>56</v>
      </c>
      <c r="B128" s="18" t="s">
        <v>119</v>
      </c>
      <c r="C128" s="95">
        <f>(C101+C125)</f>
        <v>28815396</v>
      </c>
      <c r="D128" s="95">
        <f>(D101+D125+D126+D127)</f>
        <v>18226793</v>
      </c>
      <c r="E128" s="49">
        <f>(D128/C128*100)</f>
        <v>63.25366134131907</v>
      </c>
    </row>
    <row r="129" spans="1:5" ht="12.75">
      <c r="A129" s="2"/>
      <c r="B129" s="2"/>
      <c r="C129" s="25"/>
      <c r="D129" s="25"/>
      <c r="E129" s="53"/>
    </row>
    <row r="130" spans="1:5" ht="12.75">
      <c r="A130" s="2"/>
      <c r="B130" s="2"/>
      <c r="C130" s="25"/>
      <c r="D130" s="25"/>
      <c r="E130" s="53"/>
    </row>
    <row r="131" spans="1:5" ht="12.75">
      <c r="A131" s="2"/>
      <c r="B131" s="2"/>
      <c r="C131" s="25"/>
      <c r="D131" s="25"/>
      <c r="E131" s="53"/>
    </row>
    <row r="132" spans="1:5" ht="12.75">
      <c r="A132" s="2"/>
      <c r="B132" s="2"/>
      <c r="C132" s="24"/>
      <c r="D132" s="24"/>
      <c r="E132" s="53"/>
    </row>
    <row r="133" spans="1:5" ht="12.75">
      <c r="A133" s="69"/>
      <c r="B133" s="70" t="s">
        <v>33</v>
      </c>
      <c r="C133" s="97">
        <v>3063</v>
      </c>
      <c r="D133" s="97"/>
      <c r="E133" s="47">
        <f>(D133/C133*100)</f>
        <v>0</v>
      </c>
    </row>
    <row r="134" spans="1:5" ht="12.75">
      <c r="A134" s="2"/>
      <c r="B134" s="2"/>
      <c r="C134" s="24"/>
      <c r="D134" s="24"/>
      <c r="E134" s="25"/>
    </row>
    <row r="135" spans="1:5" ht="12.75">
      <c r="A135" s="2"/>
      <c r="B135" s="2"/>
      <c r="C135" s="24"/>
      <c r="D135" s="24"/>
      <c r="E135" s="25"/>
    </row>
    <row r="136" spans="1:5" ht="12.75">
      <c r="A136" s="2"/>
      <c r="B136" s="2"/>
      <c r="C136" s="24"/>
      <c r="D136" s="24"/>
      <c r="E136" s="25"/>
    </row>
    <row r="137" spans="1:5" ht="12.75">
      <c r="A137" s="2"/>
      <c r="B137" s="2"/>
      <c r="C137" s="24"/>
      <c r="D137" s="24"/>
      <c r="E137" s="25"/>
    </row>
    <row r="138" spans="1:5" ht="12.75">
      <c r="A138" s="2"/>
      <c r="B138" s="2"/>
      <c r="C138" s="2"/>
      <c r="D138" s="2"/>
      <c r="E138" s="25"/>
    </row>
    <row r="139" spans="1:5" ht="12.75">
      <c r="A139" s="2"/>
      <c r="B139" s="2"/>
      <c r="C139" s="2"/>
      <c r="D139" s="2"/>
      <c r="E139" s="25"/>
    </row>
    <row r="140" spans="1:5" ht="12.75">
      <c r="A140" s="2"/>
      <c r="B140" s="2"/>
      <c r="C140" s="2"/>
      <c r="D140" s="2"/>
      <c r="E140" s="25"/>
    </row>
    <row r="141" spans="1:5" ht="12.75">
      <c r="A141" s="55"/>
      <c r="B141" s="55"/>
      <c r="C141" s="55"/>
      <c r="D141" s="55"/>
      <c r="E141" s="25"/>
    </row>
    <row r="142" spans="1:5" ht="12.75">
      <c r="A142" s="55"/>
      <c r="B142" s="55"/>
      <c r="C142" s="55"/>
      <c r="D142" s="55"/>
      <c r="E142" s="25"/>
    </row>
    <row r="143" spans="1:4" ht="12.75">
      <c r="A143" s="55"/>
      <c r="B143" s="55"/>
      <c r="C143" s="55"/>
      <c r="D143" s="55"/>
    </row>
    <row r="144" spans="1:4" ht="12.75">
      <c r="A144" s="55"/>
      <c r="B144" s="55"/>
      <c r="C144" s="55"/>
      <c r="D144" s="55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</sheetData>
  <mergeCells count="3">
    <mergeCell ref="A42:D42"/>
    <mergeCell ref="B75:D75"/>
    <mergeCell ref="B103:D103"/>
  </mergeCells>
  <printOptions horizontalCentered="1" verticalCentered="1"/>
  <pageMargins left="0.7874015748031497" right="0.7874015748031497" top="0.85" bottom="0.33" header="0.21" footer="0.16"/>
  <pageSetup blackAndWhite="1" horizontalDpi="300" verticalDpi="300" orientation="portrait" paperSize="9" scale="75" r:id="rId1"/>
  <headerFooter alignWithMargins="0">
    <oddHeader>&amp;L&amp;"Times New Roman CE,Normál"Kaposvár Megyei Jogú Város 
Polgármesteri Hivatala&amp;C&amp;"Times New Roman CE,Normál"&amp;P/&amp;N
Bevételek és kiadások
pénzforgalmi mérlege
2008.10.31.&amp;R&amp;"Times New Roman CE,Normál"1. sz. melléklet
ezer Ft-ban</oddHeader>
    <oddFooter>&amp;L&amp;"Times New Roman CE,Normál"&amp;D/&amp;T  Bodóné&amp;C&amp;"Times New Roman CE,Normál"&amp;F/&amp;A  Balogh Réka</oddFooter>
  </headerFooter>
  <rowBreaks count="1" manualBreakCount="1">
    <brk id="7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i99kv.xls</dc:title>
  <dc:subject>1999.évi költségvetés</dc:subject>
  <dc:creator>Tóth Imréné</dc:creator>
  <cp:keywords/>
  <dc:description/>
  <cp:lastModifiedBy>Tulajdonos</cp:lastModifiedBy>
  <cp:lastPrinted>2008-11-28T11:59:42Z</cp:lastPrinted>
  <dcterms:created xsi:type="dcterms:W3CDTF">2000-08-08T13:42:31Z</dcterms:created>
  <dcterms:modified xsi:type="dcterms:W3CDTF">2008-12-01T07:55:02Z</dcterms:modified>
  <cp:category/>
  <cp:version/>
  <cp:contentType/>
  <cp:contentStatus/>
</cp:coreProperties>
</file>