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1" activeTab="0"/>
  </bookViews>
  <sheets>
    <sheet name="5 IF besz" sheetId="1" r:id="rId1"/>
  </sheets>
  <definedNames>
    <definedName name="_xlnm.Print_Titles" localSheetId="0">'5 IF besz'!$A:$A,'5 IF besz'!$1:$2</definedName>
    <definedName name="_xlnm.Print_Area" localSheetId="0">'5 IF besz'!$A$1:$H$118</definedName>
  </definedNames>
  <calcPr fullCalcOnLoad="1"/>
</workbook>
</file>

<file path=xl/sharedStrings.xml><?xml version="1.0" encoding="utf-8"?>
<sst xmlns="http://schemas.openxmlformats.org/spreadsheetml/2006/main" count="317" uniqueCount="132">
  <si>
    <t>Megjegyzés</t>
  </si>
  <si>
    <t xml:space="preserve"> -</t>
  </si>
  <si>
    <t>garanciális visszatartás</t>
  </si>
  <si>
    <t>Iskolai vizesblokk felújítási program keretösszege :</t>
  </si>
  <si>
    <t>Óvodai vizesblokk felújítási program keretösszege :</t>
  </si>
  <si>
    <t xml:space="preserve">Megnevezés </t>
  </si>
  <si>
    <t xml:space="preserve"> </t>
  </si>
  <si>
    <t>Áthúzódó kiadások</t>
  </si>
  <si>
    <t>Áthúzódó kiadások összesen</t>
  </si>
  <si>
    <t>Új induló feladatok keretösszege</t>
  </si>
  <si>
    <t>x</t>
  </si>
  <si>
    <t>Vizesblokk felújítási program összesen :</t>
  </si>
  <si>
    <t>Iskola udvar felújítási program keretösszege</t>
  </si>
  <si>
    <t xml:space="preserve"> Új induló feladatok  mindösszesen:</t>
  </si>
  <si>
    <t xml:space="preserve"> Tartalékkeret</t>
  </si>
  <si>
    <t>Új induló feladatok</t>
  </si>
  <si>
    <t>Intézményi energia-megtakarítást célzó fejl.és felújítások</t>
  </si>
  <si>
    <t>Gárdonyi G.Ált.Isk.: tetőfelújítás</t>
  </si>
  <si>
    <t>Kodály Z. Ált.Isk.:  tornatermi  vizesblokk  I.ütem</t>
  </si>
  <si>
    <t>Sz.Jakabi Apátság kilátó torony megerősítése</t>
  </si>
  <si>
    <t>Együd Á.MK vizesblokkok felújítása</t>
  </si>
  <si>
    <t>Sportiskola és Rákóczi Sportpálya épület viharkár utáni helyreállítása,</t>
  </si>
  <si>
    <t>Eötvös Műsz.SZKI épületvill.hálózat jav.</t>
  </si>
  <si>
    <t>Sportiskola és Rákóczi Stadion   bútor viharkár utáni helyreállítása,</t>
  </si>
  <si>
    <t>Táncsics Gimn.főépület tető felújítás</t>
  </si>
  <si>
    <t>Eötvös Műsz.SZKI fűtésrendszer jav.</t>
  </si>
  <si>
    <t>Eötvös Műsz.SZKI kazán gázégőcsere</t>
  </si>
  <si>
    <t>Liget Időskorúak Otthona mosoda-felújítás</t>
  </si>
  <si>
    <t>Búzavirág utcai bölcsőde íves tető felújítása</t>
  </si>
  <si>
    <t>Búzavirág utcai bölcsőde csapadékvízelvezető rendszer cseréje</t>
  </si>
  <si>
    <t>Nemzetőr sori bölcsőde gyermek fürdőszoba teljes felújítása</t>
  </si>
  <si>
    <t>Búzavirág utcai orvosi rendelő szélfogó kialakítás és fal hőszigetelése</t>
  </si>
  <si>
    <t>Kaposfüredi orvosi rendelő gyermekrendelő nyílászáróinak cseréje</t>
  </si>
  <si>
    <t>Toponári orvosi rendelő nyílászáróinak cseréje</t>
  </si>
  <si>
    <t>Szolgáltatóház orvosi rendelők tetőfelújítás - beázás megszüntetése</t>
  </si>
  <si>
    <t>Ezredév utca 13. szennyvíz és csapadékvízcsatorna rekonstrukció</t>
  </si>
  <si>
    <t>Bajcsy-Zsilinszky utcai óvoda fűtési rendszer korszerűsítése</t>
  </si>
  <si>
    <t>Béke utcai óvoda külső nyílászárók cseréje</t>
  </si>
  <si>
    <t>Jutai utcai óvoda főbejárati ajtó cseréje (2 db)</t>
  </si>
  <si>
    <t>Szántó utcai óvoda külső-belső szennyvízhálózat felújítása</t>
  </si>
  <si>
    <t>Szentjakabi óvoda udvari épület tetőfelújítás</t>
  </si>
  <si>
    <t>Tallián Gyula utcai óvoda PVC burkolatok cseréje</t>
  </si>
  <si>
    <t>Berzsenyi Általános Iskola lépcsőházi ablakok cseréje</t>
  </si>
  <si>
    <t>Liszt Ferenc Zeneiskola bejárat (udvari) akadálymentesítése</t>
  </si>
  <si>
    <t>II. Rákóczi Ferenc Általános Iskola tornaterem burkolatcsere</t>
  </si>
  <si>
    <t>Bárczi Gusztáv Általános Iskola vészkijárati ajtók cseréje (2 db)</t>
  </si>
  <si>
    <t>Toponári Általános Iskola tornaterem tetőbeázások megszűntetése</t>
  </si>
  <si>
    <t>Toponári Általános Iskola 4 tanteremben burkolatcsere</t>
  </si>
  <si>
    <t>Benedek Elek Általános Iskola aula és folyosók burkolatcsere</t>
  </si>
  <si>
    <t>Kinizsi ltp-i Általános Iskola gazdasági bejárat lépcsőkorlát cseréje</t>
  </si>
  <si>
    <t>Kinizsi ltp-i Általános Iskola alagsorban esővízelvezető cső cseréje</t>
  </si>
  <si>
    <t>Kinizsi ltp-i Általános Iskola díszudvar betonlépcső javítása</t>
  </si>
  <si>
    <t>Toldi Általános Iskola csapadékvízelvezető rendszer cseréje</t>
  </si>
  <si>
    <t>Toldi Általános Iskola betontámfalak és kerítés felújítása</t>
  </si>
  <si>
    <t>Toldi Általános Iskola tantermekben PVC burkolat felújítása (12 db)</t>
  </si>
  <si>
    <t>Építőipari SZKI 3 tanteremben aljzatcsere (anyagköltség)</t>
  </si>
  <si>
    <t>Széchenyi István Ker. SZKI "C" ép. nyílászárók cseréje (24+18 db)</t>
  </si>
  <si>
    <t>Kinizsi Élelmiszerip. SZKI Anna utcai tanműhely tetőfelújítás</t>
  </si>
  <si>
    <t>Csiky Gergely Színház kazáncsere</t>
  </si>
  <si>
    <t>Kaposfüredi Művelődési Ház ablakok cseréje</t>
  </si>
  <si>
    <t>Szentjakabi Apátság kilátó torony és kerengő faszerkezetének megerősítése</t>
  </si>
  <si>
    <t>Vaszary Emlékház riasztórendszer korszerűsítése</t>
  </si>
  <si>
    <t>Városháza régi épület kazáncsere, és hőközpont rekonstrukció</t>
  </si>
  <si>
    <t>Pécsi utcai Általános Iskola tornatermi fiú- és leány vizesblokk</t>
  </si>
  <si>
    <t>Bartók Béla Általános Iskola udvari épület fsz-i vizesblokk</t>
  </si>
  <si>
    <t>Kodály Zoltán Általános Iskola tornatermi vizesblokk II. ütem</t>
  </si>
  <si>
    <t>Arany János utcai óvoda vizesblokk felújítás II. ütem</t>
  </si>
  <si>
    <t>Béke utcai óvoda 1 db vizesblokk felújítása</t>
  </si>
  <si>
    <t>Madár utcai óvoda Pillangó csoport és személyzeti vizesblokk felúj.</t>
  </si>
  <si>
    <t>Rét utcai óvoda 2. sz. csoport vizesblokk felújítás</t>
  </si>
  <si>
    <t>Temesvár utcai óvoda vizesblokk felújítás</t>
  </si>
  <si>
    <t>Kisfaludy Általános Iskola bevezető út és járdaburkolat felújítása</t>
  </si>
  <si>
    <t>Gárdonyi Géza Általános Iskola sportudvar burkolatfelújítás</t>
  </si>
  <si>
    <t>Szolgáltatóház orvosi rendelők fém nyílászárók cseréje</t>
  </si>
  <si>
    <t>Béke utca 31. hőközpont korszerűsítése, időjárásfüggő szabályozás kiépítése</t>
  </si>
  <si>
    <t>II. Rákóczi F. Általános Iskola radiátorok, radiátorszelepek cseréje</t>
  </si>
  <si>
    <t>II. Rákóczi F. Általános Iskola homlokzati nyílászárók cseréje déli oldalon</t>
  </si>
  <si>
    <t>II. Rákóczi F. Általános Iskola tantermek világításának korsz.</t>
  </si>
  <si>
    <t>Zrínyi Ilona Általános Iskola iskola keleti oldalán ablakcserék</t>
  </si>
  <si>
    <t>Kisfaludy Általános Iskola homlokzati nyílászárók cseréje</t>
  </si>
  <si>
    <t>Kisfaludy Általános Iskola elektromos felújítás, világítás rekonstr.</t>
  </si>
  <si>
    <t>Kinizsi ltp-i Általános Iskola nyílászáró csere I. ütem (nyugati és déli szárny)</t>
  </si>
  <si>
    <t>Kinizsi ltp-i Általános Iskola világítás rekonstrukció</t>
  </si>
  <si>
    <t>Munkácsy Mihály Gimnázium fűtési rendszer rekonstrukciója</t>
  </si>
  <si>
    <t>Noszlopy Közg. SZKI kazánház teljes felújítása, hőközpont átalak.</t>
  </si>
  <si>
    <t>Intézményi energia-megtakarítást célzó fejl.és felújítások tartaléka</t>
  </si>
  <si>
    <t>Intézményi energia-megtakarítást célzó fejl.és felújítások összesen</t>
  </si>
  <si>
    <t xml:space="preserve"> Mindösszesen:</t>
  </si>
  <si>
    <t>Óvodai vizesblokk felújítási program összesen</t>
  </si>
  <si>
    <t>Iskola udvar felújítási program összesen</t>
  </si>
  <si>
    <t>Táncsics Gimnázium főbejárati lépcsők felújítása</t>
  </si>
  <si>
    <t>Táncsics Gimnázium aula és tornacsarnok csatornafelújítás</t>
  </si>
  <si>
    <t>Eötvös Műszaki SZKI kollégiumi szobákban PVC burkolat csere folytatása</t>
  </si>
  <si>
    <t>Eötvös Műszaki SZKI kollégium tető vízszigetelése</t>
  </si>
  <si>
    <t>Eötvös Műszaki SZKI tornaterem parkettaburkolat csere</t>
  </si>
  <si>
    <t>Béke utca 31. isk.fogászat, gyermekrend., védőnői tanácsadó ablakcseréje</t>
  </si>
  <si>
    <t>Munkácsy Gimnázium acélszerkezetű nyílászárók cseréjének folytatása</t>
  </si>
  <si>
    <t>Szerződéses lekötöttség</t>
  </si>
  <si>
    <t>eredeti</t>
  </si>
  <si>
    <t>összege</t>
  </si>
  <si>
    <t>%-a</t>
  </si>
  <si>
    <t>2008. évi  előirányzat</t>
  </si>
  <si>
    <t>Somssich u.bölcsőde megsüllyedt terasz felújít.D-i old.lépcső bont.</t>
  </si>
  <si>
    <t>Szigetvár u.bölcsőde főbejárati és f.folyosóra nyíló ajtók cseréje (3 db)</t>
  </si>
  <si>
    <t>Bartók Béla úti Ált.Iskola tantermek parkettaburkolatának felújítása ( 4db)</t>
  </si>
  <si>
    <t>Kodály Z. Ált. Isk. tornaterem felülvilágítók jav.és tetőbeázás megszűnt.</t>
  </si>
  <si>
    <t>Honvéd u.Ált.iskola utcai homl.nyílászárócsere, homlokzat- és csatornajavítás</t>
  </si>
  <si>
    <t>Bárczi Gusztáv Spec.Iskola sportpálya keleti partoldalának megtámasztása</t>
  </si>
  <si>
    <t>Bárczi Gusztáv Spec.Iskola koll.hálók szőnyegpadló csere (25 db)</t>
  </si>
  <si>
    <t>Szigeti Gy.Eü.SZKI Bajcsy Zs.56/a-b ép.tető- és homlokzatfelújítása</t>
  </si>
  <si>
    <t>Együd Á.MK fsz.és em.vizesblok felújítása, m.korl.WC kialakítása</t>
  </si>
  <si>
    <t>Répáspusztai Közösségi Ház tető felújítása, ereszcsat.csere az É-i old.</t>
  </si>
  <si>
    <t>Táncsics Gimn.kémia-,biológia szertár megköz.biztosítása ajtók beépítésével</t>
  </si>
  <si>
    <t>Átcsop.int.</t>
  </si>
  <si>
    <t>Átcsop.int. 500eft</t>
  </si>
  <si>
    <t>Kodály Zoltán Általános Iskola régi épület fsz-i. és emeleti fiú vizesblokk</t>
  </si>
  <si>
    <t>Széchenyi Ker.SZKI.B.épület ép.szerkezet javítás</t>
  </si>
  <si>
    <t xml:space="preserve">2008. I-III.félév teljesítés </t>
  </si>
  <si>
    <t>Rákóczi Stadion épület csat.hálózat visszacsapó szelep</t>
  </si>
  <si>
    <t>Szentjakabi Apátság  kerengő faszerkezetének viharkár utáni javítása</t>
  </si>
  <si>
    <t>Szigetvár utcai óvoda udvari ereszcsatorna és függőfolyosó fakorlát felújítás</t>
  </si>
  <si>
    <t>Táncsics Gimn.homlokzati díszek megerősítése, tető vápa-csatorna felújítása</t>
  </si>
  <si>
    <t>Széchenyi SZKI B ép.statikai megerősítése, lépcsőház felújítás</t>
  </si>
  <si>
    <t>Munkácsy Mihály Gimnázium tornatermi (leány) vizesblokk</t>
  </si>
  <si>
    <t>Liszt F.Zeneiskola homlokzatfelúj.tervezése és statikai felülvizsgálat</t>
  </si>
  <si>
    <r>
      <t>Petőfi utcai bölcsőde vizesblokk felújítás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és hmv.központi keverősz. beép.</t>
    </r>
  </si>
  <si>
    <r>
      <t xml:space="preserve">Búzavirág utcai óvoda 1-2-3 kupolák felújítása </t>
    </r>
    <r>
      <rPr>
        <b/>
        <sz val="10"/>
        <color indexed="8"/>
        <rFont val="Times New Roman"/>
        <family val="1"/>
      </rPr>
      <t xml:space="preserve"> terv</t>
    </r>
  </si>
  <si>
    <r>
      <t>Zichy Iparművészeti SZKI koll.szennyvízvez.rendszer felújítása</t>
    </r>
    <r>
      <rPr>
        <b/>
        <sz val="10"/>
        <color indexed="8"/>
        <rFont val="Times New Roman"/>
        <family val="1"/>
      </rPr>
      <t xml:space="preserve"> terv</t>
    </r>
  </si>
  <si>
    <t>Rend.levél: hiány terhére</t>
  </si>
  <si>
    <t>Szolgáltatóház orv.rendelők fűtésrekonstr.,hőmenny.mérés kiép.,elektr.hálózat</t>
  </si>
  <si>
    <t>mód.</t>
  </si>
  <si>
    <t>Kodály Z. Iskola összekötő épület tetőszigetelés felújítása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</si>
</sst>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yyyy/mm/dd;@"/>
    <numFmt numFmtId="189" formatCode="mmm/yyyy"/>
    <numFmt numFmtId="190" formatCode="[$-40E]yyyy\.\ mmmm\ d\."/>
    <numFmt numFmtId="191" formatCode="0.0000000"/>
    <numFmt numFmtId="192" formatCode="0.000000"/>
    <numFmt numFmtId="193" formatCode="m\.\ d\.;@"/>
    <numFmt numFmtId="194" formatCode="#,##0.00_ ;\-#,##0.00\ "/>
  </numFmts>
  <fonts count="2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0"/>
      <color indexed="8"/>
      <name val="Arial CE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19" fillId="0" borderId="11" xfId="0" applyNumberFormat="1" applyFont="1" applyFill="1" applyBorder="1" applyAlignment="1">
      <alignment horizontal="center" vertical="center"/>
    </xf>
    <xf numFmtId="168" fontId="19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168" fontId="6" fillId="0" borderId="13" xfId="0" applyNumberFormat="1" applyFont="1" applyFill="1" applyBorder="1" applyAlignment="1">
      <alignment horizontal="right"/>
    </xf>
    <xf numFmtId="168" fontId="6" fillId="0" borderId="13" xfId="0" applyNumberFormat="1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 horizontal="right"/>
    </xf>
    <xf numFmtId="168" fontId="6" fillId="0" borderId="15" xfId="0" applyNumberFormat="1" applyFont="1" applyFill="1" applyBorder="1" applyAlignment="1">
      <alignment horizontal="right"/>
    </xf>
    <xf numFmtId="168" fontId="19" fillId="0" borderId="14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/>
    </xf>
    <xf numFmtId="0" fontId="23" fillId="0" borderId="18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0" borderId="23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168" fontId="6" fillId="0" borderId="24" xfId="0" applyNumberFormat="1" applyFont="1" applyFill="1" applyBorder="1" applyAlignment="1">
      <alignment horizontal="right"/>
    </xf>
    <xf numFmtId="168" fontId="19" fillId="0" borderId="25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center" wrapText="1"/>
    </xf>
    <xf numFmtId="168" fontId="6" fillId="0" borderId="24" xfId="0" applyNumberFormat="1" applyFont="1" applyFill="1" applyBorder="1" applyAlignment="1">
      <alignment horizontal="center"/>
    </xf>
    <xf numFmtId="168" fontId="6" fillId="0" borderId="25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49" fontId="5" fillId="0" borderId="23" xfId="0" applyNumberFormat="1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3" fontId="26" fillId="0" borderId="14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168" fontId="5" fillId="0" borderId="14" xfId="0" applyNumberFormat="1" applyFont="1" applyFill="1" applyBorder="1" applyAlignment="1">
      <alignment horizontal="right"/>
    </xf>
    <xf numFmtId="168" fontId="5" fillId="0" borderId="25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 horizontal="right"/>
    </xf>
    <xf numFmtId="168" fontId="5" fillId="0" borderId="25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19" fillId="0" borderId="11" xfId="0" applyNumberFormat="1" applyFont="1" applyFill="1" applyBorder="1" applyAlignment="1">
      <alignment horizontal="center" vertical="center" wrapText="1"/>
    </xf>
    <xf numFmtId="168" fontId="19" fillId="0" borderId="11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25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62.125" style="19" customWidth="1"/>
    <col min="2" max="3" width="10.75390625" style="42" customWidth="1"/>
    <col min="4" max="4" width="10.75390625" style="43" customWidth="1"/>
    <col min="5" max="5" width="10.75390625" style="42" customWidth="1"/>
    <col min="6" max="6" width="10.75390625" style="43" customWidth="1"/>
    <col min="7" max="7" width="10.75390625" style="42" customWidth="1"/>
    <col min="8" max="8" width="29.25390625" style="45" customWidth="1"/>
    <col min="9" max="16384" width="9.125" style="19" customWidth="1"/>
  </cols>
  <sheetData>
    <row r="1" spans="1:8" ht="30" customHeight="1">
      <c r="A1" s="89" t="s">
        <v>5</v>
      </c>
      <c r="B1" s="87" t="s">
        <v>101</v>
      </c>
      <c r="C1" s="87"/>
      <c r="D1" s="87" t="s">
        <v>97</v>
      </c>
      <c r="E1" s="87"/>
      <c r="F1" s="88" t="s">
        <v>117</v>
      </c>
      <c r="G1" s="88"/>
      <c r="H1" s="89" t="s">
        <v>0</v>
      </c>
    </row>
    <row r="2" spans="1:8" ht="13.5" customHeight="1">
      <c r="A2" s="90"/>
      <c r="B2" s="3" t="s">
        <v>98</v>
      </c>
      <c r="C2" s="3" t="s">
        <v>130</v>
      </c>
      <c r="D2" s="3" t="s">
        <v>99</v>
      </c>
      <c r="E2" s="4" t="s">
        <v>100</v>
      </c>
      <c r="F2" s="3" t="s">
        <v>99</v>
      </c>
      <c r="G2" s="4" t="s">
        <v>100</v>
      </c>
      <c r="H2" s="90"/>
    </row>
    <row r="3" spans="1:8" ht="17.25" customHeight="1">
      <c r="A3" s="58" t="s">
        <v>7</v>
      </c>
      <c r="B3" s="20"/>
      <c r="C3" s="21"/>
      <c r="D3" s="22"/>
      <c r="E3" s="23"/>
      <c r="F3" s="22"/>
      <c r="G3" s="56"/>
      <c r="H3" s="24"/>
    </row>
    <row r="4" spans="1:8" s="26" customFormat="1" ht="15" customHeight="1">
      <c r="A4" s="5" t="s">
        <v>26</v>
      </c>
      <c r="B4" s="47">
        <v>3905</v>
      </c>
      <c r="C4" s="48">
        <v>3905</v>
      </c>
      <c r="D4" s="14">
        <v>3905</v>
      </c>
      <c r="E4" s="9">
        <f aca="true" t="shared" si="0" ref="E4:E14">+D4/C4*100</f>
        <v>100</v>
      </c>
      <c r="F4" s="14">
        <v>3905</v>
      </c>
      <c r="G4" s="51">
        <f aca="true" t="shared" si="1" ref="G4:G14">+F4/C4*100</f>
        <v>100</v>
      </c>
      <c r="H4" s="25"/>
    </row>
    <row r="5" spans="1:8" s="26" customFormat="1" ht="15" customHeight="1">
      <c r="A5" s="5" t="s">
        <v>22</v>
      </c>
      <c r="B5" s="47">
        <v>2451</v>
      </c>
      <c r="C5" s="48">
        <f>2406+3336</f>
        <v>5742</v>
      </c>
      <c r="D5" s="14">
        <v>5742</v>
      </c>
      <c r="E5" s="9">
        <f t="shared" si="0"/>
        <v>100</v>
      </c>
      <c r="F5" s="14">
        <v>5742</v>
      </c>
      <c r="G5" s="51">
        <f t="shared" si="1"/>
        <v>100</v>
      </c>
      <c r="H5" s="18"/>
    </row>
    <row r="6" spans="1:8" s="26" customFormat="1" ht="15" customHeight="1">
      <c r="A6" s="5" t="s">
        <v>25</v>
      </c>
      <c r="B6" s="47">
        <v>1094</v>
      </c>
      <c r="C6" s="48">
        <v>0</v>
      </c>
      <c r="D6" s="15" t="s">
        <v>1</v>
      </c>
      <c r="E6" s="10" t="s">
        <v>1</v>
      </c>
      <c r="F6" s="15" t="s">
        <v>1</v>
      </c>
      <c r="G6" s="54" t="s">
        <v>1</v>
      </c>
      <c r="H6" s="67" t="s">
        <v>113</v>
      </c>
    </row>
    <row r="7" spans="1:8" s="26" customFormat="1" ht="15" customHeight="1">
      <c r="A7" s="5" t="s">
        <v>19</v>
      </c>
      <c r="B7" s="47">
        <v>216</v>
      </c>
      <c r="C7" s="48">
        <v>216</v>
      </c>
      <c r="D7" s="14">
        <v>216</v>
      </c>
      <c r="E7" s="9">
        <f t="shared" si="0"/>
        <v>100</v>
      </c>
      <c r="F7" s="14">
        <v>216</v>
      </c>
      <c r="G7" s="51">
        <f t="shared" si="1"/>
        <v>100</v>
      </c>
      <c r="H7" s="67"/>
    </row>
    <row r="8" spans="1:8" s="26" customFormat="1" ht="15" customHeight="1">
      <c r="A8" s="5" t="s">
        <v>20</v>
      </c>
      <c r="B8" s="47">
        <v>852</v>
      </c>
      <c r="C8" s="48">
        <v>852</v>
      </c>
      <c r="D8" s="14">
        <v>852</v>
      </c>
      <c r="E8" s="9">
        <f t="shared" si="0"/>
        <v>100</v>
      </c>
      <c r="F8" s="14">
        <v>852</v>
      </c>
      <c r="G8" s="51">
        <f t="shared" si="1"/>
        <v>100</v>
      </c>
      <c r="H8" s="67"/>
    </row>
    <row r="9" spans="1:8" s="26" customFormat="1" ht="15" customHeight="1">
      <c r="A9" s="5" t="s">
        <v>21</v>
      </c>
      <c r="B9" s="47">
        <v>2519</v>
      </c>
      <c r="C9" s="48">
        <v>2519</v>
      </c>
      <c r="D9" s="14">
        <v>2519</v>
      </c>
      <c r="E9" s="9">
        <f t="shared" si="0"/>
        <v>100</v>
      </c>
      <c r="F9" s="14">
        <v>2519</v>
      </c>
      <c r="G9" s="51">
        <f t="shared" si="1"/>
        <v>100</v>
      </c>
      <c r="H9" s="67"/>
    </row>
    <row r="10" spans="1:8" s="26" customFormat="1" ht="15" customHeight="1">
      <c r="A10" s="5" t="s">
        <v>23</v>
      </c>
      <c r="B10" s="47">
        <v>1369</v>
      </c>
      <c r="C10" s="48">
        <v>1369</v>
      </c>
      <c r="D10" s="14">
        <v>1369</v>
      </c>
      <c r="E10" s="9">
        <f t="shared" si="0"/>
        <v>100</v>
      </c>
      <c r="F10" s="14">
        <v>1369</v>
      </c>
      <c r="G10" s="51">
        <f t="shared" si="1"/>
        <v>100</v>
      </c>
      <c r="H10" s="67"/>
    </row>
    <row r="11" spans="1:8" s="26" customFormat="1" ht="15" customHeight="1">
      <c r="A11" s="5" t="s">
        <v>24</v>
      </c>
      <c r="B11" s="47">
        <v>231</v>
      </c>
      <c r="C11" s="48">
        <v>231</v>
      </c>
      <c r="D11" s="14">
        <v>231</v>
      </c>
      <c r="E11" s="9">
        <f t="shared" si="0"/>
        <v>100</v>
      </c>
      <c r="F11" s="14">
        <v>231</v>
      </c>
      <c r="G11" s="51">
        <f t="shared" si="1"/>
        <v>100</v>
      </c>
      <c r="H11" s="67"/>
    </row>
    <row r="12" spans="1:8" ht="15" customHeight="1">
      <c r="A12" s="5" t="s">
        <v>17</v>
      </c>
      <c r="B12" s="47">
        <v>1095</v>
      </c>
      <c r="C12" s="48">
        <v>1095</v>
      </c>
      <c r="D12" s="14">
        <v>1095</v>
      </c>
      <c r="E12" s="9">
        <f t="shared" si="0"/>
        <v>100</v>
      </c>
      <c r="F12" s="14">
        <v>1095</v>
      </c>
      <c r="G12" s="51">
        <f t="shared" si="1"/>
        <v>100</v>
      </c>
      <c r="H12" s="68" t="s">
        <v>2</v>
      </c>
    </row>
    <row r="13" spans="1:8" s="26" customFormat="1" ht="15" customHeight="1">
      <c r="A13" s="6" t="s">
        <v>18</v>
      </c>
      <c r="B13" s="47">
        <v>713</v>
      </c>
      <c r="C13" s="48">
        <v>713</v>
      </c>
      <c r="D13" s="14">
        <v>713</v>
      </c>
      <c r="E13" s="9">
        <f t="shared" si="0"/>
        <v>100</v>
      </c>
      <c r="F13" s="14">
        <v>713</v>
      </c>
      <c r="G13" s="51">
        <f t="shared" si="1"/>
        <v>100</v>
      </c>
      <c r="H13" s="68" t="s">
        <v>2</v>
      </c>
    </row>
    <row r="14" spans="1:8" ht="18.75" customHeight="1">
      <c r="A14" s="27" t="s">
        <v>8</v>
      </c>
      <c r="B14" s="78">
        <f>SUM(B4:B13)</f>
        <v>14445</v>
      </c>
      <c r="C14" s="38">
        <f>SUM(C4:C13)</f>
        <v>16642</v>
      </c>
      <c r="D14" s="29">
        <f>SUM(D4:D13)</f>
        <v>16642</v>
      </c>
      <c r="E14" s="11">
        <f t="shared" si="0"/>
        <v>100</v>
      </c>
      <c r="F14" s="29">
        <f>SUM(F4:F13)</f>
        <v>16642</v>
      </c>
      <c r="G14" s="55">
        <f t="shared" si="1"/>
        <v>100</v>
      </c>
      <c r="H14" s="69" t="s">
        <v>6</v>
      </c>
    </row>
    <row r="15" spans="1:8" ht="19.5" customHeight="1">
      <c r="A15" s="30" t="s">
        <v>9</v>
      </c>
      <c r="B15" s="47">
        <v>135000</v>
      </c>
      <c r="C15" s="48">
        <f>135000-SUM(C16:C78)-500+478+862+762+96+112+1938+2292+4906+599+348+2164+7690+950</f>
        <v>3000</v>
      </c>
      <c r="D15" s="16"/>
      <c r="E15" s="9"/>
      <c r="F15" s="8"/>
      <c r="G15" s="51"/>
      <c r="H15" s="70"/>
    </row>
    <row r="16" spans="1:8" s="26" customFormat="1" ht="15.75" customHeight="1">
      <c r="A16" s="5" t="s">
        <v>27</v>
      </c>
      <c r="B16" s="47" t="s">
        <v>10</v>
      </c>
      <c r="C16" s="48">
        <v>3311</v>
      </c>
      <c r="D16" s="8">
        <v>3311</v>
      </c>
      <c r="E16" s="9">
        <f aca="true" t="shared" si="2" ref="E16:E23">+D16/C16*100</f>
        <v>100</v>
      </c>
      <c r="F16" s="14">
        <v>3311</v>
      </c>
      <c r="G16" s="51">
        <f>+F16/C16*100</f>
        <v>100</v>
      </c>
      <c r="H16" s="71"/>
    </row>
    <row r="17" spans="1:8" s="26" customFormat="1" ht="15.75" customHeight="1">
      <c r="A17" s="5" t="s">
        <v>119</v>
      </c>
      <c r="B17" s="47" t="s">
        <v>10</v>
      </c>
      <c r="C17" s="48">
        <v>478</v>
      </c>
      <c r="D17" s="8">
        <v>478</v>
      </c>
      <c r="E17" s="9">
        <f>+D17/C17*100</f>
        <v>100</v>
      </c>
      <c r="F17" s="14">
        <v>478</v>
      </c>
      <c r="G17" s="51">
        <f>+F17/C17*100</f>
        <v>100</v>
      </c>
      <c r="H17" s="72"/>
    </row>
    <row r="18" spans="1:8" s="26" customFormat="1" ht="15.75" customHeight="1">
      <c r="A18" s="5" t="s">
        <v>60</v>
      </c>
      <c r="B18" s="47" t="s">
        <v>10</v>
      </c>
      <c r="C18" s="48">
        <f>576+1200+862+762</f>
        <v>3400</v>
      </c>
      <c r="D18" s="8">
        <v>3400</v>
      </c>
      <c r="E18" s="9">
        <f t="shared" si="2"/>
        <v>100</v>
      </c>
      <c r="F18" s="14">
        <v>3400</v>
      </c>
      <c r="G18" s="51">
        <f>+F18/C18*100</f>
        <v>100</v>
      </c>
      <c r="H18" s="72"/>
    </row>
    <row r="19" spans="1:8" s="26" customFormat="1" ht="15.75" customHeight="1">
      <c r="A19" s="5" t="s">
        <v>62</v>
      </c>
      <c r="B19" s="47" t="s">
        <v>10</v>
      </c>
      <c r="C19" s="48">
        <v>22619</v>
      </c>
      <c r="D19" s="8">
        <f>1032+20988+599</f>
        <v>22619</v>
      </c>
      <c r="E19" s="9">
        <f t="shared" si="2"/>
        <v>100</v>
      </c>
      <c r="F19" s="14">
        <f>1032-1</f>
        <v>1031</v>
      </c>
      <c r="G19" s="51">
        <f>+F19/C19*100</f>
        <v>4.558114859189177</v>
      </c>
      <c r="H19" s="71"/>
    </row>
    <row r="20" spans="1:8" s="26" customFormat="1" ht="15.75" customHeight="1">
      <c r="A20" s="5" t="s">
        <v>28</v>
      </c>
      <c r="B20" s="47" t="s">
        <v>10</v>
      </c>
      <c r="C20" s="48">
        <v>2319</v>
      </c>
      <c r="D20" s="8">
        <v>2319</v>
      </c>
      <c r="E20" s="9">
        <f t="shared" si="2"/>
        <v>100</v>
      </c>
      <c r="F20" s="14">
        <v>2319</v>
      </c>
      <c r="G20" s="51">
        <f aca="true" t="shared" si="3" ref="G20:G74">+F20/C20*100</f>
        <v>100</v>
      </c>
      <c r="H20" s="71"/>
    </row>
    <row r="21" spans="1:8" s="26" customFormat="1" ht="15.75" customHeight="1">
      <c r="A21" s="5" t="s">
        <v>29</v>
      </c>
      <c r="B21" s="47" t="s">
        <v>10</v>
      </c>
      <c r="C21" s="48">
        <v>799</v>
      </c>
      <c r="D21" s="8">
        <v>799</v>
      </c>
      <c r="E21" s="9">
        <f t="shared" si="2"/>
        <v>100</v>
      </c>
      <c r="F21" s="14">
        <v>799</v>
      </c>
      <c r="G21" s="51">
        <f t="shared" si="3"/>
        <v>100</v>
      </c>
      <c r="H21" s="71"/>
    </row>
    <row r="22" spans="1:8" s="26" customFormat="1" ht="15.75" customHeight="1">
      <c r="A22" s="5" t="s">
        <v>30</v>
      </c>
      <c r="B22" s="47" t="s">
        <v>10</v>
      </c>
      <c r="C22" s="48">
        <v>2756</v>
      </c>
      <c r="D22" s="8">
        <v>2756</v>
      </c>
      <c r="E22" s="9">
        <f t="shared" si="2"/>
        <v>100</v>
      </c>
      <c r="F22" s="14">
        <v>2756</v>
      </c>
      <c r="G22" s="51">
        <f t="shared" si="3"/>
        <v>100</v>
      </c>
      <c r="H22" s="71"/>
    </row>
    <row r="23" spans="1:8" s="26" customFormat="1" ht="15.75" customHeight="1">
      <c r="A23" s="5" t="s">
        <v>125</v>
      </c>
      <c r="B23" s="47" t="s">
        <v>10</v>
      </c>
      <c r="C23" s="48">
        <v>2310</v>
      </c>
      <c r="D23" s="8">
        <v>2310</v>
      </c>
      <c r="E23" s="9">
        <f t="shared" si="2"/>
        <v>100</v>
      </c>
      <c r="F23" s="14">
        <v>2310</v>
      </c>
      <c r="G23" s="51">
        <f t="shared" si="3"/>
        <v>100</v>
      </c>
      <c r="H23" s="71"/>
    </row>
    <row r="24" spans="1:8" s="26" customFormat="1" ht="15.75" customHeight="1">
      <c r="A24" s="5" t="s">
        <v>102</v>
      </c>
      <c r="B24" s="47" t="s">
        <v>10</v>
      </c>
      <c r="C24" s="48">
        <v>2270</v>
      </c>
      <c r="D24" s="8">
        <v>2270</v>
      </c>
      <c r="E24" s="9">
        <f aca="true" t="shared" si="4" ref="E24:E31">+D24/C24*100</f>
        <v>100</v>
      </c>
      <c r="F24" s="14">
        <v>2270</v>
      </c>
      <c r="G24" s="51">
        <f t="shared" si="3"/>
        <v>100</v>
      </c>
      <c r="H24" s="71"/>
    </row>
    <row r="25" spans="1:8" s="26" customFormat="1" ht="15.75" customHeight="1">
      <c r="A25" s="5" t="s">
        <v>103</v>
      </c>
      <c r="B25" s="47" t="s">
        <v>10</v>
      </c>
      <c r="C25" s="48">
        <v>531</v>
      </c>
      <c r="D25" s="8">
        <v>531</v>
      </c>
      <c r="E25" s="9">
        <f t="shared" si="4"/>
        <v>100</v>
      </c>
      <c r="F25" s="14">
        <v>531</v>
      </c>
      <c r="G25" s="51">
        <f t="shared" si="3"/>
        <v>100</v>
      </c>
      <c r="H25" s="71"/>
    </row>
    <row r="26" spans="1:8" s="26" customFormat="1" ht="15.75" customHeight="1">
      <c r="A26" s="5" t="s">
        <v>31</v>
      </c>
      <c r="B26" s="47" t="s">
        <v>10</v>
      </c>
      <c r="C26" s="48">
        <v>120</v>
      </c>
      <c r="D26" s="8">
        <v>120</v>
      </c>
      <c r="E26" s="9">
        <f t="shared" si="4"/>
        <v>100</v>
      </c>
      <c r="F26" s="15" t="s">
        <v>1</v>
      </c>
      <c r="G26" s="53" t="s">
        <v>1</v>
      </c>
      <c r="H26" s="71"/>
    </row>
    <row r="27" spans="1:8" s="26" customFormat="1" ht="15.75" customHeight="1">
      <c r="A27" s="5" t="s">
        <v>32</v>
      </c>
      <c r="B27" s="47" t="s">
        <v>10</v>
      </c>
      <c r="C27" s="48">
        <v>740</v>
      </c>
      <c r="D27" s="8">
        <v>740</v>
      </c>
      <c r="E27" s="9">
        <f t="shared" si="4"/>
        <v>100</v>
      </c>
      <c r="F27" s="14">
        <v>740</v>
      </c>
      <c r="G27" s="51">
        <f t="shared" si="3"/>
        <v>100</v>
      </c>
      <c r="H27" s="71"/>
    </row>
    <row r="28" spans="1:8" s="26" customFormat="1" ht="15.75" customHeight="1">
      <c r="A28" s="5" t="s">
        <v>33</v>
      </c>
      <c r="B28" s="47" t="s">
        <v>10</v>
      </c>
      <c r="C28" s="48">
        <v>3073</v>
      </c>
      <c r="D28" s="8">
        <v>3073</v>
      </c>
      <c r="E28" s="9">
        <f t="shared" si="4"/>
        <v>100</v>
      </c>
      <c r="F28" s="15" t="s">
        <v>1</v>
      </c>
      <c r="G28" s="53" t="s">
        <v>1</v>
      </c>
      <c r="H28" s="71"/>
    </row>
    <row r="29" spans="1:8" s="26" customFormat="1" ht="15.75" customHeight="1">
      <c r="A29" s="5" t="s">
        <v>34</v>
      </c>
      <c r="B29" s="47" t="s">
        <v>10</v>
      </c>
      <c r="C29" s="48">
        <v>1486</v>
      </c>
      <c r="D29" s="8">
        <v>1486</v>
      </c>
      <c r="E29" s="9">
        <f t="shared" si="4"/>
        <v>100</v>
      </c>
      <c r="F29" s="14">
        <v>1486</v>
      </c>
      <c r="G29" s="51">
        <f t="shared" si="3"/>
        <v>100</v>
      </c>
      <c r="H29" s="71"/>
    </row>
    <row r="30" spans="1:8" s="26" customFormat="1" ht="15.75" customHeight="1">
      <c r="A30" s="5" t="s">
        <v>35</v>
      </c>
      <c r="B30" s="47" t="s">
        <v>10</v>
      </c>
      <c r="C30" s="48">
        <v>837</v>
      </c>
      <c r="D30" s="8">
        <v>837</v>
      </c>
      <c r="E30" s="9">
        <f t="shared" si="4"/>
        <v>100</v>
      </c>
      <c r="F30" s="14">
        <v>837</v>
      </c>
      <c r="G30" s="51">
        <f t="shared" si="3"/>
        <v>100</v>
      </c>
      <c r="H30" s="71"/>
    </row>
    <row r="31" spans="1:8" s="26" customFormat="1" ht="15.75" customHeight="1">
      <c r="A31" s="5" t="s">
        <v>36</v>
      </c>
      <c r="B31" s="47" t="s">
        <v>10</v>
      </c>
      <c r="C31" s="48">
        <v>3134</v>
      </c>
      <c r="D31" s="8">
        <v>3134</v>
      </c>
      <c r="E31" s="9">
        <f t="shared" si="4"/>
        <v>100</v>
      </c>
      <c r="F31" s="14">
        <v>3134</v>
      </c>
      <c r="G31" s="51">
        <f t="shared" si="3"/>
        <v>100</v>
      </c>
      <c r="H31" s="71"/>
    </row>
    <row r="32" spans="1:8" s="26" customFormat="1" ht="15.75" customHeight="1">
      <c r="A32" s="5" t="s">
        <v>37</v>
      </c>
      <c r="B32" s="47" t="s">
        <v>10</v>
      </c>
      <c r="C32" s="48">
        <v>0</v>
      </c>
      <c r="D32" s="46" t="s">
        <v>1</v>
      </c>
      <c r="E32" s="10" t="s">
        <v>1</v>
      </c>
      <c r="F32" s="15" t="s">
        <v>1</v>
      </c>
      <c r="G32" s="54" t="s">
        <v>1</v>
      </c>
      <c r="H32" s="71"/>
    </row>
    <row r="33" spans="1:8" s="26" customFormat="1" ht="15.75" customHeight="1">
      <c r="A33" s="5" t="s">
        <v>38</v>
      </c>
      <c r="B33" s="47" t="s">
        <v>10</v>
      </c>
      <c r="C33" s="48">
        <v>498</v>
      </c>
      <c r="D33" s="8">
        <v>498</v>
      </c>
      <c r="E33" s="9">
        <f>+D33/C33*100</f>
        <v>100</v>
      </c>
      <c r="F33" s="14">
        <v>498</v>
      </c>
      <c r="G33" s="51">
        <f t="shared" si="3"/>
        <v>100</v>
      </c>
      <c r="H33" s="71"/>
    </row>
    <row r="34" spans="1:8" s="26" customFormat="1" ht="15.75" customHeight="1">
      <c r="A34" s="5" t="s">
        <v>126</v>
      </c>
      <c r="B34" s="47" t="s">
        <v>10</v>
      </c>
      <c r="C34" s="48" t="s">
        <v>10</v>
      </c>
      <c r="D34" s="15" t="s">
        <v>1</v>
      </c>
      <c r="E34" s="15" t="s">
        <v>1</v>
      </c>
      <c r="F34" s="15" t="s">
        <v>1</v>
      </c>
      <c r="G34" s="53" t="s">
        <v>1</v>
      </c>
      <c r="H34" s="71"/>
    </row>
    <row r="35" spans="1:8" s="26" customFormat="1" ht="15.75" customHeight="1">
      <c r="A35" s="5" t="s">
        <v>39</v>
      </c>
      <c r="B35" s="47" t="s">
        <v>10</v>
      </c>
      <c r="C35" s="48">
        <v>2280</v>
      </c>
      <c r="D35" s="8">
        <v>2280</v>
      </c>
      <c r="E35" s="9">
        <f aca="true" t="shared" si="5" ref="E35:E43">+D35/C35*100</f>
        <v>100</v>
      </c>
      <c r="F35" s="14">
        <v>2280</v>
      </c>
      <c r="G35" s="51">
        <f t="shared" si="3"/>
        <v>100</v>
      </c>
      <c r="H35" s="71"/>
    </row>
    <row r="36" spans="1:8" s="26" customFormat="1" ht="15.75" customHeight="1">
      <c r="A36" s="5" t="s">
        <v>120</v>
      </c>
      <c r="B36" s="47" t="s">
        <v>10</v>
      </c>
      <c r="C36" s="48">
        <v>363</v>
      </c>
      <c r="D36" s="8">
        <v>363</v>
      </c>
      <c r="E36" s="9">
        <f t="shared" si="5"/>
        <v>100</v>
      </c>
      <c r="F36" s="14">
        <v>363</v>
      </c>
      <c r="G36" s="51">
        <f t="shared" si="3"/>
        <v>100</v>
      </c>
      <c r="H36" s="71"/>
    </row>
    <row r="37" spans="1:8" s="26" customFormat="1" ht="15.75" customHeight="1">
      <c r="A37" s="5" t="s">
        <v>40</v>
      </c>
      <c r="B37" s="47" t="s">
        <v>10</v>
      </c>
      <c r="C37" s="48">
        <v>1440</v>
      </c>
      <c r="D37" s="8">
        <v>1440</v>
      </c>
      <c r="E37" s="9">
        <f t="shared" si="5"/>
        <v>100</v>
      </c>
      <c r="F37" s="15" t="s">
        <v>1</v>
      </c>
      <c r="G37" s="53" t="s">
        <v>1</v>
      </c>
      <c r="H37" s="71"/>
    </row>
    <row r="38" spans="1:8" s="40" customFormat="1" ht="15.75" customHeight="1">
      <c r="A38" s="2" t="s">
        <v>41</v>
      </c>
      <c r="B38" s="49" t="s">
        <v>10</v>
      </c>
      <c r="C38" s="50">
        <v>310</v>
      </c>
      <c r="D38" s="35">
        <v>310</v>
      </c>
      <c r="E38" s="9">
        <f t="shared" si="5"/>
        <v>100</v>
      </c>
      <c r="F38" s="14">
        <v>310</v>
      </c>
      <c r="G38" s="51">
        <f t="shared" si="3"/>
        <v>100</v>
      </c>
      <c r="H38" s="73"/>
    </row>
    <row r="39" spans="1:8" s="26" customFormat="1" ht="15" customHeight="1">
      <c r="A39" s="5" t="s">
        <v>42</v>
      </c>
      <c r="B39" s="47" t="s">
        <v>10</v>
      </c>
      <c r="C39" s="48">
        <v>1150</v>
      </c>
      <c r="D39" s="8">
        <v>1150</v>
      </c>
      <c r="E39" s="9">
        <f t="shared" si="5"/>
        <v>100</v>
      </c>
      <c r="F39" s="14">
        <v>1150</v>
      </c>
      <c r="G39" s="51">
        <f t="shared" si="3"/>
        <v>100</v>
      </c>
      <c r="H39" s="71"/>
    </row>
    <row r="40" spans="1:8" s="26" customFormat="1" ht="15" customHeight="1">
      <c r="A40" s="5" t="s">
        <v>105</v>
      </c>
      <c r="B40" s="47" t="s">
        <v>10</v>
      </c>
      <c r="C40" s="48">
        <v>1523</v>
      </c>
      <c r="D40" s="8">
        <v>1523</v>
      </c>
      <c r="E40" s="9">
        <f t="shared" si="5"/>
        <v>100</v>
      </c>
      <c r="F40" s="15" t="s">
        <v>1</v>
      </c>
      <c r="G40" s="53" t="s">
        <v>1</v>
      </c>
      <c r="H40" s="71"/>
    </row>
    <row r="41" spans="1:8" s="26" customFormat="1" ht="15" customHeight="1">
      <c r="A41" s="60" t="s">
        <v>124</v>
      </c>
      <c r="B41" s="61" t="s">
        <v>10</v>
      </c>
      <c r="C41" s="62">
        <v>480</v>
      </c>
      <c r="D41" s="63">
        <v>480</v>
      </c>
      <c r="E41" s="12">
        <f t="shared" si="5"/>
        <v>100</v>
      </c>
      <c r="F41" s="64" t="s">
        <v>1</v>
      </c>
      <c r="G41" s="65" t="s">
        <v>1</v>
      </c>
      <c r="H41" s="74"/>
    </row>
    <row r="42" spans="1:8" s="26" customFormat="1" ht="15" customHeight="1">
      <c r="A42" s="5" t="s">
        <v>43</v>
      </c>
      <c r="B42" s="47" t="s">
        <v>10</v>
      </c>
      <c r="C42" s="48">
        <v>1534</v>
      </c>
      <c r="D42" s="8">
        <v>1534</v>
      </c>
      <c r="E42" s="9">
        <f t="shared" si="5"/>
        <v>100</v>
      </c>
      <c r="F42" s="14">
        <v>1534</v>
      </c>
      <c r="G42" s="51">
        <f t="shared" si="3"/>
        <v>100</v>
      </c>
      <c r="H42" s="71"/>
    </row>
    <row r="43" spans="1:8" s="26" customFormat="1" ht="15" customHeight="1">
      <c r="A43" s="5" t="s">
        <v>106</v>
      </c>
      <c r="B43" s="47" t="s">
        <v>10</v>
      </c>
      <c r="C43" s="48">
        <v>15000</v>
      </c>
      <c r="D43" s="8">
        <v>15000</v>
      </c>
      <c r="E43" s="9">
        <f t="shared" si="5"/>
        <v>100</v>
      </c>
      <c r="F43" s="15" t="s">
        <v>1</v>
      </c>
      <c r="G43" s="53" t="s">
        <v>1</v>
      </c>
      <c r="H43" s="71"/>
    </row>
    <row r="44" spans="1:8" s="26" customFormat="1" ht="15" customHeight="1">
      <c r="A44" s="5" t="s">
        <v>44</v>
      </c>
      <c r="B44" s="47" t="s">
        <v>10</v>
      </c>
      <c r="C44" s="48">
        <v>5748</v>
      </c>
      <c r="D44" s="8">
        <v>5748</v>
      </c>
      <c r="E44" s="9">
        <f aca="true" t="shared" si="6" ref="E44:E53">+D44/C44*100</f>
        <v>100</v>
      </c>
      <c r="F44" s="14">
        <v>5748</v>
      </c>
      <c r="G44" s="51">
        <f t="shared" si="3"/>
        <v>100</v>
      </c>
      <c r="H44" s="71"/>
    </row>
    <row r="45" spans="1:8" s="26" customFormat="1" ht="15" customHeight="1">
      <c r="A45" s="2" t="s">
        <v>45</v>
      </c>
      <c r="B45" s="47" t="s">
        <v>10</v>
      </c>
      <c r="C45" s="48">
        <v>1517</v>
      </c>
      <c r="D45" s="8">
        <v>1517</v>
      </c>
      <c r="E45" s="9">
        <f t="shared" si="6"/>
        <v>100</v>
      </c>
      <c r="F45" s="14">
        <v>1517</v>
      </c>
      <c r="G45" s="51">
        <f t="shared" si="3"/>
        <v>100</v>
      </c>
      <c r="H45" s="71"/>
    </row>
    <row r="46" spans="1:8" s="26" customFormat="1" ht="15" customHeight="1">
      <c r="A46" s="2" t="s">
        <v>107</v>
      </c>
      <c r="B46" s="47" t="s">
        <v>10</v>
      </c>
      <c r="C46" s="48">
        <v>218</v>
      </c>
      <c r="D46" s="17">
        <v>218</v>
      </c>
      <c r="E46" s="9">
        <f t="shared" si="6"/>
        <v>100</v>
      </c>
      <c r="F46" s="14">
        <v>218</v>
      </c>
      <c r="G46" s="51">
        <f t="shared" si="3"/>
        <v>100</v>
      </c>
      <c r="H46" s="71"/>
    </row>
    <row r="47" spans="1:8" s="26" customFormat="1" ht="15" customHeight="1">
      <c r="A47" s="2" t="s">
        <v>108</v>
      </c>
      <c r="B47" s="47" t="s">
        <v>10</v>
      </c>
      <c r="C47" s="48">
        <v>2179</v>
      </c>
      <c r="D47" s="8">
        <v>2179</v>
      </c>
      <c r="E47" s="9">
        <f t="shared" si="6"/>
        <v>100</v>
      </c>
      <c r="F47" s="14">
        <v>2179</v>
      </c>
      <c r="G47" s="51">
        <f t="shared" si="3"/>
        <v>100</v>
      </c>
      <c r="H47" s="71"/>
    </row>
    <row r="48" spans="1:8" s="26" customFormat="1" ht="15" customHeight="1">
      <c r="A48" s="5" t="s">
        <v>46</v>
      </c>
      <c r="B48" s="47" t="s">
        <v>10</v>
      </c>
      <c r="C48" s="48">
        <v>4409</v>
      </c>
      <c r="D48" s="8">
        <v>4409</v>
      </c>
      <c r="E48" s="9">
        <f t="shared" si="6"/>
        <v>100</v>
      </c>
      <c r="F48" s="15" t="s">
        <v>1</v>
      </c>
      <c r="G48" s="53" t="s">
        <v>1</v>
      </c>
      <c r="H48" s="71"/>
    </row>
    <row r="49" spans="1:8" s="26" customFormat="1" ht="15" customHeight="1">
      <c r="A49" s="5" t="s">
        <v>47</v>
      </c>
      <c r="B49" s="47" t="s">
        <v>10</v>
      </c>
      <c r="C49" s="48">
        <v>864</v>
      </c>
      <c r="D49" s="8">
        <v>864</v>
      </c>
      <c r="E49" s="9">
        <f t="shared" si="6"/>
        <v>100</v>
      </c>
      <c r="F49" s="14">
        <v>864</v>
      </c>
      <c r="G49" s="51">
        <f t="shared" si="3"/>
        <v>100</v>
      </c>
      <c r="H49" s="71"/>
    </row>
    <row r="50" spans="1:8" s="26" customFormat="1" ht="15" customHeight="1">
      <c r="A50" s="5" t="s">
        <v>48</v>
      </c>
      <c r="B50" s="47" t="s">
        <v>10</v>
      </c>
      <c r="C50" s="48">
        <v>1505</v>
      </c>
      <c r="D50" s="8">
        <v>1505</v>
      </c>
      <c r="E50" s="9">
        <f t="shared" si="6"/>
        <v>100</v>
      </c>
      <c r="F50" s="14">
        <v>1505</v>
      </c>
      <c r="G50" s="51">
        <f t="shared" si="3"/>
        <v>100</v>
      </c>
      <c r="H50" s="71"/>
    </row>
    <row r="51" spans="1:8" s="26" customFormat="1" ht="15" customHeight="1">
      <c r="A51" s="5" t="s">
        <v>49</v>
      </c>
      <c r="B51" s="47" t="s">
        <v>10</v>
      </c>
      <c r="C51" s="48">
        <v>133</v>
      </c>
      <c r="D51" s="8">
        <v>133</v>
      </c>
      <c r="E51" s="9">
        <f t="shared" si="6"/>
        <v>100</v>
      </c>
      <c r="F51" s="14">
        <v>133</v>
      </c>
      <c r="G51" s="51">
        <f t="shared" si="3"/>
        <v>100</v>
      </c>
      <c r="H51" s="71"/>
    </row>
    <row r="52" spans="1:8" s="26" customFormat="1" ht="15" customHeight="1">
      <c r="A52" s="5" t="s">
        <v>50</v>
      </c>
      <c r="B52" s="47" t="s">
        <v>10</v>
      </c>
      <c r="C52" s="48">
        <v>644</v>
      </c>
      <c r="D52" s="8">
        <v>644</v>
      </c>
      <c r="E52" s="9">
        <f t="shared" si="6"/>
        <v>100</v>
      </c>
      <c r="F52" s="14">
        <v>644</v>
      </c>
      <c r="G52" s="51">
        <f t="shared" si="3"/>
        <v>100</v>
      </c>
      <c r="H52" s="71"/>
    </row>
    <row r="53" spans="1:8" s="26" customFormat="1" ht="15" customHeight="1">
      <c r="A53" s="5" t="s">
        <v>51</v>
      </c>
      <c r="B53" s="47" t="s">
        <v>10</v>
      </c>
      <c r="C53" s="48">
        <v>2245</v>
      </c>
      <c r="D53" s="8">
        <v>2245</v>
      </c>
      <c r="E53" s="9">
        <f t="shared" si="6"/>
        <v>100</v>
      </c>
      <c r="F53" s="15" t="s">
        <v>1</v>
      </c>
      <c r="G53" s="53" t="s">
        <v>1</v>
      </c>
      <c r="H53" s="71"/>
    </row>
    <row r="54" spans="1:8" s="26" customFormat="1" ht="15" customHeight="1">
      <c r="A54" s="5" t="s">
        <v>52</v>
      </c>
      <c r="B54" s="47" t="s">
        <v>10</v>
      </c>
      <c r="C54" s="48">
        <v>4080</v>
      </c>
      <c r="D54" s="8">
        <v>4080</v>
      </c>
      <c r="E54" s="9">
        <f>+D54/C54*100</f>
        <v>100</v>
      </c>
      <c r="F54" s="15" t="s">
        <v>1</v>
      </c>
      <c r="G54" s="53" t="s">
        <v>1</v>
      </c>
      <c r="H54" s="71"/>
    </row>
    <row r="55" spans="1:8" s="26" customFormat="1" ht="15" customHeight="1">
      <c r="A55" s="5" t="s">
        <v>53</v>
      </c>
      <c r="B55" s="47" t="s">
        <v>10</v>
      </c>
      <c r="C55" s="48">
        <v>1477</v>
      </c>
      <c r="D55" s="8">
        <v>1477</v>
      </c>
      <c r="E55" s="9">
        <f>+D55/C55*100</f>
        <v>100</v>
      </c>
      <c r="F55" s="14">
        <v>1477</v>
      </c>
      <c r="G55" s="51">
        <f t="shared" si="3"/>
        <v>100</v>
      </c>
      <c r="H55" s="71"/>
    </row>
    <row r="56" spans="1:8" s="26" customFormat="1" ht="15" customHeight="1">
      <c r="A56" s="5" t="s">
        <v>54</v>
      </c>
      <c r="B56" s="47" t="s">
        <v>10</v>
      </c>
      <c r="C56" s="48">
        <v>3624</v>
      </c>
      <c r="D56" s="8">
        <v>3624</v>
      </c>
      <c r="E56" s="9">
        <f>+D56/C56*100</f>
        <v>100</v>
      </c>
      <c r="F56" s="14">
        <v>3624</v>
      </c>
      <c r="G56" s="51">
        <f t="shared" si="3"/>
        <v>100</v>
      </c>
      <c r="H56" s="71"/>
    </row>
    <row r="57" spans="1:8" s="26" customFormat="1" ht="15" customHeight="1">
      <c r="A57" s="5" t="s">
        <v>55</v>
      </c>
      <c r="B57" s="47" t="s">
        <v>10</v>
      </c>
      <c r="C57" s="48">
        <v>0</v>
      </c>
      <c r="D57" s="31" t="s">
        <v>1</v>
      </c>
      <c r="E57" s="31" t="s">
        <v>1</v>
      </c>
      <c r="F57" s="31" t="s">
        <v>1</v>
      </c>
      <c r="G57" s="59" t="s">
        <v>1</v>
      </c>
      <c r="H57" s="75" t="s">
        <v>114</v>
      </c>
    </row>
    <row r="58" spans="1:8" s="26" customFormat="1" ht="15" customHeight="1">
      <c r="A58" s="5" t="s">
        <v>90</v>
      </c>
      <c r="B58" s="47" t="s">
        <v>10</v>
      </c>
      <c r="C58" s="48">
        <v>450</v>
      </c>
      <c r="D58" s="8">
        <v>450</v>
      </c>
      <c r="E58" s="9">
        <f>+D58/C58*100</f>
        <v>100</v>
      </c>
      <c r="F58" s="14">
        <v>450</v>
      </c>
      <c r="G58" s="51">
        <f t="shared" si="3"/>
        <v>100</v>
      </c>
      <c r="H58" s="71"/>
    </row>
    <row r="59" spans="1:8" s="26" customFormat="1" ht="15" customHeight="1">
      <c r="A59" s="5" t="s">
        <v>91</v>
      </c>
      <c r="B59" s="47" t="s">
        <v>10</v>
      </c>
      <c r="C59" s="48">
        <v>1280</v>
      </c>
      <c r="D59" s="8">
        <v>1280</v>
      </c>
      <c r="E59" s="9">
        <f>+D59/C59*100</f>
        <v>100</v>
      </c>
      <c r="F59" s="14">
        <v>1280</v>
      </c>
      <c r="G59" s="51">
        <f t="shared" si="3"/>
        <v>100</v>
      </c>
      <c r="H59" s="71"/>
    </row>
    <row r="60" spans="1:8" s="26" customFormat="1" ht="15" customHeight="1">
      <c r="A60" s="5" t="s">
        <v>109</v>
      </c>
      <c r="B60" s="47" t="s">
        <v>10</v>
      </c>
      <c r="C60" s="48">
        <v>6180</v>
      </c>
      <c r="D60" s="8">
        <v>6180</v>
      </c>
      <c r="E60" s="9">
        <f>+D60/C60*100</f>
        <v>100</v>
      </c>
      <c r="F60" s="15" t="s">
        <v>1</v>
      </c>
      <c r="G60" s="53" t="s">
        <v>1</v>
      </c>
      <c r="H60" s="71"/>
    </row>
    <row r="61" spans="1:8" s="26" customFormat="1" ht="15" customHeight="1">
      <c r="A61" s="5" t="s">
        <v>56</v>
      </c>
      <c r="B61" s="47" t="s">
        <v>10</v>
      </c>
      <c r="C61" s="48">
        <v>3362</v>
      </c>
      <c r="D61" s="14">
        <v>3362</v>
      </c>
      <c r="E61" s="9">
        <f>+D61/C61*100</f>
        <v>100</v>
      </c>
      <c r="F61" s="15" t="s">
        <v>1</v>
      </c>
      <c r="G61" s="53" t="s">
        <v>1</v>
      </c>
      <c r="H61" s="71"/>
    </row>
    <row r="62" spans="1:8" s="26" customFormat="1" ht="15" customHeight="1">
      <c r="A62" s="5" t="s">
        <v>127</v>
      </c>
      <c r="B62" s="47" t="s">
        <v>10</v>
      </c>
      <c r="C62" s="48" t="s">
        <v>10</v>
      </c>
      <c r="D62" s="8">
        <v>500</v>
      </c>
      <c r="E62" s="9"/>
      <c r="F62" s="15" t="s">
        <v>1</v>
      </c>
      <c r="G62" s="53" t="s">
        <v>1</v>
      </c>
      <c r="H62" s="71"/>
    </row>
    <row r="63" spans="1:8" s="26" customFormat="1" ht="15" customHeight="1">
      <c r="A63" s="5" t="s">
        <v>57</v>
      </c>
      <c r="B63" s="47" t="s">
        <v>10</v>
      </c>
      <c r="C63" s="48">
        <v>3876</v>
      </c>
      <c r="D63" s="8">
        <v>3876</v>
      </c>
      <c r="E63" s="9">
        <f aca="true" t="shared" si="7" ref="E63:E69">+D63/C63*100</f>
        <v>100</v>
      </c>
      <c r="F63" s="14">
        <v>3876</v>
      </c>
      <c r="G63" s="51">
        <f t="shared" si="3"/>
        <v>100</v>
      </c>
      <c r="H63" s="71"/>
    </row>
    <row r="64" spans="1:8" s="26" customFormat="1" ht="15" customHeight="1">
      <c r="A64" s="5" t="s">
        <v>92</v>
      </c>
      <c r="B64" s="47" t="s">
        <v>10</v>
      </c>
      <c r="C64" s="48">
        <v>1452</v>
      </c>
      <c r="D64" s="8">
        <v>1452</v>
      </c>
      <c r="E64" s="9">
        <f t="shared" si="7"/>
        <v>100</v>
      </c>
      <c r="F64" s="14">
        <v>1452</v>
      </c>
      <c r="G64" s="51">
        <f t="shared" si="3"/>
        <v>100</v>
      </c>
      <c r="H64" s="71"/>
    </row>
    <row r="65" spans="1:8" s="26" customFormat="1" ht="15" customHeight="1">
      <c r="A65" s="5" t="s">
        <v>93</v>
      </c>
      <c r="B65" s="47" t="s">
        <v>10</v>
      </c>
      <c r="C65" s="48">
        <v>3342</v>
      </c>
      <c r="D65" s="8">
        <v>3342</v>
      </c>
      <c r="E65" s="9">
        <f t="shared" si="7"/>
        <v>100</v>
      </c>
      <c r="F65" s="14">
        <v>3342</v>
      </c>
      <c r="G65" s="51">
        <f t="shared" si="3"/>
        <v>100</v>
      </c>
      <c r="H65" s="71"/>
    </row>
    <row r="66" spans="1:8" s="26" customFormat="1" ht="15" customHeight="1">
      <c r="A66" s="5" t="s">
        <v>94</v>
      </c>
      <c r="B66" s="47" t="s">
        <v>10</v>
      </c>
      <c r="C66" s="48">
        <v>16018</v>
      </c>
      <c r="D66" s="8">
        <v>16018</v>
      </c>
      <c r="E66" s="9">
        <f t="shared" si="7"/>
        <v>100</v>
      </c>
      <c r="F66" s="14">
        <v>16018</v>
      </c>
      <c r="G66" s="51">
        <f t="shared" si="3"/>
        <v>100</v>
      </c>
      <c r="H66" s="71"/>
    </row>
    <row r="67" spans="1:8" s="26" customFormat="1" ht="15" customHeight="1">
      <c r="A67" s="5" t="s">
        <v>59</v>
      </c>
      <c r="B67" s="47" t="s">
        <v>10</v>
      </c>
      <c r="C67" s="48">
        <v>1100</v>
      </c>
      <c r="D67" s="8">
        <v>1100</v>
      </c>
      <c r="E67" s="9">
        <f t="shared" si="7"/>
        <v>100</v>
      </c>
      <c r="F67" s="15" t="s">
        <v>1</v>
      </c>
      <c r="G67" s="53" t="s">
        <v>1</v>
      </c>
      <c r="H67" s="71"/>
    </row>
    <row r="68" spans="1:8" s="26" customFormat="1" ht="15" customHeight="1">
      <c r="A68" s="5" t="s">
        <v>111</v>
      </c>
      <c r="B68" s="47" t="s">
        <v>10</v>
      </c>
      <c r="C68" s="48">
        <v>3772</v>
      </c>
      <c r="D68" s="8">
        <v>3772</v>
      </c>
      <c r="E68" s="9">
        <f t="shared" si="7"/>
        <v>100</v>
      </c>
      <c r="F68" s="15" t="s">
        <v>1</v>
      </c>
      <c r="G68" s="53" t="s">
        <v>1</v>
      </c>
      <c r="H68" s="71"/>
    </row>
    <row r="69" spans="1:8" s="26" customFormat="1" ht="15" customHeight="1">
      <c r="A69" s="5" t="s">
        <v>104</v>
      </c>
      <c r="B69" s="47" t="s">
        <v>10</v>
      </c>
      <c r="C69" s="48">
        <v>2105</v>
      </c>
      <c r="D69" s="8">
        <v>2105</v>
      </c>
      <c r="E69" s="9">
        <f t="shared" si="7"/>
        <v>100</v>
      </c>
      <c r="F69" s="14">
        <v>2105</v>
      </c>
      <c r="G69" s="51">
        <f>+F69/C69*100</f>
        <v>100</v>
      </c>
      <c r="H69" s="71"/>
    </row>
    <row r="70" spans="1:8" s="26" customFormat="1" ht="15" customHeight="1">
      <c r="A70" s="5" t="s">
        <v>110</v>
      </c>
      <c r="B70" s="47" t="s">
        <v>10</v>
      </c>
      <c r="C70" s="48">
        <v>0</v>
      </c>
      <c r="D70" s="31" t="s">
        <v>1</v>
      </c>
      <c r="E70" s="31" t="s">
        <v>1</v>
      </c>
      <c r="F70" s="31" t="s">
        <v>1</v>
      </c>
      <c r="G70" s="59" t="s">
        <v>1</v>
      </c>
      <c r="H70" s="71"/>
    </row>
    <row r="71" spans="1:8" s="26" customFormat="1" ht="15" customHeight="1">
      <c r="A71" s="5" t="s">
        <v>58</v>
      </c>
      <c r="B71" s="47" t="s">
        <v>10</v>
      </c>
      <c r="C71" s="48">
        <v>0</v>
      </c>
      <c r="D71" s="31" t="s">
        <v>1</v>
      </c>
      <c r="E71" s="31" t="s">
        <v>1</v>
      </c>
      <c r="F71" s="31" t="s">
        <v>1</v>
      </c>
      <c r="G71" s="59" t="s">
        <v>1</v>
      </c>
      <c r="H71" s="71"/>
    </row>
    <row r="72" spans="1:8" s="26" customFormat="1" ht="15" customHeight="1">
      <c r="A72" s="5" t="s">
        <v>61</v>
      </c>
      <c r="B72" s="47" t="s">
        <v>10</v>
      </c>
      <c r="C72" s="48" t="s">
        <v>10</v>
      </c>
      <c r="D72" s="15" t="s">
        <v>1</v>
      </c>
      <c r="E72" s="15" t="s">
        <v>1</v>
      </c>
      <c r="F72" s="15" t="s">
        <v>1</v>
      </c>
      <c r="G72" s="53" t="s">
        <v>1</v>
      </c>
      <c r="H72" s="71"/>
    </row>
    <row r="73" spans="1:8" s="26" customFormat="1" ht="15" customHeight="1">
      <c r="A73" s="5" t="s">
        <v>112</v>
      </c>
      <c r="B73" s="47" t="s">
        <v>10</v>
      </c>
      <c r="C73" s="48" t="s">
        <v>10</v>
      </c>
      <c r="D73" s="15" t="s">
        <v>1</v>
      </c>
      <c r="E73" s="15" t="s">
        <v>1</v>
      </c>
      <c r="F73" s="15" t="s">
        <v>1</v>
      </c>
      <c r="G73" s="53" t="s">
        <v>1</v>
      </c>
      <c r="H73" s="71"/>
    </row>
    <row r="74" spans="1:8" ht="15" customHeight="1">
      <c r="A74" s="5" t="s">
        <v>116</v>
      </c>
      <c r="B74" s="32">
        <v>0</v>
      </c>
      <c r="C74" s="48">
        <v>96</v>
      </c>
      <c r="D74" s="8">
        <v>96</v>
      </c>
      <c r="E74" s="9">
        <f>+D74/C74*100</f>
        <v>100</v>
      </c>
      <c r="F74" s="14">
        <v>96</v>
      </c>
      <c r="G74" s="51">
        <f t="shared" si="3"/>
        <v>100</v>
      </c>
      <c r="H74" s="71"/>
    </row>
    <row r="75" spans="1:8" ht="15" customHeight="1">
      <c r="A75" s="5" t="s">
        <v>118</v>
      </c>
      <c r="B75" s="32">
        <v>0</v>
      </c>
      <c r="C75" s="48">
        <v>112</v>
      </c>
      <c r="D75" s="8">
        <v>112</v>
      </c>
      <c r="E75" s="9">
        <f>+D75/C75*100</f>
        <v>100</v>
      </c>
      <c r="F75" s="14">
        <v>112</v>
      </c>
      <c r="G75" s="51">
        <f>+F75/C75*100</f>
        <v>100</v>
      </c>
      <c r="H75" s="71"/>
    </row>
    <row r="76" spans="1:8" ht="15" customHeight="1">
      <c r="A76" s="5" t="s">
        <v>121</v>
      </c>
      <c r="B76" s="32">
        <v>0</v>
      </c>
      <c r="C76" s="48">
        <v>2292</v>
      </c>
      <c r="D76" s="8">
        <v>2292</v>
      </c>
      <c r="E76" s="9">
        <f>+D76/C76*100</f>
        <v>100</v>
      </c>
      <c r="F76" s="15" t="s">
        <v>1</v>
      </c>
      <c r="G76" s="53" t="s">
        <v>1</v>
      </c>
      <c r="H76" s="71"/>
    </row>
    <row r="77" spans="1:8" ht="15" customHeight="1">
      <c r="A77" s="5" t="s">
        <v>122</v>
      </c>
      <c r="B77" s="32">
        <v>0</v>
      </c>
      <c r="C77" s="48">
        <v>4906</v>
      </c>
      <c r="D77" s="8">
        <v>4906</v>
      </c>
      <c r="E77" s="9">
        <f>+D77/C77*100</f>
        <v>100</v>
      </c>
      <c r="F77" s="14">
        <v>4906</v>
      </c>
      <c r="G77" s="51">
        <f>+F77/C77*100</f>
        <v>100</v>
      </c>
      <c r="H77" s="71"/>
    </row>
    <row r="78" spans="1:8" ht="15" customHeight="1">
      <c r="A78" s="5" t="s">
        <v>131</v>
      </c>
      <c r="B78" s="32">
        <v>0</v>
      </c>
      <c r="C78" s="48">
        <v>950</v>
      </c>
      <c r="D78" s="15" t="s">
        <v>1</v>
      </c>
      <c r="E78" s="15" t="s">
        <v>1</v>
      </c>
      <c r="F78" s="15" t="s">
        <v>1</v>
      </c>
      <c r="G78" s="53" t="s">
        <v>1</v>
      </c>
      <c r="H78" s="71"/>
    </row>
    <row r="79" spans="1:8" ht="18" customHeight="1">
      <c r="A79" s="27" t="s">
        <v>15</v>
      </c>
      <c r="B79" s="78">
        <f>SUM(B15:B78)</f>
        <v>135000</v>
      </c>
      <c r="C79" s="38">
        <f>SUM(C15:C78)</f>
        <v>157697</v>
      </c>
      <c r="D79" s="29">
        <f>SUM(D16:D78)</f>
        <v>154247</v>
      </c>
      <c r="E79" s="11">
        <f>+D79/C79*100</f>
        <v>97.81226022054953</v>
      </c>
      <c r="F79" s="29">
        <f>SUM(F16:F78)</f>
        <v>83083</v>
      </c>
      <c r="G79" s="55">
        <f>+F79/C79*100</f>
        <v>52.68521278147333</v>
      </c>
      <c r="H79" s="69"/>
    </row>
    <row r="80" spans="1:8" ht="15.75" customHeight="1">
      <c r="A80" s="33" t="s">
        <v>3</v>
      </c>
      <c r="B80" s="47">
        <v>25000</v>
      </c>
      <c r="C80" s="48">
        <f>25000-C81-C82-C83-C84-C85-348</f>
        <v>0</v>
      </c>
      <c r="D80" s="34"/>
      <c r="E80" s="9"/>
      <c r="F80" s="8"/>
      <c r="G80" s="51"/>
      <c r="H80" s="71"/>
    </row>
    <row r="81" spans="1:8" s="26" customFormat="1" ht="15.75" customHeight="1">
      <c r="A81" s="5" t="s">
        <v>63</v>
      </c>
      <c r="B81" s="47" t="s">
        <v>10</v>
      </c>
      <c r="C81" s="48">
        <v>4192</v>
      </c>
      <c r="D81" s="35">
        <v>4192</v>
      </c>
      <c r="E81" s="9">
        <f aca="true" t="shared" si="8" ref="E81:E86">+D81/C81*100</f>
        <v>100</v>
      </c>
      <c r="F81" s="14">
        <v>4192</v>
      </c>
      <c r="G81" s="51">
        <f aca="true" t="shared" si="9" ref="G81:G86">+F81/C81*100</f>
        <v>100</v>
      </c>
      <c r="H81" s="71"/>
    </row>
    <row r="82" spans="1:8" s="26" customFormat="1" ht="15.75" customHeight="1">
      <c r="A82" s="5" t="s">
        <v>65</v>
      </c>
      <c r="B82" s="47" t="s">
        <v>10</v>
      </c>
      <c r="C82" s="48">
        <v>7200</v>
      </c>
      <c r="D82" s="35">
        <v>7200</v>
      </c>
      <c r="E82" s="9">
        <f t="shared" si="8"/>
        <v>100</v>
      </c>
      <c r="F82" s="14">
        <v>7200</v>
      </c>
      <c r="G82" s="51">
        <f t="shared" si="9"/>
        <v>100</v>
      </c>
      <c r="H82" s="71"/>
    </row>
    <row r="83" spans="1:8" s="26" customFormat="1" ht="15.75" customHeight="1">
      <c r="A83" s="5" t="s">
        <v>115</v>
      </c>
      <c r="B83" s="47" t="s">
        <v>10</v>
      </c>
      <c r="C83" s="48">
        <v>4780</v>
      </c>
      <c r="D83" s="35">
        <v>4780</v>
      </c>
      <c r="E83" s="9">
        <f t="shared" si="8"/>
        <v>100</v>
      </c>
      <c r="F83" s="14">
        <v>4780</v>
      </c>
      <c r="G83" s="51">
        <f t="shared" si="9"/>
        <v>100</v>
      </c>
      <c r="H83" s="71"/>
    </row>
    <row r="84" spans="1:8" s="26" customFormat="1" ht="15.75" customHeight="1">
      <c r="A84" s="5" t="s">
        <v>123</v>
      </c>
      <c r="B84" s="47" t="s">
        <v>10</v>
      </c>
      <c r="C84" s="48">
        <v>4500</v>
      </c>
      <c r="D84" s="35">
        <v>4500</v>
      </c>
      <c r="E84" s="9">
        <f t="shared" si="8"/>
        <v>100</v>
      </c>
      <c r="F84" s="14">
        <v>4500</v>
      </c>
      <c r="G84" s="51">
        <f t="shared" si="9"/>
        <v>100</v>
      </c>
      <c r="H84" s="71"/>
    </row>
    <row r="85" spans="1:8" s="26" customFormat="1" ht="15.75" customHeight="1">
      <c r="A85" s="5" t="s">
        <v>64</v>
      </c>
      <c r="B85" s="47" t="s">
        <v>10</v>
      </c>
      <c r="C85" s="48">
        <v>3980</v>
      </c>
      <c r="D85" s="35">
        <v>3980</v>
      </c>
      <c r="E85" s="9">
        <f t="shared" si="8"/>
        <v>100</v>
      </c>
      <c r="F85" s="14">
        <v>3980</v>
      </c>
      <c r="G85" s="51">
        <f t="shared" si="9"/>
        <v>100</v>
      </c>
      <c r="H85" s="71"/>
    </row>
    <row r="86" spans="1:8" s="26" customFormat="1" ht="15.75" customHeight="1">
      <c r="A86" s="36" t="s">
        <v>11</v>
      </c>
      <c r="B86" s="78">
        <f>SUM(B80:B85)</f>
        <v>25000</v>
      </c>
      <c r="C86" s="38">
        <f>SUM(C80:C85)</f>
        <v>24652</v>
      </c>
      <c r="D86" s="37">
        <f>SUM(D81:D85)</f>
        <v>24652</v>
      </c>
      <c r="E86" s="13">
        <f t="shared" si="8"/>
        <v>100</v>
      </c>
      <c r="F86" s="66">
        <f>SUM(F81:F85)</f>
        <v>24652</v>
      </c>
      <c r="G86" s="52">
        <f t="shared" si="9"/>
        <v>100</v>
      </c>
      <c r="H86" s="69"/>
    </row>
    <row r="87" spans="1:8" ht="15.75" customHeight="1">
      <c r="A87" s="33" t="s">
        <v>4</v>
      </c>
      <c r="B87" s="47">
        <v>10000</v>
      </c>
      <c r="C87" s="48">
        <v>1788</v>
      </c>
      <c r="D87" s="34"/>
      <c r="E87" s="9"/>
      <c r="F87" s="8"/>
      <c r="G87" s="51"/>
      <c r="H87" s="71"/>
    </row>
    <row r="88" spans="1:8" s="26" customFormat="1" ht="15.75" customHeight="1">
      <c r="A88" s="5" t="s">
        <v>66</v>
      </c>
      <c r="B88" s="47" t="s">
        <v>10</v>
      </c>
      <c r="C88" s="48" t="s">
        <v>10</v>
      </c>
      <c r="D88" s="8">
        <f>3683+2763</f>
        <v>6446</v>
      </c>
      <c r="E88" s="9"/>
      <c r="F88" s="15" t="s">
        <v>1</v>
      </c>
      <c r="G88" s="53" t="s">
        <v>1</v>
      </c>
      <c r="H88" s="71" t="s">
        <v>128</v>
      </c>
    </row>
    <row r="89" spans="1:8" s="26" customFormat="1" ht="15.75" customHeight="1">
      <c r="A89" s="5" t="s">
        <v>67</v>
      </c>
      <c r="B89" s="47" t="s">
        <v>10</v>
      </c>
      <c r="C89" s="48">
        <v>2460</v>
      </c>
      <c r="D89" s="8">
        <v>2460</v>
      </c>
      <c r="E89" s="9">
        <f>+D89/C89*100</f>
        <v>100</v>
      </c>
      <c r="F89" s="14">
        <v>2460</v>
      </c>
      <c r="G89" s="51">
        <f>+F89/C89*100</f>
        <v>100</v>
      </c>
      <c r="H89" s="71"/>
    </row>
    <row r="90" spans="1:8" s="26" customFormat="1" ht="15.75" customHeight="1">
      <c r="A90" s="5" t="s">
        <v>68</v>
      </c>
      <c r="B90" s="47" t="s">
        <v>10</v>
      </c>
      <c r="C90" s="48">
        <v>2700</v>
      </c>
      <c r="D90" s="8">
        <v>2700</v>
      </c>
      <c r="E90" s="9">
        <f>+D90/C90*100</f>
        <v>100</v>
      </c>
      <c r="F90" s="14">
        <v>2700</v>
      </c>
      <c r="G90" s="51">
        <f>+F90/C90*100</f>
        <v>100</v>
      </c>
      <c r="H90" s="71"/>
    </row>
    <row r="91" spans="1:8" s="26" customFormat="1" ht="15.75" customHeight="1">
      <c r="A91" s="5" t="s">
        <v>69</v>
      </c>
      <c r="B91" s="47" t="s">
        <v>10</v>
      </c>
      <c r="C91" s="48">
        <v>1320</v>
      </c>
      <c r="D91" s="8">
        <v>1320</v>
      </c>
      <c r="E91" s="9">
        <f>+D91/C91*100</f>
        <v>100</v>
      </c>
      <c r="F91" s="14">
        <v>1320</v>
      </c>
      <c r="G91" s="51">
        <f>+F91/C91*100</f>
        <v>100</v>
      </c>
      <c r="H91" s="71"/>
    </row>
    <row r="92" spans="1:8" s="26" customFormat="1" ht="15.75" customHeight="1">
      <c r="A92" s="5" t="s">
        <v>70</v>
      </c>
      <c r="B92" s="47" t="s">
        <v>10</v>
      </c>
      <c r="C92" s="48">
        <v>1732</v>
      </c>
      <c r="D92" s="8">
        <v>1732</v>
      </c>
      <c r="E92" s="9">
        <f>+D92/C92*100</f>
        <v>100</v>
      </c>
      <c r="F92" s="14">
        <v>1732</v>
      </c>
      <c r="G92" s="51">
        <f>+F92/C92*100</f>
        <v>100</v>
      </c>
      <c r="H92" s="71"/>
    </row>
    <row r="93" spans="1:8" s="40" customFormat="1" ht="15.75" customHeight="1">
      <c r="A93" s="7" t="s">
        <v>88</v>
      </c>
      <c r="B93" s="78">
        <f>SUM(B87:B92)</f>
        <v>10000</v>
      </c>
      <c r="C93" s="38">
        <f>SUM(C87:C92)</f>
        <v>10000</v>
      </c>
      <c r="D93" s="37">
        <f>SUM(D88:D92)</f>
        <v>14658</v>
      </c>
      <c r="E93" s="13">
        <f>+D93/C93*100</f>
        <v>146.58</v>
      </c>
      <c r="F93" s="37">
        <f>SUM(F88:F92)</f>
        <v>8212</v>
      </c>
      <c r="G93" s="52">
        <f>+F93/C93*100</f>
        <v>82.12</v>
      </c>
      <c r="H93" s="76"/>
    </row>
    <row r="94" spans="1:8" ht="15.75" customHeight="1">
      <c r="A94" s="41" t="s">
        <v>12</v>
      </c>
      <c r="B94" s="20">
        <v>10000</v>
      </c>
      <c r="C94" s="21">
        <f>10000-C95-C96+4916</f>
        <v>0</v>
      </c>
      <c r="D94" s="34"/>
      <c r="E94" s="9"/>
      <c r="F94" s="8"/>
      <c r="G94" s="51"/>
      <c r="H94" s="77"/>
    </row>
    <row r="95" spans="1:8" s="26" customFormat="1" ht="15.75" customHeight="1">
      <c r="A95" s="5" t="s">
        <v>71</v>
      </c>
      <c r="B95" s="47" t="s">
        <v>10</v>
      </c>
      <c r="C95" s="48">
        <v>2988</v>
      </c>
      <c r="D95" s="35">
        <v>2988</v>
      </c>
      <c r="E95" s="9">
        <f>+D95/C95*100</f>
        <v>100</v>
      </c>
      <c r="F95" s="14">
        <v>2988</v>
      </c>
      <c r="G95" s="51">
        <f>+F95/C95*100</f>
        <v>100</v>
      </c>
      <c r="H95" s="71"/>
    </row>
    <row r="96" spans="1:8" s="26" customFormat="1" ht="15.75" customHeight="1">
      <c r="A96" s="5" t="s">
        <v>72</v>
      </c>
      <c r="B96" s="47" t="s">
        <v>10</v>
      </c>
      <c r="C96" s="48">
        <v>11928</v>
      </c>
      <c r="D96" s="35">
        <v>11928</v>
      </c>
      <c r="E96" s="9">
        <f>+D96/C96*100</f>
        <v>100</v>
      </c>
      <c r="F96" s="14">
        <v>11928</v>
      </c>
      <c r="G96" s="51">
        <f>+F96/C96*100</f>
        <v>100</v>
      </c>
      <c r="H96" s="71"/>
    </row>
    <row r="97" spans="1:8" s="40" customFormat="1" ht="15.75" customHeight="1">
      <c r="A97" s="7" t="s">
        <v>89</v>
      </c>
      <c r="B97" s="78">
        <f>SUM(B94:B96)</f>
        <v>10000</v>
      </c>
      <c r="C97" s="38">
        <f>SUM(C94:C96)</f>
        <v>14916</v>
      </c>
      <c r="D97" s="37">
        <f>SUM(D95:D96)</f>
        <v>14916</v>
      </c>
      <c r="E97" s="13">
        <f>+D97/C97*100</f>
        <v>100</v>
      </c>
      <c r="F97" s="37">
        <f>SUM(F95:F96)</f>
        <v>14916</v>
      </c>
      <c r="G97" s="52">
        <f>+F97/C97*100</f>
        <v>100</v>
      </c>
      <c r="H97" s="76"/>
    </row>
    <row r="98" spans="1:8" ht="18.75" customHeight="1">
      <c r="A98" s="79" t="s">
        <v>13</v>
      </c>
      <c r="B98" s="28">
        <f>+B79+B86+B93+B97</f>
        <v>180000</v>
      </c>
      <c r="C98" s="29">
        <f>+C79+C86+C93+C97</f>
        <v>207265</v>
      </c>
      <c r="D98" s="29">
        <f>+D79+D86+D93+D97</f>
        <v>208473</v>
      </c>
      <c r="E98" s="80">
        <f>+D98/C98*100</f>
        <v>100.58282874580851</v>
      </c>
      <c r="F98" s="29">
        <f>+F79+F86+F93+F97</f>
        <v>130863</v>
      </c>
      <c r="G98" s="81">
        <f>+F98/C98*100</f>
        <v>63.13801172412129</v>
      </c>
      <c r="H98" s="69"/>
    </row>
    <row r="99" spans="1:8" ht="18.75" customHeight="1">
      <c r="A99" s="82" t="s">
        <v>14</v>
      </c>
      <c r="B99" s="28">
        <v>20000</v>
      </c>
      <c r="C99" s="29">
        <f>20000+45-862-96-112-3336-4916-762-2292-4906-599-2164+5000</f>
        <v>5000</v>
      </c>
      <c r="D99" s="83"/>
      <c r="E99" s="80"/>
      <c r="F99" s="57"/>
      <c r="G99" s="81"/>
      <c r="H99" s="69"/>
    </row>
    <row r="100" spans="1:8" ht="15.75" customHeight="1">
      <c r="A100" s="33" t="s">
        <v>16</v>
      </c>
      <c r="B100" s="47">
        <v>200000</v>
      </c>
      <c r="C100" s="48">
        <f>200000-SUM(C101:C116)+230</f>
        <v>66</v>
      </c>
      <c r="D100" s="34"/>
      <c r="E100" s="9"/>
      <c r="F100" s="8"/>
      <c r="G100" s="51"/>
      <c r="H100" s="71"/>
    </row>
    <row r="101" spans="1:8" s="26" customFormat="1" ht="15.75" customHeight="1">
      <c r="A101" s="5" t="s">
        <v>84</v>
      </c>
      <c r="B101" s="47" t="s">
        <v>10</v>
      </c>
      <c r="C101" s="8">
        <f>1440+33500</f>
        <v>34940</v>
      </c>
      <c r="D101" s="8">
        <f>1440+33500</f>
        <v>34940</v>
      </c>
      <c r="E101" s="9">
        <f>+D101/C101*100</f>
        <v>100</v>
      </c>
      <c r="F101" s="14">
        <v>1440</v>
      </c>
      <c r="G101" s="51">
        <f>+F101/C101*100</f>
        <v>4.12135088723526</v>
      </c>
      <c r="H101" s="71"/>
    </row>
    <row r="102" spans="1:8" s="26" customFormat="1" ht="15.75" customHeight="1">
      <c r="A102" s="5" t="s">
        <v>83</v>
      </c>
      <c r="B102" s="47" t="s">
        <v>10</v>
      </c>
      <c r="C102" s="8">
        <f>558+7100</f>
        <v>7658</v>
      </c>
      <c r="D102" s="35">
        <f>558+7100</f>
        <v>7658</v>
      </c>
      <c r="E102" s="9">
        <f>+D102/C102*100</f>
        <v>100</v>
      </c>
      <c r="F102" s="14">
        <f>558+7100</f>
        <v>7658</v>
      </c>
      <c r="G102" s="51">
        <f>+F102/C102*100</f>
        <v>100</v>
      </c>
      <c r="H102" s="71"/>
    </row>
    <row r="103" spans="1:8" s="26" customFormat="1" ht="15.75" customHeight="1">
      <c r="A103" s="5" t="s">
        <v>96</v>
      </c>
      <c r="B103" s="47" t="s">
        <v>10</v>
      </c>
      <c r="C103" s="8">
        <v>6100</v>
      </c>
      <c r="D103" s="35">
        <v>6100</v>
      </c>
      <c r="E103" s="9">
        <f>+D103/C103*100</f>
        <v>100</v>
      </c>
      <c r="F103" s="15" t="s">
        <v>1</v>
      </c>
      <c r="G103" s="53" t="s">
        <v>1</v>
      </c>
      <c r="H103" s="71"/>
    </row>
    <row r="104" spans="1:8" s="26" customFormat="1" ht="15.75" customHeight="1">
      <c r="A104" s="5" t="s">
        <v>95</v>
      </c>
      <c r="B104" s="47" t="s">
        <v>10</v>
      </c>
      <c r="C104" s="8">
        <v>2270</v>
      </c>
      <c r="D104" s="35">
        <v>2270</v>
      </c>
      <c r="E104" s="9">
        <f>+D104/C104*100</f>
        <v>100</v>
      </c>
      <c r="F104" s="15" t="s">
        <v>1</v>
      </c>
      <c r="G104" s="53" t="s">
        <v>1</v>
      </c>
      <c r="H104" s="71"/>
    </row>
    <row r="105" spans="1:8" s="26" customFormat="1" ht="15.75" customHeight="1">
      <c r="A105" s="5" t="s">
        <v>74</v>
      </c>
      <c r="B105" s="47" t="s">
        <v>10</v>
      </c>
      <c r="C105" s="8">
        <v>418</v>
      </c>
      <c r="D105" s="35">
        <v>418</v>
      </c>
      <c r="E105" s="9">
        <f>+D105/C105*100</f>
        <v>100</v>
      </c>
      <c r="F105" s="14">
        <v>418</v>
      </c>
      <c r="G105" s="51">
        <f>+F105/C105*100</f>
        <v>100</v>
      </c>
      <c r="H105" s="71"/>
    </row>
    <row r="106" spans="1:8" s="26" customFormat="1" ht="15.75" customHeight="1">
      <c r="A106" s="5" t="s">
        <v>75</v>
      </c>
      <c r="B106" s="47" t="s">
        <v>10</v>
      </c>
      <c r="C106" s="8">
        <v>3624</v>
      </c>
      <c r="D106" s="35">
        <v>3624</v>
      </c>
      <c r="E106" s="9">
        <f aca="true" t="shared" si="10" ref="E106:E115">+D106/C106*100</f>
        <v>100</v>
      </c>
      <c r="F106" s="15" t="s">
        <v>1</v>
      </c>
      <c r="G106" s="53" t="s">
        <v>1</v>
      </c>
      <c r="H106" s="71"/>
    </row>
    <row r="107" spans="1:8" s="26" customFormat="1" ht="15.75" customHeight="1">
      <c r="A107" s="5" t="s">
        <v>76</v>
      </c>
      <c r="B107" s="47" t="s">
        <v>10</v>
      </c>
      <c r="C107" s="8">
        <v>6900</v>
      </c>
      <c r="D107" s="35">
        <v>6900</v>
      </c>
      <c r="E107" s="9">
        <f t="shared" si="10"/>
        <v>100</v>
      </c>
      <c r="F107" s="15" t="s">
        <v>1</v>
      </c>
      <c r="G107" s="53" t="s">
        <v>1</v>
      </c>
      <c r="H107" s="71"/>
    </row>
    <row r="108" spans="1:8" s="40" customFormat="1" ht="15.75" customHeight="1">
      <c r="A108" s="2" t="s">
        <v>77</v>
      </c>
      <c r="B108" s="49" t="s">
        <v>10</v>
      </c>
      <c r="C108" s="35">
        <v>7334</v>
      </c>
      <c r="D108" s="35">
        <v>7334</v>
      </c>
      <c r="E108" s="9">
        <f t="shared" si="10"/>
        <v>100</v>
      </c>
      <c r="F108" s="15" t="s">
        <v>1</v>
      </c>
      <c r="G108" s="53" t="s">
        <v>1</v>
      </c>
      <c r="H108" s="73"/>
    </row>
    <row r="109" spans="1:8" s="26" customFormat="1" ht="15.75" customHeight="1">
      <c r="A109" s="5" t="s">
        <v>78</v>
      </c>
      <c r="B109" s="47" t="s">
        <v>10</v>
      </c>
      <c r="C109" s="8">
        <v>10000</v>
      </c>
      <c r="D109" s="35">
        <v>10000</v>
      </c>
      <c r="E109" s="9">
        <f t="shared" si="10"/>
        <v>100</v>
      </c>
      <c r="F109" s="15" t="s">
        <v>1</v>
      </c>
      <c r="G109" s="53" t="s">
        <v>1</v>
      </c>
      <c r="H109" s="71"/>
    </row>
    <row r="110" spans="1:8" s="26" customFormat="1" ht="15.75" customHeight="1">
      <c r="A110" s="5" t="s">
        <v>79</v>
      </c>
      <c r="B110" s="47" t="s">
        <v>10</v>
      </c>
      <c r="C110" s="8">
        <v>25000</v>
      </c>
      <c r="D110" s="35">
        <v>25000</v>
      </c>
      <c r="E110" s="9">
        <f t="shared" si="10"/>
        <v>100</v>
      </c>
      <c r="F110" s="15" t="s">
        <v>1</v>
      </c>
      <c r="G110" s="53" t="s">
        <v>1</v>
      </c>
      <c r="H110" s="71"/>
    </row>
    <row r="111" spans="1:8" s="26" customFormat="1" ht="15.75" customHeight="1">
      <c r="A111" s="5" t="s">
        <v>80</v>
      </c>
      <c r="B111" s="47" t="s">
        <v>10</v>
      </c>
      <c r="C111" s="8">
        <f>1056+28798</f>
        <v>29854</v>
      </c>
      <c r="D111" s="14">
        <f>1056+28798</f>
        <v>29854</v>
      </c>
      <c r="E111" s="9">
        <f t="shared" si="10"/>
        <v>100</v>
      </c>
      <c r="F111" s="14">
        <v>29854</v>
      </c>
      <c r="G111" s="51">
        <f>+F111/C111*100</f>
        <v>100</v>
      </c>
      <c r="H111" s="71"/>
    </row>
    <row r="112" spans="1:8" s="26" customFormat="1" ht="15.75" customHeight="1">
      <c r="A112" s="5" t="s">
        <v>81</v>
      </c>
      <c r="B112" s="47" t="s">
        <v>10</v>
      </c>
      <c r="C112" s="8">
        <v>26069</v>
      </c>
      <c r="D112" s="35">
        <v>26069</v>
      </c>
      <c r="E112" s="9">
        <f t="shared" si="10"/>
        <v>100</v>
      </c>
      <c r="F112" s="15" t="s">
        <v>1</v>
      </c>
      <c r="G112" s="53" t="s">
        <v>1</v>
      </c>
      <c r="H112" s="71"/>
    </row>
    <row r="113" spans="1:8" s="26" customFormat="1" ht="15.75" customHeight="1">
      <c r="A113" s="5" t="s">
        <v>82</v>
      </c>
      <c r="B113" s="47" t="s">
        <v>10</v>
      </c>
      <c r="C113" s="8">
        <v>25456</v>
      </c>
      <c r="D113" s="35">
        <v>25446</v>
      </c>
      <c r="E113" s="9">
        <f t="shared" si="10"/>
        <v>99.96071653048398</v>
      </c>
      <c r="F113" s="15" t="s">
        <v>1</v>
      </c>
      <c r="G113" s="53" t="s">
        <v>1</v>
      </c>
      <c r="H113" s="71"/>
    </row>
    <row r="114" spans="1:8" s="26" customFormat="1" ht="15.75" customHeight="1">
      <c r="A114" s="1" t="s">
        <v>129</v>
      </c>
      <c r="B114" s="47" t="s">
        <v>10</v>
      </c>
      <c r="C114" s="8">
        <v>10399</v>
      </c>
      <c r="D114" s="35">
        <f>420+9979</f>
        <v>10399</v>
      </c>
      <c r="E114" s="9">
        <f t="shared" si="10"/>
        <v>100</v>
      </c>
      <c r="F114" s="14">
        <v>420</v>
      </c>
      <c r="G114" s="51">
        <f>+F114/C114*100</f>
        <v>4.038849889412443</v>
      </c>
      <c r="H114" s="71"/>
    </row>
    <row r="115" spans="1:8" s="26" customFormat="1" ht="15.75" customHeight="1">
      <c r="A115" s="5" t="s">
        <v>73</v>
      </c>
      <c r="B115" s="47" t="s">
        <v>10</v>
      </c>
      <c r="C115" s="8">
        <v>4142</v>
      </c>
      <c r="D115" s="35">
        <v>4142</v>
      </c>
      <c r="E115" s="9">
        <f t="shared" si="10"/>
        <v>100</v>
      </c>
      <c r="F115" s="15" t="s">
        <v>1</v>
      </c>
      <c r="G115" s="53" t="s">
        <v>1</v>
      </c>
      <c r="H115" s="18"/>
    </row>
    <row r="116" spans="1:8" s="26" customFormat="1" ht="15.75" customHeight="1">
      <c r="A116" s="5" t="s">
        <v>85</v>
      </c>
      <c r="B116" s="47" t="s">
        <v>10</v>
      </c>
      <c r="C116" s="50" t="s">
        <v>10</v>
      </c>
      <c r="D116" s="15" t="s">
        <v>1</v>
      </c>
      <c r="E116" s="15" t="s">
        <v>1</v>
      </c>
      <c r="F116" s="15" t="s">
        <v>1</v>
      </c>
      <c r="G116" s="53" t="s">
        <v>1</v>
      </c>
      <c r="H116" s="18"/>
    </row>
    <row r="117" spans="1:8" s="40" customFormat="1" ht="15.75" customHeight="1">
      <c r="A117" s="7" t="s">
        <v>86</v>
      </c>
      <c r="B117" s="78">
        <f>SUM(B100:B116)</f>
        <v>200000</v>
      </c>
      <c r="C117" s="37">
        <f>SUM(C100:C116)</f>
        <v>200230</v>
      </c>
      <c r="D117" s="37">
        <f>SUM(D101:D116)</f>
        <v>200154</v>
      </c>
      <c r="E117" s="13">
        <f>+D117/C117*100</f>
        <v>99.96204364980272</v>
      </c>
      <c r="F117" s="37">
        <f>SUM(F101:F116)</f>
        <v>39790</v>
      </c>
      <c r="G117" s="52">
        <f>+F117/C117*100</f>
        <v>19.872147030914448</v>
      </c>
      <c r="H117" s="39"/>
    </row>
    <row r="118" spans="1:8" s="86" customFormat="1" ht="18.75" customHeight="1">
      <c r="A118" s="7" t="s">
        <v>87</v>
      </c>
      <c r="B118" s="78">
        <f>+B14+B98+B99+B117</f>
        <v>414445</v>
      </c>
      <c r="C118" s="38">
        <f>+C14+C98+C99+C117</f>
        <v>429137</v>
      </c>
      <c r="D118" s="38">
        <f>+D14+D98+D99+D117</f>
        <v>425269</v>
      </c>
      <c r="E118" s="84">
        <f>+D118/C118*100</f>
        <v>99.09865614011376</v>
      </c>
      <c r="F118" s="38">
        <f>+F14+F98+F99+F117</f>
        <v>187295</v>
      </c>
      <c r="G118" s="85">
        <f>+F118/C118*100</f>
        <v>43.64457038195262</v>
      </c>
      <c r="H118" s="39"/>
    </row>
    <row r="119" ht="12.75">
      <c r="H119" s="44"/>
    </row>
    <row r="120" ht="12.75">
      <c r="H120" s="44"/>
    </row>
    <row r="121" ht="12.75">
      <c r="H121" s="44"/>
    </row>
    <row r="122" ht="12.75">
      <c r="H122" s="44"/>
    </row>
    <row r="123" ht="12.75">
      <c r="H123" s="44"/>
    </row>
    <row r="124" ht="12.75">
      <c r="H124" s="44"/>
    </row>
    <row r="125" ht="12.75">
      <c r="H125" s="44"/>
    </row>
    <row r="126" ht="12.75">
      <c r="H126" s="44"/>
    </row>
    <row r="127" ht="12.75">
      <c r="H127" s="44"/>
    </row>
    <row r="128" ht="12.75">
      <c r="H128" s="44"/>
    </row>
    <row r="129" ht="12.75">
      <c r="H129" s="44"/>
    </row>
    <row r="130" ht="12.75">
      <c r="H130" s="44"/>
    </row>
    <row r="131" ht="12.75">
      <c r="H131" s="44"/>
    </row>
    <row r="132" ht="12.75">
      <c r="H132" s="44"/>
    </row>
    <row r="133" ht="12.75">
      <c r="H133" s="44"/>
    </row>
    <row r="134" ht="12.75">
      <c r="H134" s="44"/>
    </row>
    <row r="135" ht="12.75">
      <c r="H135" s="44"/>
    </row>
    <row r="136" ht="12.75">
      <c r="H136" s="44"/>
    </row>
    <row r="137" ht="12.75">
      <c r="H137" s="44"/>
    </row>
    <row r="138" ht="12.75">
      <c r="H138" s="44"/>
    </row>
    <row r="139" ht="12.75">
      <c r="H139" s="44"/>
    </row>
    <row r="140" ht="12.75">
      <c r="H140" s="44"/>
    </row>
    <row r="141" ht="12.75">
      <c r="H141" s="44"/>
    </row>
    <row r="142" ht="12.75">
      <c r="H142" s="44"/>
    </row>
    <row r="143" ht="12.75">
      <c r="H143" s="44"/>
    </row>
    <row r="144" ht="12.75">
      <c r="H144" s="44"/>
    </row>
    <row r="145" ht="12.75">
      <c r="H145" s="44"/>
    </row>
    <row r="146" ht="12.75">
      <c r="H146" s="44"/>
    </row>
    <row r="147" ht="12.75">
      <c r="H147" s="44"/>
    </row>
    <row r="148" ht="12.75">
      <c r="H148" s="44"/>
    </row>
    <row r="149" ht="12.75">
      <c r="H149" s="44"/>
    </row>
    <row r="150" ht="12.75">
      <c r="H150" s="44"/>
    </row>
    <row r="151" ht="12.75">
      <c r="H151" s="44"/>
    </row>
    <row r="152" ht="12.75">
      <c r="H152" s="44"/>
    </row>
    <row r="153" ht="12.75">
      <c r="H153" s="44"/>
    </row>
    <row r="154" ht="12.75">
      <c r="H154" s="44"/>
    </row>
    <row r="155" ht="12.75">
      <c r="H155" s="44"/>
    </row>
    <row r="156" ht="12.75">
      <c r="H156" s="44"/>
    </row>
    <row r="157" ht="12.75">
      <c r="H157" s="44"/>
    </row>
    <row r="158" ht="12.75">
      <c r="H158" s="44"/>
    </row>
    <row r="159" ht="12.75">
      <c r="H159" s="44"/>
    </row>
    <row r="160" ht="12.75">
      <c r="H160" s="44"/>
    </row>
    <row r="161" ht="12.75">
      <c r="H161" s="44"/>
    </row>
    <row r="162" ht="12.75">
      <c r="H162" s="44"/>
    </row>
    <row r="163" ht="12.75">
      <c r="H163" s="44"/>
    </row>
    <row r="164" ht="12.75">
      <c r="H164" s="44"/>
    </row>
    <row r="165" ht="12.75">
      <c r="H165" s="44"/>
    </row>
    <row r="166" ht="12.75">
      <c r="H166" s="44"/>
    </row>
    <row r="167" ht="12.75">
      <c r="H167" s="44"/>
    </row>
    <row r="168" ht="12.75">
      <c r="H168" s="44"/>
    </row>
    <row r="169" ht="12.75">
      <c r="H169" s="44"/>
    </row>
    <row r="170" ht="12.75">
      <c r="H170" s="44"/>
    </row>
    <row r="171" ht="12.75">
      <c r="H171" s="44"/>
    </row>
    <row r="172" ht="12.75">
      <c r="H172" s="44"/>
    </row>
    <row r="173" ht="12.75">
      <c r="H173" s="44"/>
    </row>
    <row r="174" ht="12.75">
      <c r="H174" s="44"/>
    </row>
    <row r="175" ht="12.75">
      <c r="H175" s="44"/>
    </row>
    <row r="176" ht="12.75">
      <c r="H176" s="44"/>
    </row>
    <row r="177" ht="12.75">
      <c r="H177" s="44"/>
    </row>
    <row r="178" ht="12.75">
      <c r="H178" s="44"/>
    </row>
    <row r="179" ht="12.75">
      <c r="H179" s="44"/>
    </row>
    <row r="180" ht="12.75">
      <c r="H180" s="44"/>
    </row>
    <row r="181" ht="12.75">
      <c r="H181" s="44"/>
    </row>
    <row r="182" ht="12.75">
      <c r="H182" s="44"/>
    </row>
    <row r="183" ht="12.75">
      <c r="H183" s="44"/>
    </row>
    <row r="184" ht="12.75">
      <c r="H184" s="44"/>
    </row>
    <row r="185" ht="12.75">
      <c r="H185" s="44"/>
    </row>
    <row r="186" ht="12.75">
      <c r="H186" s="44"/>
    </row>
    <row r="187" ht="12.75">
      <c r="H187" s="44"/>
    </row>
    <row r="188" ht="12.75">
      <c r="H188" s="44"/>
    </row>
    <row r="189" ht="12.75">
      <c r="H189" s="44"/>
    </row>
    <row r="190" ht="12.75">
      <c r="H190" s="44"/>
    </row>
    <row r="191" ht="12.75">
      <c r="H191" s="44"/>
    </row>
    <row r="192" ht="12.75">
      <c r="H192" s="44"/>
    </row>
    <row r="193" ht="12.75">
      <c r="H193" s="44"/>
    </row>
    <row r="194" ht="12.75">
      <c r="H194" s="44"/>
    </row>
    <row r="195" ht="12.75">
      <c r="H195" s="44"/>
    </row>
    <row r="196" ht="12.75">
      <c r="H196" s="44"/>
    </row>
    <row r="197" ht="12.75">
      <c r="H197" s="44"/>
    </row>
    <row r="198" ht="12.75">
      <c r="H198" s="44"/>
    </row>
    <row r="199" ht="12.75">
      <c r="H199" s="44"/>
    </row>
    <row r="200" ht="12.75">
      <c r="H200" s="44"/>
    </row>
    <row r="201" ht="12.75">
      <c r="H201" s="44"/>
    </row>
    <row r="202" ht="12.75">
      <c r="H202" s="44"/>
    </row>
    <row r="203" ht="12.75">
      <c r="H203" s="44"/>
    </row>
    <row r="204" ht="12.75">
      <c r="H204" s="44"/>
    </row>
    <row r="205" ht="12.75">
      <c r="H205" s="44"/>
    </row>
    <row r="206" ht="12.75">
      <c r="H206" s="44"/>
    </row>
    <row r="207" ht="12.75">
      <c r="H207" s="44"/>
    </row>
    <row r="208" ht="12.75">
      <c r="H208" s="44"/>
    </row>
    <row r="209" ht="12.75">
      <c r="H209" s="44"/>
    </row>
    <row r="210" ht="12.75">
      <c r="H210" s="44"/>
    </row>
    <row r="211" ht="12.75">
      <c r="H211" s="44"/>
    </row>
    <row r="212" ht="12.75">
      <c r="H212" s="44"/>
    </row>
    <row r="213" ht="12.75">
      <c r="H213" s="44"/>
    </row>
    <row r="214" ht="12.75">
      <c r="H214" s="44"/>
    </row>
    <row r="215" ht="12.75">
      <c r="H215" s="44"/>
    </row>
    <row r="216" ht="12.75">
      <c r="H216" s="44"/>
    </row>
    <row r="217" ht="12.75">
      <c r="H217" s="44"/>
    </row>
    <row r="218" ht="12.75">
      <c r="H218" s="44"/>
    </row>
    <row r="219" ht="12.75">
      <c r="H219" s="44"/>
    </row>
    <row r="220" ht="12.75">
      <c r="H220" s="44"/>
    </row>
    <row r="221" ht="12.75">
      <c r="H221" s="44"/>
    </row>
    <row r="222" ht="12.75">
      <c r="H222" s="44"/>
    </row>
    <row r="223" ht="12.75">
      <c r="H223" s="44"/>
    </row>
    <row r="224" ht="12.75">
      <c r="H224" s="44"/>
    </row>
    <row r="225" ht="12.75">
      <c r="H225" s="44"/>
    </row>
    <row r="226" ht="12.75">
      <c r="H226" s="44"/>
    </row>
    <row r="227" ht="12.75">
      <c r="H227" s="44"/>
    </row>
    <row r="228" ht="12.75">
      <c r="H228" s="44"/>
    </row>
    <row r="229" ht="12.75">
      <c r="H229" s="44"/>
    </row>
    <row r="230" ht="12.75">
      <c r="H230" s="44"/>
    </row>
    <row r="231" ht="12.75">
      <c r="H231" s="44"/>
    </row>
    <row r="232" ht="12.75">
      <c r="H232" s="44"/>
    </row>
    <row r="233" ht="12.75">
      <c r="H233" s="44"/>
    </row>
    <row r="234" ht="12.75">
      <c r="H234" s="44"/>
    </row>
    <row r="235" ht="12.75">
      <c r="H235" s="44"/>
    </row>
    <row r="236" ht="12.75">
      <c r="H236" s="44"/>
    </row>
    <row r="237" ht="12.75">
      <c r="H237" s="44"/>
    </row>
    <row r="238" ht="12.75">
      <c r="H238" s="44"/>
    </row>
    <row r="239" ht="12.75">
      <c r="H239" s="44"/>
    </row>
    <row r="240" ht="12.75">
      <c r="H240" s="44"/>
    </row>
    <row r="241" ht="12.75">
      <c r="H241" s="44"/>
    </row>
    <row r="242" ht="12.75">
      <c r="H242" s="44"/>
    </row>
    <row r="243" ht="12.75">
      <c r="H243" s="44"/>
    </row>
    <row r="244" ht="12.75">
      <c r="H244" s="44"/>
    </row>
    <row r="245" ht="12.75">
      <c r="H245" s="44"/>
    </row>
    <row r="246" ht="12.75">
      <c r="H246" s="44"/>
    </row>
    <row r="247" ht="12.75">
      <c r="H247" s="44"/>
    </row>
    <row r="248" ht="12.75">
      <c r="H248" s="44"/>
    </row>
    <row r="249" ht="12.75">
      <c r="H249" s="44"/>
    </row>
    <row r="250" ht="12.75">
      <c r="H250" s="44"/>
    </row>
  </sheetData>
  <sheetProtection/>
  <mergeCells count="5">
    <mergeCell ref="H1:H2"/>
    <mergeCell ref="B1:C1"/>
    <mergeCell ref="D1:E1"/>
    <mergeCell ref="F1:G1"/>
    <mergeCell ref="A1:A2"/>
  </mergeCells>
  <printOptions horizontalCentered="1"/>
  <pageMargins left="0.35433070866141736" right="0.2362204724409449" top="0.97" bottom="0.4330708661417323" header="0.53" footer="0.2362204724409449"/>
  <pageSetup blackAndWhite="1" horizontalDpi="300" verticalDpi="300" orientation="landscape" paperSize="9" scale="73" r:id="rId1"/>
  <headerFooter alignWithMargins="0">
    <oddHeader>&amp;L&amp;"Times New Roman,Félkövér"Kaposvár MJV Polgármesteri Hivatal&amp;C&amp;"Times New Roman,Félkövér"&amp;14Intézmény felújítások&amp;"ti,Félkövér"&amp;12
&amp;R&amp;"Times New Roman,Normál"&amp;8 5. sz. táblázat
ezer Ft
</oddHeader>
    <oddFooter>&amp;L&amp;"Times New Roman,Normál"&amp;8Kaposvár, &amp;D&amp;C&amp;"Times New Roman,Normál"&amp;8&amp;Z&amp;F/&amp;A    Szabó Tiborné&amp;"Arial CE,Normál"&amp;10
&amp;R&amp;"Times New Roman,Normál"&amp;8&amp;P/&amp;N</oddFooter>
  </headerFooter>
  <rowBreaks count="2" manualBreakCount="2">
    <brk id="41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2008-11-12T08:01:53Z</cp:lastPrinted>
  <dcterms:created xsi:type="dcterms:W3CDTF">2006-10-17T07:01:27Z</dcterms:created>
  <dcterms:modified xsi:type="dcterms:W3CDTF">2008-11-18T07:58:30Z</dcterms:modified>
  <cp:category/>
  <cp:version/>
  <cp:contentType/>
  <cp:contentStatus/>
</cp:coreProperties>
</file>