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0350" windowHeight="7725" tabRatio="607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<sst xmlns="http://schemas.openxmlformats.org/spreadsheetml/2006/main" count="178" uniqueCount="88">
  <si>
    <t>11. Helyi adók</t>
  </si>
  <si>
    <t>12. Gépjárműadó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</si>
  <si>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</si>
  <si>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</si>
  <si>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</si>
  <si>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</si>
  <si>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</si>
  <si>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</si>
  <si>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</si>
  <si>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</si>
  <si>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</si>
  <si>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</si>
  <si>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</si>
  <si>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</si>
  <si>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</si>
  <si>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</si>
  <si>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</si>
  <si>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</si>
  <si>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</si>
  <si>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</si>
  <si>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</si>
  <si>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</si>
  <si>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</si>
  <si>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</si>
  <si>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</si>
  <si>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</si>
  <si>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</si>
  <si>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</si>
  <si>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</si>
  <si>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</si>
  <si>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</si>
  <si>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</si>
  <si>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</si>
  <si>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</si>
  <si>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</si>
  <si>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13. Földbér</t>
  </si>
  <si>
    <t>-</t>
  </si>
  <si>
    <t>14. Késedelmi pótlék</t>
  </si>
  <si>
    <t>15. Adó és mulasztási bírság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</si>
  <si>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</si>
  <si>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</si>
  <si>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</si>
  <si>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</si>
  <si>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</si>
  <si>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</si>
  <si>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</si>
  <si>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</si>
  <si>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</si>
  <si>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</si>
  <si>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</si>
  <si>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</si>
  <si>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</si>
  <si>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</si>
  <si>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</si>
  <si>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Fizetési kedvezmény</t>
  </si>
  <si>
    <t>Behajtásra vár illetve befizetés folyamatban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</si>
  <si>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</si>
  <si>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</si>
  <si>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</si>
  <si>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</si>
  <si>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</si>
  <si>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 xml:space="preserve">     bérleti díja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</si>
  <si>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</si>
  <si>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</si>
  <si>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</si>
  <si>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</si>
  <si>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</si>
  <si>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</si>
  <si>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</si>
  <si>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</si>
  <si>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10. Állami gondozási díj</t>
  </si>
  <si>
    <r>
      <t>11. Egyéb bevételek</t>
    </r>
    <r>
      <rPr>
        <sz val="10"/>
        <rFont val="Times New Roman CE"/>
        <family val="0"/>
      </rPr>
      <t xml:space="preserve"> (munkahelyteremtő kölcsön, adatszolg. díj,</t>
    </r>
  </si>
  <si>
    <t>12. Reklámtábla</t>
  </si>
  <si>
    <t>13. Szolgalmi jog</t>
  </si>
  <si>
    <t>III. Adóhátralékok összesen /1</t>
  </si>
  <si>
    <t xml:space="preserve">        Ebből: gazdasági társaságok megszűnése,</t>
  </si>
  <si>
    <t xml:space="preserve">                   felszámolása, vagy a bírósági eljárás miatti követelés </t>
  </si>
  <si>
    <t>3. Egyéb vevő</t>
  </si>
  <si>
    <t>Nem esedékes tartozás; még nem jogerős előírás</t>
  </si>
  <si>
    <t>Kaposvár Többcélú K. T. Munkaszervezete Pénzügyi VH Társulásnak behajtásra átadva</t>
  </si>
  <si>
    <t xml:space="preserve">    versenytárgyalási dok. díja, bírság, konyhák bérbeadása, stb.)</t>
  </si>
  <si>
    <t>a Kaposvári Vagyonkezelő és Szolgáltató Z. Részvénytársaság</t>
  </si>
  <si>
    <t>a Kaposvári Városgazdálkodási Z. Részvénytársaság</t>
  </si>
  <si>
    <t>2007. VIII. 31.</t>
  </si>
  <si>
    <t>/1 Az első oszlop a 2007. június 30-ai, a második a 2007 .szeptember 30-ai adatokat tartalmazza.</t>
  </si>
  <si>
    <t>16. Luxusadó</t>
  </si>
  <si>
    <t>17. Talajterhelési díj</t>
  </si>
  <si>
    <t>2007. IX. 30.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</si>
</sst>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6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sz val="9.5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81825"/>
          <c:h val="0.97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segédlet!$A$8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segédlet!$B$7:$C$7</c:f>
              <c:strCache>
                <c:ptCount val="2"/>
                <c:pt idx="0">
                  <c:v>2007. VIII. 31.</c:v>
                </c:pt>
                <c:pt idx="1">
                  <c:v>2007. IX. 30.</c:v>
                </c:pt>
              </c:strCache>
            </c:strRef>
          </c:cat>
          <c:val>
            <c:numRef>
              <c:f>segédlet!$B$8:$C$8</c:f>
              <c:numCache>
                <c:ptCount val="2"/>
                <c:pt idx="0">
                  <c:v>0.7579576156703817</c:v>
                </c:pt>
                <c:pt idx="1">
                  <c:v>0.7902170680939637</c:v>
                </c:pt>
              </c:numCache>
            </c:numRef>
          </c:val>
        </c:ser>
        <c:ser>
          <c:idx val="1"/>
          <c:order val="1"/>
          <c:tx>
            <c:strRef>
              <c:f>segédlet!$A$9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segédlet!$B$7:$C$7</c:f>
              <c:strCache>
                <c:ptCount val="2"/>
                <c:pt idx="0">
                  <c:v>2007. VIII. 31.</c:v>
                </c:pt>
                <c:pt idx="1">
                  <c:v>2007. IX. 30.</c:v>
                </c:pt>
              </c:strCache>
            </c:strRef>
          </c:cat>
          <c:val>
            <c:numRef>
              <c:f>segédlet!$B$9:$C$9</c:f>
              <c:numCache>
                <c:ptCount val="2"/>
                <c:pt idx="0">
                  <c:v>0.24204238432961836</c:v>
                </c:pt>
                <c:pt idx="1">
                  <c:v>0.20978293190603628</c:v>
                </c:pt>
              </c:numCache>
            </c:numRef>
          </c:val>
        </c:ser>
        <c:overlap val="100"/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383595"/>
        <c:crosses val="autoZero"/>
        <c:auto val="1"/>
        <c:lblOffset val="100"/>
        <c:noMultiLvlLbl val="0"/>
      </c:catAx>
      <c:valAx>
        <c:axId val="2383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7547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25"/>
          <c:y val="0.21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70725"/>
          <c:h val="0.9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segédlet!$A$15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2007. VIII. 31.</c:v>
                </c:pt>
                <c:pt idx="1">
                  <c:v>2007. IX. 30.</c:v>
                </c:pt>
              </c:strCache>
            </c:strRef>
          </c:cat>
          <c:val>
            <c:numRef>
              <c:f>segédlet!$B$15:$C$15</c:f>
              <c:numCache>
                <c:ptCount val="2"/>
                <c:pt idx="0">
                  <c:v>0.6975159666833446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segédlet!$A$16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2007. VIII. 31.</c:v>
                </c:pt>
                <c:pt idx="1">
                  <c:v>2007. IX. 30.</c:v>
                </c:pt>
              </c:strCache>
            </c:strRef>
          </c:cat>
          <c:val>
            <c:numRef>
              <c:f>segédlet!$B$16:$C$16</c:f>
              <c:numCache>
                <c:ptCount val="2"/>
                <c:pt idx="0">
                  <c:v>0.14643729581775908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segédlet!$A$17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2007. VIII. 31.</c:v>
                </c:pt>
                <c:pt idx="1">
                  <c:v>2007. IX. 30.</c:v>
                </c:pt>
              </c:strCache>
            </c:strRef>
          </c:cat>
          <c:val>
            <c:numRef>
              <c:f>segédlet!$B$17:$C$17</c:f>
              <c:numCache>
                <c:ptCount val="2"/>
                <c:pt idx="0">
                  <c:v>0.1560467374988963</c:v>
                </c:pt>
                <c:pt idx="1">
                  <c:v>0</c:v>
                </c:pt>
              </c:numCache>
            </c:numRef>
          </c:val>
        </c:ser>
        <c:overlap val="100"/>
        <c:axId val="21452356"/>
        <c:axId val="58853477"/>
      </c:bar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853477"/>
        <c:crosses val="autoZero"/>
        <c:auto val="1"/>
        <c:lblOffset val="100"/>
        <c:noMultiLvlLbl val="0"/>
      </c:catAx>
      <c:valAx>
        <c:axId val="5885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1452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5"/>
          <c:y val="0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133</xdr:row>
      <xdr:rowOff>19050</xdr:rowOff>
    </xdr:from>
    <xdr:to>
      <xdr:col>5</xdr:col>
      <xdr:colOff>0</xdr:colOff>
      <xdr:row>161</xdr:row>
      <xdr:rowOff>152400</xdr:rowOff>
    </xdr:to>
    <xdr:graphicFrame>
      <xdr:nvGraphicFramePr>
        <xdr:cNvPr id="1" name="Chart 15"/>
        <xdr:cNvGraphicFramePr/>
      </xdr:nvGraphicFramePr>
      <xdr:xfrm>
        <a:off x="28575" y="18849975"/>
        <a:ext cx="86296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196</xdr:row>
      <xdr:rowOff>47625</xdr:rowOff>
    </xdr:from>
    <xdr:to>
      <xdr:col>5</xdr:col>
      <xdr:colOff>0</xdr:colOff>
      <xdr:row>227</xdr:row>
      <xdr:rowOff>19050</xdr:rowOff>
    </xdr:to>
    <xdr:graphicFrame>
      <xdr:nvGraphicFramePr>
        <xdr:cNvPr id="2" name="Chart 16"/>
        <xdr:cNvGraphicFramePr/>
      </xdr:nvGraphicFramePr>
      <xdr:xfrm>
        <a:off x="28575" y="29241750"/>
        <a:ext cx="8629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workbookViewId="0" topLeftCell="A1">
      <selection activeCell="C185" sqref="C185"/>
    </sheetView>
  </sheetViews>
  <sheetFormatPr defaultColWidth="9.00390625" defaultRowHeight="12.75"/>
  <cols>
    <col min="1" max="1" width="59.625" style="26" customWidth="1"/>
    <col min="2" max="3" width="12.875" style="26" customWidth="1"/>
    <col min="4" max="4" width="12.875" style="6" customWidth="1"/>
    <col min="5" max="5" width="15.375" style="6" customWidth="1"/>
    <col min="6" max="16384" width="9.375" style="26" customWidth="1"/>
  </cols>
  <sheetData>
    <row r="1" spans="2:5" ht="12.75">
      <c r="B1" s="20"/>
      <c r="C1" s="20"/>
      <c r="E1" s="43" t="s">
        <v>6</v>
      </c>
    </row>
    <row r="2" spans="1:5" ht="15.75">
      <c r="A2" s="22" t="s">
        <v>11</v>
      </c>
      <c r="B2" s="27"/>
      <c r="C2" s="27"/>
      <c r="D2" s="28"/>
      <c r="E2" s="28"/>
    </row>
    <row r="3" spans="1:5" ht="15.75">
      <c r="A3" s="22" t="s">
        <v>12</v>
      </c>
      <c r="B3" s="27"/>
      <c r="C3" s="27"/>
      <c r="D3" s="28"/>
      <c r="E3" s="28"/>
    </row>
    <row r="4" spans="1:5" ht="13.5" thickBot="1">
      <c r="A4" s="29"/>
      <c r="B4" s="30"/>
      <c r="C4" s="30"/>
      <c r="D4" s="31"/>
      <c r="E4" s="31"/>
    </row>
    <row r="5" spans="1:5" ht="12.75">
      <c r="A5" s="32" t="s">
        <v>13</v>
      </c>
      <c r="B5" s="33" t="s">
        <v>83</v>
      </c>
      <c r="C5" s="33" t="s">
        <v>87</v>
      </c>
      <c r="D5" s="34" t="s">
        <v>14</v>
      </c>
      <c r="E5" s="34" t="s">
        <v>15</v>
      </c>
    </row>
    <row r="6" spans="1:5" ht="13.5" thickBot="1">
      <c r="A6" s="29"/>
      <c r="B6" s="35" t="s">
        <v>16</v>
      </c>
      <c r="C6" s="35" t="s">
        <v>16</v>
      </c>
      <c r="D6" s="36" t="s">
        <v>16</v>
      </c>
      <c r="E6" s="36" t="s">
        <v>17</v>
      </c>
    </row>
    <row r="7" ht="12.75">
      <c r="A7" s="32" t="s">
        <v>18</v>
      </c>
    </row>
    <row r="8" spans="1:5" s="6" customFormat="1" ht="12.75">
      <c r="A8" s="6" t="s">
        <v>61</v>
      </c>
      <c r="B8" s="53">
        <f>SUM(B9:B11)</f>
        <v>42808</v>
      </c>
      <c r="C8" s="53">
        <f>SUM(C9:C11)</f>
        <v>41552</v>
      </c>
      <c r="D8" s="53">
        <f>C8-B8</f>
        <v>-1256</v>
      </c>
      <c r="E8" s="54">
        <f aca="true" t="shared" si="0" ref="E8:E19">(C8/B8*100)</f>
        <v>97.06596897776116</v>
      </c>
    </row>
    <row r="9" spans="1:5" ht="12.75">
      <c r="A9" s="26" t="s">
        <v>19</v>
      </c>
      <c r="B9" s="23">
        <v>3755</v>
      </c>
      <c r="C9" s="23">
        <v>4036</v>
      </c>
      <c r="D9" s="55">
        <f aca="true" t="shared" si="1" ref="D9:D26">C9-B9</f>
        <v>281</v>
      </c>
      <c r="E9" s="56">
        <f t="shared" si="0"/>
        <v>107.48335552596538</v>
      </c>
    </row>
    <row r="10" spans="1:5" ht="12.75">
      <c r="A10" s="26" t="s">
        <v>20</v>
      </c>
      <c r="B10" s="23">
        <v>4327</v>
      </c>
      <c r="C10" s="23">
        <v>2378</v>
      </c>
      <c r="D10" s="55">
        <f t="shared" si="1"/>
        <v>-1949</v>
      </c>
      <c r="E10" s="56">
        <f t="shared" si="0"/>
        <v>54.95724520452969</v>
      </c>
    </row>
    <row r="11" spans="1:5" ht="12.75">
      <c r="A11" s="26" t="s">
        <v>21</v>
      </c>
      <c r="B11" s="23">
        <v>34726</v>
      </c>
      <c r="C11" s="23">
        <v>35138</v>
      </c>
      <c r="D11" s="55">
        <f t="shared" si="1"/>
        <v>412</v>
      </c>
      <c r="E11" s="56">
        <f t="shared" si="0"/>
        <v>101.1864309163163</v>
      </c>
    </row>
    <row r="12" spans="1:5" ht="12.75">
      <c r="A12" s="37" t="s">
        <v>75</v>
      </c>
      <c r="B12" s="1"/>
      <c r="C12" s="1"/>
      <c r="D12" s="83"/>
      <c r="E12" s="84"/>
    </row>
    <row r="13" spans="1:5" ht="12.75">
      <c r="A13" s="37" t="s">
        <v>76</v>
      </c>
      <c r="B13" s="49">
        <v>25203</v>
      </c>
      <c r="C13" s="49">
        <v>23867</v>
      </c>
      <c r="D13" s="57">
        <f t="shared" si="1"/>
        <v>-1336</v>
      </c>
      <c r="E13" s="56">
        <f t="shared" si="0"/>
        <v>94.6990437646312</v>
      </c>
    </row>
    <row r="14" spans="1:5" ht="12.75">
      <c r="A14" s="37"/>
      <c r="B14" s="1"/>
      <c r="C14" s="1"/>
      <c r="D14" s="83"/>
      <c r="E14" s="84"/>
    </row>
    <row r="15" spans="1:5" s="32" customFormat="1" ht="12.75">
      <c r="A15" s="32" t="s">
        <v>62</v>
      </c>
      <c r="B15" s="86">
        <v>49</v>
      </c>
      <c r="C15" s="86">
        <v>49</v>
      </c>
      <c r="D15" s="57">
        <f>C15-B15</f>
        <v>0</v>
      </c>
      <c r="E15" s="56">
        <f t="shared" si="0"/>
        <v>100</v>
      </c>
    </row>
    <row r="16" spans="1:5" ht="12.75">
      <c r="A16" s="37" t="s">
        <v>22</v>
      </c>
      <c r="B16" s="23">
        <v>0</v>
      </c>
      <c r="C16" s="23">
        <v>0</v>
      </c>
      <c r="D16" s="57">
        <f>C16-B16</f>
        <v>0</v>
      </c>
      <c r="E16" s="87" t="s">
        <v>36</v>
      </c>
    </row>
    <row r="17" spans="1:5" ht="12.75">
      <c r="A17" s="37"/>
      <c r="B17" s="15"/>
      <c r="C17" s="15"/>
      <c r="D17" s="83"/>
      <c r="E17" s="88"/>
    </row>
    <row r="18" spans="1:5" s="6" customFormat="1" ht="12.75">
      <c r="A18" s="6" t="s">
        <v>63</v>
      </c>
      <c r="B18" s="25">
        <v>3490</v>
      </c>
      <c r="C18" s="25">
        <v>3611</v>
      </c>
      <c r="D18" s="53">
        <f t="shared" si="1"/>
        <v>121</v>
      </c>
      <c r="E18" s="54">
        <f t="shared" si="0"/>
        <v>103.46704871060173</v>
      </c>
    </row>
    <row r="19" spans="1:5" s="37" customFormat="1" ht="12">
      <c r="A19" s="37" t="s">
        <v>22</v>
      </c>
      <c r="B19" s="49">
        <v>2551</v>
      </c>
      <c r="C19" s="49">
        <v>2626</v>
      </c>
      <c r="D19" s="58">
        <f t="shared" si="1"/>
        <v>75</v>
      </c>
      <c r="E19" s="59">
        <f t="shared" si="0"/>
        <v>102.94002352018816</v>
      </c>
    </row>
    <row r="20" spans="2:5" ht="12.75">
      <c r="B20" s="15"/>
      <c r="C20" s="15"/>
      <c r="D20" s="3"/>
      <c r="E20" s="4"/>
    </row>
    <row r="21" spans="1:5" s="6" customFormat="1" ht="12.75">
      <c r="A21" s="6" t="s">
        <v>64</v>
      </c>
      <c r="B21" s="25">
        <v>2051</v>
      </c>
      <c r="C21" s="25">
        <v>2036</v>
      </c>
      <c r="D21" s="53">
        <f t="shared" si="1"/>
        <v>-15</v>
      </c>
      <c r="E21" s="54">
        <f>(C21/B21*100)</f>
        <v>99.2686494392979</v>
      </c>
    </row>
    <row r="22" spans="1:5" s="37" customFormat="1" ht="12">
      <c r="A22" s="37" t="s">
        <v>22</v>
      </c>
      <c r="B22" s="49">
        <v>1402</v>
      </c>
      <c r="C22" s="49">
        <v>1488</v>
      </c>
      <c r="D22" s="58">
        <f t="shared" si="1"/>
        <v>86</v>
      </c>
      <c r="E22" s="59">
        <f>(C22/B22*100)</f>
        <v>106.13409415121255</v>
      </c>
    </row>
    <row r="23" spans="2:5" ht="12.75">
      <c r="B23" s="15"/>
      <c r="C23" s="15"/>
      <c r="D23" s="3"/>
      <c r="E23" s="4"/>
    </row>
    <row r="24" spans="1:5" s="6" customFormat="1" ht="12.75">
      <c r="A24" s="6" t="s">
        <v>65</v>
      </c>
      <c r="B24" s="25">
        <v>12274</v>
      </c>
      <c r="C24" s="25">
        <v>13053</v>
      </c>
      <c r="D24" s="53">
        <f t="shared" si="1"/>
        <v>779</v>
      </c>
      <c r="E24" s="54">
        <f>(C24/B24*100)</f>
        <v>106.3467492260062</v>
      </c>
    </row>
    <row r="25" spans="1:5" s="37" customFormat="1" ht="12">
      <c r="A25" s="37" t="s">
        <v>22</v>
      </c>
      <c r="B25" s="49">
        <v>7615</v>
      </c>
      <c r="C25" s="49">
        <v>7606</v>
      </c>
      <c r="D25" s="58">
        <f>C25-B25</f>
        <v>-9</v>
      </c>
      <c r="E25" s="59">
        <f>(C25/B25*100)</f>
        <v>99.88181221273803</v>
      </c>
    </row>
    <row r="26" spans="1:5" s="37" customFormat="1" ht="12">
      <c r="A26" s="37" t="s">
        <v>23</v>
      </c>
      <c r="B26" s="49">
        <v>104</v>
      </c>
      <c r="C26" s="49">
        <v>104</v>
      </c>
      <c r="D26" s="58">
        <f t="shared" si="1"/>
        <v>0</v>
      </c>
      <c r="E26" s="59">
        <f>(C26/B26*100)</f>
        <v>100</v>
      </c>
    </row>
    <row r="27" s="20" customFormat="1" ht="12.75"/>
    <row r="28" spans="1:5" s="6" customFormat="1" ht="12.75">
      <c r="A28" s="6" t="s">
        <v>66</v>
      </c>
      <c r="B28" s="25">
        <v>16339</v>
      </c>
      <c r="C28" s="25">
        <v>20347</v>
      </c>
      <c r="D28" s="53">
        <f>C28-B28</f>
        <v>4008</v>
      </c>
      <c r="E28" s="54">
        <f>(C28/B28*100)</f>
        <v>124.53026501009855</v>
      </c>
    </row>
    <row r="29" spans="1:5" s="37" customFormat="1" ht="12.75">
      <c r="A29" s="37" t="s">
        <v>22</v>
      </c>
      <c r="B29" s="49">
        <v>16260</v>
      </c>
      <c r="C29" s="49">
        <v>16260</v>
      </c>
      <c r="D29" s="58">
        <f>C29-B29</f>
        <v>0</v>
      </c>
      <c r="E29" s="56">
        <f>(C29/B29*100)</f>
        <v>100</v>
      </c>
    </row>
    <row r="30" spans="2:5" ht="12.75">
      <c r="B30" s="15"/>
      <c r="C30" s="15"/>
      <c r="D30" s="3"/>
      <c r="E30" s="4"/>
    </row>
    <row r="31" spans="1:5" s="6" customFormat="1" ht="12.75">
      <c r="A31" s="6" t="s">
        <v>67</v>
      </c>
      <c r="B31" s="25">
        <v>187</v>
      </c>
      <c r="C31" s="25">
        <v>190</v>
      </c>
      <c r="D31" s="53">
        <f>C31-B31</f>
        <v>3</v>
      </c>
      <c r="E31" s="54">
        <f>(C31/B31*100)</f>
        <v>101.60427807486631</v>
      </c>
    </row>
    <row r="32" spans="1:5" s="37" customFormat="1" ht="12">
      <c r="A32" s="37" t="s">
        <v>22</v>
      </c>
      <c r="B32" s="49">
        <v>511</v>
      </c>
      <c r="C32" s="49">
        <v>170</v>
      </c>
      <c r="D32" s="58">
        <f>C32-B32</f>
        <v>-341</v>
      </c>
      <c r="E32" s="59">
        <f>(C32/B32*100)</f>
        <v>33.268101761252446</v>
      </c>
    </row>
    <row r="33" spans="2:5" s="37" customFormat="1" ht="12">
      <c r="B33" s="1"/>
      <c r="C33" s="1"/>
      <c r="D33" s="1"/>
      <c r="E33" s="2"/>
    </row>
    <row r="34" spans="1:5" s="85" customFormat="1" ht="12.75">
      <c r="A34" s="85" t="s">
        <v>68</v>
      </c>
      <c r="B34" s="89">
        <v>12654</v>
      </c>
      <c r="C34" s="89">
        <v>10197</v>
      </c>
      <c r="D34" s="67">
        <f>C34-B34</f>
        <v>-2457</v>
      </c>
      <c r="E34" s="74">
        <f>(C34/B34*100)</f>
        <v>80.5832147937411</v>
      </c>
    </row>
    <row r="35" spans="2:5" ht="12.75">
      <c r="B35" s="15"/>
      <c r="C35" s="15"/>
      <c r="D35" s="3"/>
      <c r="E35" s="4"/>
    </row>
    <row r="36" spans="1:5" s="6" customFormat="1" ht="12.75">
      <c r="A36" s="6" t="s">
        <v>69</v>
      </c>
      <c r="B36" s="25">
        <v>6338</v>
      </c>
      <c r="C36" s="25">
        <v>6404</v>
      </c>
      <c r="D36" s="53">
        <f aca="true" t="shared" si="2" ref="D36:D42">C36-B36</f>
        <v>66</v>
      </c>
      <c r="E36" s="54">
        <f>(C36/B36*100)</f>
        <v>101.04133796150205</v>
      </c>
    </row>
    <row r="37" spans="1:5" s="37" customFormat="1" ht="12">
      <c r="A37" s="37" t="s">
        <v>22</v>
      </c>
      <c r="B37" s="49">
        <v>5555</v>
      </c>
      <c r="C37" s="49">
        <v>5614</v>
      </c>
      <c r="D37" s="58">
        <f t="shared" si="2"/>
        <v>59</v>
      </c>
      <c r="E37" s="59">
        <f>(C37/B37*100)</f>
        <v>101.06210621062107</v>
      </c>
    </row>
    <row r="38" spans="2:5" ht="12.75">
      <c r="B38" s="15"/>
      <c r="C38" s="15"/>
      <c r="D38" s="3"/>
      <c r="E38" s="4"/>
    </row>
    <row r="39" spans="1:5" s="6" customFormat="1" ht="12.75">
      <c r="A39" s="6" t="s">
        <v>70</v>
      </c>
      <c r="B39" s="25">
        <v>1925</v>
      </c>
      <c r="C39" s="25">
        <v>1822</v>
      </c>
      <c r="D39" s="53">
        <f t="shared" si="2"/>
        <v>-103</v>
      </c>
      <c r="E39" s="54">
        <f>(C39/B39*100)</f>
        <v>94.64935064935065</v>
      </c>
    </row>
    <row r="40" spans="1:5" s="37" customFormat="1" ht="12">
      <c r="A40" s="37" t="s">
        <v>22</v>
      </c>
      <c r="B40" s="49">
        <v>1788</v>
      </c>
      <c r="C40" s="49">
        <v>1678</v>
      </c>
      <c r="D40" s="58">
        <f t="shared" si="2"/>
        <v>-110</v>
      </c>
      <c r="E40" s="59">
        <f>(C40/B40*100)</f>
        <v>93.84787472035794</v>
      </c>
    </row>
    <row r="41" spans="2:5" ht="12.75">
      <c r="B41" s="15"/>
      <c r="C41" s="15"/>
      <c r="D41" s="3"/>
      <c r="E41" s="4"/>
    </row>
    <row r="42" spans="1:5" s="6" customFormat="1" ht="12.75">
      <c r="A42" s="6" t="s">
        <v>71</v>
      </c>
      <c r="B42" s="25">
        <v>45845</v>
      </c>
      <c r="C42" s="25">
        <v>28675</v>
      </c>
      <c r="D42" s="53">
        <f t="shared" si="2"/>
        <v>-17170</v>
      </c>
      <c r="E42" s="54">
        <f>(C42/B42*100)</f>
        <v>62.54771512705857</v>
      </c>
    </row>
    <row r="43" spans="1:5" s="6" customFormat="1" ht="12.75">
      <c r="A43" s="5" t="s">
        <v>80</v>
      </c>
      <c r="B43" s="3"/>
      <c r="C43" s="3"/>
      <c r="D43" s="3"/>
      <c r="E43" s="4"/>
    </row>
    <row r="44" spans="1:5" s="37" customFormat="1" ht="12">
      <c r="A44" s="37" t="s">
        <v>22</v>
      </c>
      <c r="B44" s="49">
        <v>18344</v>
      </c>
      <c r="C44" s="49">
        <v>18461</v>
      </c>
      <c r="D44" s="58">
        <f>C44-B44</f>
        <v>117</v>
      </c>
      <c r="E44" s="59">
        <f>(C44/B44*100)</f>
        <v>100.63781072830353</v>
      </c>
    </row>
    <row r="45" spans="2:5" ht="12.75">
      <c r="B45" s="15"/>
      <c r="C45" s="15"/>
      <c r="D45" s="3"/>
      <c r="E45" s="4"/>
    </row>
    <row r="46" spans="1:5" s="6" customFormat="1" ht="12.75">
      <c r="A46" s="38" t="s">
        <v>72</v>
      </c>
      <c r="B46" s="50">
        <v>4520</v>
      </c>
      <c r="C46" s="50">
        <v>66</v>
      </c>
      <c r="D46" s="53">
        <f>C46-B46</f>
        <v>-4454</v>
      </c>
      <c r="E46" s="54">
        <f>(C46/B46*100)</f>
        <v>1.4601769911504425</v>
      </c>
    </row>
    <row r="47" spans="1:5" s="37" customFormat="1" ht="12.75">
      <c r="A47" s="39" t="s">
        <v>22</v>
      </c>
      <c r="B47" s="51">
        <v>66</v>
      </c>
      <c r="C47" s="51">
        <v>66</v>
      </c>
      <c r="D47" s="60">
        <f>C47-B47</f>
        <v>0</v>
      </c>
      <c r="E47" s="56">
        <f>(C47/B47*100)</f>
        <v>100</v>
      </c>
    </row>
    <row r="48" spans="1:5" s="37" customFormat="1" ht="12.75">
      <c r="A48" s="39"/>
      <c r="B48" s="7"/>
      <c r="C48" s="7"/>
      <c r="D48" s="7"/>
      <c r="E48" s="21"/>
    </row>
    <row r="49" spans="1:5" s="37" customFormat="1" ht="12.75">
      <c r="A49" s="38" t="s">
        <v>73</v>
      </c>
      <c r="B49" s="50">
        <v>0</v>
      </c>
      <c r="C49" s="50">
        <v>173</v>
      </c>
      <c r="D49" s="53">
        <f>C49-B49</f>
        <v>173</v>
      </c>
      <c r="E49" s="87" t="s">
        <v>36</v>
      </c>
    </row>
    <row r="50" spans="1:5" s="37" customFormat="1" ht="12.75">
      <c r="A50" s="39" t="s">
        <v>22</v>
      </c>
      <c r="B50" s="51">
        <v>0</v>
      </c>
      <c r="C50" s="51">
        <v>0</v>
      </c>
      <c r="D50" s="60">
        <f>C50-B50</f>
        <v>0</v>
      </c>
      <c r="E50" s="87" t="s">
        <v>36</v>
      </c>
    </row>
    <row r="51" spans="1:5" s="37" customFormat="1" ht="12.75" thickBot="1">
      <c r="A51" s="39"/>
      <c r="B51" s="7"/>
      <c r="C51" s="7"/>
      <c r="D51" s="7"/>
      <c r="E51" s="9"/>
    </row>
    <row r="52" spans="1:5" ht="13.5" thickTop="1">
      <c r="A52" s="40" t="s">
        <v>24</v>
      </c>
      <c r="B52" s="61">
        <f>B8+B15+B18+B21+B24+B28+B31+B34+B36+B39+B42+B46+B49</f>
        <v>148480</v>
      </c>
      <c r="C52" s="61">
        <f>C8+C15+C18+C21+C24+C28+C31+C34+C36+C39+C42+C46+C49</f>
        <v>128175</v>
      </c>
      <c r="D52" s="62">
        <f>C52-B52</f>
        <v>-20305</v>
      </c>
      <c r="E52" s="63">
        <f>(C52/B52*100)</f>
        <v>86.32475754310344</v>
      </c>
    </row>
    <row r="53" spans="1:5" s="37" customFormat="1" ht="12">
      <c r="A53" s="37" t="s">
        <v>22</v>
      </c>
      <c r="B53" s="60">
        <f>B11+B16+B19+B22+B25+B29+B32+B37+B40+B44+B47+B50</f>
        <v>88818</v>
      </c>
      <c r="C53" s="60">
        <f>C11+C16+C19+C22+C25+C29+C32+C37+C40+C44+C47+C50</f>
        <v>89107</v>
      </c>
      <c r="D53" s="58">
        <f>C53-B53</f>
        <v>289</v>
      </c>
      <c r="E53" s="59">
        <f>(C53/B53*100)</f>
        <v>100.32538449413406</v>
      </c>
    </row>
    <row r="54" spans="2:5" s="37" customFormat="1" ht="12">
      <c r="B54" s="7"/>
      <c r="C54" s="7"/>
      <c r="D54" s="1"/>
      <c r="E54" s="2"/>
    </row>
    <row r="55" spans="1:5" ht="13.5" thickBot="1">
      <c r="A55" s="41" t="s">
        <v>25</v>
      </c>
      <c r="B55" s="91" t="s">
        <v>36</v>
      </c>
      <c r="C55" s="91" t="s">
        <v>36</v>
      </c>
      <c r="D55" s="92" t="s">
        <v>36</v>
      </c>
      <c r="E55" s="93" t="s">
        <v>36</v>
      </c>
    </row>
    <row r="56" spans="1:5" ht="13.5" thickTop="1">
      <c r="A56" s="32" t="s">
        <v>26</v>
      </c>
      <c r="B56" s="67">
        <f>B52</f>
        <v>148480</v>
      </c>
      <c r="C56" s="67">
        <f>C52</f>
        <v>128175</v>
      </c>
      <c r="D56" s="53">
        <f>C56-B56</f>
        <v>-20305</v>
      </c>
      <c r="E56" s="54">
        <f>(C56/B56*100)</f>
        <v>86.32475754310344</v>
      </c>
    </row>
    <row r="57" spans="1:5" ht="12.75">
      <c r="A57" s="32"/>
      <c r="B57" s="10"/>
      <c r="C57" s="10"/>
      <c r="D57" s="3"/>
      <c r="E57" s="4"/>
    </row>
    <row r="58" spans="1:5" ht="12.75">
      <c r="A58" s="32" t="s">
        <v>0</v>
      </c>
      <c r="B58" s="67">
        <f>SUM(B59:B63)</f>
        <v>270144</v>
      </c>
      <c r="C58" s="67">
        <f>SUM(C59:C63)</f>
        <v>392770</v>
      </c>
      <c r="D58" s="68">
        <f aca="true" t="shared" si="3" ref="D58:D71">C58-B58</f>
        <v>122626</v>
      </c>
      <c r="E58" s="54">
        <f aca="true" t="shared" si="4" ref="E58:E67">(C58/B58*100)</f>
        <v>145.39282752902156</v>
      </c>
    </row>
    <row r="59" spans="1:5" ht="12.75">
      <c r="A59" s="26" t="s">
        <v>27</v>
      </c>
      <c r="B59" s="23">
        <v>21783</v>
      </c>
      <c r="C59" s="23">
        <v>39624</v>
      </c>
      <c r="D59" s="68">
        <f t="shared" si="3"/>
        <v>17841</v>
      </c>
      <c r="E59" s="54">
        <f t="shared" si="4"/>
        <v>181.90331910205205</v>
      </c>
    </row>
    <row r="60" spans="1:5" ht="12.75">
      <c r="A60" s="32" t="s">
        <v>28</v>
      </c>
      <c r="B60" s="23">
        <v>49917</v>
      </c>
      <c r="C60" s="23">
        <v>87284</v>
      </c>
      <c r="D60" s="68">
        <f t="shared" si="3"/>
        <v>37367</v>
      </c>
      <c r="E60" s="54">
        <f t="shared" si="4"/>
        <v>174.85826471943426</v>
      </c>
    </row>
    <row r="61" spans="1:5" ht="12.75">
      <c r="A61" s="26" t="s">
        <v>29</v>
      </c>
      <c r="B61" s="23">
        <v>13134</v>
      </c>
      <c r="C61" s="23">
        <v>17227</v>
      </c>
      <c r="D61" s="68">
        <f t="shared" si="3"/>
        <v>4093</v>
      </c>
      <c r="E61" s="54">
        <f t="shared" si="4"/>
        <v>131.16339272118168</v>
      </c>
    </row>
    <row r="62" spans="1:5" ht="12.75">
      <c r="A62" s="26" t="s">
        <v>30</v>
      </c>
      <c r="B62" s="23">
        <v>185310</v>
      </c>
      <c r="C62" s="23">
        <v>248606</v>
      </c>
      <c r="D62" s="68">
        <f t="shared" si="3"/>
        <v>63296</v>
      </c>
      <c r="E62" s="54">
        <f t="shared" si="4"/>
        <v>134.1568183044628</v>
      </c>
    </row>
    <row r="63" spans="1:5" ht="12.75">
      <c r="A63" s="26" t="s">
        <v>9</v>
      </c>
      <c r="B63" s="23">
        <v>0</v>
      </c>
      <c r="C63" s="23">
        <v>29</v>
      </c>
      <c r="D63" s="68">
        <f>C63-B63</f>
        <v>29</v>
      </c>
      <c r="E63" s="90" t="s">
        <v>36</v>
      </c>
    </row>
    <row r="64" spans="1:5" ht="12.75">
      <c r="A64" s="11" t="s">
        <v>1</v>
      </c>
      <c r="B64" s="24">
        <v>60804</v>
      </c>
      <c r="C64" s="24">
        <v>103443</v>
      </c>
      <c r="D64" s="68">
        <f t="shared" si="3"/>
        <v>42639</v>
      </c>
      <c r="E64" s="54">
        <f t="shared" si="4"/>
        <v>170.12532070258536</v>
      </c>
    </row>
    <row r="65" spans="1:5" ht="12.75">
      <c r="A65" s="11" t="s">
        <v>35</v>
      </c>
      <c r="B65" s="82">
        <v>0</v>
      </c>
      <c r="C65" s="82">
        <v>0</v>
      </c>
      <c r="D65" s="68">
        <f>C65-B65</f>
        <v>0</v>
      </c>
      <c r="E65" s="90" t="s">
        <v>36</v>
      </c>
    </row>
    <row r="66" spans="1:5" ht="12.75">
      <c r="A66" s="11" t="s">
        <v>37</v>
      </c>
      <c r="B66" s="24">
        <v>69223</v>
      </c>
      <c r="C66" s="24">
        <v>71163</v>
      </c>
      <c r="D66" s="68">
        <f t="shared" si="3"/>
        <v>1940</v>
      </c>
      <c r="E66" s="54">
        <f t="shared" si="4"/>
        <v>102.80253672912183</v>
      </c>
    </row>
    <row r="67" spans="1:5" ht="12.75">
      <c r="A67" s="11" t="s">
        <v>38</v>
      </c>
      <c r="B67" s="24">
        <v>12974</v>
      </c>
      <c r="C67" s="24">
        <v>17741</v>
      </c>
      <c r="D67" s="68">
        <f t="shared" si="3"/>
        <v>4767</v>
      </c>
      <c r="E67" s="54">
        <f t="shared" si="4"/>
        <v>136.74271620163404</v>
      </c>
    </row>
    <row r="68" spans="1:5" ht="12.75">
      <c r="A68" s="11" t="s">
        <v>85</v>
      </c>
      <c r="B68" s="24">
        <v>0</v>
      </c>
      <c r="C68" s="24">
        <v>360</v>
      </c>
      <c r="D68" s="68">
        <f>C68-B68</f>
        <v>360</v>
      </c>
      <c r="E68" s="90" t="s">
        <v>36</v>
      </c>
    </row>
    <row r="69" spans="1:5" ht="12.75">
      <c r="A69" s="11" t="s">
        <v>86</v>
      </c>
      <c r="B69" s="24">
        <v>0</v>
      </c>
      <c r="C69" s="24">
        <v>3794</v>
      </c>
      <c r="D69" s="68">
        <f>C69-B69</f>
        <v>3794</v>
      </c>
      <c r="E69" s="90" t="s">
        <v>36</v>
      </c>
    </row>
    <row r="70" spans="1:5" ht="13.5" thickBot="1">
      <c r="A70" s="41" t="s">
        <v>74</v>
      </c>
      <c r="B70" s="64">
        <f>B58+B64+B66+B67+B65+B69+B68</f>
        <v>413145</v>
      </c>
      <c r="C70" s="64">
        <f>C58+C64+C66+C67+C65+C69+C68</f>
        <v>589271</v>
      </c>
      <c r="D70" s="65">
        <f>C70-B70</f>
        <v>176126</v>
      </c>
      <c r="E70" s="66">
        <f>(C70/B70*100)</f>
        <v>142.63055343765504</v>
      </c>
    </row>
    <row r="71" spans="1:5" ht="13.5" thickTop="1">
      <c r="A71" s="32" t="s">
        <v>31</v>
      </c>
      <c r="B71" s="67">
        <f>B56+B70</f>
        <v>561625</v>
      </c>
      <c r="C71" s="67">
        <f>C56+C70</f>
        <v>717446</v>
      </c>
      <c r="D71" s="53">
        <f t="shared" si="3"/>
        <v>155821</v>
      </c>
      <c r="E71" s="54">
        <f>(C71/B71*100)</f>
        <v>127.74466948586691</v>
      </c>
    </row>
    <row r="72" spans="1:5" ht="12.75">
      <c r="A72" s="26" t="s">
        <v>84</v>
      </c>
      <c r="B72" s="15"/>
      <c r="C72" s="15"/>
      <c r="D72" s="15"/>
      <c r="E72" s="21"/>
    </row>
    <row r="73" spans="2:5" ht="12.75">
      <c r="B73" s="10"/>
      <c r="C73" s="10"/>
      <c r="D73" s="3"/>
      <c r="E73" s="4"/>
    </row>
    <row r="74" spans="1:5" ht="12.75">
      <c r="A74" s="32" t="s">
        <v>32</v>
      </c>
      <c r="B74" s="15"/>
      <c r="C74" s="15"/>
      <c r="D74" s="3"/>
      <c r="E74" s="4"/>
    </row>
    <row r="75" spans="1:5" ht="12.75">
      <c r="A75" s="26" t="s">
        <v>33</v>
      </c>
      <c r="B75" s="70">
        <f>B127</f>
        <v>142128</v>
      </c>
      <c r="C75" s="70">
        <f>C127</f>
        <v>161424</v>
      </c>
      <c r="D75" s="53">
        <f>C75-B75</f>
        <v>19296</v>
      </c>
      <c r="E75" s="54">
        <f>(C75/B75*100)</f>
        <v>113.57649442755826</v>
      </c>
    </row>
    <row r="76" spans="1:5" ht="13.5" thickBot="1">
      <c r="A76" s="29" t="s">
        <v>34</v>
      </c>
      <c r="B76" s="71">
        <f>B187</f>
        <v>67954</v>
      </c>
      <c r="C76" s="71">
        <f>C187</f>
        <v>70298</v>
      </c>
      <c r="D76" s="72">
        <f>C76-B76</f>
        <v>2344</v>
      </c>
      <c r="E76" s="73">
        <f>(C76/B76*100)</f>
        <v>103.44939223592431</v>
      </c>
    </row>
    <row r="77" spans="1:5" ht="12.75">
      <c r="A77" s="52"/>
      <c r="B77" s="8"/>
      <c r="C77" s="8"/>
      <c r="D77" s="12"/>
      <c r="E77" s="13"/>
    </row>
    <row r="78" spans="1:5" ht="12.75">
      <c r="A78" s="52"/>
      <c r="B78" s="8"/>
      <c r="C78" s="8"/>
      <c r="D78" s="12"/>
      <c r="E78" s="13"/>
    </row>
    <row r="79" spans="2:5" ht="12.75">
      <c r="B79" s="20"/>
      <c r="C79" s="20"/>
      <c r="E79" s="43" t="s">
        <v>8</v>
      </c>
    </row>
    <row r="80" spans="1:5" s="46" customFormat="1" ht="15.75">
      <c r="A80" s="22" t="s">
        <v>11</v>
      </c>
      <c r="B80" s="22"/>
      <c r="C80" s="22"/>
      <c r="D80" s="44"/>
      <c r="E80" s="44"/>
    </row>
    <row r="81" spans="1:5" s="46" customFormat="1" ht="15.75">
      <c r="A81" s="22" t="s">
        <v>82</v>
      </c>
      <c r="B81" s="22"/>
      <c r="C81" s="22"/>
      <c r="D81" s="44"/>
      <c r="E81" s="44"/>
    </row>
    <row r="82" spans="1:5" s="46" customFormat="1" ht="15.75">
      <c r="A82" s="22" t="s">
        <v>39</v>
      </c>
      <c r="B82" s="22"/>
      <c r="C82" s="22"/>
      <c r="D82" s="44"/>
      <c r="E82" s="44"/>
    </row>
    <row r="83" spans="1:5" ht="13.5" thickBot="1">
      <c r="A83" s="29"/>
      <c r="B83" s="29"/>
      <c r="C83" s="29"/>
      <c r="D83" s="31"/>
      <c r="E83" s="31"/>
    </row>
    <row r="84" spans="1:5" ht="12.75">
      <c r="A84" s="32" t="s">
        <v>13</v>
      </c>
      <c r="B84" s="33" t="str">
        <f>B5</f>
        <v>2007. VIII. 31.</v>
      </c>
      <c r="C84" s="33" t="str">
        <f>C5</f>
        <v>2007. IX. 30.</v>
      </c>
      <c r="D84" s="34" t="s">
        <v>14</v>
      </c>
      <c r="E84" s="34" t="s">
        <v>15</v>
      </c>
    </row>
    <row r="85" spans="1:5" ht="13.5" thickBot="1">
      <c r="A85" s="29"/>
      <c r="B85" s="35" t="s">
        <v>16</v>
      </c>
      <c r="C85" s="35" t="s">
        <v>16</v>
      </c>
      <c r="D85" s="36" t="s">
        <v>16</v>
      </c>
      <c r="E85" s="36" t="s">
        <v>17</v>
      </c>
    </row>
    <row r="86" spans="1:5" s="79" customFormat="1" ht="13.5">
      <c r="A86" s="76" t="s">
        <v>2</v>
      </c>
      <c r="B86" s="77">
        <f>SUM(B87:B89)</f>
        <v>107727</v>
      </c>
      <c r="C86" s="77">
        <f>SUM(C87:C89)</f>
        <v>127560</v>
      </c>
      <c r="D86" s="77">
        <f>C86-B86</f>
        <v>19833</v>
      </c>
      <c r="E86" s="78">
        <f>(C86/B86*100)</f>
        <v>118.41042635550976</v>
      </c>
    </row>
    <row r="87" spans="1:5" s="37" customFormat="1" ht="12">
      <c r="A87" s="37" t="s">
        <v>40</v>
      </c>
      <c r="B87" s="49">
        <v>10497</v>
      </c>
      <c r="C87" s="49">
        <v>33261</v>
      </c>
      <c r="D87" s="58">
        <f>C87-B87</f>
        <v>22764</v>
      </c>
      <c r="E87" s="59">
        <f>(C87/B87*100)</f>
        <v>316.86196056016007</v>
      </c>
    </row>
    <row r="88" spans="1:5" s="37" customFormat="1" ht="12">
      <c r="A88" s="37" t="s">
        <v>41</v>
      </c>
      <c r="B88" s="49">
        <v>29446</v>
      </c>
      <c r="C88" s="49">
        <v>22284</v>
      </c>
      <c r="D88" s="58">
        <f>C88-B88</f>
        <v>-7162</v>
      </c>
      <c r="E88" s="59">
        <f>(C88/B88*100)</f>
        <v>75.67751137675745</v>
      </c>
    </row>
    <row r="89" spans="1:5" s="37" customFormat="1" ht="12">
      <c r="A89" s="37" t="s">
        <v>42</v>
      </c>
      <c r="B89" s="49">
        <v>67784</v>
      </c>
      <c r="C89" s="49">
        <v>72015</v>
      </c>
      <c r="D89" s="58">
        <f>C89-B89</f>
        <v>4231</v>
      </c>
      <c r="E89" s="59">
        <f>(C89/B89*100)</f>
        <v>106.24188599079429</v>
      </c>
    </row>
    <row r="90" spans="1:5" ht="12.75">
      <c r="A90" s="32"/>
      <c r="B90" s="3"/>
      <c r="C90" s="3"/>
      <c r="D90" s="3"/>
      <c r="E90" s="4"/>
    </row>
    <row r="91" spans="1:5" s="79" customFormat="1" ht="13.5">
      <c r="A91" s="76" t="s">
        <v>3</v>
      </c>
      <c r="B91" s="77">
        <f>SUM(B92:B94)</f>
        <v>34401</v>
      </c>
      <c r="C91" s="77">
        <f>SUM(C92:C94)</f>
        <v>33864</v>
      </c>
      <c r="D91" s="77">
        <f>C91-B91</f>
        <v>-537</v>
      </c>
      <c r="E91" s="78">
        <f>(C91/B91*100)</f>
        <v>98.43899886631202</v>
      </c>
    </row>
    <row r="92" spans="1:5" s="37" customFormat="1" ht="12">
      <c r="A92" s="37" t="s">
        <v>40</v>
      </c>
      <c r="B92" s="49">
        <v>2444</v>
      </c>
      <c r="C92" s="49">
        <v>2774</v>
      </c>
      <c r="D92" s="58">
        <f>C92-B92</f>
        <v>330</v>
      </c>
      <c r="E92" s="59">
        <f>(C92/B92*100)</f>
        <v>113.5024549918167</v>
      </c>
    </row>
    <row r="93" spans="1:5" s="37" customFormat="1" ht="12">
      <c r="A93" s="37" t="s">
        <v>41</v>
      </c>
      <c r="B93" s="49">
        <v>5163</v>
      </c>
      <c r="C93" s="49">
        <v>3839</v>
      </c>
      <c r="D93" s="58">
        <f>C93-B93</f>
        <v>-1324</v>
      </c>
      <c r="E93" s="59">
        <f>(C93/B93*100)</f>
        <v>74.35599457679643</v>
      </c>
    </row>
    <row r="94" spans="1:5" s="37" customFormat="1" ht="12">
      <c r="A94" s="37" t="s">
        <v>42</v>
      </c>
      <c r="B94" s="49">
        <v>26794</v>
      </c>
      <c r="C94" s="49">
        <v>27251</v>
      </c>
      <c r="D94" s="58">
        <f>C94-B94</f>
        <v>457</v>
      </c>
      <c r="E94" s="59">
        <f>(C94/B94*100)</f>
        <v>101.70560573262671</v>
      </c>
    </row>
    <row r="95" spans="1:5" ht="12.75">
      <c r="A95" s="32"/>
      <c r="B95" s="12"/>
      <c r="C95" s="12"/>
      <c r="D95" s="12"/>
      <c r="E95" s="13"/>
    </row>
    <row r="96" spans="1:5" ht="12.75">
      <c r="A96" s="32" t="s">
        <v>4</v>
      </c>
      <c r="B96" s="67">
        <f>SUM(B97:B99)</f>
        <v>142128</v>
      </c>
      <c r="C96" s="67">
        <f>SUM(C97:C99)</f>
        <v>161424</v>
      </c>
      <c r="D96" s="67">
        <f>C96-B96</f>
        <v>19296</v>
      </c>
      <c r="E96" s="74">
        <f>(C96/B96*100)</f>
        <v>113.57649442755826</v>
      </c>
    </row>
    <row r="97" spans="1:5" s="37" customFormat="1" ht="12">
      <c r="A97" s="37" t="s">
        <v>40</v>
      </c>
      <c r="B97" s="58">
        <f aca="true" t="shared" si="5" ref="B97:C99">B87+B92</f>
        <v>12941</v>
      </c>
      <c r="C97" s="58">
        <f t="shared" si="5"/>
        <v>36035</v>
      </c>
      <c r="D97" s="58">
        <f>C97-B97</f>
        <v>23094</v>
      </c>
      <c r="E97" s="59">
        <f>(C97/B97*100)</f>
        <v>278.4560698554981</v>
      </c>
    </row>
    <row r="98" spans="1:5" s="37" customFormat="1" ht="12">
      <c r="A98" s="37" t="s">
        <v>41</v>
      </c>
      <c r="B98" s="58">
        <f t="shared" si="5"/>
        <v>34609</v>
      </c>
      <c r="C98" s="58">
        <f t="shared" si="5"/>
        <v>26123</v>
      </c>
      <c r="D98" s="58">
        <f>C98-B98</f>
        <v>-8486</v>
      </c>
      <c r="E98" s="59">
        <f>(C98/B98*100)</f>
        <v>75.48036637868762</v>
      </c>
    </row>
    <row r="99" spans="1:5" s="37" customFormat="1" ht="12">
      <c r="A99" s="37" t="s">
        <v>42</v>
      </c>
      <c r="B99" s="60">
        <f t="shared" si="5"/>
        <v>94578</v>
      </c>
      <c r="C99" s="60">
        <f t="shared" si="5"/>
        <v>99266</v>
      </c>
      <c r="D99" s="60">
        <f>C99-B99</f>
        <v>4688</v>
      </c>
      <c r="E99" s="80">
        <f>(C99/B99*100)</f>
        <v>104.95675527078178</v>
      </c>
    </row>
    <row r="100" spans="2:5" ht="12.75">
      <c r="B100" s="15"/>
      <c r="C100" s="15"/>
      <c r="D100" s="15"/>
      <c r="E100" s="21"/>
    </row>
    <row r="101" spans="1:5" ht="12.75">
      <c r="A101" s="32" t="s">
        <v>43</v>
      </c>
      <c r="B101" s="67">
        <f>SUM(B102:B104)</f>
        <v>0</v>
      </c>
      <c r="C101" s="67">
        <f>SUM(C102:C104)</f>
        <v>0</v>
      </c>
      <c r="D101" s="67">
        <f>C101-B101</f>
        <v>0</v>
      </c>
      <c r="E101" s="81" t="s">
        <v>36</v>
      </c>
    </row>
    <row r="102" spans="1:5" ht="12.75" hidden="1">
      <c r="A102" s="37" t="s">
        <v>40</v>
      </c>
      <c r="B102" s="49">
        <v>0</v>
      </c>
      <c r="C102" s="49">
        <v>0</v>
      </c>
      <c r="D102" s="58">
        <f>C102-B102</f>
        <v>0</v>
      </c>
      <c r="E102" s="75"/>
    </row>
    <row r="103" spans="1:5" ht="12.75" hidden="1">
      <c r="A103" s="37" t="s">
        <v>41</v>
      </c>
      <c r="B103" s="49">
        <v>0</v>
      </c>
      <c r="C103" s="49">
        <v>0</v>
      </c>
      <c r="D103" s="58">
        <f>C103-B103</f>
        <v>0</v>
      </c>
      <c r="E103" s="75"/>
    </row>
    <row r="104" spans="1:5" ht="12.75" hidden="1">
      <c r="A104" s="37" t="s">
        <v>42</v>
      </c>
      <c r="B104" s="49">
        <v>0</v>
      </c>
      <c r="C104" s="49">
        <v>0</v>
      </c>
      <c r="D104" s="58">
        <f>C104-B104</f>
        <v>0</v>
      </c>
      <c r="E104" s="75"/>
    </row>
    <row r="105" spans="2:5" ht="12.75">
      <c r="B105" s="15"/>
      <c r="C105" s="15"/>
      <c r="D105" s="3"/>
      <c r="E105" s="3"/>
    </row>
    <row r="106" spans="1:5" ht="12.75">
      <c r="A106" s="32" t="s">
        <v>44</v>
      </c>
      <c r="B106" s="67">
        <f>SUM(B107:B109)</f>
        <v>0</v>
      </c>
      <c r="C106" s="67">
        <f>SUM(C107:C109)</f>
        <v>0</v>
      </c>
      <c r="D106" s="67">
        <f>C106-B106</f>
        <v>0</v>
      </c>
      <c r="E106" s="81" t="s">
        <v>36</v>
      </c>
    </row>
    <row r="107" spans="1:5" ht="12.75" hidden="1">
      <c r="A107" s="37" t="s">
        <v>40</v>
      </c>
      <c r="B107" s="1">
        <v>0</v>
      </c>
      <c r="C107" s="1">
        <v>0</v>
      </c>
      <c r="D107" s="1">
        <f>C107-B107</f>
        <v>0</v>
      </c>
      <c r="E107" s="47" t="s">
        <v>45</v>
      </c>
    </row>
    <row r="108" spans="1:5" ht="12.75" hidden="1">
      <c r="A108" s="37" t="s">
        <v>41</v>
      </c>
      <c r="B108" s="1">
        <v>0</v>
      </c>
      <c r="C108" s="1">
        <v>0</v>
      </c>
      <c r="D108" s="1">
        <f>C108-B108</f>
        <v>0</v>
      </c>
      <c r="E108" s="47" t="s">
        <v>45</v>
      </c>
    </row>
    <row r="109" spans="1:5" ht="12.75" hidden="1">
      <c r="A109" s="37" t="s">
        <v>42</v>
      </c>
      <c r="B109" s="1">
        <v>0</v>
      </c>
      <c r="C109" s="1">
        <v>0</v>
      </c>
      <c r="D109" s="1">
        <f>C109-B109</f>
        <v>0</v>
      </c>
      <c r="E109" s="47" t="s">
        <v>45</v>
      </c>
    </row>
    <row r="110" spans="2:5" ht="12.75">
      <c r="B110" s="15"/>
      <c r="C110" s="15"/>
      <c r="D110" s="3"/>
      <c r="E110" s="3"/>
    </row>
    <row r="111" spans="1:5" ht="12.75">
      <c r="A111" s="32" t="s">
        <v>46</v>
      </c>
      <c r="B111" s="67">
        <f>SUM(B112:B114)</f>
        <v>0</v>
      </c>
      <c r="C111" s="67">
        <f>SUM(C112:C114)</f>
        <v>0</v>
      </c>
      <c r="D111" s="67">
        <f>C111-B111</f>
        <v>0</v>
      </c>
      <c r="E111" s="81" t="s">
        <v>36</v>
      </c>
    </row>
    <row r="112" spans="1:5" ht="12.75" hidden="1">
      <c r="A112" s="37" t="s">
        <v>40</v>
      </c>
      <c r="B112" s="1">
        <v>0</v>
      </c>
      <c r="C112" s="1">
        <v>0</v>
      </c>
      <c r="D112" s="1">
        <f>C112-B112</f>
        <v>0</v>
      </c>
      <c r="E112" s="47" t="s">
        <v>45</v>
      </c>
    </row>
    <row r="113" spans="1:5" ht="12.75" hidden="1">
      <c r="A113" s="37" t="s">
        <v>41</v>
      </c>
      <c r="B113" s="1">
        <v>0</v>
      </c>
      <c r="C113" s="1">
        <v>0</v>
      </c>
      <c r="D113" s="1">
        <f>C113-B113</f>
        <v>0</v>
      </c>
      <c r="E113" s="47" t="s">
        <v>45</v>
      </c>
    </row>
    <row r="114" spans="1:5" ht="12.75" hidden="1">
      <c r="A114" s="37" t="s">
        <v>42</v>
      </c>
      <c r="B114" s="1">
        <v>0</v>
      </c>
      <c r="C114" s="1">
        <v>0</v>
      </c>
      <c r="D114" s="1">
        <f>C114-B114</f>
        <v>0</v>
      </c>
      <c r="E114" s="47" t="s">
        <v>45</v>
      </c>
    </row>
    <row r="115" spans="2:5" ht="12.75">
      <c r="B115" s="15"/>
      <c r="C115" s="15"/>
      <c r="D115" s="3"/>
      <c r="E115" s="3"/>
    </row>
    <row r="116" spans="1:5" ht="12.75">
      <c r="A116" s="11" t="s">
        <v>47</v>
      </c>
      <c r="B116" s="67">
        <f>SUM(B117:B119)</f>
        <v>0</v>
      </c>
      <c r="C116" s="67">
        <f>SUM(C117:C119)</f>
        <v>0</v>
      </c>
      <c r="D116" s="67">
        <f>C116-B116</f>
        <v>0</v>
      </c>
      <c r="E116" s="81" t="s">
        <v>36</v>
      </c>
    </row>
    <row r="117" spans="1:5" ht="12.75" hidden="1">
      <c r="A117" s="37" t="s">
        <v>40</v>
      </c>
      <c r="B117" s="49">
        <v>0</v>
      </c>
      <c r="C117" s="49">
        <v>0</v>
      </c>
      <c r="D117" s="58">
        <f>C117-B117</f>
        <v>0</v>
      </c>
      <c r="E117" s="75" t="s">
        <v>45</v>
      </c>
    </row>
    <row r="118" spans="1:5" ht="12.75" hidden="1">
      <c r="A118" s="37" t="s">
        <v>41</v>
      </c>
      <c r="B118" s="49">
        <v>0</v>
      </c>
      <c r="C118" s="49">
        <v>0</v>
      </c>
      <c r="D118" s="58">
        <f>C118-B118</f>
        <v>0</v>
      </c>
      <c r="E118" s="75" t="s">
        <v>45</v>
      </c>
    </row>
    <row r="119" spans="1:5" ht="12.75" hidden="1">
      <c r="A119" s="37" t="s">
        <v>42</v>
      </c>
      <c r="B119" s="49">
        <v>0</v>
      </c>
      <c r="C119" s="49">
        <v>0</v>
      </c>
      <c r="D119" s="58">
        <f>C119-B119</f>
        <v>0</v>
      </c>
      <c r="E119" s="75" t="s">
        <v>45</v>
      </c>
    </row>
    <row r="120" spans="1:5" ht="12.75">
      <c r="A120" s="11"/>
      <c r="B120" s="8"/>
      <c r="C120" s="8"/>
      <c r="D120" s="12"/>
      <c r="E120" s="13"/>
    </row>
    <row r="121" spans="1:5" ht="12.75">
      <c r="A121" s="11" t="s">
        <v>48</v>
      </c>
      <c r="B121" s="67">
        <f>SUM(B122:B124)</f>
        <v>0</v>
      </c>
      <c r="C121" s="67">
        <f>SUM(C122:C124)</f>
        <v>0</v>
      </c>
      <c r="D121" s="67">
        <f>C121-B121</f>
        <v>0</v>
      </c>
      <c r="E121" s="81" t="s">
        <v>36</v>
      </c>
    </row>
    <row r="122" spans="1:5" ht="12.75" hidden="1">
      <c r="A122" s="37" t="s">
        <v>40</v>
      </c>
      <c r="B122" s="49">
        <v>0</v>
      </c>
      <c r="C122" s="49">
        <v>0</v>
      </c>
      <c r="D122" s="58">
        <f>C122-B122</f>
        <v>0</v>
      </c>
      <c r="E122" s="75" t="s">
        <v>45</v>
      </c>
    </row>
    <row r="123" spans="1:5" ht="12.75" hidden="1">
      <c r="A123" s="37" t="s">
        <v>41</v>
      </c>
      <c r="B123" s="49">
        <v>0</v>
      </c>
      <c r="C123" s="49">
        <v>0</v>
      </c>
      <c r="D123" s="58">
        <f>C123-B123</f>
        <v>0</v>
      </c>
      <c r="E123" s="75" t="s">
        <v>45</v>
      </c>
    </row>
    <row r="124" spans="1:5" ht="12.75" hidden="1">
      <c r="A124" s="37" t="s">
        <v>42</v>
      </c>
      <c r="B124" s="49">
        <v>0</v>
      </c>
      <c r="C124" s="49">
        <v>0</v>
      </c>
      <c r="D124" s="58">
        <f>C124-B124</f>
        <v>0</v>
      </c>
      <c r="E124" s="75" t="s">
        <v>45</v>
      </c>
    </row>
    <row r="125" spans="1:5" s="14" customFormat="1" ht="4.5" customHeight="1" hidden="1">
      <c r="A125" s="11"/>
      <c r="B125" s="8"/>
      <c r="C125" s="8"/>
      <c r="D125" s="12"/>
      <c r="E125" s="12"/>
    </row>
    <row r="126" spans="1:5" ht="4.5" customHeight="1" thickBot="1">
      <c r="A126" s="41"/>
      <c r="B126" s="48"/>
      <c r="C126" s="48"/>
      <c r="D126" s="42"/>
      <c r="E126" s="42"/>
    </row>
    <row r="127" spans="1:5" s="14" customFormat="1" ht="13.5" thickTop="1">
      <c r="A127" s="11" t="s">
        <v>49</v>
      </c>
      <c r="B127" s="68">
        <f>SUM(B128:B130)</f>
        <v>142128</v>
      </c>
      <c r="C127" s="68">
        <f>SUM(C128:C130)</f>
        <v>161424</v>
      </c>
      <c r="D127" s="68">
        <f>C127-B127</f>
        <v>19296</v>
      </c>
      <c r="E127" s="69">
        <f>(C127/B127*100)</f>
        <v>113.57649442755826</v>
      </c>
    </row>
    <row r="128" spans="1:5" s="39" customFormat="1" ht="12">
      <c r="A128" s="37" t="s">
        <v>40</v>
      </c>
      <c r="B128" s="58">
        <f aca="true" t="shared" si="6" ref="B128:C130">B97+B102+B107+B112+B117+B122</f>
        <v>12941</v>
      </c>
      <c r="C128" s="58">
        <f t="shared" si="6"/>
        <v>36035</v>
      </c>
      <c r="D128" s="58">
        <f>C128-B128</f>
        <v>23094</v>
      </c>
      <c r="E128" s="59">
        <f>(C128/B128*100)</f>
        <v>278.4560698554981</v>
      </c>
    </row>
    <row r="129" spans="1:5" s="39" customFormat="1" ht="12">
      <c r="A129" s="37" t="s">
        <v>41</v>
      </c>
      <c r="B129" s="58">
        <f t="shared" si="6"/>
        <v>34609</v>
      </c>
      <c r="C129" s="58">
        <f t="shared" si="6"/>
        <v>26123</v>
      </c>
      <c r="D129" s="58">
        <f>C129-B129</f>
        <v>-8486</v>
      </c>
      <c r="E129" s="59">
        <f>(C129/B129*100)</f>
        <v>75.48036637868762</v>
      </c>
    </row>
    <row r="130" spans="1:5" s="39" customFormat="1" ht="12">
      <c r="A130" s="37" t="s">
        <v>42</v>
      </c>
      <c r="B130" s="58">
        <f t="shared" si="6"/>
        <v>94578</v>
      </c>
      <c r="C130" s="58">
        <f t="shared" si="6"/>
        <v>99266</v>
      </c>
      <c r="D130" s="58">
        <f>C130-B130</f>
        <v>4688</v>
      </c>
      <c r="E130" s="59">
        <f>(C130/B130*100)</f>
        <v>104.95675527078178</v>
      </c>
    </row>
    <row r="131" spans="1:5" s="14" customFormat="1" ht="4.5" customHeight="1" thickBot="1">
      <c r="A131" s="29"/>
      <c r="B131" s="29"/>
      <c r="C131" s="29"/>
      <c r="D131" s="45"/>
      <c r="E131" s="45"/>
    </row>
    <row r="132" spans="1:5" s="14" customFormat="1" ht="12.75">
      <c r="A132" s="26"/>
      <c r="B132" s="26"/>
      <c r="C132" s="26"/>
      <c r="D132" s="6"/>
      <c r="E132" s="6"/>
    </row>
    <row r="165" spans="2:5" ht="12.75">
      <c r="B165" s="20"/>
      <c r="C165" s="20"/>
      <c r="E165" s="43" t="s">
        <v>7</v>
      </c>
    </row>
    <row r="166" spans="1:5" ht="15.75">
      <c r="A166" s="22" t="s">
        <v>11</v>
      </c>
      <c r="B166" s="22"/>
      <c r="C166" s="22"/>
      <c r="D166" s="44"/>
      <c r="E166" s="44"/>
    </row>
    <row r="167" spans="1:5" ht="15.75">
      <c r="A167" s="22" t="s">
        <v>81</v>
      </c>
      <c r="B167" s="22"/>
      <c r="C167" s="22"/>
      <c r="D167" s="44"/>
      <c r="E167" s="44"/>
    </row>
    <row r="168" spans="1:5" ht="15.75">
      <c r="A168" s="22" t="s">
        <v>39</v>
      </c>
      <c r="B168" s="22"/>
      <c r="C168" s="22"/>
      <c r="D168" s="44"/>
      <c r="E168" s="44"/>
    </row>
    <row r="169" spans="1:5" ht="13.5" thickBot="1">
      <c r="A169" s="29"/>
      <c r="B169" s="29"/>
      <c r="C169" s="29"/>
      <c r="D169" s="31"/>
      <c r="E169" s="31"/>
    </row>
    <row r="170" spans="1:5" ht="12.75">
      <c r="A170" s="32" t="s">
        <v>13</v>
      </c>
      <c r="B170" s="33" t="str">
        <f>B5</f>
        <v>2007. VIII. 31.</v>
      </c>
      <c r="C170" s="33" t="str">
        <f>C5</f>
        <v>2007. IX. 30.</v>
      </c>
      <c r="D170" s="34" t="s">
        <v>14</v>
      </c>
      <c r="E170" s="34" t="s">
        <v>15</v>
      </c>
    </row>
    <row r="171" spans="1:5" ht="13.5" thickBot="1">
      <c r="A171" s="29"/>
      <c r="B171" s="35" t="s">
        <v>16</v>
      </c>
      <c r="C171" s="35" t="s">
        <v>16</v>
      </c>
      <c r="D171" s="36" t="s">
        <v>16</v>
      </c>
      <c r="E171" s="36" t="s">
        <v>17</v>
      </c>
    </row>
    <row r="172" spans="1:5" ht="12.75">
      <c r="A172" s="32" t="s">
        <v>50</v>
      </c>
      <c r="B172" s="53">
        <f>SUM(B173:B175)</f>
        <v>47399</v>
      </c>
      <c r="C172" s="53">
        <f>SUM(C173:C175)</f>
        <v>49138</v>
      </c>
      <c r="D172" s="53">
        <f>C172-B172</f>
        <v>1739</v>
      </c>
      <c r="E172" s="54">
        <f>(C172/B172*100)</f>
        <v>103.66885377328636</v>
      </c>
    </row>
    <row r="173" spans="1:5" ht="12.75">
      <c r="A173" s="37" t="s">
        <v>40</v>
      </c>
      <c r="B173" s="49">
        <v>10630</v>
      </c>
      <c r="C173" s="49">
        <v>12688</v>
      </c>
      <c r="D173" s="58">
        <f>C173-B173</f>
        <v>2058</v>
      </c>
      <c r="E173" s="59">
        <f>(C173/B173*100)</f>
        <v>119.36030103480715</v>
      </c>
    </row>
    <row r="174" spans="1:5" ht="12.75">
      <c r="A174" s="37" t="s">
        <v>51</v>
      </c>
      <c r="B174" s="49">
        <v>14115</v>
      </c>
      <c r="C174" s="49">
        <v>15244</v>
      </c>
      <c r="D174" s="58">
        <f>C174-B174</f>
        <v>1129</v>
      </c>
      <c r="E174" s="59">
        <f>(C174/B174*100)</f>
        <v>107.99858306765853</v>
      </c>
    </row>
    <row r="175" spans="1:5" ht="12.75">
      <c r="A175" s="37" t="s">
        <v>42</v>
      </c>
      <c r="B175" s="49">
        <v>22654</v>
      </c>
      <c r="C175" s="49">
        <v>21206</v>
      </c>
      <c r="D175" s="58">
        <f>C175-B175</f>
        <v>-1448</v>
      </c>
      <c r="E175" s="59">
        <f>(C175/B175*100)</f>
        <v>93.60819281363113</v>
      </c>
    </row>
    <row r="176" spans="2:5" ht="12.75">
      <c r="B176" s="15"/>
      <c r="C176" s="15"/>
      <c r="D176" s="3"/>
      <c r="E176" s="3"/>
    </row>
    <row r="177" spans="1:5" ht="12.75">
      <c r="A177" s="32" t="s">
        <v>52</v>
      </c>
      <c r="B177" s="53">
        <f>SUM(B178:B179)</f>
        <v>9951</v>
      </c>
      <c r="C177" s="53">
        <f>SUM(C178:C179)</f>
        <v>7348</v>
      </c>
      <c r="D177" s="53">
        <f>C177-B177</f>
        <v>-2603</v>
      </c>
      <c r="E177" s="54">
        <f>(C177/B177*100)</f>
        <v>73.84182494221686</v>
      </c>
    </row>
    <row r="178" spans="1:5" ht="12.75">
      <c r="A178" s="37" t="s">
        <v>53</v>
      </c>
      <c r="B178" s="49">
        <v>1363</v>
      </c>
      <c r="C178" s="49">
        <v>1247</v>
      </c>
      <c r="D178" s="58">
        <f>C178-B178</f>
        <v>-116</v>
      </c>
      <c r="E178" s="59">
        <f>(C178/B178*100)</f>
        <v>91.48936170212765</v>
      </c>
    </row>
    <row r="179" spans="1:5" ht="12.75">
      <c r="A179" s="37" t="s">
        <v>42</v>
      </c>
      <c r="B179" s="49">
        <v>8588</v>
      </c>
      <c r="C179" s="49">
        <v>6101</v>
      </c>
      <c r="D179" s="58">
        <f>C179-B179</f>
        <v>-2487</v>
      </c>
      <c r="E179" s="59">
        <f>(C179/B179*100)</f>
        <v>71.040987424313</v>
      </c>
    </row>
    <row r="180" spans="2:5" ht="12.75">
      <c r="B180" s="15"/>
      <c r="C180" s="15"/>
      <c r="D180" s="3"/>
      <c r="E180" s="3"/>
    </row>
    <row r="181" spans="1:5" ht="12.75">
      <c r="A181" s="11" t="s">
        <v>77</v>
      </c>
      <c r="B181" s="53">
        <f>SUM(B182:B184)</f>
        <v>10604</v>
      </c>
      <c r="C181" s="53">
        <f>SUM(C182:C184)</f>
        <v>13812</v>
      </c>
      <c r="D181" s="53">
        <f>C181-B181</f>
        <v>3208</v>
      </c>
      <c r="E181" s="54">
        <f>(C181/B181*100)</f>
        <v>130.25273481705017</v>
      </c>
    </row>
    <row r="182" spans="1:5" ht="12.75">
      <c r="A182" s="37" t="s">
        <v>40</v>
      </c>
      <c r="B182" s="49">
        <v>9863</v>
      </c>
      <c r="C182" s="49">
        <v>13055</v>
      </c>
      <c r="D182" s="58">
        <f>C182-B182</f>
        <v>3192</v>
      </c>
      <c r="E182" s="59">
        <f>(C182/B182*100)</f>
        <v>132.36337828246985</v>
      </c>
    </row>
    <row r="183" spans="1:5" ht="12.75">
      <c r="A183" s="37" t="s">
        <v>41</v>
      </c>
      <c r="B183" s="49">
        <v>538</v>
      </c>
      <c r="C183" s="49">
        <v>482</v>
      </c>
      <c r="D183" s="58">
        <f>C183-B183</f>
        <v>-56</v>
      </c>
      <c r="E183" s="59">
        <f>(C183/B183*100)</f>
        <v>89.59107806691449</v>
      </c>
    </row>
    <row r="184" spans="1:5" ht="12.75">
      <c r="A184" s="37" t="s">
        <v>42</v>
      </c>
      <c r="B184" s="49">
        <v>203</v>
      </c>
      <c r="C184" s="49">
        <v>275</v>
      </c>
      <c r="D184" s="58">
        <f>C184-B184</f>
        <v>72</v>
      </c>
      <c r="E184" s="59">
        <f>(C184/B184*100)</f>
        <v>135.4679802955665</v>
      </c>
    </row>
    <row r="185" spans="1:5" ht="13.5" thickBot="1">
      <c r="A185" s="41"/>
      <c r="B185" s="48"/>
      <c r="C185" s="48"/>
      <c r="D185" s="42"/>
      <c r="E185" s="42"/>
    </row>
    <row r="186" spans="1:5" ht="13.5" thickTop="1">
      <c r="A186" s="11"/>
      <c r="B186" s="8"/>
      <c r="C186" s="8"/>
      <c r="D186" s="12"/>
      <c r="E186" s="12"/>
    </row>
    <row r="187" spans="1:5" ht="12.75">
      <c r="A187" s="32" t="s">
        <v>49</v>
      </c>
      <c r="B187" s="67">
        <f>SUM(B188:B190)</f>
        <v>67954</v>
      </c>
      <c r="C187" s="67">
        <f>SUM(C188:C190)</f>
        <v>70298</v>
      </c>
      <c r="D187" s="53">
        <f>C187-B187</f>
        <v>2344</v>
      </c>
      <c r="E187" s="54">
        <f>(C187/B187*100)</f>
        <v>103.44939223592431</v>
      </c>
    </row>
    <row r="188" spans="1:5" ht="12.75">
      <c r="A188" s="37" t="s">
        <v>40</v>
      </c>
      <c r="B188" s="58">
        <f>B173+B182</f>
        <v>20493</v>
      </c>
      <c r="C188" s="58">
        <f>C173+C182</f>
        <v>25743</v>
      </c>
      <c r="D188" s="58">
        <f>C188-B188</f>
        <v>5250</v>
      </c>
      <c r="E188" s="59">
        <f>(C188/B188*100)</f>
        <v>125.61850387937345</v>
      </c>
    </row>
    <row r="189" spans="1:5" ht="12.75">
      <c r="A189" s="37" t="s">
        <v>41</v>
      </c>
      <c r="B189" s="58">
        <f>B174+B178+B183</f>
        <v>16016</v>
      </c>
      <c r="C189" s="58">
        <f>C174+C178+C183</f>
        <v>16973</v>
      </c>
      <c r="D189" s="58">
        <f>C189-B189</f>
        <v>957</v>
      </c>
      <c r="E189" s="59">
        <f>(C189/B189*100)</f>
        <v>105.97527472527473</v>
      </c>
    </row>
    <row r="190" spans="1:5" ht="12.75">
      <c r="A190" s="37" t="s">
        <v>42</v>
      </c>
      <c r="B190" s="58">
        <f>B175+B179+B184</f>
        <v>31445</v>
      </c>
      <c r="C190" s="58">
        <f>C175+C179+C184</f>
        <v>27582</v>
      </c>
      <c r="D190" s="58">
        <f>C190-B190</f>
        <v>-3863</v>
      </c>
      <c r="E190" s="59">
        <f>(C190/B190*100)</f>
        <v>87.71505803784385</v>
      </c>
    </row>
    <row r="191" spans="1:5" ht="13.5" thickBot="1">
      <c r="A191" s="29"/>
      <c r="B191" s="29"/>
      <c r="C191" s="29"/>
      <c r="D191" s="45"/>
      <c r="E191" s="45"/>
    </row>
    <row r="193" ht="12.75">
      <c r="A193" s="32"/>
    </row>
  </sheetData>
  <printOptions horizontalCentered="1"/>
  <pageMargins left="0.3937007874015748" right="0.3937007874015748" top="0.12" bottom="0.1968503937007874" header="0" footer="0"/>
  <pageSetup blackAndWhite="1" horizontalDpi="300" verticalDpi="300" orientation="portrait" paperSize="9" scale="80" r:id="rId2"/>
  <headerFooter alignWithMargins="0">
    <oddFooter>&amp;L&amp;9
&amp;D
&amp;Z&amp;F&amp;C&amp;9
Balogh Réka&amp;R&amp;9
&amp;P/&amp;N</oddFooter>
  </headerFooter>
  <rowBreaks count="2" manualBreakCount="2">
    <brk id="78" max="255" man="1"/>
    <brk id="1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5" sqref="A5"/>
    </sheetView>
  </sheetViews>
  <sheetFormatPr defaultColWidth="9.00390625" defaultRowHeight="12.75"/>
  <cols>
    <col min="1" max="1" width="45.50390625" style="17" customWidth="1"/>
    <col min="2" max="2" width="12.50390625" style="0" customWidth="1"/>
    <col min="3" max="3" width="17.125" style="0" customWidth="1"/>
  </cols>
  <sheetData>
    <row r="1" spans="2:3" ht="12.75">
      <c r="B1" s="18" t="str">
        <f>kimutatás!B5</f>
        <v>2007. VIII. 31.</v>
      </c>
      <c r="C1" s="18" t="str">
        <f>kimutatás!C5</f>
        <v>2007. IX. 30.</v>
      </c>
    </row>
    <row r="2" spans="1:3" ht="12.75">
      <c r="A2" s="16" t="s">
        <v>54</v>
      </c>
      <c r="B2" s="19" t="e">
        <f>kimutatás!#REF!/kimutatás!#REF!</f>
        <v>#REF!</v>
      </c>
      <c r="C2" s="19" t="e">
        <f>kimutatás!#REF!/kimutatás!#REF!</f>
        <v>#REF!</v>
      </c>
    </row>
    <row r="3" spans="1:3" ht="12.75">
      <c r="A3" s="26" t="s">
        <v>78</v>
      </c>
      <c r="B3" s="19" t="e">
        <f>kimutatás!#REF!/kimutatás!#REF!</f>
        <v>#REF!</v>
      </c>
      <c r="C3" s="19" t="e">
        <f>kimutatás!#REF!/kimutatás!#REF!</f>
        <v>#REF!</v>
      </c>
    </row>
    <row r="4" spans="1:3" ht="12.75">
      <c r="A4" s="26" t="s">
        <v>79</v>
      </c>
      <c r="B4" s="19" t="e">
        <f>kimutatás!#REF!/kimutatás!#REF!</f>
        <v>#REF!</v>
      </c>
      <c r="C4" s="19" t="e">
        <f>kimutatás!#REF!/kimutatás!#REF!</f>
        <v>#REF!</v>
      </c>
    </row>
    <row r="5" spans="1:6" ht="12.75">
      <c r="A5" s="26" t="s">
        <v>55</v>
      </c>
      <c r="B5" s="19" t="e">
        <f>kimutatás!#REF!/kimutatás!#REF!</f>
        <v>#REF!</v>
      </c>
      <c r="C5" s="19" t="e">
        <f>kimutatás!#REF!/kimutatás!#REF!</f>
        <v>#REF!</v>
      </c>
      <c r="E5" s="19"/>
      <c r="F5" s="19"/>
    </row>
    <row r="7" spans="2:3" ht="12.75">
      <c r="B7" t="str">
        <f>B1</f>
        <v>2007. VIII. 31.</v>
      </c>
      <c r="C7" t="str">
        <f>C1</f>
        <v>2007. IX. 30.</v>
      </c>
    </row>
    <row r="8" spans="1:3" ht="12.75">
      <c r="A8" s="26" t="s">
        <v>5</v>
      </c>
      <c r="B8" s="19">
        <f>kimutatás!B86/kimutatás!B127</f>
        <v>0.7579576156703817</v>
      </c>
      <c r="C8" s="19">
        <f>kimutatás!C86/kimutatás!C127</f>
        <v>0.7902170680939637</v>
      </c>
    </row>
    <row r="9" spans="1:3" ht="12.75">
      <c r="A9" s="26" t="s">
        <v>10</v>
      </c>
      <c r="B9" s="19">
        <f>kimutatás!B91/kimutatás!B127</f>
        <v>0.24204238432961836</v>
      </c>
      <c r="C9" s="19">
        <f>kimutatás!C91/kimutatás!C127</f>
        <v>0.20978293190603628</v>
      </c>
    </row>
    <row r="10" spans="1:3" ht="12.75">
      <c r="A10" s="17" t="s">
        <v>56</v>
      </c>
      <c r="B10" s="19">
        <f>kimutatás!B101/kimutatás!B127</f>
        <v>0</v>
      </c>
      <c r="C10" s="19">
        <f>kimutatás!C101/kimutatás!C127</f>
        <v>0</v>
      </c>
    </row>
    <row r="11" spans="1:3" ht="12.75">
      <c r="A11" s="17" t="s">
        <v>57</v>
      </c>
      <c r="B11" s="19">
        <f>(kimutatás!B106+kimutatás!B111+kimutatás!B116+kimutatás!B121)/kimutatás!B127</f>
        <v>0</v>
      </c>
      <c r="C11" s="19">
        <f>(kimutatás!C106+kimutatás!C111+kimutatás!C116+kimutatás!C121)/kimutatás!C127</f>
        <v>0</v>
      </c>
    </row>
    <row r="12" spans="2:3" ht="12.75">
      <c r="B12" s="19">
        <f>SUM(B8:B11)</f>
        <v>1</v>
      </c>
      <c r="C12" s="19">
        <f>SUM(C8:C11)</f>
        <v>1</v>
      </c>
    </row>
    <row r="14" spans="2:3" ht="12.75">
      <c r="B14" t="str">
        <f>B1</f>
        <v>2007. VIII. 31.</v>
      </c>
      <c r="C14" t="str">
        <f>C1</f>
        <v>2007. IX. 30.</v>
      </c>
    </row>
    <row r="15" spans="1:3" ht="12.75">
      <c r="A15" s="17" t="s">
        <v>58</v>
      </c>
      <c r="B15" s="19">
        <f>kimutatás!B172/kimutatás!B187</f>
        <v>0.6975159666833446</v>
      </c>
      <c r="C15" s="19">
        <f>kimutatás!C172/kimutatás!C187</f>
        <v>0.6989957040029589</v>
      </c>
    </row>
    <row r="16" spans="1:3" ht="12.75">
      <c r="A16" s="17" t="s">
        <v>59</v>
      </c>
      <c r="B16" s="19">
        <f>kimutatás!B177/kimutatás!B187</f>
        <v>0.14643729581775908</v>
      </c>
      <c r="C16" s="19">
        <f>kimutatás!C177/kimutatás!C187</f>
        <v>0.10452644456456799</v>
      </c>
    </row>
    <row r="17" spans="1:3" ht="12.75">
      <c r="A17" s="17" t="s">
        <v>60</v>
      </c>
      <c r="B17" s="19">
        <f>kimutatás!B181/kimutatás!B187</f>
        <v>0.1560467374988963</v>
      </c>
      <c r="C17" s="19">
        <f>kimutatás!C181/kimutatás!C187</f>
        <v>0.19647785143247318</v>
      </c>
    </row>
    <row r="18" spans="2:3" ht="12.75">
      <c r="B18" s="19">
        <f>SUM(B15:B17)</f>
        <v>1</v>
      </c>
      <c r="C18" s="19">
        <f>SUM(C15:C17)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2007-04-04T11:17:47Z</cp:lastPrinted>
  <dcterms:created xsi:type="dcterms:W3CDTF">2000-08-09T08:16:11Z</dcterms:created>
  <dcterms:modified xsi:type="dcterms:W3CDTF">2007-11-14T14:55:43Z</dcterms:modified>
  <cp:category/>
  <cp:version/>
  <cp:contentType/>
  <cp:contentStatus/>
</cp:coreProperties>
</file>