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9 B Rm1" sheetId="1" r:id="rId1"/>
  </sheets>
  <definedNames>
    <definedName name="_xlnm.Print_Titles" localSheetId="0">'9 B Rm1'!$1:$2</definedName>
    <definedName name="_xlnm.Print_Area" localSheetId="0">'9 B Rm1'!$A$1:$F$135</definedName>
  </definedNames>
  <calcPr fullCalcOnLoad="1"/>
</workbook>
</file>

<file path=xl/sharedStrings.xml><?xml version="1.0" encoding="utf-8"?>
<sst xmlns="http://schemas.openxmlformats.org/spreadsheetml/2006/main" count="149" uniqueCount="146">
  <si>
    <t>Szabályozási terv és helyi ép.szab.módosítás</t>
  </si>
  <si>
    <t xml:space="preserve">Húskombinát orvosi rendelő fűtésleválasztás (önk.rész) </t>
  </si>
  <si>
    <t>Leégett szelektív hulladékszigetek pótlása</t>
  </si>
  <si>
    <t>Fő u. 84.   30 db önkormányzati bérlakás építés EGT   Norvég alap pályázati önerő</t>
  </si>
  <si>
    <t>Kodály és Bárczy Ált.Iskolák akadálymentesítése   EGT és Norvég alap tám. pályázattal önerő</t>
  </si>
  <si>
    <t>Rippl-Rónay "Szamaras kordé" szobor tervpályázat és Bors István 2 db köztéri alkotásának elhelyezése</t>
  </si>
  <si>
    <t>Szabályozási terv  karbantartása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</si>
  <si>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</si>
  <si>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</si>
  <si>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</si>
  <si>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Jászai M. u. vízvez.ép. terv és vízjogi létesítési eng.terv</t>
  </si>
  <si>
    <t xml:space="preserve">V. Fürdő: vízbázisvédelmi tan.terv védőidom kijelöléshez </t>
  </si>
  <si>
    <t>Szelektív hulladékszigetek mennyiségének bővítése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</si>
  <si>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</si>
  <si>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</si>
  <si>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</si>
  <si>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Cseri u. 10. előtt zárt kerítés építése, tervezéssel  104,8 fm</t>
  </si>
  <si>
    <t>Polgármesteri Hivatal:  klima berendezés</t>
  </si>
  <si>
    <t>Izzó u. művelési ágból kivonás, telekalakítás</t>
  </si>
  <si>
    <t>2007.évi előirányzat</t>
  </si>
  <si>
    <t>Simonfa, Zselickislak, Zselicszentpál</t>
  </si>
  <si>
    <t xml:space="preserve">Kvár-Töröcske és társult tagjai szennyvízcsatornázása céltámogatással  </t>
  </si>
  <si>
    <t xml:space="preserve">K.szentjakabi vrész és egyéb utcák sz.vízcsatornázása céltámogatással                                 </t>
  </si>
  <si>
    <t>Kisebb közvilágítási fejlesztések 2007.</t>
  </si>
  <si>
    <t>Komplex építési hulladékgazdálkodási rendszer EU - KIOP</t>
  </si>
  <si>
    <t>Földút és járdaépítési program 2007.</t>
  </si>
  <si>
    <t>Engedélyezési,  eljárási díjak és tám.kez.ktg.</t>
  </si>
  <si>
    <t>Polgármesteri Hivatal: WV Passat személygépkocsi csere</t>
  </si>
  <si>
    <t>Vagyonhasznosítás egyéb kisebb kiadásai</t>
  </si>
  <si>
    <t xml:space="preserve">Ammóniamentesítés, vízminőség jav.program: címzett tám. </t>
  </si>
  <si>
    <r>
      <t xml:space="preserve">Állati hulladék kezelő telep </t>
    </r>
    <r>
      <rPr>
        <sz val="11"/>
        <color indexed="8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EU  -  KIOP</t>
    </r>
  </si>
  <si>
    <t>Megnevezés</t>
  </si>
  <si>
    <t>Megjegyzés</t>
  </si>
  <si>
    <t>Közlekedés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</si>
  <si>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</si>
  <si>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</si>
  <si>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</si>
  <si>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</si>
  <si>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</si>
  <si>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</si>
  <si>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</si>
  <si>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</si>
  <si>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</si>
  <si>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</si>
  <si>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</si>
  <si>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</si>
  <si>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 xml:space="preserve"> Oktatás </t>
  </si>
  <si>
    <t>Széchenyi SZKI tanétterem és tanszálló   (2002-2006)</t>
  </si>
  <si>
    <t>Klebelsberg középiskolai kollégium építése</t>
  </si>
  <si>
    <t xml:space="preserve"> Oktatás összesen</t>
  </si>
  <si>
    <t>Egészségügy</t>
  </si>
  <si>
    <t>Egészségügy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</si>
  <si>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</si>
  <si>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</si>
  <si>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</si>
  <si>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</si>
  <si>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</si>
  <si>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</si>
  <si>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</si>
  <si>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</si>
  <si>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</si>
  <si>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</si>
  <si>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</si>
  <si>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Kisgát III.: telkek kialakít., műv.ágból kivonása a VIDEOTON szakembereknek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</si>
  <si>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</si>
  <si>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</si>
  <si>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</si>
  <si>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</si>
  <si>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</si>
  <si>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>SM Katasztrófavédelmi Ig.-tól javítóműhely és berend.átvétele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</si>
  <si>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</si>
  <si>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</si>
  <si>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</si>
  <si>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</si>
  <si>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</si>
  <si>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</si>
  <si>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</si>
  <si>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</si>
  <si>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</si>
  <si>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</si>
  <si>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</si>
  <si>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</si>
  <si>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</si>
  <si>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</si>
  <si>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</si>
  <si>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</si>
  <si>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</si>
  <si>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</si>
  <si>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</si>
  <si>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</si>
  <si>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</si>
  <si>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</si>
  <si>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</si>
  <si>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</si>
  <si>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</si>
  <si>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 xml:space="preserve">Polgármesteri Hivatal: informatikai fejlesztés    2006.  </t>
  </si>
  <si>
    <t>Polgármesteri Hivatal: informatikai fejlesztés    2007.</t>
  </si>
  <si>
    <t>Pótigény ill.átcsop.</t>
  </si>
  <si>
    <t xml:space="preserve">   Mód. új előirányzat</t>
  </si>
  <si>
    <t>Eltérés                 ( +  - )</t>
  </si>
  <si>
    <t>Ady E. u. déli tömb szabályozási terve</t>
  </si>
  <si>
    <t>Dr.Kaposvári Vétek György emléktábla</t>
  </si>
  <si>
    <t>Városháza bővítés előkészítése</t>
  </si>
  <si>
    <t>Ady E.u.  É-i épülettömb rehabilitációja mv.tan.és eng.tervek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</si>
  <si>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</si>
  <si>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</si>
  <si>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</si>
  <si>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</si>
  <si>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</si>
  <si>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</si>
  <si>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</si>
  <si>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Cseri úti, műfű borítású sportpálya és kiegészítő létesítményei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</si>
  <si>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</si>
  <si>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</si>
  <si>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</si>
  <si>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Fő u.93. lakóház építés előkészítése  (építési és kiviteli terv)</t>
  </si>
  <si>
    <t>Önkormányzati bérlakásokba vízóra felszerelés</t>
  </si>
  <si>
    <t>Füredi út 148-152. 012/2hrsz ing.belterületbe csatolás</t>
  </si>
  <si>
    <t xml:space="preserve">Élményfürdő üzletrész vásárlása </t>
  </si>
  <si>
    <t xml:space="preserve">Cseri park rekonstrukció:  mv.tan.és kiviteli.tervek </t>
  </si>
  <si>
    <t>Gesztenye u. ívóvízvez.építése VKMB terh.</t>
  </si>
  <si>
    <t xml:space="preserve">Kinizsi Élip.SZKI áthely.volt Baross Koll. épületébe  </t>
  </si>
  <si>
    <t>Városi Tűzoltóság - komm.ügyeleti vezérlőrendszer</t>
  </si>
  <si>
    <t>Füredi II laktanya körny.véd.kármentesítése  (2004-2006)</t>
  </si>
  <si>
    <t>Csiky Gergely Színház rekonstrukció építési eng.tervek</t>
  </si>
  <si>
    <t>Ingatlan csere      5727/34 hrsz    2.164 m2   (Korona 2001.Kft)</t>
  </si>
  <si>
    <t>Bástya u. útépítés tervezése</t>
  </si>
  <si>
    <t>Kaposvár-K.füred kerékpárút tervezése</t>
  </si>
  <si>
    <t>Polgármesteri Hivatal szennyvíz-átemelő építése</t>
  </si>
  <si>
    <t xml:space="preserve">Szent István u. 12-22. előtt vízelvezető árok 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</si>
  <si>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</si>
  <si>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</si>
  <si>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</si>
  <si>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</si>
  <si>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Házi kisátemelők és házi bekötések utólagos kiépítése</t>
  </si>
  <si>
    <t>Kossuth tér  közmű-kiváltások, egyéb munkák</t>
  </si>
  <si>
    <t>Közvilágítás: Kökörcsin- Galagonya-Vadkörte u.</t>
  </si>
  <si>
    <t>Átcsop:Pályázatok előkész., tervezési feladatok ei-ba</t>
  </si>
  <si>
    <t>Csapadékvízelvezetés: Losonc köz  I.ütem</t>
  </si>
  <si>
    <t>Garanciális visszatartás</t>
  </si>
  <si>
    <t>/ településfejl.akcióterv, mv.tan., eng.tervek/</t>
  </si>
  <si>
    <t xml:space="preserve">Paneles lakótelep rehabilitációja </t>
  </si>
  <si>
    <t>Szilárd hulladéklerakó bővítéséhez  0132/6 hrsz ingatlan megszerzése</t>
  </si>
  <si>
    <t xml:space="preserve">Átcsop: szilárd hull.lerakó bőv.ter.szerzés </t>
  </si>
  <si>
    <r>
      <t>Átcsop:  (+)</t>
    </r>
    <r>
      <rPr>
        <sz val="11"/>
        <color indexed="12"/>
        <rFont val="Times New Roman"/>
        <family val="1"/>
      </rPr>
      <t xml:space="preserve">   Körforgalom tervezése: Hársfa-Baross ei-ból 1.080eft,  </t>
    </r>
    <r>
      <rPr>
        <b/>
        <sz val="11"/>
        <color indexed="12"/>
        <rFont val="Times New Roman"/>
        <family val="1"/>
      </rPr>
      <t xml:space="preserve">      </t>
    </r>
    <r>
      <rPr>
        <sz val="11"/>
        <color indexed="12"/>
        <rFont val="Times New Roman"/>
        <family val="1"/>
      </rPr>
      <t>Fő u.93. lakóház építés előkészítése ei-ból 11.572eft,</t>
    </r>
  </si>
  <si>
    <t>Átcsop: Egyéb kisebb kiadások ei-ból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</si>
</sst>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2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2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7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 horizontal="right"/>
    </xf>
    <xf numFmtId="3" fontId="12" fillId="0" borderId="4" xfId="19" applyNumberFormat="1" applyFont="1" applyFill="1" applyBorder="1" applyAlignment="1">
      <alignment horizontal="right" wrapText="1"/>
      <protection/>
    </xf>
    <xf numFmtId="164" fontId="20" fillId="0" borderId="1" xfId="0" applyNumberFormat="1" applyFont="1" applyFill="1" applyBorder="1" applyAlignment="1">
      <alignment horizontal="right"/>
    </xf>
    <xf numFmtId="164" fontId="20" fillId="0" borderId="1" xfId="0" applyNumberFormat="1" applyFont="1" applyFill="1" applyBorder="1" applyAlignment="1">
      <alignment/>
    </xf>
    <xf numFmtId="3" fontId="12" fillId="0" borderId="5" xfId="19" applyNumberFormat="1" applyFont="1" applyFill="1" applyBorder="1" applyAlignment="1">
      <alignment horizontal="right" wrapText="1"/>
      <protection/>
    </xf>
    <xf numFmtId="3" fontId="12" fillId="0" borderId="6" xfId="19" applyNumberFormat="1" applyFont="1" applyFill="1" applyBorder="1" applyAlignment="1">
      <alignment horizontal="right" wrapText="1"/>
      <protection/>
    </xf>
    <xf numFmtId="0" fontId="20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wrapText="1"/>
    </xf>
    <xf numFmtId="3" fontId="20" fillId="0" borderId="10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left"/>
    </xf>
    <xf numFmtId="3" fontId="14" fillId="0" borderId="11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wrapText="1"/>
    </xf>
    <xf numFmtId="3" fontId="16" fillId="0" borderId="0" xfId="0" applyNumberFormat="1" applyFont="1" applyFill="1" applyAlignment="1">
      <alignment/>
    </xf>
    <xf numFmtId="3" fontId="11" fillId="0" borderId="11" xfId="0" applyNumberFormat="1" applyFont="1" applyFill="1" applyBorder="1" applyAlignment="1">
      <alignment horizontal="left" wrapText="1"/>
    </xf>
    <xf numFmtId="3" fontId="16" fillId="0" borderId="0" xfId="0" applyNumberFormat="1" applyFont="1" applyFill="1" applyAlignment="1">
      <alignment wrapText="1"/>
    </xf>
    <xf numFmtId="0" fontId="11" fillId="0" borderId="2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 horizontal="left"/>
    </xf>
    <xf numFmtId="3" fontId="9" fillId="0" borderId="0" xfId="0" applyNumberFormat="1" applyFont="1" applyFill="1" applyAlignment="1">
      <alignment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1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17" sqref="F117"/>
    </sheetView>
  </sheetViews>
  <sheetFormatPr defaultColWidth="9.00390625" defaultRowHeight="12.75"/>
  <cols>
    <col min="1" max="1" width="60.625" style="20" customWidth="1"/>
    <col min="2" max="4" width="14.125" style="10" customWidth="1"/>
    <col min="5" max="5" width="12.75390625" style="10" customWidth="1"/>
    <col min="6" max="6" width="58.00390625" style="54" customWidth="1"/>
    <col min="7" max="16384" width="9.125" style="6" customWidth="1"/>
  </cols>
  <sheetData>
    <row r="1" spans="1:6" s="3" customFormat="1" ht="24" customHeight="1">
      <c r="A1" s="68" t="s">
        <v>31</v>
      </c>
      <c r="B1" s="66" t="s">
        <v>19</v>
      </c>
      <c r="C1" s="66" t="s">
        <v>97</v>
      </c>
      <c r="D1" s="66" t="s">
        <v>98</v>
      </c>
      <c r="E1" s="66" t="s">
        <v>99</v>
      </c>
      <c r="F1" s="67" t="s">
        <v>32</v>
      </c>
    </row>
    <row r="2" spans="1:6" s="3" customFormat="1" ht="21.75" customHeight="1">
      <c r="A2" s="68"/>
      <c r="B2" s="66"/>
      <c r="C2" s="66"/>
      <c r="D2" s="66"/>
      <c r="E2" s="66"/>
      <c r="F2" s="67"/>
    </row>
    <row r="3" spans="1:6" s="3" customFormat="1" ht="20.25" customHeight="1">
      <c r="A3" s="30" t="s">
        <v>33</v>
      </c>
      <c r="B3" s="21"/>
      <c r="C3" s="21"/>
      <c r="D3" s="21"/>
      <c r="E3" s="21"/>
      <c r="F3" s="43"/>
    </row>
    <row r="4" spans="1:6" s="3" customFormat="1" ht="19.5" customHeight="1">
      <c r="A4" s="31" t="s">
        <v>35</v>
      </c>
      <c r="B4" s="22">
        <v>377</v>
      </c>
      <c r="C4" s="22">
        <v>0</v>
      </c>
      <c r="D4" s="22">
        <f aca="true" t="shared" si="0" ref="D4:D12">+B4+C4</f>
        <v>377</v>
      </c>
      <c r="E4" s="22">
        <f aca="true" t="shared" si="1" ref="E4:E12">+D4-B4</f>
        <v>0</v>
      </c>
      <c r="F4" s="44" t="s">
        <v>139</v>
      </c>
    </row>
    <row r="5" spans="1:6" s="3" customFormat="1" ht="19.5" customHeight="1">
      <c r="A5" s="42" t="s">
        <v>91</v>
      </c>
      <c r="B5" s="4">
        <v>1320</v>
      </c>
      <c r="C5" s="4">
        <v>-1080</v>
      </c>
      <c r="D5" s="4">
        <f t="shared" si="0"/>
        <v>240</v>
      </c>
      <c r="E5" s="4">
        <f t="shared" si="1"/>
        <v>-1080</v>
      </c>
      <c r="F5" s="40" t="s">
        <v>137</v>
      </c>
    </row>
    <row r="6" spans="1:6" s="3" customFormat="1" ht="19.5" customHeight="1">
      <c r="A6" s="31" t="s">
        <v>135</v>
      </c>
      <c r="B6" s="22">
        <v>304</v>
      </c>
      <c r="C6" s="22">
        <v>0</v>
      </c>
      <c r="D6" s="22">
        <f t="shared" si="0"/>
        <v>304</v>
      </c>
      <c r="E6" s="22">
        <f t="shared" si="1"/>
        <v>0</v>
      </c>
      <c r="F6" s="44"/>
    </row>
    <row r="7" spans="1:6" s="1" customFormat="1" ht="19.5" customHeight="1">
      <c r="A7" s="32" t="s">
        <v>25</v>
      </c>
      <c r="B7" s="23">
        <v>15000</v>
      </c>
      <c r="C7" s="23">
        <v>0</v>
      </c>
      <c r="D7" s="23">
        <f t="shared" si="0"/>
        <v>15000</v>
      </c>
      <c r="E7" s="23">
        <f t="shared" si="1"/>
        <v>0</v>
      </c>
      <c r="F7" s="45"/>
    </row>
    <row r="8" spans="1:6" s="1" customFormat="1" ht="19.5" customHeight="1">
      <c r="A8" s="32" t="s">
        <v>71</v>
      </c>
      <c r="B8" s="23">
        <v>3000</v>
      </c>
      <c r="C8" s="23">
        <v>0</v>
      </c>
      <c r="D8" s="23">
        <f t="shared" si="0"/>
        <v>3000</v>
      </c>
      <c r="E8" s="23">
        <f t="shared" si="1"/>
        <v>0</v>
      </c>
      <c r="F8" s="45"/>
    </row>
    <row r="9" spans="1:6" s="1" customFormat="1" ht="19.5" customHeight="1">
      <c r="A9" s="32" t="s">
        <v>127</v>
      </c>
      <c r="B9" s="23">
        <v>6000</v>
      </c>
      <c r="C9" s="23">
        <v>0</v>
      </c>
      <c r="D9" s="23">
        <f t="shared" si="0"/>
        <v>6000</v>
      </c>
      <c r="E9" s="23">
        <f t="shared" si="1"/>
        <v>0</v>
      </c>
      <c r="F9" s="45"/>
    </row>
    <row r="10" spans="1:6" s="7" customFormat="1" ht="19.5" customHeight="1">
      <c r="A10" s="32" t="s">
        <v>126</v>
      </c>
      <c r="B10" s="23">
        <v>2500</v>
      </c>
      <c r="C10" s="23">
        <v>0</v>
      </c>
      <c r="D10" s="23">
        <f t="shared" si="0"/>
        <v>2500</v>
      </c>
      <c r="E10" s="23">
        <f t="shared" si="1"/>
        <v>0</v>
      </c>
      <c r="F10" s="45"/>
    </row>
    <row r="11" spans="1:6" s="7" customFormat="1" ht="19.5" customHeight="1">
      <c r="A11" s="32" t="s">
        <v>104</v>
      </c>
      <c r="B11" s="23">
        <v>3000</v>
      </c>
      <c r="C11" s="23">
        <v>0</v>
      </c>
      <c r="D11" s="23">
        <f t="shared" si="0"/>
        <v>3000</v>
      </c>
      <c r="E11" s="23">
        <f t="shared" si="1"/>
        <v>0</v>
      </c>
      <c r="F11" s="45"/>
    </row>
    <row r="12" spans="1:6" s="3" customFormat="1" ht="19.5" customHeight="1">
      <c r="A12" s="31" t="s">
        <v>34</v>
      </c>
      <c r="B12" s="22">
        <v>6036</v>
      </c>
      <c r="C12" s="22">
        <v>0</v>
      </c>
      <c r="D12" s="22">
        <f t="shared" si="0"/>
        <v>6036</v>
      </c>
      <c r="E12" s="22">
        <f t="shared" si="1"/>
        <v>0</v>
      </c>
      <c r="F12" s="45"/>
    </row>
    <row r="13" spans="1:6" s="5" customFormat="1" ht="20.25" customHeight="1">
      <c r="A13" s="33" t="s">
        <v>36</v>
      </c>
      <c r="B13" s="24">
        <f>SUM(B4:B12)</f>
        <v>37537</v>
      </c>
      <c r="C13" s="24">
        <f>SUM(C4:C12)</f>
        <v>-1080</v>
      </c>
      <c r="D13" s="24">
        <f>SUM(D4:D12)</f>
        <v>36457</v>
      </c>
      <c r="E13" s="24">
        <f>SUM(E4:E12)</f>
        <v>-1080</v>
      </c>
      <c r="F13" s="46"/>
    </row>
    <row r="14" spans="1:6" s="3" customFormat="1" ht="20.25" customHeight="1">
      <c r="A14" s="30" t="s">
        <v>37</v>
      </c>
      <c r="B14" s="22"/>
      <c r="C14" s="22"/>
      <c r="D14" s="22"/>
      <c r="E14" s="22"/>
      <c r="F14" s="43"/>
    </row>
    <row r="15" spans="1:6" s="12" customFormat="1" ht="19.5" customHeight="1">
      <c r="A15" s="13" t="s">
        <v>21</v>
      </c>
      <c r="B15" s="25">
        <f>173455+173742</f>
        <v>347197</v>
      </c>
      <c r="C15" s="23">
        <v>0</v>
      </c>
      <c r="D15" s="25">
        <f aca="true" t="shared" si="2" ref="D15:D31">+B15+C15</f>
        <v>347197</v>
      </c>
      <c r="E15" s="23">
        <f aca="true" t="shared" si="3" ref="E15:E31">+D15-B15</f>
        <v>0</v>
      </c>
      <c r="F15" s="47" t="s">
        <v>20</v>
      </c>
    </row>
    <row r="16" spans="1:6" s="12" customFormat="1" ht="19.5" customHeight="1">
      <c r="A16" s="13" t="s">
        <v>22</v>
      </c>
      <c r="B16" s="25">
        <f>43344+432+432</f>
        <v>44208</v>
      </c>
      <c r="C16" s="23">
        <v>0</v>
      </c>
      <c r="D16" s="25">
        <f t="shared" si="2"/>
        <v>44208</v>
      </c>
      <c r="E16" s="23">
        <f t="shared" si="3"/>
        <v>0</v>
      </c>
      <c r="F16" s="48"/>
    </row>
    <row r="17" spans="1:6" s="12" customFormat="1" ht="19.5" customHeight="1">
      <c r="A17" s="13" t="s">
        <v>29</v>
      </c>
      <c r="B17" s="25">
        <f>217440+2880</f>
        <v>220320</v>
      </c>
      <c r="C17" s="23">
        <v>0</v>
      </c>
      <c r="D17" s="25">
        <f t="shared" si="2"/>
        <v>220320</v>
      </c>
      <c r="E17" s="23">
        <f t="shared" si="3"/>
        <v>0</v>
      </c>
      <c r="F17" s="48"/>
    </row>
    <row r="18" spans="1:6" s="3" customFormat="1" ht="19.5" customHeight="1">
      <c r="A18" s="14" t="s">
        <v>134</v>
      </c>
      <c r="B18" s="22">
        <v>310</v>
      </c>
      <c r="C18" s="22">
        <v>0</v>
      </c>
      <c r="D18" s="22">
        <f t="shared" si="2"/>
        <v>310</v>
      </c>
      <c r="E18" s="22">
        <f t="shared" si="3"/>
        <v>0</v>
      </c>
      <c r="F18" s="44"/>
    </row>
    <row r="19" spans="1:6" s="3" customFormat="1" ht="19.5" customHeight="1">
      <c r="A19" s="13" t="s">
        <v>138</v>
      </c>
      <c r="B19" s="22">
        <v>4000</v>
      </c>
      <c r="C19" s="22">
        <v>0</v>
      </c>
      <c r="D19" s="22">
        <f t="shared" si="2"/>
        <v>4000</v>
      </c>
      <c r="E19" s="22">
        <f t="shared" si="3"/>
        <v>0</v>
      </c>
      <c r="F19" s="44"/>
    </row>
    <row r="20" spans="1:6" s="7" customFormat="1" ht="19.5" customHeight="1">
      <c r="A20" s="13" t="s">
        <v>131</v>
      </c>
      <c r="B20" s="23">
        <v>7503</v>
      </c>
      <c r="C20" s="23">
        <v>0</v>
      </c>
      <c r="D20" s="23">
        <f>+B20+C20</f>
        <v>7503</v>
      </c>
      <c r="E20" s="23">
        <f>+D20-B20</f>
        <v>0</v>
      </c>
      <c r="F20" s="45"/>
    </row>
    <row r="21" spans="1:6" s="3" customFormat="1" ht="19.5" customHeight="1">
      <c r="A21" s="13" t="s">
        <v>73</v>
      </c>
      <c r="B21" s="22">
        <v>1024</v>
      </c>
      <c r="C21" s="22">
        <v>0</v>
      </c>
      <c r="D21" s="22">
        <f t="shared" si="2"/>
        <v>1024</v>
      </c>
      <c r="E21" s="22">
        <f t="shared" si="3"/>
        <v>0</v>
      </c>
      <c r="F21" s="44"/>
    </row>
    <row r="22" spans="1:6" s="3" customFormat="1" ht="19.5" customHeight="1">
      <c r="A22" s="13" t="s">
        <v>92</v>
      </c>
      <c r="B22" s="22">
        <v>5000</v>
      </c>
      <c r="C22" s="22">
        <v>0</v>
      </c>
      <c r="D22" s="22">
        <f t="shared" si="2"/>
        <v>5000</v>
      </c>
      <c r="E22" s="22">
        <f t="shared" si="3"/>
        <v>0</v>
      </c>
      <c r="F22" s="44"/>
    </row>
    <row r="23" spans="1:6" s="3" customFormat="1" ht="19.5" customHeight="1">
      <c r="A23" s="13" t="s">
        <v>11</v>
      </c>
      <c r="B23" s="22">
        <v>2450</v>
      </c>
      <c r="C23" s="22">
        <v>0</v>
      </c>
      <c r="D23" s="22">
        <f t="shared" si="2"/>
        <v>2450</v>
      </c>
      <c r="E23" s="22">
        <f t="shared" si="3"/>
        <v>0</v>
      </c>
      <c r="F23" s="44"/>
    </row>
    <row r="24" spans="1:6" s="3" customFormat="1" ht="19.5" customHeight="1">
      <c r="A24" s="13" t="s">
        <v>10</v>
      </c>
      <c r="B24" s="22">
        <v>408</v>
      </c>
      <c r="C24" s="22">
        <v>0</v>
      </c>
      <c r="D24" s="22">
        <f t="shared" si="2"/>
        <v>408</v>
      </c>
      <c r="E24" s="22">
        <f t="shared" si="3"/>
        <v>0</v>
      </c>
      <c r="F24" s="44"/>
    </row>
    <row r="25" spans="1:6" s="12" customFormat="1" ht="19.5" customHeight="1">
      <c r="A25" s="13" t="s">
        <v>120</v>
      </c>
      <c r="B25" s="25">
        <v>1094</v>
      </c>
      <c r="C25" s="25">
        <v>0</v>
      </c>
      <c r="D25" s="25">
        <f t="shared" si="2"/>
        <v>1094</v>
      </c>
      <c r="E25" s="25">
        <f t="shared" si="3"/>
        <v>0</v>
      </c>
      <c r="F25" s="47"/>
    </row>
    <row r="26" spans="1:6" s="7" customFormat="1" ht="19.5" customHeight="1">
      <c r="A26" s="32" t="s">
        <v>72</v>
      </c>
      <c r="B26" s="23">
        <v>8000</v>
      </c>
      <c r="C26" s="23">
        <v>0</v>
      </c>
      <c r="D26" s="23">
        <f t="shared" si="2"/>
        <v>8000</v>
      </c>
      <c r="E26" s="23">
        <f t="shared" si="3"/>
        <v>0</v>
      </c>
      <c r="F26" s="45"/>
    </row>
    <row r="27" spans="1:6" s="7" customFormat="1" ht="19.5" customHeight="1">
      <c r="A27" s="34" t="s">
        <v>14</v>
      </c>
      <c r="B27" s="23">
        <v>5000</v>
      </c>
      <c r="C27" s="23">
        <v>0</v>
      </c>
      <c r="D27" s="23">
        <f t="shared" si="2"/>
        <v>5000</v>
      </c>
      <c r="E27" s="23">
        <f t="shared" si="3"/>
        <v>0</v>
      </c>
      <c r="F27" s="45"/>
    </row>
    <row r="28" spans="1:6" s="7" customFormat="1" ht="19.5" customHeight="1">
      <c r="A28" s="32" t="s">
        <v>128</v>
      </c>
      <c r="B28" s="23">
        <v>3000</v>
      </c>
      <c r="C28" s="23">
        <v>0</v>
      </c>
      <c r="D28" s="23">
        <f t="shared" si="2"/>
        <v>3000</v>
      </c>
      <c r="E28" s="23">
        <f t="shared" si="3"/>
        <v>0</v>
      </c>
      <c r="F28" s="45"/>
    </row>
    <row r="29" spans="1:6" s="7" customFormat="1" ht="19.5" customHeight="1">
      <c r="A29" s="32" t="s">
        <v>130</v>
      </c>
      <c r="B29" s="23">
        <v>6500</v>
      </c>
      <c r="C29" s="23">
        <v>0</v>
      </c>
      <c r="D29" s="23">
        <f t="shared" si="2"/>
        <v>6500</v>
      </c>
      <c r="E29" s="23">
        <f t="shared" si="3"/>
        <v>0</v>
      </c>
      <c r="F29" s="45"/>
    </row>
    <row r="30" spans="1:6" s="7" customFormat="1" ht="19.5" customHeight="1">
      <c r="A30" s="32" t="s">
        <v>132</v>
      </c>
      <c r="B30" s="23">
        <v>1700</v>
      </c>
      <c r="C30" s="23">
        <v>0</v>
      </c>
      <c r="D30" s="23">
        <f t="shared" si="2"/>
        <v>1700</v>
      </c>
      <c r="E30" s="23">
        <f t="shared" si="3"/>
        <v>0</v>
      </c>
      <c r="F30" s="45"/>
    </row>
    <row r="31" spans="1:6" s="7" customFormat="1" ht="19.5" customHeight="1">
      <c r="A31" s="32" t="s">
        <v>129</v>
      </c>
      <c r="B31" s="23">
        <v>1200</v>
      </c>
      <c r="C31" s="23">
        <v>0</v>
      </c>
      <c r="D31" s="23">
        <f t="shared" si="2"/>
        <v>1200</v>
      </c>
      <c r="E31" s="23">
        <f t="shared" si="3"/>
        <v>0</v>
      </c>
      <c r="F31" s="45"/>
    </row>
    <row r="32" spans="1:6" s="5" customFormat="1" ht="20.25" customHeight="1">
      <c r="A32" s="33" t="s">
        <v>38</v>
      </c>
      <c r="B32" s="24">
        <f>SUM(B15:B31)</f>
        <v>658914</v>
      </c>
      <c r="C32" s="24">
        <f>SUM(C15:C31)</f>
        <v>0</v>
      </c>
      <c r="D32" s="24">
        <f>SUM(D15:D31)</f>
        <v>658914</v>
      </c>
      <c r="E32" s="24">
        <f>SUM(E15:E31)</f>
        <v>0</v>
      </c>
      <c r="F32" s="46"/>
    </row>
    <row r="33" spans="1:6" s="3" customFormat="1" ht="20.25" customHeight="1">
      <c r="A33" s="30" t="s">
        <v>39</v>
      </c>
      <c r="B33" s="22"/>
      <c r="C33" s="22"/>
      <c r="D33" s="22"/>
      <c r="E33" s="22"/>
      <c r="F33" s="43"/>
    </row>
    <row r="34" spans="1:6" s="3" customFormat="1" ht="20.25" customHeight="1">
      <c r="A34" s="13" t="s">
        <v>136</v>
      </c>
      <c r="B34" s="22">
        <f>152+658</f>
        <v>810</v>
      </c>
      <c r="C34" s="22">
        <v>0</v>
      </c>
      <c r="D34" s="22">
        <f>+B34+C34</f>
        <v>810</v>
      </c>
      <c r="E34" s="22">
        <f>+D34-B34</f>
        <v>0</v>
      </c>
      <c r="F34" s="44"/>
    </row>
    <row r="35" spans="1:6" s="7" customFormat="1" ht="21.75" customHeight="1">
      <c r="A35" s="32" t="s">
        <v>23</v>
      </c>
      <c r="B35" s="23">
        <f>4000-2000+1000</f>
        <v>3000</v>
      </c>
      <c r="C35" s="23">
        <v>0</v>
      </c>
      <c r="D35" s="23">
        <f>+B35+C35</f>
        <v>3000</v>
      </c>
      <c r="E35" s="23">
        <f>+D35-B35</f>
        <v>0</v>
      </c>
      <c r="F35" s="45"/>
    </row>
    <row r="36" spans="1:6" s="5" customFormat="1" ht="20.25" customHeight="1">
      <c r="A36" s="33" t="s">
        <v>40</v>
      </c>
      <c r="B36" s="24">
        <f>SUM(B34:B35)</f>
        <v>3810</v>
      </c>
      <c r="C36" s="24">
        <f>SUM(C34:C35)</f>
        <v>0</v>
      </c>
      <c r="D36" s="24">
        <f>SUM(D34:D35)</f>
        <v>3810</v>
      </c>
      <c r="E36" s="24">
        <f>SUM(E34:E35)</f>
        <v>0</v>
      </c>
      <c r="F36" s="46"/>
    </row>
    <row r="37" spans="1:6" s="3" customFormat="1" ht="20.25" customHeight="1">
      <c r="A37" s="30" t="s">
        <v>41</v>
      </c>
      <c r="B37" s="22"/>
      <c r="C37" s="22"/>
      <c r="D37" s="22"/>
      <c r="E37" s="22"/>
      <c r="F37" s="43"/>
    </row>
    <row r="38" spans="1:6" s="3" customFormat="1" ht="19.5" customHeight="1">
      <c r="A38" s="13" t="s">
        <v>24</v>
      </c>
      <c r="B38" s="22">
        <v>334358</v>
      </c>
      <c r="C38" s="22">
        <v>0</v>
      </c>
      <c r="D38" s="22">
        <f aca="true" t="shared" si="4" ref="D38:D74">+B38+C38</f>
        <v>334358</v>
      </c>
      <c r="E38" s="22">
        <f aca="true" t="shared" si="5" ref="E38:E74">+D38-B38</f>
        <v>0</v>
      </c>
      <c r="F38" s="44"/>
    </row>
    <row r="39" spans="1:6" s="12" customFormat="1" ht="19.5" customHeight="1">
      <c r="A39" s="29" t="s">
        <v>30</v>
      </c>
      <c r="B39" s="25">
        <f>107211</f>
        <v>107211</v>
      </c>
      <c r="C39" s="22">
        <v>0</v>
      </c>
      <c r="D39" s="25">
        <f t="shared" si="4"/>
        <v>107211</v>
      </c>
      <c r="E39" s="22">
        <f t="shared" si="5"/>
        <v>0</v>
      </c>
      <c r="F39" s="49"/>
    </row>
    <row r="40" spans="1:6" s="3" customFormat="1" ht="19.5" customHeight="1">
      <c r="A40" s="15" t="s">
        <v>74</v>
      </c>
      <c r="B40" s="22">
        <v>40000</v>
      </c>
      <c r="C40" s="22">
        <v>0</v>
      </c>
      <c r="D40" s="22">
        <f t="shared" si="4"/>
        <v>40000</v>
      </c>
      <c r="E40" s="22">
        <f t="shared" si="5"/>
        <v>0</v>
      </c>
      <c r="F40" s="44"/>
    </row>
    <row r="41" spans="1:6" s="3" customFormat="1" ht="19.5" customHeight="1">
      <c r="A41" s="34" t="s">
        <v>2</v>
      </c>
      <c r="B41" s="22">
        <v>1600</v>
      </c>
      <c r="C41" s="22">
        <v>0</v>
      </c>
      <c r="D41" s="22">
        <f t="shared" si="4"/>
        <v>1600</v>
      </c>
      <c r="E41" s="22">
        <f t="shared" si="5"/>
        <v>0</v>
      </c>
      <c r="F41" s="45"/>
    </row>
    <row r="42" spans="1:6" s="3" customFormat="1" ht="19.5" customHeight="1">
      <c r="A42" s="34" t="s">
        <v>12</v>
      </c>
      <c r="B42" s="22">
        <v>2000</v>
      </c>
      <c r="C42" s="22">
        <v>0</v>
      </c>
      <c r="D42" s="22">
        <f t="shared" si="4"/>
        <v>2000</v>
      </c>
      <c r="E42" s="22">
        <f t="shared" si="5"/>
        <v>0</v>
      </c>
      <c r="F42" s="45"/>
    </row>
    <row r="43" spans="1:6" s="65" customFormat="1" ht="19.5" customHeight="1">
      <c r="A43" s="34" t="s">
        <v>123</v>
      </c>
      <c r="B43" s="22">
        <f>6341-36</f>
        <v>6305</v>
      </c>
      <c r="C43" s="22">
        <v>0</v>
      </c>
      <c r="D43" s="22">
        <f t="shared" si="4"/>
        <v>6305</v>
      </c>
      <c r="E43" s="22">
        <f t="shared" si="5"/>
        <v>0</v>
      </c>
      <c r="F43" s="64"/>
    </row>
    <row r="44" spans="1:6" s="3" customFormat="1" ht="19.5" customHeight="1">
      <c r="A44" s="34" t="s">
        <v>13</v>
      </c>
      <c r="B44" s="22">
        <v>5759</v>
      </c>
      <c r="C44" s="22">
        <v>0</v>
      </c>
      <c r="D44" s="22">
        <f t="shared" si="4"/>
        <v>5759</v>
      </c>
      <c r="E44" s="22">
        <f t="shared" si="5"/>
        <v>0</v>
      </c>
      <c r="F44" s="44"/>
    </row>
    <row r="45" spans="1:6" s="3" customFormat="1" ht="19.5" customHeight="1">
      <c r="A45" s="15" t="s">
        <v>94</v>
      </c>
      <c r="B45" s="22">
        <v>14000</v>
      </c>
      <c r="C45" s="22">
        <v>0</v>
      </c>
      <c r="D45" s="22">
        <f t="shared" si="4"/>
        <v>14000</v>
      </c>
      <c r="E45" s="22">
        <f t="shared" si="5"/>
        <v>0</v>
      </c>
      <c r="F45" s="44"/>
    </row>
    <row r="46" spans="1:6" s="3" customFormat="1" ht="19.5" customHeight="1">
      <c r="A46" s="15" t="s">
        <v>75</v>
      </c>
      <c r="B46" s="22">
        <v>5250</v>
      </c>
      <c r="C46" s="22">
        <v>0</v>
      </c>
      <c r="D46" s="22">
        <f t="shared" si="4"/>
        <v>5250</v>
      </c>
      <c r="E46" s="22">
        <f t="shared" si="5"/>
        <v>0</v>
      </c>
      <c r="F46" s="55" t="s">
        <v>139</v>
      </c>
    </row>
    <row r="47" spans="1:6" s="3" customFormat="1" ht="19.5" customHeight="1">
      <c r="A47" s="15" t="s">
        <v>76</v>
      </c>
      <c r="B47" s="22">
        <f>4440</f>
        <v>4440</v>
      </c>
      <c r="C47" s="22">
        <v>0</v>
      </c>
      <c r="D47" s="22">
        <f t="shared" si="4"/>
        <v>4440</v>
      </c>
      <c r="E47" s="22">
        <f t="shared" si="5"/>
        <v>0</v>
      </c>
      <c r="F47" s="55" t="s">
        <v>139</v>
      </c>
    </row>
    <row r="48" spans="1:6" s="3" customFormat="1" ht="19.5" customHeight="1">
      <c r="A48" s="15" t="s">
        <v>77</v>
      </c>
      <c r="B48" s="22">
        <v>235</v>
      </c>
      <c r="C48" s="22">
        <v>0</v>
      </c>
      <c r="D48" s="22">
        <f t="shared" si="4"/>
        <v>235</v>
      </c>
      <c r="E48" s="22">
        <f t="shared" si="5"/>
        <v>0</v>
      </c>
      <c r="F48" s="44"/>
    </row>
    <row r="49" spans="1:6" s="3" customFormat="1" ht="19.5" customHeight="1">
      <c r="A49" s="13" t="s">
        <v>79</v>
      </c>
      <c r="B49" s="22">
        <v>18020</v>
      </c>
      <c r="C49" s="22">
        <v>0</v>
      </c>
      <c r="D49" s="22">
        <f t="shared" si="4"/>
        <v>18020</v>
      </c>
      <c r="E49" s="22">
        <f t="shared" si="5"/>
        <v>0</v>
      </c>
      <c r="F49" s="44"/>
    </row>
    <row r="50" spans="1:6" s="3" customFormat="1" ht="19.5" customHeight="1">
      <c r="A50" s="15" t="s">
        <v>93</v>
      </c>
      <c r="B50" s="22">
        <v>700</v>
      </c>
      <c r="C50" s="22">
        <v>0</v>
      </c>
      <c r="D50" s="22">
        <f t="shared" si="4"/>
        <v>700</v>
      </c>
      <c r="E50" s="22">
        <f t="shared" si="5"/>
        <v>0</v>
      </c>
      <c r="F50" s="44"/>
    </row>
    <row r="51" spans="1:6" s="3" customFormat="1" ht="19.5" customHeight="1">
      <c r="A51" s="34" t="s">
        <v>70</v>
      </c>
      <c r="B51" s="22">
        <f>1679+2000</f>
        <v>3679</v>
      </c>
      <c r="C51" s="22">
        <v>0</v>
      </c>
      <c r="D51" s="22">
        <f t="shared" si="4"/>
        <v>3679</v>
      </c>
      <c r="E51" s="22">
        <f t="shared" si="5"/>
        <v>0</v>
      </c>
      <c r="F51" s="45"/>
    </row>
    <row r="52" spans="1:6" s="3" customFormat="1" ht="19.5" customHeight="1">
      <c r="A52" s="34" t="s">
        <v>78</v>
      </c>
      <c r="B52" s="22">
        <v>1100</v>
      </c>
      <c r="C52" s="22">
        <v>0</v>
      </c>
      <c r="D52" s="22">
        <f t="shared" si="4"/>
        <v>1100</v>
      </c>
      <c r="E52" s="22">
        <f t="shared" si="5"/>
        <v>0</v>
      </c>
      <c r="F52" s="45"/>
    </row>
    <row r="53" spans="1:6" s="3" customFormat="1" ht="19.5" customHeight="1">
      <c r="A53" s="15" t="s">
        <v>109</v>
      </c>
      <c r="B53" s="22">
        <v>1485</v>
      </c>
      <c r="C53" s="22">
        <v>0</v>
      </c>
      <c r="D53" s="22">
        <f t="shared" si="4"/>
        <v>1485</v>
      </c>
      <c r="E53" s="22">
        <f t="shared" si="5"/>
        <v>0</v>
      </c>
      <c r="F53" s="44"/>
    </row>
    <row r="54" spans="1:6" s="3" customFormat="1" ht="19.5" customHeight="1">
      <c r="A54" s="34" t="s">
        <v>16</v>
      </c>
      <c r="B54" s="22">
        <v>2500</v>
      </c>
      <c r="C54" s="22">
        <v>0</v>
      </c>
      <c r="D54" s="22">
        <f t="shared" si="4"/>
        <v>2500</v>
      </c>
      <c r="E54" s="22">
        <f t="shared" si="5"/>
        <v>0</v>
      </c>
      <c r="F54" s="45"/>
    </row>
    <row r="55" spans="1:6" s="3" customFormat="1" ht="19.5" customHeight="1">
      <c r="A55" s="34" t="s">
        <v>6</v>
      </c>
      <c r="B55" s="22">
        <v>3500</v>
      </c>
      <c r="C55" s="22">
        <v>0</v>
      </c>
      <c r="D55" s="22">
        <f t="shared" si="4"/>
        <v>3500</v>
      </c>
      <c r="E55" s="22">
        <f t="shared" si="5"/>
        <v>0</v>
      </c>
      <c r="F55" s="45"/>
    </row>
    <row r="56" spans="1:6" s="3" customFormat="1" ht="19.5" customHeight="1">
      <c r="A56" s="15" t="s">
        <v>100</v>
      </c>
      <c r="B56" s="22">
        <v>180</v>
      </c>
      <c r="C56" s="22">
        <v>0</v>
      </c>
      <c r="D56" s="22">
        <f t="shared" si="4"/>
        <v>180</v>
      </c>
      <c r="E56" s="22">
        <f t="shared" si="5"/>
        <v>0</v>
      </c>
      <c r="F56" s="44"/>
    </row>
    <row r="57" spans="1:6" s="12" customFormat="1" ht="19.5" customHeight="1">
      <c r="A57" s="15" t="s">
        <v>103</v>
      </c>
      <c r="B57" s="22">
        <f>2994+11976</f>
        <v>14970</v>
      </c>
      <c r="C57" s="22">
        <v>0</v>
      </c>
      <c r="D57" s="22">
        <f t="shared" si="4"/>
        <v>14970</v>
      </c>
      <c r="E57" s="22">
        <f t="shared" si="5"/>
        <v>0</v>
      </c>
      <c r="F57" s="44"/>
    </row>
    <row r="58" spans="1:6" s="12" customFormat="1" ht="21.75" customHeight="1">
      <c r="A58" s="13" t="s">
        <v>141</v>
      </c>
      <c r="B58" s="25">
        <f>7560+9240</f>
        <v>16800</v>
      </c>
      <c r="C58" s="22">
        <v>0</v>
      </c>
      <c r="D58" s="25">
        <f>+B58+C58</f>
        <v>16800</v>
      </c>
      <c r="E58" s="22">
        <f>+D58-B58</f>
        <v>0</v>
      </c>
      <c r="F58" s="47" t="s">
        <v>140</v>
      </c>
    </row>
    <row r="59" spans="1:6" s="3" customFormat="1" ht="19.5" customHeight="1">
      <c r="A59" s="11" t="s">
        <v>0</v>
      </c>
      <c r="B59" s="22">
        <v>1200</v>
      </c>
      <c r="C59" s="22">
        <v>0</v>
      </c>
      <c r="D59" s="22">
        <f t="shared" si="4"/>
        <v>1200</v>
      </c>
      <c r="E59" s="22">
        <f t="shared" si="5"/>
        <v>0</v>
      </c>
      <c r="F59" s="44"/>
    </row>
    <row r="60" spans="1:6" s="12" customFormat="1" ht="19.5" customHeight="1">
      <c r="A60" s="16" t="s">
        <v>119</v>
      </c>
      <c r="B60" s="56">
        <v>4824</v>
      </c>
      <c r="C60" s="39">
        <v>0</v>
      </c>
      <c r="D60" s="56">
        <f t="shared" si="4"/>
        <v>4824</v>
      </c>
      <c r="E60" s="39">
        <f t="shared" si="5"/>
        <v>0</v>
      </c>
      <c r="F60" s="57"/>
    </row>
    <row r="61" spans="1:6" s="3" customFormat="1" ht="19.5" customHeight="1">
      <c r="A61" s="13" t="s">
        <v>122</v>
      </c>
      <c r="B61" s="22">
        <v>3946</v>
      </c>
      <c r="C61" s="22">
        <v>0</v>
      </c>
      <c r="D61" s="22">
        <f t="shared" si="4"/>
        <v>3946</v>
      </c>
      <c r="E61" s="22">
        <f t="shared" si="5"/>
        <v>0</v>
      </c>
      <c r="F61" s="44"/>
    </row>
    <row r="62" spans="1:6" s="12" customFormat="1" ht="19.5" customHeight="1">
      <c r="A62" s="13" t="s">
        <v>69</v>
      </c>
      <c r="B62" s="26">
        <v>1290</v>
      </c>
      <c r="C62" s="22">
        <v>0</v>
      </c>
      <c r="D62" s="26">
        <f t="shared" si="4"/>
        <v>1290</v>
      </c>
      <c r="E62" s="22">
        <f t="shared" si="5"/>
        <v>0</v>
      </c>
      <c r="F62" s="47"/>
    </row>
    <row r="63" spans="1:6" s="3" customFormat="1" ht="19.5" customHeight="1">
      <c r="A63" s="13" t="s">
        <v>107</v>
      </c>
      <c r="B63" s="22">
        <v>47620</v>
      </c>
      <c r="C63" s="22">
        <v>0</v>
      </c>
      <c r="D63" s="22">
        <f t="shared" si="4"/>
        <v>47620</v>
      </c>
      <c r="E63" s="22">
        <f t="shared" si="5"/>
        <v>0</v>
      </c>
      <c r="F63" s="44"/>
    </row>
    <row r="64" spans="1:6" s="12" customFormat="1" ht="19.5" customHeight="1">
      <c r="A64" s="13" t="s">
        <v>118</v>
      </c>
      <c r="B64" s="26">
        <v>120000</v>
      </c>
      <c r="C64" s="22">
        <v>0</v>
      </c>
      <c r="D64" s="26">
        <f t="shared" si="4"/>
        <v>120000</v>
      </c>
      <c r="E64" s="22">
        <f t="shared" si="5"/>
        <v>0</v>
      </c>
      <c r="F64" s="47"/>
    </row>
    <row r="65" spans="1:6" s="3" customFormat="1" ht="19.5" customHeight="1">
      <c r="A65" s="15" t="s">
        <v>42</v>
      </c>
      <c r="B65" s="22">
        <v>3240</v>
      </c>
      <c r="C65" s="22">
        <v>0</v>
      </c>
      <c r="D65" s="22">
        <f t="shared" si="4"/>
        <v>3240</v>
      </c>
      <c r="E65" s="22">
        <f t="shared" si="5"/>
        <v>0</v>
      </c>
      <c r="F65" s="50"/>
    </row>
    <row r="66" spans="1:6" s="3" customFormat="1" ht="19.5" customHeight="1">
      <c r="A66" s="34" t="s">
        <v>43</v>
      </c>
      <c r="B66" s="22">
        <v>420</v>
      </c>
      <c r="C66" s="22">
        <v>0</v>
      </c>
      <c r="D66" s="22">
        <f t="shared" si="4"/>
        <v>420</v>
      </c>
      <c r="E66" s="22">
        <f t="shared" si="5"/>
        <v>0</v>
      </c>
      <c r="F66" s="44"/>
    </row>
    <row r="67" spans="1:6" s="3" customFormat="1" ht="19.5" customHeight="1">
      <c r="A67" s="34" t="s">
        <v>44</v>
      </c>
      <c r="B67" s="22">
        <v>300</v>
      </c>
      <c r="C67" s="22">
        <v>0</v>
      </c>
      <c r="D67" s="22">
        <f t="shared" si="4"/>
        <v>300</v>
      </c>
      <c r="E67" s="22">
        <f t="shared" si="5"/>
        <v>0</v>
      </c>
      <c r="F67" s="44"/>
    </row>
    <row r="68" spans="1:6" ht="19.5" customHeight="1">
      <c r="A68" s="32" t="s">
        <v>105</v>
      </c>
      <c r="B68" s="22">
        <v>18000</v>
      </c>
      <c r="C68" s="22">
        <v>0</v>
      </c>
      <c r="D68" s="22">
        <f t="shared" si="4"/>
        <v>18000</v>
      </c>
      <c r="E68" s="22">
        <f t="shared" si="5"/>
        <v>0</v>
      </c>
      <c r="F68" s="45"/>
    </row>
    <row r="69" spans="1:6" ht="19.5" customHeight="1">
      <c r="A69" s="32" t="s">
        <v>18</v>
      </c>
      <c r="B69" s="22">
        <v>1500</v>
      </c>
      <c r="C69" s="22">
        <v>0</v>
      </c>
      <c r="D69" s="22">
        <f t="shared" si="4"/>
        <v>1500</v>
      </c>
      <c r="E69" s="22">
        <f t="shared" si="5"/>
        <v>0</v>
      </c>
      <c r="F69" s="45"/>
    </row>
    <row r="70" spans="1:6" s="61" customFormat="1" ht="19.5" customHeight="1">
      <c r="A70" s="62" t="s">
        <v>142</v>
      </c>
      <c r="B70" s="8">
        <v>0</v>
      </c>
      <c r="C70" s="4">
        <v>300</v>
      </c>
      <c r="D70" s="4">
        <f>+B70+C70</f>
        <v>300</v>
      </c>
      <c r="E70" s="4">
        <f>+D70-B70</f>
        <v>300</v>
      </c>
      <c r="F70" s="63" t="s">
        <v>145</v>
      </c>
    </row>
    <row r="71" spans="1:6" s="3" customFormat="1" ht="19.5" customHeight="1">
      <c r="A71" s="15" t="s">
        <v>108</v>
      </c>
      <c r="B71" s="22">
        <v>8750</v>
      </c>
      <c r="C71" s="22">
        <v>0</v>
      </c>
      <c r="D71" s="22">
        <f t="shared" si="4"/>
        <v>8750</v>
      </c>
      <c r="E71" s="22">
        <f t="shared" si="5"/>
        <v>0</v>
      </c>
      <c r="F71" s="44"/>
    </row>
    <row r="72" spans="1:6" s="12" customFormat="1" ht="19.5" customHeight="1">
      <c r="A72" s="13" t="s">
        <v>133</v>
      </c>
      <c r="B72" s="25">
        <v>2112</v>
      </c>
      <c r="C72" s="25">
        <v>0</v>
      </c>
      <c r="D72" s="25">
        <f t="shared" si="4"/>
        <v>2112</v>
      </c>
      <c r="E72" s="25">
        <f t="shared" si="5"/>
        <v>0</v>
      </c>
      <c r="F72" s="44"/>
    </row>
    <row r="73" spans="1:6" s="3" customFormat="1" ht="19.5" customHeight="1">
      <c r="A73" s="15" t="s">
        <v>101</v>
      </c>
      <c r="B73" s="22">
        <v>800</v>
      </c>
      <c r="C73" s="22">
        <v>0</v>
      </c>
      <c r="D73" s="22">
        <f t="shared" si="4"/>
        <v>800</v>
      </c>
      <c r="E73" s="22">
        <f t="shared" si="5"/>
        <v>0</v>
      </c>
      <c r="F73" s="44"/>
    </row>
    <row r="74" spans="1:6" s="19" customFormat="1" ht="19.5" customHeight="1">
      <c r="A74" s="32" t="s">
        <v>8</v>
      </c>
      <c r="B74" s="22">
        <v>300</v>
      </c>
      <c r="C74" s="22">
        <v>0</v>
      </c>
      <c r="D74" s="22">
        <f t="shared" si="4"/>
        <v>300</v>
      </c>
      <c r="E74" s="22">
        <f t="shared" si="5"/>
        <v>0</v>
      </c>
      <c r="F74" s="45"/>
    </row>
    <row r="75" spans="1:6" s="3" customFormat="1" ht="20.25" customHeight="1">
      <c r="A75" s="33" t="s">
        <v>45</v>
      </c>
      <c r="B75" s="24">
        <f>SUM(B38:B74)</f>
        <v>798394</v>
      </c>
      <c r="C75" s="24">
        <f>SUM(C38:C74)</f>
        <v>300</v>
      </c>
      <c r="D75" s="24">
        <f>SUM(D38:D74)</f>
        <v>798694</v>
      </c>
      <c r="E75" s="24">
        <f>SUM(E38:E74)</f>
        <v>300</v>
      </c>
      <c r="F75" s="46"/>
    </row>
    <row r="76" spans="1:6" s="3" customFormat="1" ht="20.25" customHeight="1">
      <c r="A76" s="30" t="s">
        <v>46</v>
      </c>
      <c r="B76" s="22"/>
      <c r="C76" s="22"/>
      <c r="D76" s="22"/>
      <c r="E76" s="22"/>
      <c r="F76" s="43"/>
    </row>
    <row r="77" spans="1:6" s="5" customFormat="1" ht="20.25" customHeight="1">
      <c r="A77" s="34" t="s">
        <v>47</v>
      </c>
      <c r="B77" s="22">
        <v>18281</v>
      </c>
      <c r="C77" s="22">
        <v>0</v>
      </c>
      <c r="D77" s="22">
        <f>+B77+C77</f>
        <v>18281</v>
      </c>
      <c r="E77" s="22">
        <f>+D77-B77</f>
        <v>0</v>
      </c>
      <c r="F77" s="44"/>
    </row>
    <row r="78" spans="1:6" s="3" customFormat="1" ht="20.25" customHeight="1">
      <c r="A78" s="34" t="s">
        <v>48</v>
      </c>
      <c r="B78" s="22">
        <v>2500</v>
      </c>
      <c r="C78" s="22">
        <v>0</v>
      </c>
      <c r="D78" s="22">
        <f>+B78+C78</f>
        <v>2500</v>
      </c>
      <c r="E78" s="22">
        <f>+D78-B78</f>
        <v>0</v>
      </c>
      <c r="F78" s="44"/>
    </row>
    <row r="79" spans="1:6" s="7" customFormat="1" ht="20.25" customHeight="1">
      <c r="A79" s="32" t="s">
        <v>121</v>
      </c>
      <c r="B79" s="22">
        <f>1036+3964</f>
        <v>5000</v>
      </c>
      <c r="C79" s="22">
        <v>0</v>
      </c>
      <c r="D79" s="22">
        <f>+B79+C79</f>
        <v>5000</v>
      </c>
      <c r="E79" s="22">
        <f>+D79-B79</f>
        <v>0</v>
      </c>
      <c r="F79" s="44"/>
    </row>
    <row r="80" spans="1:6" s="3" customFormat="1" ht="33.75" customHeight="1">
      <c r="A80" s="32" t="s">
        <v>4</v>
      </c>
      <c r="B80" s="23">
        <v>1438</v>
      </c>
      <c r="C80" s="23">
        <v>0</v>
      </c>
      <c r="D80" s="23">
        <f>+B80+C80</f>
        <v>1438</v>
      </c>
      <c r="E80" s="23">
        <f>+D80-B80</f>
        <v>0</v>
      </c>
      <c r="F80" s="45"/>
    </row>
    <row r="81" spans="1:6" s="3" customFormat="1" ht="20.25" customHeight="1">
      <c r="A81" s="33" t="s">
        <v>49</v>
      </c>
      <c r="B81" s="24">
        <f>SUM(B77:B80)</f>
        <v>27219</v>
      </c>
      <c r="C81" s="24">
        <f>SUM(C77:C80)</f>
        <v>0</v>
      </c>
      <c r="D81" s="24">
        <f>SUM(D77:D80)</f>
        <v>27219</v>
      </c>
      <c r="E81" s="24">
        <f>SUM(E77:E80)</f>
        <v>0</v>
      </c>
      <c r="F81" s="46"/>
    </row>
    <row r="82" spans="1:6" s="3" customFormat="1" ht="20.25" customHeight="1">
      <c r="A82" s="30" t="s">
        <v>50</v>
      </c>
      <c r="B82" s="22"/>
      <c r="C82" s="22"/>
      <c r="D82" s="22"/>
      <c r="E82" s="22"/>
      <c r="F82" s="43"/>
    </row>
    <row r="83" spans="1:6" s="3" customFormat="1" ht="20.25" customHeight="1">
      <c r="A83" s="14" t="s">
        <v>80</v>
      </c>
      <c r="B83" s="22">
        <v>1794</v>
      </c>
      <c r="C83" s="22">
        <v>0</v>
      </c>
      <c r="D83" s="22">
        <f>+B83+C83</f>
        <v>1794</v>
      </c>
      <c r="E83" s="22">
        <f>+D83-B83</f>
        <v>0</v>
      </c>
      <c r="F83" s="44"/>
    </row>
    <row r="84" spans="1:6" s="3" customFormat="1" ht="20.25" customHeight="1">
      <c r="A84" s="15" t="s">
        <v>1</v>
      </c>
      <c r="B84" s="22">
        <f>2000</f>
        <v>2000</v>
      </c>
      <c r="C84" s="22">
        <v>0</v>
      </c>
      <c r="D84" s="22">
        <f>+B84+C84</f>
        <v>2000</v>
      </c>
      <c r="E84" s="22">
        <f>+D84-B84</f>
        <v>0</v>
      </c>
      <c r="F84" s="44"/>
    </row>
    <row r="85" spans="1:6" s="5" customFormat="1" ht="20.25" customHeight="1">
      <c r="A85" s="15" t="s">
        <v>110</v>
      </c>
      <c r="B85" s="22">
        <v>600</v>
      </c>
      <c r="C85" s="22">
        <v>0</v>
      </c>
      <c r="D85" s="22">
        <f>+B85+C85</f>
        <v>600</v>
      </c>
      <c r="E85" s="22">
        <f>+D85-B85</f>
        <v>0</v>
      </c>
      <c r="F85" s="44"/>
    </row>
    <row r="86" spans="1:6" s="3" customFormat="1" ht="20.25" customHeight="1">
      <c r="A86" s="33" t="s">
        <v>51</v>
      </c>
      <c r="B86" s="24">
        <f>SUM(B83:B85)</f>
        <v>4394</v>
      </c>
      <c r="C86" s="24">
        <f>SUM(C83:C85)</f>
        <v>0</v>
      </c>
      <c r="D86" s="24">
        <f>SUM(D83:D85)</f>
        <v>4394</v>
      </c>
      <c r="E86" s="24">
        <f>SUM(E83:E85)</f>
        <v>0</v>
      </c>
      <c r="F86" s="46"/>
    </row>
    <row r="87" spans="1:6" s="3" customFormat="1" ht="20.25" customHeight="1">
      <c r="A87" s="30" t="s">
        <v>52</v>
      </c>
      <c r="B87" s="22"/>
      <c r="C87" s="22"/>
      <c r="D87" s="22"/>
      <c r="E87" s="22"/>
      <c r="F87" s="43"/>
    </row>
    <row r="88" spans="1:6" s="5" customFormat="1" ht="20.25" customHeight="1">
      <c r="A88" s="14" t="s">
        <v>81</v>
      </c>
      <c r="B88" s="22">
        <v>5000</v>
      </c>
      <c r="C88" s="22">
        <v>0</v>
      </c>
      <c r="D88" s="22">
        <f>+B88+C88</f>
        <v>5000</v>
      </c>
      <c r="E88" s="22">
        <f>+D88-B88</f>
        <v>0</v>
      </c>
      <c r="F88" s="44"/>
    </row>
    <row r="89" spans="1:6" s="3" customFormat="1" ht="20.25" customHeight="1">
      <c r="A89" s="14" t="s">
        <v>111</v>
      </c>
      <c r="B89" s="22">
        <f>139335-8004</f>
        <v>131331</v>
      </c>
      <c r="C89" s="22">
        <v>0</v>
      </c>
      <c r="D89" s="22">
        <f>+B89+C89</f>
        <v>131331</v>
      </c>
      <c r="E89" s="22">
        <f>+D89-B89</f>
        <v>0</v>
      </c>
      <c r="F89" s="44"/>
    </row>
    <row r="90" spans="1:6" s="3" customFormat="1" ht="20.25" customHeight="1">
      <c r="A90" s="33" t="s">
        <v>53</v>
      </c>
      <c r="B90" s="24">
        <f>SUM(B88:B89)</f>
        <v>136331</v>
      </c>
      <c r="C90" s="24">
        <f>SUM(C88:C89)</f>
        <v>0</v>
      </c>
      <c r="D90" s="24">
        <f>SUM(D88:D89)</f>
        <v>136331</v>
      </c>
      <c r="E90" s="24">
        <f>SUM(E88:E89)</f>
        <v>0</v>
      </c>
      <c r="F90" s="46"/>
    </row>
    <row r="91" spans="1:6" s="3" customFormat="1" ht="20.25" customHeight="1">
      <c r="A91" s="30" t="s">
        <v>54</v>
      </c>
      <c r="B91" s="22"/>
      <c r="C91" s="22"/>
      <c r="D91" s="22"/>
      <c r="E91" s="22"/>
      <c r="F91" s="43"/>
    </row>
    <row r="92" spans="1:6" s="5" customFormat="1" ht="20.25" customHeight="1">
      <c r="A92" s="34" t="s">
        <v>102</v>
      </c>
      <c r="B92" s="22">
        <v>2456</v>
      </c>
      <c r="C92" s="22">
        <v>0</v>
      </c>
      <c r="D92" s="22">
        <f aca="true" t="shared" si="6" ref="D92:D103">+B92+C92</f>
        <v>2456</v>
      </c>
      <c r="E92" s="22">
        <f aca="true" t="shared" si="7" ref="E92:E103">+D92-B92</f>
        <v>0</v>
      </c>
      <c r="F92" s="44"/>
    </row>
    <row r="93" spans="1:6" s="3" customFormat="1" ht="20.25" customHeight="1">
      <c r="A93" s="15" t="s">
        <v>112</v>
      </c>
      <c r="B93" s="22">
        <v>4020</v>
      </c>
      <c r="C93" s="22">
        <v>0</v>
      </c>
      <c r="D93" s="22">
        <f t="shared" si="6"/>
        <v>4020</v>
      </c>
      <c r="E93" s="22">
        <f t="shared" si="7"/>
        <v>0</v>
      </c>
      <c r="F93" s="44"/>
    </row>
    <row r="94" spans="1:6" s="3" customFormat="1" ht="20.25" customHeight="1">
      <c r="A94" s="15" t="s">
        <v>114</v>
      </c>
      <c r="B94" s="22">
        <v>3031</v>
      </c>
      <c r="C94" s="22">
        <v>0</v>
      </c>
      <c r="D94" s="22">
        <f t="shared" si="6"/>
        <v>3031</v>
      </c>
      <c r="E94" s="22">
        <f t="shared" si="7"/>
        <v>0</v>
      </c>
      <c r="F94" s="44"/>
    </row>
    <row r="95" spans="1:6" s="3" customFormat="1" ht="20.25" customHeight="1">
      <c r="A95" s="15" t="s">
        <v>113</v>
      </c>
      <c r="B95" s="22">
        <v>500</v>
      </c>
      <c r="C95" s="22">
        <v>0</v>
      </c>
      <c r="D95" s="22">
        <f t="shared" si="6"/>
        <v>500</v>
      </c>
      <c r="E95" s="22">
        <f t="shared" si="7"/>
        <v>0</v>
      </c>
      <c r="F95" s="44"/>
    </row>
    <row r="96" spans="1:6" s="3" customFormat="1" ht="20.25" customHeight="1">
      <c r="A96" s="13" t="s">
        <v>95</v>
      </c>
      <c r="B96" s="22">
        <f>6502</f>
        <v>6502</v>
      </c>
      <c r="C96" s="22">
        <v>0</v>
      </c>
      <c r="D96" s="22">
        <f t="shared" si="6"/>
        <v>6502</v>
      </c>
      <c r="E96" s="22">
        <f t="shared" si="7"/>
        <v>0</v>
      </c>
      <c r="F96" s="44"/>
    </row>
    <row r="97" spans="1:6" s="3" customFormat="1" ht="20.25" customHeight="1">
      <c r="A97" s="13" t="s">
        <v>96</v>
      </c>
      <c r="B97" s="22">
        <v>3000</v>
      </c>
      <c r="C97" s="22">
        <v>0</v>
      </c>
      <c r="D97" s="22">
        <f t="shared" si="6"/>
        <v>3000</v>
      </c>
      <c r="E97" s="22">
        <f t="shared" si="7"/>
        <v>0</v>
      </c>
      <c r="F97" s="45"/>
    </row>
    <row r="98" spans="1:6" s="7" customFormat="1" ht="21.75" customHeight="1">
      <c r="A98" s="32" t="s">
        <v>106</v>
      </c>
      <c r="B98" s="23">
        <v>13000</v>
      </c>
      <c r="C98" s="23">
        <v>0</v>
      </c>
      <c r="D98" s="23">
        <f t="shared" si="6"/>
        <v>13000</v>
      </c>
      <c r="E98" s="23">
        <f t="shared" si="7"/>
        <v>0</v>
      </c>
      <c r="F98" s="45"/>
    </row>
    <row r="99" spans="1:6" s="7" customFormat="1" ht="21.75" customHeight="1">
      <c r="A99" s="32" t="s">
        <v>9</v>
      </c>
      <c r="B99" s="23">
        <v>7500</v>
      </c>
      <c r="C99" s="23">
        <v>0</v>
      </c>
      <c r="D99" s="23">
        <f t="shared" si="6"/>
        <v>7500</v>
      </c>
      <c r="E99" s="23">
        <f t="shared" si="7"/>
        <v>0</v>
      </c>
      <c r="F99" s="45"/>
    </row>
    <row r="100" spans="1:6" s="7" customFormat="1" ht="21.75" customHeight="1">
      <c r="A100" s="32" t="s">
        <v>27</v>
      </c>
      <c r="B100" s="23">
        <v>8000</v>
      </c>
      <c r="C100" s="23">
        <v>0</v>
      </c>
      <c r="D100" s="23">
        <f t="shared" si="6"/>
        <v>8000</v>
      </c>
      <c r="E100" s="23">
        <f t="shared" si="7"/>
        <v>0</v>
      </c>
      <c r="F100" s="45"/>
    </row>
    <row r="101" spans="1:6" s="7" customFormat="1" ht="21.75" customHeight="1">
      <c r="A101" s="34" t="s">
        <v>17</v>
      </c>
      <c r="B101" s="23">
        <v>1000</v>
      </c>
      <c r="C101" s="23">
        <v>0</v>
      </c>
      <c r="D101" s="23">
        <f t="shared" si="6"/>
        <v>1000</v>
      </c>
      <c r="E101" s="23">
        <f t="shared" si="7"/>
        <v>0</v>
      </c>
      <c r="F101" s="45"/>
    </row>
    <row r="102" spans="1:6" s="7" customFormat="1" ht="19.5" customHeight="1">
      <c r="A102" s="34" t="s">
        <v>15</v>
      </c>
      <c r="B102" s="23">
        <v>1000</v>
      </c>
      <c r="C102" s="23">
        <v>0</v>
      </c>
      <c r="D102" s="23">
        <f t="shared" si="6"/>
        <v>1000</v>
      </c>
      <c r="E102" s="23">
        <f t="shared" si="7"/>
        <v>0</v>
      </c>
      <c r="F102" s="45"/>
    </row>
    <row r="103" spans="1:6" s="12" customFormat="1" ht="21" customHeight="1">
      <c r="A103" s="13" t="s">
        <v>68</v>
      </c>
      <c r="B103" s="26">
        <v>20000</v>
      </c>
      <c r="C103" s="26">
        <v>0</v>
      </c>
      <c r="D103" s="26">
        <f t="shared" si="6"/>
        <v>20000</v>
      </c>
      <c r="E103" s="26">
        <f t="shared" si="7"/>
        <v>0</v>
      </c>
      <c r="F103" s="47"/>
    </row>
    <row r="104" spans="1:6" s="3" customFormat="1" ht="20.25" customHeight="1">
      <c r="A104" s="33" t="s">
        <v>55</v>
      </c>
      <c r="B104" s="24">
        <f>SUM(B92:B103)</f>
        <v>70009</v>
      </c>
      <c r="C104" s="24">
        <f>SUM(C92:C103)</f>
        <v>0</v>
      </c>
      <c r="D104" s="24">
        <f>SUM(D92:D103)</f>
        <v>70009</v>
      </c>
      <c r="E104" s="24">
        <f>SUM(E92:E103)</f>
        <v>0</v>
      </c>
      <c r="F104" s="46"/>
    </row>
    <row r="105" spans="1:6" s="3" customFormat="1" ht="20.25" customHeight="1">
      <c r="A105" s="30" t="s">
        <v>56</v>
      </c>
      <c r="B105" s="22"/>
      <c r="C105" s="22"/>
      <c r="D105" s="22"/>
      <c r="E105" s="22"/>
      <c r="F105" s="43"/>
    </row>
    <row r="106" spans="1:6" s="3" customFormat="1" ht="20.25" customHeight="1">
      <c r="A106" s="42" t="s">
        <v>115</v>
      </c>
      <c r="B106" s="4">
        <v>16000</v>
      </c>
      <c r="C106" s="4">
        <v>-11572</v>
      </c>
      <c r="D106" s="4">
        <f>+B106+C106</f>
        <v>4428</v>
      </c>
      <c r="E106" s="4">
        <f>+D106-B106</f>
        <v>-11572</v>
      </c>
      <c r="F106" s="40" t="s">
        <v>137</v>
      </c>
    </row>
    <row r="107" spans="1:6" s="5" customFormat="1" ht="20.25" customHeight="1">
      <c r="A107" s="13" t="s">
        <v>116</v>
      </c>
      <c r="B107" s="22">
        <v>2559</v>
      </c>
      <c r="C107" s="22">
        <v>0</v>
      </c>
      <c r="D107" s="22">
        <f>+B107+C107</f>
        <v>2559</v>
      </c>
      <c r="E107" s="22">
        <f>+D107-B107</f>
        <v>0</v>
      </c>
      <c r="F107" s="44"/>
    </row>
    <row r="108" spans="1:6" s="3" customFormat="1" ht="33.75" customHeight="1">
      <c r="A108" s="32" t="s">
        <v>3</v>
      </c>
      <c r="B108" s="23">
        <v>30519</v>
      </c>
      <c r="C108" s="23">
        <v>0</v>
      </c>
      <c r="D108" s="23">
        <f>+B108+C108</f>
        <v>30519</v>
      </c>
      <c r="E108" s="23">
        <f>+D108-B108</f>
        <v>0</v>
      </c>
      <c r="F108" s="45"/>
    </row>
    <row r="109" spans="1:6" s="3" customFormat="1" ht="20.25" customHeight="1">
      <c r="A109" s="33" t="s">
        <v>57</v>
      </c>
      <c r="B109" s="24">
        <f>SUM(B106:B108)</f>
        <v>49078</v>
      </c>
      <c r="C109" s="24">
        <f>SUM(C106:C108)</f>
        <v>-11572</v>
      </c>
      <c r="D109" s="24">
        <f>SUM(D106:D108)</f>
        <v>37506</v>
      </c>
      <c r="E109" s="24">
        <f>SUM(E106:E108)</f>
        <v>-11572</v>
      </c>
      <c r="F109" s="46"/>
    </row>
    <row r="110" spans="1:6" s="3" customFormat="1" ht="20.25" customHeight="1">
      <c r="A110" s="30" t="s">
        <v>58</v>
      </c>
      <c r="B110" s="22"/>
      <c r="C110" s="22"/>
      <c r="D110" s="22"/>
      <c r="E110" s="22"/>
      <c r="F110" s="43"/>
    </row>
    <row r="111" spans="1:6" s="3" customFormat="1" ht="20.25" customHeight="1">
      <c r="A111" s="32" t="s">
        <v>59</v>
      </c>
      <c r="B111" s="22">
        <v>2785</v>
      </c>
      <c r="C111" s="22">
        <v>0</v>
      </c>
      <c r="D111" s="22">
        <f>+B111+C111</f>
        <v>2785</v>
      </c>
      <c r="E111" s="22">
        <f>+D111-B111</f>
        <v>0</v>
      </c>
      <c r="F111" s="44"/>
    </row>
    <row r="112" spans="1:6" s="3" customFormat="1" ht="20.25" customHeight="1">
      <c r="A112" s="13" t="s">
        <v>124</v>
      </c>
      <c r="B112" s="22">
        <v>3096</v>
      </c>
      <c r="C112" s="22">
        <v>0</v>
      </c>
      <c r="D112" s="22">
        <f>+B112+C112</f>
        <v>3096</v>
      </c>
      <c r="E112" s="22">
        <f>+D112-B112</f>
        <v>0</v>
      </c>
      <c r="F112" s="44"/>
    </row>
    <row r="113" spans="1:6" s="7" customFormat="1" ht="21.75" customHeight="1">
      <c r="A113" s="32" t="s">
        <v>82</v>
      </c>
      <c r="B113" s="23">
        <v>2500</v>
      </c>
      <c r="C113" s="23">
        <v>0</v>
      </c>
      <c r="D113" s="23">
        <f>+B113+C113</f>
        <v>2500</v>
      </c>
      <c r="E113" s="23">
        <f>+D113-B113</f>
        <v>0</v>
      </c>
      <c r="F113" s="45"/>
    </row>
    <row r="114" spans="1:6" s="7" customFormat="1" ht="35.25" customHeight="1">
      <c r="A114" s="32" t="s">
        <v>5</v>
      </c>
      <c r="B114" s="23">
        <v>100</v>
      </c>
      <c r="C114" s="23">
        <v>0</v>
      </c>
      <c r="D114" s="23">
        <f>+B114+C114</f>
        <v>100</v>
      </c>
      <c r="E114" s="23">
        <f>+D114-B114</f>
        <v>0</v>
      </c>
      <c r="F114" s="45"/>
    </row>
    <row r="115" spans="1:6" s="3" customFormat="1" ht="20.25" customHeight="1">
      <c r="A115" s="33" t="s">
        <v>60</v>
      </c>
      <c r="B115" s="24">
        <f>SUM(B111:B114)</f>
        <v>8481</v>
      </c>
      <c r="C115" s="24">
        <f>SUM(C111:C114)</f>
        <v>0</v>
      </c>
      <c r="D115" s="24">
        <f>SUM(D111:D114)</f>
        <v>8481</v>
      </c>
      <c r="E115" s="24">
        <f>SUM(E111:E114)</f>
        <v>0</v>
      </c>
      <c r="F115" s="46"/>
    </row>
    <row r="116" spans="1:6" s="3" customFormat="1" ht="20.25" customHeight="1">
      <c r="A116" s="30" t="s">
        <v>61</v>
      </c>
      <c r="B116" s="22"/>
      <c r="C116" s="22"/>
      <c r="D116" s="22"/>
      <c r="E116" s="22"/>
      <c r="F116" s="43"/>
    </row>
    <row r="117" spans="1:6" s="59" customFormat="1" ht="33.75" customHeight="1">
      <c r="A117" s="58" t="s">
        <v>83</v>
      </c>
      <c r="B117" s="4">
        <f>30000+9025</f>
        <v>39025</v>
      </c>
      <c r="C117" s="4">
        <f>1080+11572</f>
        <v>12652</v>
      </c>
      <c r="D117" s="4">
        <f aca="true" t="shared" si="8" ref="D117:D129">+B117+C117</f>
        <v>51677</v>
      </c>
      <c r="E117" s="4">
        <f aca="true" t="shared" si="9" ref="E117:E129">+D117-B117</f>
        <v>12652</v>
      </c>
      <c r="F117" s="41" t="s">
        <v>144</v>
      </c>
    </row>
    <row r="118" spans="1:6" s="7" customFormat="1" ht="21.75" customHeight="1">
      <c r="A118" s="32" t="s">
        <v>84</v>
      </c>
      <c r="B118" s="22">
        <f>18000+2300</f>
        <v>20300</v>
      </c>
      <c r="C118" s="22">
        <v>0</v>
      </c>
      <c r="D118" s="22">
        <f t="shared" si="8"/>
        <v>20300</v>
      </c>
      <c r="E118" s="22">
        <f t="shared" si="9"/>
        <v>0</v>
      </c>
      <c r="F118" s="45"/>
    </row>
    <row r="119" spans="1:6" s="7" customFormat="1" ht="21.75" customHeight="1">
      <c r="A119" s="32" t="s">
        <v>85</v>
      </c>
      <c r="B119" s="22">
        <v>2000</v>
      </c>
      <c r="C119" s="22">
        <v>0</v>
      </c>
      <c r="D119" s="22">
        <f t="shared" si="8"/>
        <v>2000</v>
      </c>
      <c r="E119" s="22">
        <f t="shared" si="9"/>
        <v>0</v>
      </c>
      <c r="F119" s="45"/>
    </row>
    <row r="120" spans="1:6" s="7" customFormat="1" ht="21.75" customHeight="1">
      <c r="A120" s="32" t="s">
        <v>86</v>
      </c>
      <c r="B120" s="22">
        <v>500</v>
      </c>
      <c r="C120" s="22">
        <v>0</v>
      </c>
      <c r="D120" s="22">
        <f t="shared" si="8"/>
        <v>500</v>
      </c>
      <c r="E120" s="22">
        <f t="shared" si="9"/>
        <v>0</v>
      </c>
      <c r="F120" s="45"/>
    </row>
    <row r="121" spans="1:6" s="3" customFormat="1" ht="21.75" customHeight="1">
      <c r="A121" s="32" t="s">
        <v>87</v>
      </c>
      <c r="B121" s="22">
        <f>4000+1850</f>
        <v>5850</v>
      </c>
      <c r="C121" s="22">
        <v>0</v>
      </c>
      <c r="D121" s="22">
        <f t="shared" si="8"/>
        <v>5850</v>
      </c>
      <c r="E121" s="22">
        <f t="shared" si="9"/>
        <v>0</v>
      </c>
      <c r="F121" s="45"/>
    </row>
    <row r="122" spans="1:6" s="61" customFormat="1" ht="21.75" customHeight="1">
      <c r="A122" s="58" t="s">
        <v>88</v>
      </c>
      <c r="B122" s="8">
        <v>10000</v>
      </c>
      <c r="C122" s="8">
        <v>-300</v>
      </c>
      <c r="D122" s="8">
        <f t="shared" si="8"/>
        <v>9700</v>
      </c>
      <c r="E122" s="8">
        <f t="shared" si="9"/>
        <v>-300</v>
      </c>
      <c r="F122" s="60" t="s">
        <v>143</v>
      </c>
    </row>
    <row r="123" spans="1:6" s="3" customFormat="1" ht="21.75" customHeight="1">
      <c r="A123" s="32" t="s">
        <v>28</v>
      </c>
      <c r="B123" s="23">
        <v>5000</v>
      </c>
      <c r="C123" s="23">
        <v>0</v>
      </c>
      <c r="D123" s="23">
        <f t="shared" si="8"/>
        <v>5000</v>
      </c>
      <c r="E123" s="23">
        <f t="shared" si="9"/>
        <v>0</v>
      </c>
      <c r="F123" s="45"/>
    </row>
    <row r="124" spans="1:6" s="9" customFormat="1" ht="21.75" customHeight="1">
      <c r="A124" s="31" t="s">
        <v>26</v>
      </c>
      <c r="B124" s="22">
        <v>3000</v>
      </c>
      <c r="C124" s="22">
        <v>0</v>
      </c>
      <c r="D124" s="22">
        <f t="shared" si="8"/>
        <v>3000</v>
      </c>
      <c r="E124" s="22">
        <f t="shared" si="9"/>
        <v>0</v>
      </c>
      <c r="F124" s="45"/>
    </row>
    <row r="125" spans="1:6" s="2" customFormat="1" ht="21.75" customHeight="1">
      <c r="A125" s="31" t="s">
        <v>89</v>
      </c>
      <c r="B125" s="22">
        <v>400</v>
      </c>
      <c r="C125" s="22">
        <v>0</v>
      </c>
      <c r="D125" s="22">
        <f t="shared" si="8"/>
        <v>400</v>
      </c>
      <c r="E125" s="22">
        <f t="shared" si="9"/>
        <v>0</v>
      </c>
      <c r="F125" s="45"/>
    </row>
    <row r="126" spans="1:6" s="5" customFormat="1" ht="20.25" customHeight="1">
      <c r="A126" s="34" t="s">
        <v>62</v>
      </c>
      <c r="B126" s="22">
        <v>300</v>
      </c>
      <c r="C126" s="22">
        <v>0</v>
      </c>
      <c r="D126" s="22">
        <f t="shared" si="8"/>
        <v>300</v>
      </c>
      <c r="E126" s="22">
        <f t="shared" si="9"/>
        <v>0</v>
      </c>
      <c r="F126" s="44"/>
    </row>
    <row r="127" spans="1:6" s="3" customFormat="1" ht="28.5" customHeight="1">
      <c r="A127" s="35" t="s">
        <v>63</v>
      </c>
      <c r="B127" s="22">
        <v>1388</v>
      </c>
      <c r="C127" s="22">
        <v>0</v>
      </c>
      <c r="D127" s="22">
        <f t="shared" si="8"/>
        <v>1388</v>
      </c>
      <c r="E127" s="22">
        <f t="shared" si="9"/>
        <v>0</v>
      </c>
      <c r="F127" s="44"/>
    </row>
    <row r="128" spans="1:6" s="3" customFormat="1" ht="20.25" customHeight="1">
      <c r="A128" s="17" t="s">
        <v>117</v>
      </c>
      <c r="B128" s="22">
        <v>100</v>
      </c>
      <c r="C128" s="22">
        <v>0</v>
      </c>
      <c r="D128" s="22">
        <f t="shared" si="8"/>
        <v>100</v>
      </c>
      <c r="E128" s="22">
        <f t="shared" si="9"/>
        <v>0</v>
      </c>
      <c r="F128" s="44"/>
    </row>
    <row r="129" spans="1:6" s="3" customFormat="1" ht="20.25" customHeight="1">
      <c r="A129" s="11" t="s">
        <v>7</v>
      </c>
      <c r="B129" s="22">
        <v>720</v>
      </c>
      <c r="C129" s="22">
        <v>0</v>
      </c>
      <c r="D129" s="22">
        <f t="shared" si="8"/>
        <v>720</v>
      </c>
      <c r="E129" s="22">
        <f t="shared" si="9"/>
        <v>0</v>
      </c>
      <c r="F129" s="44"/>
    </row>
    <row r="130" spans="1:6" s="3" customFormat="1" ht="20.25" customHeight="1">
      <c r="A130" s="33" t="s">
        <v>64</v>
      </c>
      <c r="B130" s="24">
        <f>SUM(B117:B129)</f>
        <v>88583</v>
      </c>
      <c r="C130" s="24">
        <f>SUM(C117:C129)</f>
        <v>12352</v>
      </c>
      <c r="D130" s="24">
        <f>SUM(D117:D129)</f>
        <v>100935</v>
      </c>
      <c r="E130" s="24">
        <f>SUM(E117:E129)</f>
        <v>12352</v>
      </c>
      <c r="F130" s="46"/>
    </row>
    <row r="131" spans="1:6" s="3" customFormat="1" ht="20.25" customHeight="1">
      <c r="A131" s="36" t="s">
        <v>65</v>
      </c>
      <c r="B131" s="22"/>
      <c r="C131" s="22"/>
      <c r="D131" s="22"/>
      <c r="E131" s="22"/>
      <c r="F131" s="51"/>
    </row>
    <row r="132" spans="1:6" s="5" customFormat="1" ht="20.25" customHeight="1">
      <c r="A132" s="15" t="s">
        <v>66</v>
      </c>
      <c r="B132" s="22">
        <v>2820</v>
      </c>
      <c r="C132" s="22">
        <v>0</v>
      </c>
      <c r="D132" s="22">
        <f>+B132+C132</f>
        <v>2820</v>
      </c>
      <c r="E132" s="22">
        <f>+D132-B132</f>
        <v>0</v>
      </c>
      <c r="F132" s="44"/>
    </row>
    <row r="133" spans="1:6" s="3" customFormat="1" ht="20.25" customHeight="1">
      <c r="A133" s="18" t="s">
        <v>125</v>
      </c>
      <c r="B133" s="22">
        <v>3116</v>
      </c>
      <c r="C133" s="22">
        <v>0</v>
      </c>
      <c r="D133" s="22">
        <f>+B133+C133</f>
        <v>3116</v>
      </c>
      <c r="E133" s="22">
        <f>+D133-B133</f>
        <v>0</v>
      </c>
      <c r="F133" s="44"/>
    </row>
    <row r="134" spans="1:6" s="3" customFormat="1" ht="20.25" customHeight="1">
      <c r="A134" s="37" t="s">
        <v>67</v>
      </c>
      <c r="B134" s="27">
        <f>SUM(B132:B133)</f>
        <v>5936</v>
      </c>
      <c r="C134" s="27">
        <f>SUM(C132:C133)</f>
        <v>0</v>
      </c>
      <c r="D134" s="27">
        <f>SUM(D132:D133)</f>
        <v>5936</v>
      </c>
      <c r="E134" s="27">
        <f>SUM(E132:E133)</f>
        <v>0</v>
      </c>
      <c r="F134" s="52"/>
    </row>
    <row r="135" spans="1:6" ht="33.75" customHeight="1">
      <c r="A135" s="38" t="s">
        <v>90</v>
      </c>
      <c r="B135" s="28">
        <f>+B13+B32+B36+B75+B81+B86+B90+B104+B109+B115+B130+B134</f>
        <v>1888686</v>
      </c>
      <c r="C135" s="28">
        <f>+C13+C32+C36+C75+C81+C86+C90+C104+C109+C115+C130+C134</f>
        <v>0</v>
      </c>
      <c r="D135" s="28">
        <f>+D13+D32+D36+D75+D81+D86+D90+D104+D109+D115+D130+D134</f>
        <v>1888686</v>
      </c>
      <c r="E135" s="28">
        <f>+E13+E32+E36+E75+E81+E86+E90+E104+E109+E115+E130+E134</f>
        <v>0</v>
      </c>
      <c r="F135" s="53"/>
    </row>
  </sheetData>
  <mergeCells count="6">
    <mergeCell ref="D1:D2"/>
    <mergeCell ref="E1:E2"/>
    <mergeCell ref="F1:F2"/>
    <mergeCell ref="A1:A2"/>
    <mergeCell ref="B1:B2"/>
    <mergeCell ref="C1:C2"/>
  </mergeCells>
  <printOptions horizontalCentered="1"/>
  <pageMargins left="0.48" right="0.2755905511811024" top="0.97" bottom="0.51" header="0.59" footer="0.34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Roman,Normál"&amp;9....../2007(......) önkormányzati rendelet 
 3. sz. melléklet
ezer Ft</oddHeader>
    <oddFooter>&amp;L&amp;"Times New Roman,Normál"Kaposvár, &amp;D  &amp;C&amp;"Times New Roman,Normál"&amp;Z&amp;F _ &amp;A   &amp;"Times New Roman,Félkövér"  Szabó Tiborné&amp;R&amp;"Times New Roman,Normál"&amp;P/&amp;N</oddFooter>
  </headerFooter>
  <rowBreaks count="4" manualBreakCount="4">
    <brk id="32" max="255" man="1"/>
    <brk id="60" max="255" man="1"/>
    <brk id="90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ErosGyorgy</cp:lastModifiedBy>
  <cp:lastPrinted>2007-04-04T12:02:33Z</cp:lastPrinted>
  <dcterms:created xsi:type="dcterms:W3CDTF">2006-10-17T07:01:27Z</dcterms:created>
  <dcterms:modified xsi:type="dcterms:W3CDTF">2007-04-04T10:09:49Z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