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1"/>
  </bookViews>
  <sheets>
    <sheet name="12.31-Ibi int telj" sheetId="1" r:id="rId1"/>
    <sheet name="12.31-Maja int telj" sheetId="2" r:id="rId2"/>
  </sheets>
  <definedNames>
    <definedName name="_xlnm.Print_Area" localSheetId="0">'12.31-Ibi int telj'!$A$1:$F$133</definedName>
    <definedName name="_xlnm.Print_Area" localSheetId="1">'12.31-Maja int telj'!$A$1:$F$133</definedName>
  </definedNames>
  <calcPr fullCalcOnLoad="1"/>
</workbook>
</file>

<file path=xl/sharedStrings.xml><?xml version="1.0" encoding="utf-8"?>
<sst xmlns="http://schemas.openxmlformats.org/spreadsheetml/2006/main" count="394" uniqueCount="174">
  <si>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</si>
  <si>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</si>
  <si>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</si>
  <si>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</si>
  <si>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</si>
  <si>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</si>
  <si>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</si>
  <si>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</si>
  <si>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</t>
  </si>
  <si>
    <t>II.Felhalmozási  célú kiadások</t>
  </si>
  <si>
    <t>Út-járda-híd felújítás(7.sz.melléklet)</t>
  </si>
  <si>
    <t>Fejlesztési c.hitel törlesztése és kamata</t>
  </si>
  <si>
    <t>2,8,2</t>
  </si>
  <si>
    <t>Bérlakások és garázsértékesítésből  HM-et megillető rész</t>
  </si>
  <si>
    <t>Önkormányzati felhalmozási c.kiadások összesen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</si>
  <si>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</si>
  <si>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</si>
  <si>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</si>
  <si>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</si>
  <si>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Ebből:      állami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</si>
  <si>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</si>
  <si>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</si>
  <si>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</si>
  <si>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</si>
  <si>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Intézményi felhalmozási célú bevételek(2.sz.melléklet)</t>
  </si>
  <si>
    <t>Önkormányzat felhalmozási célú egyéb bevételek (1/d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</si>
  <si>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</si>
  <si>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</si>
  <si>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</si>
  <si>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</si>
  <si>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</si>
  <si>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</si>
  <si>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</si>
  <si>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</si>
  <si>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</si>
  <si>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</si>
  <si>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</si>
  <si>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</si>
  <si>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</si>
  <si>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Felhalmozási célú céltartalékok (10.sz.melléklet 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</si>
  <si>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</si>
  <si>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</si>
  <si>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</si>
  <si>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</si>
  <si>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</si>
  <si>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</si>
  <si>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</si>
  <si>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</si>
  <si>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</si>
  <si>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</si>
  <si>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</si>
  <si>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</si>
  <si>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</si>
  <si>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</si>
  <si>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</si>
  <si>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</si>
  <si>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</si>
  <si>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</si>
  <si>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</si>
  <si>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</si>
  <si>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</si>
  <si>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</si>
  <si>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</si>
  <si>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</si>
  <si>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</si>
  <si>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</si>
  <si>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</si>
  <si>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</si>
  <si>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</si>
  <si>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</si>
  <si>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</si>
  <si>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</si>
  <si>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</si>
  <si>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</si>
  <si>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</si>
  <si>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</si>
  <si>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</si>
  <si>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</si>
  <si>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</si>
  <si>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</si>
  <si>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</si>
  <si>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</si>
  <si>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</si>
  <si>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</si>
  <si>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</si>
  <si>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</si>
  <si>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</si>
  <si>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</si>
  <si>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</si>
  <si>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</si>
  <si>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</si>
  <si>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</si>
  <si>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</si>
  <si>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</si>
  <si>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</si>
  <si>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</si>
  <si>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</si>
  <si>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</si>
  <si>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</si>
  <si>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</si>
  <si>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</si>
  <si>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</si>
  <si>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</si>
  <si>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</si>
  <si>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Önkormányzat felhalmozási célú pénzmaradványa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</si>
  <si>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</si>
  <si>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</si>
  <si>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</si>
  <si>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</si>
  <si>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</si>
  <si>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</si>
  <si>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</si>
  <si>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</si>
  <si>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</si>
  <si>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</si>
  <si>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</si>
  <si>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</si>
  <si>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</si>
  <si>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</si>
  <si>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</si>
  <si>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</si>
  <si>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</si>
  <si>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</si>
  <si>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</si>
  <si>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Eredeti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</si>
  <si>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</si>
  <si>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</si>
  <si>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2, 10</t>
  </si>
  <si>
    <t>Intézmény és önkormányzat működési kiadásai (1+2)</t>
  </si>
  <si>
    <t>Intézmény és önkormányzat felhalmozási célú kiadásai(1+2)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</si>
  <si>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</si>
  <si>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t>Talajterhelési díj</t>
  </si>
  <si>
    <t>Önkormányzat működési c. kiadásai  összesen(2,1+2,2...+2,5)</t>
  </si>
  <si>
    <t>Kiadások  mindösszesen (I+II )</t>
  </si>
  <si>
    <t>2,10</t>
  </si>
  <si>
    <t xml:space="preserve">          folyószámla hitel</t>
  </si>
  <si>
    <t>2,9,2</t>
  </si>
  <si>
    <t>Felhalmozási célú pótigények és kiemelt előirányzatok közötti átcsoportosítások</t>
  </si>
  <si>
    <t>Működésii célú pótigények és kiemelt előirányzatok közötti átcsoportosítások</t>
  </si>
  <si>
    <t>2,8,3</t>
  </si>
  <si>
    <t>Megszünt víziközmű társulattól átvett hitel kamattörlesztése</t>
  </si>
  <si>
    <t>2,2,7</t>
  </si>
  <si>
    <t>Működési célú támogatás értékű bev. és átvett pénzeszk.(1/c .sz.melléklet )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</si>
  <si>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 igénybevétele</t>
    </r>
  </si>
  <si>
    <t>Felhalmozási célú támogatás értékű bev. és átvett pénzeszk(1/c sz.melléklet)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</si>
  <si>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adóhátralékok beszedése</t>
    </r>
  </si>
  <si>
    <t>Kölcsön megtérülése</t>
  </si>
  <si>
    <t>2, 9</t>
  </si>
  <si>
    <t>Módosított új</t>
  </si>
  <si>
    <t>1,4,1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</si>
  <si>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támogatásértékű működési c. átadás áh-on belülre</t>
    </r>
  </si>
  <si>
    <t>1,4,2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</si>
  <si>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 átadás államháztart-on kívülre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</si>
  <si>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 és egyéb juttatások</t>
    </r>
  </si>
  <si>
    <t>2,5,1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</si>
  <si>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ÁSZ ellenőrzés miatti előző évi normatív hozzájárulás visszafizetése</t>
    </r>
  </si>
  <si>
    <t>1,1,1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</si>
  <si>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támogatásértékű felhalmozási átadás áh-on belülre</t>
    </r>
  </si>
  <si>
    <t>1,1,2</t>
  </si>
  <si>
    <r>
      <t xml:space="preserve">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 átadás áh-on kívülre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</si>
  <si>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felhalm. kiadások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</si>
  <si>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 xml:space="preserve">int. </t>
    </r>
    <r>
      <rPr>
        <sz val="10"/>
        <rFont val="Times New Roman"/>
        <family val="1"/>
      </rPr>
      <t>működési bevételek (áh-on kívüli műk. átvett és 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</si>
  <si>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TB alapból támogatásértékű működési c. átvett áh-on belüli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</si>
  <si>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egyéb támogatásértékű működési c. átvett áh-on belüli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</si>
  <si>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működési c.  átvétel áh-on kívülről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</si>
  <si>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 előző évi pénzmaradvány igénybevétele (nettó)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</si>
  <si>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tárgyi eszközök, immateriális javak értékesítése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</si>
  <si>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TB alapból támogatásértékű felhalmozási c. átvett áh-on belüli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</si>
  <si>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támogatásértékű felhalmozási c. átvett áh-on belüli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</si>
  <si>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átvétel áh-on kívülről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</si>
  <si>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luxusadó</t>
    </r>
  </si>
  <si>
    <t>2,3,5</t>
  </si>
  <si>
    <t>Előző évi kiegészítő támogatás (SZJA)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</si>
  <si>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pénzeszközátadás,támogatásértékű kiadások, kölcsön folyósítás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</si>
</sst>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#,##0.0"/>
    <numFmt numFmtId="167" formatCode="m/d"/>
    <numFmt numFmtId="168" formatCode="[$-40E]yyyy\.\ mmmm\ d\."/>
    <numFmt numFmtId="169" formatCode="yyyy/mm/dd;@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7" fillId="2" borderId="6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7" xfId="0" applyFont="1" applyBorder="1" applyAlignment="1">
      <alignment/>
    </xf>
    <xf numFmtId="0" fontId="12" fillId="0" borderId="0" xfId="0" applyFont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8" xfId="0" applyFont="1" applyBorder="1" applyAlignment="1">
      <alignment/>
    </xf>
    <xf numFmtId="0" fontId="11" fillId="2" borderId="4" xfId="0" applyFont="1" applyFill="1" applyBorder="1" applyAlignment="1">
      <alignment horizontal="centerContinuous"/>
    </xf>
    <xf numFmtId="0" fontId="8" fillId="2" borderId="6" xfId="0" applyFont="1" applyFill="1" applyBorder="1" applyAlignment="1">
      <alignment/>
    </xf>
    <xf numFmtId="0" fontId="8" fillId="0" borderId="7" xfId="0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centerContinuous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centerContinuous"/>
      <protection locked="0"/>
    </xf>
    <xf numFmtId="164" fontId="12" fillId="0" borderId="4" xfId="0" applyNumberFormat="1" applyFont="1" applyBorder="1" applyAlignment="1">
      <alignment/>
    </xf>
    <xf numFmtId="164" fontId="12" fillId="0" borderId="7" xfId="0" applyNumberFormat="1" applyFont="1" applyBorder="1" applyAlignment="1">
      <alignment/>
    </xf>
    <xf numFmtId="164" fontId="12" fillId="0" borderId="9" xfId="0" applyNumberFormat="1" applyFont="1" applyBorder="1" applyAlignment="1">
      <alignment/>
    </xf>
    <xf numFmtId="164" fontId="12" fillId="4" borderId="6" xfId="0" applyNumberFormat="1" applyFont="1" applyFill="1" applyBorder="1" applyAlignment="1">
      <alignment/>
    </xf>
    <xf numFmtId="164" fontId="12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4" borderId="6" xfId="0" applyFont="1" applyFill="1" applyBorder="1" applyAlignment="1">
      <alignment horizontal="centerContinuous"/>
    </xf>
    <xf numFmtId="164" fontId="12" fillId="0" borderId="6" xfId="0" applyNumberFormat="1" applyFont="1" applyBorder="1" applyAlignment="1">
      <alignment/>
    </xf>
    <xf numFmtId="0" fontId="8" fillId="0" borderId="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0" fillId="4" borderId="6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10" fillId="3" borderId="9" xfId="0" applyFont="1" applyFill="1" applyBorder="1" applyAlignment="1" applyProtection="1">
      <alignment horizontal="left"/>
      <protection locked="0"/>
    </xf>
    <xf numFmtId="0" fontId="10" fillId="3" borderId="10" xfId="0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>
      <alignment/>
    </xf>
    <xf numFmtId="0" fontId="8" fillId="0" borderId="6" xfId="0" applyFont="1" applyBorder="1" applyAlignment="1" applyProtection="1">
      <alignment horizontal="centerContinuous"/>
      <protection locked="0"/>
    </xf>
    <xf numFmtId="0" fontId="7" fillId="0" borderId="2" xfId="0" applyFont="1" applyBorder="1" applyAlignment="1">
      <alignment horizontal="centerContinuous"/>
    </xf>
    <xf numFmtId="0" fontId="8" fillId="4" borderId="1" xfId="0" applyFont="1" applyFill="1" applyBorder="1" applyAlignment="1" applyProtection="1">
      <alignment/>
      <protection locked="0"/>
    </xf>
    <xf numFmtId="0" fontId="8" fillId="4" borderId="9" xfId="0" applyFont="1" applyFill="1" applyBorder="1" applyAlignment="1" applyProtection="1">
      <alignment/>
      <protection locked="0"/>
    </xf>
    <xf numFmtId="49" fontId="11" fillId="0" borderId="7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64" fontId="12" fillId="4" borderId="4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/>
    </xf>
    <xf numFmtId="0" fontId="7" fillId="0" borderId="1" xfId="0" applyFont="1" applyBorder="1" applyAlignment="1">
      <alignment horizontal="centerContinuous"/>
    </xf>
    <xf numFmtId="0" fontId="8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11" fillId="0" borderId="13" xfId="0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15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5" borderId="6" xfId="0" applyFont="1" applyFill="1" applyBorder="1" applyAlignment="1" applyProtection="1">
      <alignment horizontal="center"/>
      <protection locked="0"/>
    </xf>
    <xf numFmtId="0" fontId="8" fillId="5" borderId="6" xfId="0" applyFont="1" applyFill="1" applyBorder="1" applyAlignment="1" applyProtection="1">
      <alignment/>
      <protection locked="0"/>
    </xf>
    <xf numFmtId="164" fontId="12" fillId="5" borderId="4" xfId="0" applyNumberFormat="1" applyFont="1" applyFill="1" applyBorder="1" applyAlignment="1">
      <alignment/>
    </xf>
    <xf numFmtId="0" fontId="0" fillId="5" borderId="0" xfId="0" applyFill="1" applyAlignment="1">
      <alignment/>
    </xf>
    <xf numFmtId="3" fontId="12" fillId="4" borderId="6" xfId="0" applyNumberFormat="1" applyFont="1" applyFill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3" xfId="0" applyNumberFormat="1" applyFont="1" applyBorder="1" applyAlignment="1" applyProtection="1">
      <alignment/>
      <protection locked="0"/>
    </xf>
    <xf numFmtId="3" fontId="11" fillId="0" borderId="5" xfId="0" applyNumberFormat="1" applyFont="1" applyBorder="1" applyAlignment="1">
      <alignment/>
    </xf>
    <xf numFmtId="3" fontId="11" fillId="0" borderId="11" xfId="0" applyNumberFormat="1" applyFont="1" applyBorder="1" applyAlignment="1" applyProtection="1">
      <alignment/>
      <protection locked="0"/>
    </xf>
    <xf numFmtId="3" fontId="11" fillId="0" borderId="6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3" fillId="0" borderId="4" xfId="0" applyNumberFormat="1" applyFont="1" applyBorder="1" applyAlignment="1" applyProtection="1">
      <alignment/>
      <protection locked="0"/>
    </xf>
    <xf numFmtId="3" fontId="13" fillId="0" borderId="7" xfId="0" applyNumberFormat="1" applyFont="1" applyBorder="1" applyAlignment="1" applyProtection="1">
      <alignment/>
      <protection locked="0"/>
    </xf>
    <xf numFmtId="3" fontId="11" fillId="0" borderId="7" xfId="0" applyNumberFormat="1" applyFont="1" applyBorder="1" applyAlignment="1" applyProtection="1">
      <alignment/>
      <protection locked="0"/>
    </xf>
    <xf numFmtId="3" fontId="11" fillId="0" borderId="8" xfId="0" applyNumberFormat="1" applyFont="1" applyBorder="1" applyAlignment="1" applyProtection="1">
      <alignment/>
      <protection locked="0"/>
    </xf>
    <xf numFmtId="3" fontId="11" fillId="0" borderId="8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7" fillId="4" borderId="6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12" fillId="4" borderId="6" xfId="0" applyNumberFormat="1" applyFont="1" applyFill="1" applyBorder="1" applyAlignment="1">
      <alignment/>
    </xf>
    <xf numFmtId="3" fontId="12" fillId="2" borderId="6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1" fillId="0" borderId="0" xfId="0" applyNumberFormat="1" applyFont="1" applyBorder="1" applyAlignment="1" applyProtection="1">
      <alignment/>
      <protection locked="0"/>
    </xf>
    <xf numFmtId="3" fontId="12" fillId="0" borderId="8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5" borderId="2" xfId="0" applyNumberFormat="1" applyFont="1" applyFill="1" applyBorder="1" applyAlignment="1" applyProtection="1">
      <alignment/>
      <protection locked="0"/>
    </xf>
    <xf numFmtId="3" fontId="12" fillId="2" borderId="6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4" borderId="6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3" fillId="0" borderId="5" xfId="0" applyNumberFormat="1" applyFont="1" applyBorder="1" applyAlignment="1" applyProtection="1">
      <alignment/>
      <protection locked="0"/>
    </xf>
    <xf numFmtId="3" fontId="12" fillId="3" borderId="5" xfId="0" applyNumberFormat="1" applyFont="1" applyFill="1" applyBorder="1" applyAlignment="1">
      <alignment/>
    </xf>
    <xf numFmtId="3" fontId="11" fillId="0" borderId="4" xfId="0" applyNumberFormat="1" applyFont="1" applyBorder="1" applyAlignment="1" applyProtection="1">
      <alignment/>
      <protection locked="0"/>
    </xf>
    <xf numFmtId="3" fontId="8" fillId="5" borderId="6" xfId="0" applyNumberFormat="1" applyFont="1" applyFill="1" applyBorder="1" applyAlignment="1" applyProtection="1">
      <alignment/>
      <protection locked="0"/>
    </xf>
    <xf numFmtId="3" fontId="11" fillId="5" borderId="6" xfId="0" applyNumberFormat="1" applyFont="1" applyFill="1" applyBorder="1" applyAlignment="1" applyProtection="1">
      <alignment/>
      <protection locked="0"/>
    </xf>
    <xf numFmtId="3" fontId="11" fillId="0" borderId="12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69" fontId="11" fillId="2" borderId="5" xfId="0" applyNumberFormat="1" applyFont="1" applyFill="1" applyBorder="1" applyAlignment="1">
      <alignment horizontal="centerContinuous"/>
    </xf>
    <xf numFmtId="3" fontId="12" fillId="0" borderId="7" xfId="0" applyNumberFormat="1" applyFont="1" applyBorder="1" applyAlignment="1" applyProtection="1">
      <alignment/>
      <protection locked="0"/>
    </xf>
    <xf numFmtId="166" fontId="8" fillId="0" borderId="7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 applyProtection="1">
      <alignment/>
      <protection locked="0"/>
    </xf>
    <xf numFmtId="166" fontId="8" fillId="0" borderId="5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8" fillId="0" borderId="4" xfId="0" applyFont="1" applyFill="1" applyBorder="1" applyAlignment="1" applyProtection="1">
      <alignment/>
      <protection locked="0"/>
    </xf>
    <xf numFmtId="0" fontId="8" fillId="0" borderId="5" xfId="0" applyFont="1" applyFill="1" applyBorder="1" applyAlignment="1" applyProtection="1">
      <alignment/>
      <protection locked="0"/>
    </xf>
    <xf numFmtId="3" fontId="11" fillId="4" borderId="5" xfId="0" applyNumberFormat="1" applyFont="1" applyFill="1" applyBorder="1" applyAlignment="1">
      <alignment/>
    </xf>
    <xf numFmtId="164" fontId="12" fillId="4" borderId="7" xfId="0" applyNumberFormat="1" applyFont="1" applyFill="1" applyBorder="1" applyAlignment="1">
      <alignment/>
    </xf>
    <xf numFmtId="0" fontId="12" fillId="4" borderId="1" xfId="0" applyFont="1" applyFill="1" applyBorder="1" applyAlignment="1">
      <alignment horizontal="centerContinuous"/>
    </xf>
    <xf numFmtId="0" fontId="8" fillId="0" borderId="14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11" fillId="0" borderId="6" xfId="0" applyFont="1" applyBorder="1" applyAlignment="1" applyProtection="1">
      <alignment horizontal="centerContinuous"/>
      <protection locked="0"/>
    </xf>
    <xf numFmtId="0" fontId="12" fillId="0" borderId="5" xfId="0" applyFont="1" applyBorder="1" applyAlignment="1" applyProtection="1">
      <alignment horizontal="centerContinuous"/>
      <protection locked="0"/>
    </xf>
    <xf numFmtId="0" fontId="12" fillId="0" borderId="7" xfId="0" applyFont="1" applyBorder="1" applyAlignment="1" applyProtection="1">
      <alignment horizontal="centerContinuous"/>
      <protection locked="0"/>
    </xf>
    <xf numFmtId="0" fontId="7" fillId="2" borderId="1" xfId="0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Continuous"/>
    </xf>
    <xf numFmtId="3" fontId="11" fillId="0" borderId="5" xfId="0" applyNumberFormat="1" applyFont="1" applyBorder="1" applyAlignment="1" applyProtection="1">
      <alignment/>
      <protection locked="0"/>
    </xf>
    <xf numFmtId="3" fontId="12" fillId="4" borderId="7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2" fillId="4" borderId="1" xfId="0" applyNumberFormat="1" applyFont="1" applyFill="1" applyBorder="1" applyAlignment="1">
      <alignment/>
    </xf>
    <xf numFmtId="3" fontId="12" fillId="4" borderId="9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zoomScaleSheetLayoutView="75" workbookViewId="0" topLeftCell="A103">
      <selection activeCell="A124" sqref="A124:IV124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4" width="12.57421875" style="0" customWidth="1"/>
    <col min="5" max="5" width="10.140625" style="0" customWidth="1"/>
    <col min="6" max="6" width="9.7109375" style="0" customWidth="1"/>
  </cols>
  <sheetData>
    <row r="1" spans="1:6" ht="12.75">
      <c r="A1" s="18" t="s">
        <v>57</v>
      </c>
      <c r="B1" s="11" t="s">
        <v>56</v>
      </c>
      <c r="C1" s="18" t="s">
        <v>124</v>
      </c>
      <c r="D1" s="18" t="s">
        <v>148</v>
      </c>
      <c r="E1" s="21" t="s">
        <v>121</v>
      </c>
      <c r="F1" s="18" t="s">
        <v>122</v>
      </c>
    </row>
    <row r="2" spans="1:6" ht="12.75">
      <c r="A2" s="19" t="s">
        <v>58</v>
      </c>
      <c r="B2" s="8" t="s">
        <v>59</v>
      </c>
      <c r="C2" s="19" t="s">
        <v>60</v>
      </c>
      <c r="D2" s="19" t="s">
        <v>60</v>
      </c>
      <c r="E2" s="117">
        <v>39082</v>
      </c>
      <c r="F2" s="19" t="s">
        <v>123</v>
      </c>
    </row>
    <row r="3" spans="1:6" ht="13.5">
      <c r="A3" s="149" t="s">
        <v>55</v>
      </c>
      <c r="B3" s="147"/>
      <c r="C3" s="147"/>
      <c r="D3" s="147"/>
      <c r="E3" s="147"/>
      <c r="F3" s="150"/>
    </row>
    <row r="4" spans="1:6" ht="12.75">
      <c r="A4" s="48">
        <v>1</v>
      </c>
      <c r="B4" s="49" t="s">
        <v>20</v>
      </c>
      <c r="C4" s="78">
        <f>SUM(C5:C9)</f>
        <v>1804551</v>
      </c>
      <c r="D4" s="78">
        <f>SUM(D5:D9)</f>
        <v>2082874</v>
      </c>
      <c r="E4" s="78">
        <f>SUM(E5:E9)</f>
        <v>2082874</v>
      </c>
      <c r="F4" s="60">
        <f aca="true" t="shared" si="0" ref="F4:F37">(E4/D4*100)</f>
        <v>100</v>
      </c>
    </row>
    <row r="5" spans="1:6" ht="12.75">
      <c r="A5" s="24">
        <v>1.1</v>
      </c>
      <c r="B5" s="128" t="s">
        <v>161</v>
      </c>
      <c r="C5" s="79">
        <v>1139135</v>
      </c>
      <c r="D5" s="107">
        <v>1255701</v>
      </c>
      <c r="E5" s="80">
        <v>1255701</v>
      </c>
      <c r="F5" s="36">
        <f t="shared" si="0"/>
        <v>100</v>
      </c>
    </row>
    <row r="6" spans="1:6" ht="12.75">
      <c r="A6" s="26">
        <v>1.2</v>
      </c>
      <c r="B6" s="122" t="s">
        <v>162</v>
      </c>
      <c r="C6" s="79">
        <v>208548</v>
      </c>
      <c r="D6" s="107">
        <v>216838</v>
      </c>
      <c r="E6" s="80">
        <v>216838</v>
      </c>
      <c r="F6" s="37">
        <f t="shared" si="0"/>
        <v>100</v>
      </c>
    </row>
    <row r="7" spans="1:6" ht="12.75">
      <c r="A7" s="26">
        <v>1.3</v>
      </c>
      <c r="B7" s="122" t="s">
        <v>163</v>
      </c>
      <c r="C7" s="79">
        <v>0</v>
      </c>
      <c r="D7" s="107">
        <v>82122</v>
      </c>
      <c r="E7" s="80">
        <v>82122</v>
      </c>
      <c r="F7" s="37">
        <f t="shared" si="0"/>
        <v>100</v>
      </c>
    </row>
    <row r="8" spans="1:6" ht="12.75">
      <c r="A8" s="26">
        <v>1.4</v>
      </c>
      <c r="B8" s="122" t="s">
        <v>164</v>
      </c>
      <c r="C8" s="79">
        <v>0</v>
      </c>
      <c r="D8" s="107">
        <v>102327</v>
      </c>
      <c r="E8" s="80">
        <v>102327</v>
      </c>
      <c r="F8" s="37">
        <f t="shared" si="0"/>
        <v>100</v>
      </c>
    </row>
    <row r="9" spans="1:6" ht="12.75">
      <c r="A9" s="26">
        <v>1.5</v>
      </c>
      <c r="B9" s="129" t="s">
        <v>165</v>
      </c>
      <c r="C9" s="81">
        <v>456868</v>
      </c>
      <c r="D9" s="108">
        <v>425886</v>
      </c>
      <c r="E9" s="82">
        <v>425886</v>
      </c>
      <c r="F9" s="40">
        <f t="shared" si="0"/>
        <v>100</v>
      </c>
    </row>
    <row r="10" spans="1:6" ht="12.75">
      <c r="A10" s="132" t="s">
        <v>84</v>
      </c>
      <c r="B10" s="49" t="s">
        <v>85</v>
      </c>
      <c r="C10" s="130">
        <f>SUM(C11,C12,C20,C26:C30,C33,C36:C42)</f>
        <v>13155455</v>
      </c>
      <c r="D10" s="130">
        <f>SUM(D11,D12,D20,D26:D30,D33,D36:D42)</f>
        <v>13540491</v>
      </c>
      <c r="E10" s="130">
        <f>SUM(E11,E12,E20,E26:E30,E33,E36:E42)</f>
        <v>13593234</v>
      </c>
      <c r="F10" s="131">
        <f t="shared" si="0"/>
        <v>100.38952058680886</v>
      </c>
    </row>
    <row r="11" spans="1:6" ht="12.75">
      <c r="A11" s="135">
        <v>2.1</v>
      </c>
      <c r="B11" s="50" t="s">
        <v>61</v>
      </c>
      <c r="C11" s="83">
        <v>370000</v>
      </c>
      <c r="D11" s="83">
        <v>370000</v>
      </c>
      <c r="E11" s="83">
        <v>393010</v>
      </c>
      <c r="F11" s="36">
        <f t="shared" si="0"/>
        <v>106.21891891891893</v>
      </c>
    </row>
    <row r="12" spans="1:6" ht="12.75">
      <c r="A12" s="136">
        <v>2.2</v>
      </c>
      <c r="B12" s="51" t="s">
        <v>15</v>
      </c>
      <c r="C12" s="85">
        <f>SUM(C13:C19)</f>
        <v>2596200</v>
      </c>
      <c r="D12" s="85">
        <f>SUM(D13:D19)</f>
        <v>2596200</v>
      </c>
      <c r="E12" s="85">
        <f>SUM(E13:E19)</f>
        <v>2720662</v>
      </c>
      <c r="F12" s="36">
        <f t="shared" si="0"/>
        <v>104.79400662506741</v>
      </c>
    </row>
    <row r="13" spans="1:6" ht="12.75">
      <c r="A13" s="24" t="s">
        <v>64</v>
      </c>
      <c r="B13" s="133" t="s">
        <v>40</v>
      </c>
      <c r="C13" s="86">
        <v>230000</v>
      </c>
      <c r="D13" s="86">
        <v>230000</v>
      </c>
      <c r="E13" s="87">
        <v>243803</v>
      </c>
      <c r="F13" s="36">
        <f t="shared" si="0"/>
        <v>106.00130434782609</v>
      </c>
    </row>
    <row r="14" spans="1:6" ht="12.75">
      <c r="A14" s="26" t="s">
        <v>65</v>
      </c>
      <c r="B14" s="45" t="s">
        <v>41</v>
      </c>
      <c r="C14" s="79">
        <v>311500</v>
      </c>
      <c r="D14" s="79">
        <v>311500</v>
      </c>
      <c r="E14" s="88">
        <v>299271</v>
      </c>
      <c r="F14" s="37">
        <f t="shared" si="0"/>
        <v>96.07415730337078</v>
      </c>
    </row>
    <row r="15" spans="1:6" ht="12.75">
      <c r="A15" s="26" t="s">
        <v>66</v>
      </c>
      <c r="B15" s="45" t="s">
        <v>42</v>
      </c>
      <c r="C15" s="79">
        <v>152000</v>
      </c>
      <c r="D15" s="79">
        <v>152000</v>
      </c>
      <c r="E15" s="88">
        <v>156098</v>
      </c>
      <c r="F15" s="37">
        <f t="shared" si="0"/>
        <v>102.69605263157895</v>
      </c>
    </row>
    <row r="16" spans="1:6" ht="12.75">
      <c r="A16" s="26" t="s">
        <v>67</v>
      </c>
      <c r="B16" s="45" t="s">
        <v>43</v>
      </c>
      <c r="C16" s="79">
        <v>1750000</v>
      </c>
      <c r="D16" s="79">
        <v>1750000</v>
      </c>
      <c r="E16" s="88">
        <v>1982039</v>
      </c>
      <c r="F16" s="37">
        <f t="shared" si="0"/>
        <v>113.25937142857143</v>
      </c>
    </row>
    <row r="17" spans="1:6" ht="12.75">
      <c r="A17" s="26" t="s">
        <v>68</v>
      </c>
      <c r="B17" s="45" t="s">
        <v>44</v>
      </c>
      <c r="C17" s="79">
        <v>2700</v>
      </c>
      <c r="D17" s="79">
        <v>2700</v>
      </c>
      <c r="E17" s="88">
        <v>3084</v>
      </c>
      <c r="F17" s="37">
        <f t="shared" si="0"/>
        <v>114.22222222222223</v>
      </c>
    </row>
    <row r="18" spans="1:6" ht="12.75">
      <c r="A18" s="26" t="s">
        <v>69</v>
      </c>
      <c r="B18" s="45" t="s">
        <v>45</v>
      </c>
      <c r="C18" s="79">
        <v>50000</v>
      </c>
      <c r="D18" s="79">
        <v>50000</v>
      </c>
      <c r="E18" s="88">
        <v>36367</v>
      </c>
      <c r="F18" s="37">
        <f t="shared" si="0"/>
        <v>72.734</v>
      </c>
    </row>
    <row r="19" spans="1:6" ht="12.75">
      <c r="A19" s="27" t="s">
        <v>141</v>
      </c>
      <c r="B19" s="134" t="s">
        <v>145</v>
      </c>
      <c r="C19" s="81">
        <v>100000</v>
      </c>
      <c r="D19" s="81">
        <v>100000</v>
      </c>
      <c r="E19" s="109">
        <v>0</v>
      </c>
      <c r="F19" s="40">
        <f t="shared" si="0"/>
        <v>0</v>
      </c>
    </row>
    <row r="20" spans="1:6" ht="12.75">
      <c r="A20" s="137">
        <v>2.3</v>
      </c>
      <c r="B20" s="29" t="s">
        <v>70</v>
      </c>
      <c r="C20" s="110">
        <f>SUM(C21:C25)</f>
        <v>2175320</v>
      </c>
      <c r="D20" s="110">
        <f>SUM(D21:D25)</f>
        <v>2144012</v>
      </c>
      <c r="E20" s="110">
        <f>SUM(E21:E25)</f>
        <v>2110333</v>
      </c>
      <c r="F20" s="37">
        <f t="shared" si="0"/>
        <v>98.42915991141841</v>
      </c>
    </row>
    <row r="21" spans="1:6" ht="12.75">
      <c r="A21" s="24" t="s">
        <v>71</v>
      </c>
      <c r="B21" s="133" t="s">
        <v>125</v>
      </c>
      <c r="C21" s="79">
        <v>829989</v>
      </c>
      <c r="D21" s="79">
        <v>829989</v>
      </c>
      <c r="E21" s="89">
        <v>783593</v>
      </c>
      <c r="F21" s="36">
        <f t="shared" si="0"/>
        <v>94.41004639820528</v>
      </c>
    </row>
    <row r="22" spans="1:6" ht="12.75">
      <c r="A22" s="26" t="s">
        <v>72</v>
      </c>
      <c r="B22" s="23" t="s">
        <v>130</v>
      </c>
      <c r="C22" s="79">
        <v>1014531</v>
      </c>
      <c r="D22" s="79">
        <v>983163</v>
      </c>
      <c r="E22" s="89">
        <v>983163</v>
      </c>
      <c r="F22" s="37">
        <f t="shared" si="0"/>
        <v>100</v>
      </c>
    </row>
    <row r="23" spans="1:6" ht="12.75">
      <c r="A23" s="26" t="s">
        <v>73</v>
      </c>
      <c r="B23" s="23" t="s">
        <v>126</v>
      </c>
      <c r="C23" s="79">
        <v>330000</v>
      </c>
      <c r="D23" s="79">
        <v>330000</v>
      </c>
      <c r="E23" s="89">
        <v>343441</v>
      </c>
      <c r="F23" s="37">
        <f t="shared" si="0"/>
        <v>104.0730303030303</v>
      </c>
    </row>
    <row r="24" spans="1:6" ht="12.75">
      <c r="A24" s="30" t="s">
        <v>74</v>
      </c>
      <c r="B24" s="23" t="s">
        <v>46</v>
      </c>
      <c r="C24" s="79">
        <v>800</v>
      </c>
      <c r="D24" s="91">
        <v>800</v>
      </c>
      <c r="E24" s="90">
        <v>76</v>
      </c>
      <c r="F24" s="37">
        <f t="shared" si="0"/>
        <v>9.5</v>
      </c>
    </row>
    <row r="25" spans="1:6" ht="12.75">
      <c r="A25" s="30" t="s">
        <v>171</v>
      </c>
      <c r="B25" s="23" t="s">
        <v>170</v>
      </c>
      <c r="C25" s="79">
        <v>0</v>
      </c>
      <c r="D25" s="79">
        <v>60</v>
      </c>
      <c r="E25" s="88">
        <v>60</v>
      </c>
      <c r="F25" s="37">
        <f t="shared" si="0"/>
        <v>100</v>
      </c>
    </row>
    <row r="26" spans="1:6" ht="12.75">
      <c r="A26" s="30">
        <v>2.4</v>
      </c>
      <c r="B26" s="23" t="s">
        <v>131</v>
      </c>
      <c r="C26" s="79">
        <v>2000</v>
      </c>
      <c r="D26" s="91">
        <v>3366</v>
      </c>
      <c r="E26" s="90">
        <v>4209</v>
      </c>
      <c r="F26" s="37">
        <f t="shared" si="0"/>
        <v>125.0445632798574</v>
      </c>
    </row>
    <row r="27" spans="1:6" ht="12.75">
      <c r="A27" s="26">
        <v>2.5</v>
      </c>
      <c r="B27" s="23" t="s">
        <v>21</v>
      </c>
      <c r="C27" s="79">
        <v>357202</v>
      </c>
      <c r="D27" s="91">
        <v>396701</v>
      </c>
      <c r="E27" s="91">
        <v>365627</v>
      </c>
      <c r="F27" s="37">
        <f t="shared" si="0"/>
        <v>92.16689647870815</v>
      </c>
    </row>
    <row r="28" spans="1:6" ht="12.75">
      <c r="A28" s="30">
        <v>2.6</v>
      </c>
      <c r="B28" s="23" t="s">
        <v>75</v>
      </c>
      <c r="C28" s="79">
        <v>325000</v>
      </c>
      <c r="D28" s="79">
        <v>325000</v>
      </c>
      <c r="E28" s="89">
        <v>323509</v>
      </c>
      <c r="F28" s="37">
        <f t="shared" si="0"/>
        <v>99.54123076923076</v>
      </c>
    </row>
    <row r="29" spans="1:6" ht="12.75">
      <c r="A29" s="26">
        <v>2.7</v>
      </c>
      <c r="B29" s="23" t="s">
        <v>76</v>
      </c>
      <c r="C29" s="79">
        <v>30000</v>
      </c>
      <c r="D29" s="79">
        <v>36000</v>
      </c>
      <c r="E29" s="89">
        <v>47969</v>
      </c>
      <c r="F29" s="37">
        <f t="shared" si="0"/>
        <v>133.24722222222223</v>
      </c>
    </row>
    <row r="30" spans="1:6" ht="12.75">
      <c r="A30" s="30">
        <v>2.8</v>
      </c>
      <c r="B30" s="23" t="s">
        <v>77</v>
      </c>
      <c r="C30" s="92">
        <f>(C31+C32)</f>
        <v>5883829</v>
      </c>
      <c r="D30" s="92">
        <f>(D31+D32)</f>
        <v>5929361</v>
      </c>
      <c r="E30" s="92">
        <f>(E31+E32)</f>
        <v>5929361</v>
      </c>
      <c r="F30" s="37">
        <f t="shared" si="0"/>
        <v>100</v>
      </c>
    </row>
    <row r="31" spans="1:6" ht="12.75">
      <c r="A31" s="26" t="s">
        <v>79</v>
      </c>
      <c r="B31" s="23" t="s">
        <v>19</v>
      </c>
      <c r="C31" s="79">
        <v>4952134</v>
      </c>
      <c r="D31" s="79">
        <v>5045230</v>
      </c>
      <c r="E31" s="89">
        <v>5045230</v>
      </c>
      <c r="F31" s="37">
        <f t="shared" si="0"/>
        <v>100</v>
      </c>
    </row>
    <row r="32" spans="1:6" ht="12.75">
      <c r="A32" s="26" t="s">
        <v>12</v>
      </c>
      <c r="B32" s="23" t="s">
        <v>78</v>
      </c>
      <c r="C32" s="79">
        <v>931695</v>
      </c>
      <c r="D32" s="79">
        <v>884131</v>
      </c>
      <c r="E32" s="89">
        <v>884131</v>
      </c>
      <c r="F32" s="37">
        <f t="shared" si="0"/>
        <v>100</v>
      </c>
    </row>
    <row r="33" spans="1:6" ht="12.75">
      <c r="A33" s="26">
        <v>2.9</v>
      </c>
      <c r="B33" s="23" t="s">
        <v>22</v>
      </c>
      <c r="C33" s="92">
        <f>SUM(C34:C35)</f>
        <v>756524</v>
      </c>
      <c r="D33" s="92">
        <f>SUM(D34:D35)</f>
        <v>851834</v>
      </c>
      <c r="E33" s="92">
        <f>SUM(E34:E35)</f>
        <v>851114</v>
      </c>
      <c r="F33" s="37">
        <f t="shared" si="0"/>
        <v>99.91547648955078</v>
      </c>
    </row>
    <row r="34" spans="1:6" ht="12.75">
      <c r="A34" s="26" t="s">
        <v>81</v>
      </c>
      <c r="B34" s="23" t="s">
        <v>19</v>
      </c>
      <c r="C34" s="79">
        <v>431907</v>
      </c>
      <c r="D34" s="79">
        <v>527217</v>
      </c>
      <c r="E34" s="89">
        <v>526497</v>
      </c>
      <c r="F34" s="37">
        <f t="shared" si="0"/>
        <v>99.86343384223194</v>
      </c>
    </row>
    <row r="35" spans="1:6" ht="12.75">
      <c r="A35" s="26" t="s">
        <v>136</v>
      </c>
      <c r="B35" s="23" t="s">
        <v>78</v>
      </c>
      <c r="C35" s="79">
        <v>324617</v>
      </c>
      <c r="D35" s="79">
        <v>324617</v>
      </c>
      <c r="E35" s="89">
        <v>324617</v>
      </c>
      <c r="F35" s="37">
        <f t="shared" si="0"/>
        <v>100</v>
      </c>
    </row>
    <row r="36" spans="1:6" ht="12.75">
      <c r="A36" s="57" t="s">
        <v>134</v>
      </c>
      <c r="B36" s="23" t="s">
        <v>80</v>
      </c>
      <c r="C36" s="79">
        <v>299800</v>
      </c>
      <c r="D36" s="79">
        <v>299800</v>
      </c>
      <c r="E36" s="79">
        <v>299800</v>
      </c>
      <c r="F36" s="37">
        <f t="shared" si="0"/>
        <v>100</v>
      </c>
    </row>
    <row r="37" spans="1:6" ht="12.75">
      <c r="A37" s="26">
        <v>2.11</v>
      </c>
      <c r="B37" s="23" t="s">
        <v>23</v>
      </c>
      <c r="C37" s="79">
        <v>52460</v>
      </c>
      <c r="D37" s="79">
        <v>176197</v>
      </c>
      <c r="E37" s="93">
        <v>169500</v>
      </c>
      <c r="F37" s="37">
        <f t="shared" si="0"/>
        <v>96.19914073451875</v>
      </c>
    </row>
    <row r="38" spans="1:6" ht="12.75">
      <c r="A38" s="26">
        <v>2.12</v>
      </c>
      <c r="B38" s="23" t="s">
        <v>172</v>
      </c>
      <c r="C38" s="79">
        <v>0</v>
      </c>
      <c r="D38" s="79">
        <v>0</v>
      </c>
      <c r="E38" s="93">
        <v>0</v>
      </c>
      <c r="F38" s="37">
        <v>0</v>
      </c>
    </row>
    <row r="39" spans="1:6" ht="12.75">
      <c r="A39" s="26">
        <v>2.13</v>
      </c>
      <c r="B39" s="23" t="s">
        <v>82</v>
      </c>
      <c r="C39" s="79">
        <v>8500</v>
      </c>
      <c r="D39" s="79">
        <v>8813</v>
      </c>
      <c r="E39" s="89">
        <v>10765</v>
      </c>
      <c r="F39" s="37">
        <f>(E39/D39*100)</f>
        <v>122.14909792352206</v>
      </c>
    </row>
    <row r="40" spans="1:6" ht="12.75">
      <c r="A40" s="26">
        <v>2.14</v>
      </c>
      <c r="B40" s="23" t="s">
        <v>142</v>
      </c>
      <c r="C40" s="79">
        <v>271620</v>
      </c>
      <c r="D40" s="79">
        <v>290960</v>
      </c>
      <c r="E40" s="79">
        <v>255128</v>
      </c>
      <c r="F40" s="37">
        <f>(E40/D40*100)</f>
        <v>87.68490514160023</v>
      </c>
    </row>
    <row r="41" spans="1:6" ht="12.75">
      <c r="A41" s="26">
        <v>2.15</v>
      </c>
      <c r="B41" s="23" t="s">
        <v>146</v>
      </c>
      <c r="C41" s="79">
        <v>27000</v>
      </c>
      <c r="D41" s="79">
        <v>27000</v>
      </c>
      <c r="E41" s="79">
        <v>27000</v>
      </c>
      <c r="F41" s="37">
        <f>(E41/D41*100)</f>
        <v>100</v>
      </c>
    </row>
    <row r="42" spans="1:6" ht="12.75">
      <c r="A42" s="26">
        <v>2.16</v>
      </c>
      <c r="B42" s="23" t="s">
        <v>83</v>
      </c>
      <c r="C42" s="79">
        <v>0</v>
      </c>
      <c r="D42" s="79">
        <v>85247</v>
      </c>
      <c r="E42" s="89">
        <v>85247</v>
      </c>
      <c r="F42" s="37">
        <f>(E42/D42*100)</f>
        <v>100</v>
      </c>
    </row>
    <row r="43" spans="1:6" ht="12.75">
      <c r="A43" s="138" t="s">
        <v>86</v>
      </c>
      <c r="B43" s="139" t="s">
        <v>87</v>
      </c>
      <c r="C43" s="95">
        <f>SUM(C4,C10)</f>
        <v>14960006</v>
      </c>
      <c r="D43" s="95">
        <f>SUM(D4,D10)</f>
        <v>15623365</v>
      </c>
      <c r="E43" s="95">
        <f>SUM(E4,E10)</f>
        <v>15676108</v>
      </c>
      <c r="F43" s="61">
        <f>(E43/D43*100)</f>
        <v>100.33759052547258</v>
      </c>
    </row>
    <row r="44" spans="1:6" ht="13.5">
      <c r="A44" s="149" t="s">
        <v>88</v>
      </c>
      <c r="B44" s="147"/>
      <c r="C44" s="147"/>
      <c r="D44" s="147"/>
      <c r="E44" s="147"/>
      <c r="F44" s="150"/>
    </row>
    <row r="45" spans="1:6" s="143" customFormat="1" ht="12.75">
      <c r="A45" s="146" t="s">
        <v>89</v>
      </c>
      <c r="B45" s="52" t="s">
        <v>24</v>
      </c>
      <c r="C45" s="94">
        <f>SUM(C46:C52)</f>
        <v>81933</v>
      </c>
      <c r="D45" s="94">
        <f>SUM(D46:D52)</f>
        <v>202726</v>
      </c>
      <c r="E45" s="94">
        <f>SUM(E46:E52)</f>
        <v>202726</v>
      </c>
      <c r="F45" s="60">
        <f>(E45/D45*100)</f>
        <v>100</v>
      </c>
    </row>
    <row r="46" spans="1:6" ht="12.75">
      <c r="A46" s="31">
        <v>1.1</v>
      </c>
      <c r="B46" s="122" t="s">
        <v>47</v>
      </c>
      <c r="C46" s="86">
        <v>0</v>
      </c>
      <c r="D46" s="79">
        <v>0</v>
      </c>
      <c r="E46" s="89">
        <v>0</v>
      </c>
      <c r="F46" s="36">
        <v>0</v>
      </c>
    </row>
    <row r="47" spans="1:6" ht="12.75">
      <c r="A47" s="31">
        <v>1.2</v>
      </c>
      <c r="B47" s="122" t="s">
        <v>48</v>
      </c>
      <c r="C47" s="79">
        <v>0</v>
      </c>
      <c r="D47" s="79">
        <v>1302</v>
      </c>
      <c r="E47" s="89">
        <v>1302</v>
      </c>
      <c r="F47" s="37">
        <f aca="true" t="shared" si="1" ref="F47:F52">(E47/D47*100)</f>
        <v>100</v>
      </c>
    </row>
    <row r="48" spans="1:6" ht="12.75">
      <c r="A48" s="31">
        <v>1.3</v>
      </c>
      <c r="B48" s="122" t="s">
        <v>166</v>
      </c>
      <c r="C48" s="79">
        <v>0</v>
      </c>
      <c r="D48" s="79">
        <v>6634</v>
      </c>
      <c r="E48" s="89">
        <v>6634</v>
      </c>
      <c r="F48" s="37">
        <f t="shared" si="1"/>
        <v>100</v>
      </c>
    </row>
    <row r="49" spans="1:6" ht="12.75">
      <c r="A49" s="31">
        <v>1.4</v>
      </c>
      <c r="B49" s="122" t="s">
        <v>167</v>
      </c>
      <c r="C49" s="79">
        <v>0</v>
      </c>
      <c r="D49" s="79">
        <v>1590</v>
      </c>
      <c r="E49" s="89">
        <v>1590</v>
      </c>
      <c r="F49" s="37">
        <f t="shared" si="1"/>
        <v>100</v>
      </c>
    </row>
    <row r="50" spans="1:6" ht="12.75">
      <c r="A50" s="31">
        <v>1.5</v>
      </c>
      <c r="B50" s="122" t="s">
        <v>168</v>
      </c>
      <c r="C50" s="79">
        <v>0</v>
      </c>
      <c r="D50" s="79">
        <v>51352</v>
      </c>
      <c r="E50" s="89">
        <v>51352</v>
      </c>
      <c r="F50" s="37">
        <f t="shared" si="1"/>
        <v>100</v>
      </c>
    </row>
    <row r="51" spans="1:6" ht="12.75">
      <c r="A51" s="31">
        <v>1.6</v>
      </c>
      <c r="B51" s="122" t="s">
        <v>169</v>
      </c>
      <c r="C51" s="79">
        <v>0</v>
      </c>
      <c r="D51" s="79">
        <v>76392</v>
      </c>
      <c r="E51" s="89">
        <v>76392</v>
      </c>
      <c r="F51" s="37">
        <f t="shared" si="1"/>
        <v>100</v>
      </c>
    </row>
    <row r="52" spans="1:6" ht="12.75">
      <c r="A52" s="32">
        <v>1.7</v>
      </c>
      <c r="B52" s="129" t="s">
        <v>143</v>
      </c>
      <c r="C52" s="79">
        <v>81933</v>
      </c>
      <c r="D52" s="79">
        <v>65456</v>
      </c>
      <c r="E52" s="89">
        <v>65456</v>
      </c>
      <c r="F52" s="37">
        <f t="shared" si="1"/>
        <v>100</v>
      </c>
    </row>
    <row r="53" spans="1:6" ht="12.75">
      <c r="A53" s="3"/>
      <c r="B53" s="4"/>
      <c r="C53" s="84"/>
      <c r="D53" s="84"/>
      <c r="E53" s="84"/>
      <c r="F53" s="38"/>
    </row>
    <row r="54" spans="1:6" s="143" customFormat="1" ht="12.75">
      <c r="A54" s="146" t="s">
        <v>84</v>
      </c>
      <c r="B54" s="52" t="s">
        <v>105</v>
      </c>
      <c r="C54" s="144">
        <f>SUM(C55:C64)</f>
        <v>5091091</v>
      </c>
      <c r="D54" s="96">
        <f>SUM(D55:D64)</f>
        <v>7019256</v>
      </c>
      <c r="E54" s="145">
        <f>SUM(E55:E64)</f>
        <v>5727864</v>
      </c>
      <c r="F54" s="60">
        <f aca="true" t="shared" si="2" ref="F54:F70">(E54/D54*100)</f>
        <v>81.6021527067826</v>
      </c>
    </row>
    <row r="55" spans="1:6" ht="12.75">
      <c r="A55" s="31" t="s">
        <v>84</v>
      </c>
      <c r="B55" s="46" t="s">
        <v>25</v>
      </c>
      <c r="C55" s="79">
        <v>5200</v>
      </c>
      <c r="D55" s="79">
        <v>83824</v>
      </c>
      <c r="E55" s="79">
        <v>34198</v>
      </c>
      <c r="F55" s="36">
        <f t="shared" si="2"/>
        <v>40.79738499713686</v>
      </c>
    </row>
    <row r="56" spans="1:6" ht="12.75">
      <c r="A56" s="31" t="s">
        <v>90</v>
      </c>
      <c r="B56" s="23" t="s">
        <v>91</v>
      </c>
      <c r="C56" s="79">
        <v>86129</v>
      </c>
      <c r="D56" s="79">
        <v>86129</v>
      </c>
      <c r="E56" s="89">
        <v>78989</v>
      </c>
      <c r="F56" s="37">
        <f t="shared" si="2"/>
        <v>91.71010925472257</v>
      </c>
    </row>
    <row r="57" spans="1:6" ht="12.75">
      <c r="A57" s="31" t="s">
        <v>92</v>
      </c>
      <c r="B57" s="23" t="s">
        <v>93</v>
      </c>
      <c r="C57" s="79">
        <v>222284</v>
      </c>
      <c r="D57" s="79">
        <v>222284</v>
      </c>
      <c r="E57" s="89">
        <v>221883</v>
      </c>
      <c r="F57" s="37">
        <f t="shared" si="2"/>
        <v>99.81960015115799</v>
      </c>
    </row>
    <row r="58" spans="1:6" ht="12.75">
      <c r="A58" s="31" t="s">
        <v>94</v>
      </c>
      <c r="B58" s="23" t="s">
        <v>95</v>
      </c>
      <c r="C58" s="79">
        <v>68000</v>
      </c>
      <c r="D58" s="79">
        <v>68000</v>
      </c>
      <c r="E58" s="89">
        <v>52966</v>
      </c>
      <c r="F58" s="37">
        <f t="shared" si="2"/>
        <v>77.89117647058823</v>
      </c>
    </row>
    <row r="59" spans="1:6" ht="12.75">
      <c r="A59" s="31" t="s">
        <v>96</v>
      </c>
      <c r="B59" s="23" t="s">
        <v>34</v>
      </c>
      <c r="C59" s="79">
        <v>1900327</v>
      </c>
      <c r="D59" s="79">
        <v>2717252</v>
      </c>
      <c r="E59" s="93">
        <v>2650719</v>
      </c>
      <c r="F59" s="37">
        <f t="shared" si="2"/>
        <v>97.55146007804944</v>
      </c>
    </row>
    <row r="60" spans="1:6" ht="12.75">
      <c r="A60" s="31" t="s">
        <v>97</v>
      </c>
      <c r="B60" s="23" t="s">
        <v>99</v>
      </c>
      <c r="C60" s="79">
        <v>500</v>
      </c>
      <c r="D60" s="79">
        <v>800</v>
      </c>
      <c r="E60" s="89">
        <v>818</v>
      </c>
      <c r="F60" s="37">
        <f t="shared" si="2"/>
        <v>102.25</v>
      </c>
    </row>
    <row r="61" spans="1:6" ht="12.75">
      <c r="A61" s="31" t="s">
        <v>98</v>
      </c>
      <c r="B61" s="23" t="s">
        <v>101</v>
      </c>
      <c r="C61" s="79">
        <v>1346236</v>
      </c>
      <c r="D61" s="79">
        <v>1552740</v>
      </c>
      <c r="E61" s="89">
        <v>1171775</v>
      </c>
      <c r="F61" s="37">
        <f t="shared" si="2"/>
        <v>75.46498447904993</v>
      </c>
    </row>
    <row r="62" spans="1:6" ht="12.75">
      <c r="A62" s="31" t="s">
        <v>100</v>
      </c>
      <c r="B62" s="23" t="s">
        <v>144</v>
      </c>
      <c r="C62" s="79">
        <v>1019106</v>
      </c>
      <c r="D62" s="79">
        <v>1897246</v>
      </c>
      <c r="E62" s="93">
        <v>1128291</v>
      </c>
      <c r="F62" s="37">
        <f t="shared" si="2"/>
        <v>59.469936950716985</v>
      </c>
    </row>
    <row r="63" spans="1:6" ht="12.75">
      <c r="A63" s="31" t="s">
        <v>102</v>
      </c>
      <c r="B63" s="23" t="s">
        <v>26</v>
      </c>
      <c r="C63" s="79">
        <v>96322</v>
      </c>
      <c r="D63" s="79">
        <v>103027</v>
      </c>
      <c r="E63" s="93">
        <v>100271</v>
      </c>
      <c r="F63" s="37">
        <f t="shared" si="2"/>
        <v>97.32497306531297</v>
      </c>
    </row>
    <row r="64" spans="1:6" ht="12.75">
      <c r="A64" s="31" t="s">
        <v>103</v>
      </c>
      <c r="B64" s="23" t="s">
        <v>104</v>
      </c>
      <c r="C64" s="79">
        <v>346987</v>
      </c>
      <c r="D64" s="79">
        <v>287954</v>
      </c>
      <c r="E64" s="89">
        <v>287954</v>
      </c>
      <c r="F64" s="37">
        <f t="shared" si="2"/>
        <v>100</v>
      </c>
    </row>
    <row r="65" spans="1:6" ht="12.75">
      <c r="A65" s="13" t="s">
        <v>106</v>
      </c>
      <c r="B65" s="10" t="s">
        <v>107</v>
      </c>
      <c r="C65" s="97">
        <f>SUM(C45,C54)</f>
        <v>5173024</v>
      </c>
      <c r="D65" s="97">
        <f>SUM(D45,D54)</f>
        <v>7221982</v>
      </c>
      <c r="E65" s="97">
        <f>SUM(E45,E54)</f>
        <v>5930590</v>
      </c>
      <c r="F65" s="61">
        <f t="shared" si="2"/>
        <v>82.11859292919867</v>
      </c>
    </row>
    <row r="66" spans="1:6" ht="12.75">
      <c r="A66" s="72"/>
      <c r="B66" s="54" t="s">
        <v>108</v>
      </c>
      <c r="C66" s="98">
        <f>(C43+C65)</f>
        <v>20133030</v>
      </c>
      <c r="D66" s="98">
        <f>(D43+D65)</f>
        <v>22845347</v>
      </c>
      <c r="E66" s="98">
        <f>(E43+E65)</f>
        <v>21606698</v>
      </c>
      <c r="F66" s="36">
        <f t="shared" si="2"/>
        <v>94.57811255832533</v>
      </c>
    </row>
    <row r="67" spans="1:6" ht="12.75">
      <c r="A67" s="33" t="s">
        <v>109</v>
      </c>
      <c r="B67" s="25" t="s">
        <v>110</v>
      </c>
      <c r="C67" s="92">
        <f>(C128-C66)</f>
        <v>2056654</v>
      </c>
      <c r="D67" s="92">
        <f>(D128-D66)</f>
        <v>1836126</v>
      </c>
      <c r="E67" s="92">
        <f>SUM(E68:E69)</f>
        <v>1192840</v>
      </c>
      <c r="F67" s="36">
        <f t="shared" si="2"/>
        <v>64.96504052554127</v>
      </c>
    </row>
    <row r="68" spans="1:6" ht="12.75">
      <c r="A68" s="31"/>
      <c r="B68" s="23" t="s">
        <v>111</v>
      </c>
      <c r="C68" s="79">
        <v>1369131</v>
      </c>
      <c r="D68" s="79">
        <v>1369131</v>
      </c>
      <c r="E68" s="89">
        <v>1192840</v>
      </c>
      <c r="F68" s="37">
        <f t="shared" si="2"/>
        <v>87.12387638582429</v>
      </c>
    </row>
    <row r="69" spans="1:6" ht="12.75">
      <c r="A69" s="32"/>
      <c r="B69" s="28" t="s">
        <v>135</v>
      </c>
      <c r="C69" s="85">
        <f>(C67-C68)</f>
        <v>687523</v>
      </c>
      <c r="D69" s="85">
        <f>(D67-D68)</f>
        <v>466995</v>
      </c>
      <c r="E69" s="81">
        <v>0</v>
      </c>
      <c r="F69" s="37">
        <f t="shared" si="2"/>
        <v>0</v>
      </c>
    </row>
    <row r="70" spans="1:6" ht="12.75">
      <c r="A70" s="53"/>
      <c r="B70" s="53" t="s">
        <v>112</v>
      </c>
      <c r="C70" s="99">
        <f>(C66+C67)</f>
        <v>22189684</v>
      </c>
      <c r="D70" s="99">
        <f>(D66+D67)</f>
        <v>24681473</v>
      </c>
      <c r="E70" s="99">
        <f>(E66+E67)</f>
        <v>22799538</v>
      </c>
      <c r="F70" s="44">
        <f t="shared" si="2"/>
        <v>92.37511067512057</v>
      </c>
    </row>
    <row r="71" spans="1:6" ht="12.75">
      <c r="A71" s="73"/>
      <c r="B71" s="73"/>
      <c r="C71" s="67"/>
      <c r="D71" s="67"/>
      <c r="E71" s="67"/>
      <c r="F71" s="71"/>
    </row>
    <row r="72" spans="1:6" ht="12.75">
      <c r="A72" s="7" t="s">
        <v>57</v>
      </c>
      <c r="B72" s="11" t="s">
        <v>56</v>
      </c>
      <c r="C72" s="18" t="s">
        <v>124</v>
      </c>
      <c r="D72" s="18" t="str">
        <f>D1</f>
        <v>Módosított új</v>
      </c>
      <c r="E72" s="21" t="s">
        <v>121</v>
      </c>
      <c r="F72" s="18" t="s">
        <v>122</v>
      </c>
    </row>
    <row r="73" spans="1:6" ht="12.75">
      <c r="A73" s="8" t="s">
        <v>58</v>
      </c>
      <c r="B73" s="8" t="s">
        <v>113</v>
      </c>
      <c r="C73" s="19" t="s">
        <v>60</v>
      </c>
      <c r="D73" s="19" t="s">
        <v>60</v>
      </c>
      <c r="E73" s="117">
        <f>E2</f>
        <v>39082</v>
      </c>
      <c r="F73" s="19" t="s">
        <v>123</v>
      </c>
    </row>
    <row r="74" spans="1:6" ht="13.5">
      <c r="A74" s="151" t="s">
        <v>114</v>
      </c>
      <c r="B74" s="148"/>
      <c r="C74" s="148"/>
      <c r="D74" s="148"/>
      <c r="E74" s="148"/>
      <c r="F74" s="152"/>
    </row>
    <row r="75" spans="1:6" ht="12.75">
      <c r="A75" s="140" t="s">
        <v>89</v>
      </c>
      <c r="B75" s="49" t="s">
        <v>27</v>
      </c>
      <c r="C75" s="78">
        <f>SUM(C76+C77+C78+C81+C82+C83)</f>
        <v>11103293</v>
      </c>
      <c r="D75" s="78">
        <f>SUM(D76+D77+D78+D81+D82+D83)</f>
        <v>12251823</v>
      </c>
      <c r="E75" s="78">
        <f>SUM(E76+E77+E78+E81+E82+E83)</f>
        <v>11759725</v>
      </c>
      <c r="F75" s="60">
        <f>(E75/D75*100)</f>
        <v>95.98347119445</v>
      </c>
    </row>
    <row r="76" spans="1:6" ht="12.75">
      <c r="A76" s="119">
        <v>1.1</v>
      </c>
      <c r="B76" s="120" t="s">
        <v>16</v>
      </c>
      <c r="C76" s="86">
        <v>5735861</v>
      </c>
      <c r="D76" s="86">
        <v>6439522</v>
      </c>
      <c r="E76" s="111">
        <v>6279280</v>
      </c>
      <c r="F76" s="36">
        <f>(E76/D76*100)</f>
        <v>97.51158548724578</v>
      </c>
    </row>
    <row r="77" spans="1:6" ht="12.75">
      <c r="A77" s="119">
        <v>1.2</v>
      </c>
      <c r="B77" s="120" t="s">
        <v>17</v>
      </c>
      <c r="C77" s="79">
        <v>1834126</v>
      </c>
      <c r="D77" s="79">
        <v>2053643</v>
      </c>
      <c r="E77" s="89">
        <v>1986821</v>
      </c>
      <c r="F77" s="37">
        <f>(E77/D77*100)</f>
        <v>96.74617253339554</v>
      </c>
    </row>
    <row r="78" spans="1:6" ht="12.75">
      <c r="A78" s="119">
        <v>1.3</v>
      </c>
      <c r="B78" s="120" t="s">
        <v>18</v>
      </c>
      <c r="C78" s="79">
        <v>3520963</v>
      </c>
      <c r="D78" s="79">
        <v>3667462</v>
      </c>
      <c r="E78" s="89">
        <v>3408771</v>
      </c>
      <c r="F78" s="37">
        <f>(E78/D78*100)</f>
        <v>92.94632091620853</v>
      </c>
    </row>
    <row r="79" spans="1:6" ht="12.75">
      <c r="A79" s="121" t="s">
        <v>115</v>
      </c>
      <c r="B79" s="120" t="s">
        <v>116</v>
      </c>
      <c r="C79" s="79">
        <v>456868</v>
      </c>
      <c r="D79" s="79">
        <v>0</v>
      </c>
      <c r="E79" s="89">
        <v>0</v>
      </c>
      <c r="F79" s="37">
        <v>0</v>
      </c>
    </row>
    <row r="80" spans="1:6" ht="12.75">
      <c r="A80" s="121" t="s">
        <v>117</v>
      </c>
      <c r="B80" s="120" t="s">
        <v>118</v>
      </c>
      <c r="C80" s="79">
        <v>3064095</v>
      </c>
      <c r="D80" s="118">
        <f>D78-D79</f>
        <v>3667462</v>
      </c>
      <c r="E80" s="118">
        <f>E78-E79</f>
        <v>3408771</v>
      </c>
      <c r="F80" s="37">
        <f aca="true" t="shared" si="3" ref="F80:F88">(E80/D80*100)</f>
        <v>92.94632091620853</v>
      </c>
    </row>
    <row r="81" spans="1:6" ht="12.75">
      <c r="A81" s="119" t="s">
        <v>149</v>
      </c>
      <c r="B81" s="122" t="s">
        <v>150</v>
      </c>
      <c r="C81" s="79">
        <v>0</v>
      </c>
      <c r="D81" s="89">
        <v>2653</v>
      </c>
      <c r="E81" s="89">
        <v>2653</v>
      </c>
      <c r="F81" s="37">
        <f t="shared" si="3"/>
        <v>100</v>
      </c>
    </row>
    <row r="82" spans="1:6" ht="12.75">
      <c r="A82" s="119" t="s">
        <v>151</v>
      </c>
      <c r="B82" s="122" t="s">
        <v>152</v>
      </c>
      <c r="C82" s="79">
        <v>181</v>
      </c>
      <c r="D82" s="79">
        <v>6390</v>
      </c>
      <c r="E82" s="89">
        <v>6390</v>
      </c>
      <c r="F82" s="37">
        <f t="shared" si="3"/>
        <v>100</v>
      </c>
    </row>
    <row r="83" spans="1:6" ht="12.75">
      <c r="A83" s="123">
        <v>1.5</v>
      </c>
      <c r="B83" s="124" t="s">
        <v>153</v>
      </c>
      <c r="C83" s="81">
        <v>12162</v>
      </c>
      <c r="D83" s="81">
        <v>82153</v>
      </c>
      <c r="E83" s="141">
        <v>75810</v>
      </c>
      <c r="F83" s="40">
        <f t="shared" si="3"/>
        <v>92.27904032719438</v>
      </c>
    </row>
    <row r="84" spans="1:6" s="143" customFormat="1" ht="12.75">
      <c r="A84" s="140" t="s">
        <v>84</v>
      </c>
      <c r="B84" s="49" t="s">
        <v>132</v>
      </c>
      <c r="C84" s="142">
        <f>SUM(C85,C94:C97)</f>
        <v>4544236</v>
      </c>
      <c r="D84" s="142">
        <f>SUM(D85,D94:D97)</f>
        <v>4046704</v>
      </c>
      <c r="E84" s="142">
        <f>SUM(E85,E94:E97)</f>
        <v>3605291</v>
      </c>
      <c r="F84" s="131">
        <f t="shared" si="3"/>
        <v>89.09203638318988</v>
      </c>
    </row>
    <row r="85" spans="1:6" ht="12.75">
      <c r="A85" s="43">
        <v>2.1</v>
      </c>
      <c r="B85" s="47" t="s">
        <v>28</v>
      </c>
      <c r="C85" s="96">
        <f>(C86+C87+C88+C91)</f>
        <v>3281312</v>
      </c>
      <c r="D85" s="96">
        <f>(D86+D87+D88+D91)</f>
        <v>3738630</v>
      </c>
      <c r="E85" s="96">
        <f>(E86+E87+E88+E91)</f>
        <v>3536973</v>
      </c>
      <c r="F85" s="60">
        <f t="shared" si="3"/>
        <v>94.60612577334479</v>
      </c>
    </row>
    <row r="86" spans="1:6" ht="12.75">
      <c r="A86" s="33" t="s">
        <v>62</v>
      </c>
      <c r="B86" s="25" t="s">
        <v>49</v>
      </c>
      <c r="C86" s="79">
        <v>993374</v>
      </c>
      <c r="D86" s="91">
        <v>1109491</v>
      </c>
      <c r="E86" s="91">
        <v>1053365</v>
      </c>
      <c r="F86" s="36">
        <f t="shared" si="3"/>
        <v>94.94128388603423</v>
      </c>
    </row>
    <row r="87" spans="1:6" ht="12.75">
      <c r="A87" s="31" t="s">
        <v>63</v>
      </c>
      <c r="B87" s="23" t="s">
        <v>17</v>
      </c>
      <c r="C87" s="79">
        <v>302894</v>
      </c>
      <c r="D87" s="91">
        <v>338550</v>
      </c>
      <c r="E87" s="91">
        <v>320101</v>
      </c>
      <c r="F87" s="37">
        <f t="shared" si="3"/>
        <v>94.55058337025551</v>
      </c>
    </row>
    <row r="88" spans="1:6" ht="12.75">
      <c r="A88" s="31" t="s">
        <v>119</v>
      </c>
      <c r="B88" s="23" t="s">
        <v>50</v>
      </c>
      <c r="C88" s="79">
        <v>837570</v>
      </c>
      <c r="D88" s="91">
        <v>994881</v>
      </c>
      <c r="E88" s="91">
        <v>937760</v>
      </c>
      <c r="F88" s="37">
        <f t="shared" si="3"/>
        <v>94.25850930915357</v>
      </c>
    </row>
    <row r="89" spans="1:6" ht="12.75">
      <c r="A89" s="31" t="s">
        <v>120</v>
      </c>
      <c r="B89" s="23" t="s">
        <v>0</v>
      </c>
      <c r="C89" s="79">
        <v>0</v>
      </c>
      <c r="D89" s="91">
        <v>0</v>
      </c>
      <c r="E89" s="91">
        <v>0</v>
      </c>
      <c r="F89" s="37">
        <v>0</v>
      </c>
    </row>
    <row r="90" spans="1:6" ht="12.75">
      <c r="A90" s="31" t="s">
        <v>1</v>
      </c>
      <c r="B90" s="23" t="s">
        <v>2</v>
      </c>
      <c r="C90" s="101">
        <f>C88-C89</f>
        <v>837570</v>
      </c>
      <c r="D90" s="101">
        <f>D88-D89</f>
        <v>994881</v>
      </c>
      <c r="E90" s="101">
        <f>E88-E89</f>
        <v>937760</v>
      </c>
      <c r="F90" s="37">
        <f>(E90/D90*100)</f>
        <v>94.25850930915357</v>
      </c>
    </row>
    <row r="91" spans="1:6" ht="12.75">
      <c r="A91" s="31" t="s">
        <v>3</v>
      </c>
      <c r="B91" s="23" t="s">
        <v>173</v>
      </c>
      <c r="C91" s="79">
        <v>1147474</v>
      </c>
      <c r="D91" s="91">
        <v>1295708</v>
      </c>
      <c r="E91" s="91">
        <v>1225747</v>
      </c>
      <c r="F91" s="37">
        <f>(E91/D91*100)</f>
        <v>94.60055815044748</v>
      </c>
    </row>
    <row r="92" spans="1:6" ht="12.75">
      <c r="A92" s="31" t="s">
        <v>4</v>
      </c>
      <c r="B92" s="23" t="s">
        <v>29</v>
      </c>
      <c r="C92" s="79">
        <v>748381</v>
      </c>
      <c r="D92" s="91">
        <v>641375</v>
      </c>
      <c r="E92" s="91">
        <v>585453</v>
      </c>
      <c r="F92" s="37">
        <f>(E92/D92*100)</f>
        <v>91.28091989865523</v>
      </c>
    </row>
    <row r="93" spans="1:6" ht="12.75">
      <c r="A93" s="31"/>
      <c r="B93" s="23"/>
      <c r="C93" s="16"/>
      <c r="D93" s="20"/>
      <c r="E93" s="20"/>
      <c r="F93" s="37"/>
    </row>
    <row r="94" spans="1:6" ht="12.75">
      <c r="A94" s="34">
        <v>2.2</v>
      </c>
      <c r="B94" s="23" t="s">
        <v>5</v>
      </c>
      <c r="C94" s="79">
        <v>20000</v>
      </c>
      <c r="D94" s="79">
        <v>10000</v>
      </c>
      <c r="E94" s="89">
        <v>3846</v>
      </c>
      <c r="F94" s="37">
        <f>(E94/D94*100)</f>
        <v>38.46</v>
      </c>
    </row>
    <row r="95" spans="1:6" ht="12.75">
      <c r="A95" s="34">
        <v>2.3</v>
      </c>
      <c r="B95" s="23" t="s">
        <v>6</v>
      </c>
      <c r="C95" s="79">
        <v>0</v>
      </c>
      <c r="D95" s="79">
        <v>0</v>
      </c>
      <c r="E95" s="89">
        <v>0</v>
      </c>
      <c r="F95" s="37">
        <v>0</v>
      </c>
    </row>
    <row r="96" spans="1:6" ht="12.75">
      <c r="A96" s="34">
        <v>2.4</v>
      </c>
      <c r="B96" s="23" t="s">
        <v>30</v>
      </c>
      <c r="C96" s="79">
        <v>1172924</v>
      </c>
      <c r="D96" s="79">
        <v>233602</v>
      </c>
      <c r="E96" s="79">
        <v>0</v>
      </c>
      <c r="F96" s="37">
        <f>(E96/D96*100)</f>
        <v>0</v>
      </c>
    </row>
    <row r="97" spans="1:6" ht="12.75">
      <c r="A97" s="34">
        <v>2.5</v>
      </c>
      <c r="B97" s="23" t="s">
        <v>7</v>
      </c>
      <c r="C97" s="79">
        <v>70000</v>
      </c>
      <c r="D97" s="79">
        <v>64472</v>
      </c>
      <c r="E97" s="89">
        <v>64472</v>
      </c>
      <c r="F97" s="37">
        <f>(E97/D97*100)</f>
        <v>100</v>
      </c>
    </row>
    <row r="98" spans="1:6" ht="12.75">
      <c r="A98" s="35" t="s">
        <v>154</v>
      </c>
      <c r="B98" s="28" t="s">
        <v>155</v>
      </c>
      <c r="C98" s="125">
        <v>0</v>
      </c>
      <c r="D98" s="81">
        <v>28662</v>
      </c>
      <c r="E98" s="100">
        <v>28662</v>
      </c>
      <c r="F98" s="37">
        <f>(E98/D98*100)</f>
        <v>100</v>
      </c>
    </row>
    <row r="99" spans="1:6" ht="12.75">
      <c r="A99" s="5"/>
      <c r="B99" s="6"/>
      <c r="C99" s="102"/>
      <c r="D99" s="102"/>
      <c r="E99" s="102"/>
      <c r="F99" s="36"/>
    </row>
    <row r="100" spans="1:6" s="77" customFormat="1" ht="12.75" hidden="1">
      <c r="A100" s="74">
        <v>3</v>
      </c>
      <c r="B100" s="75" t="s">
        <v>138</v>
      </c>
      <c r="C100" s="103">
        <v>0</v>
      </c>
      <c r="D100" s="112">
        <v>0</v>
      </c>
      <c r="E100" s="103">
        <v>0</v>
      </c>
      <c r="F100" s="60" t="e">
        <f>(E100/D100*100)</f>
        <v>#DIV/0!</v>
      </c>
    </row>
    <row r="101" spans="1:6" ht="12.75">
      <c r="A101" s="14" t="s">
        <v>8</v>
      </c>
      <c r="B101" s="9" t="s">
        <v>128</v>
      </c>
      <c r="C101" s="95">
        <f>SUM(C75,C84,C100)</f>
        <v>15647529</v>
      </c>
      <c r="D101" s="95">
        <f>SUM(D75,D84,D100)</f>
        <v>16298527</v>
      </c>
      <c r="E101" s="95">
        <f>SUM(E75,E84,E100)</f>
        <v>15365016</v>
      </c>
      <c r="F101" s="61">
        <f>(E101/D101*100)</f>
        <v>94.27242105989087</v>
      </c>
    </row>
    <row r="102" spans="1:6" ht="12.75">
      <c r="A102" s="62"/>
      <c r="B102" s="63"/>
      <c r="C102" s="64"/>
      <c r="D102" s="64"/>
      <c r="E102" s="64"/>
      <c r="F102" s="38"/>
    </row>
    <row r="103" spans="1:6" ht="13.5">
      <c r="A103" s="151" t="s">
        <v>9</v>
      </c>
      <c r="B103" s="148"/>
      <c r="C103" s="148"/>
      <c r="D103" s="148"/>
      <c r="E103" s="148"/>
      <c r="F103" s="152"/>
    </row>
    <row r="104" spans="1:6" s="143" customFormat="1" ht="12.75">
      <c r="A104" s="146" t="s">
        <v>89</v>
      </c>
      <c r="B104" s="52" t="s">
        <v>31</v>
      </c>
      <c r="C104" s="96">
        <f>SUM(C105:C108)</f>
        <v>103064</v>
      </c>
      <c r="D104" s="96">
        <f>SUM(D105:D108)</f>
        <v>339719</v>
      </c>
      <c r="E104" s="96">
        <f>SUM(E105:E108)</f>
        <v>244268</v>
      </c>
      <c r="F104" s="39">
        <f>(E104/D104*100)</f>
        <v>71.90295508935326</v>
      </c>
    </row>
    <row r="105" spans="1:6" ht="12.75">
      <c r="A105" s="119" t="s">
        <v>156</v>
      </c>
      <c r="B105" s="126" t="s">
        <v>157</v>
      </c>
      <c r="C105" s="86">
        <v>1800</v>
      </c>
      <c r="D105" s="79">
        <v>0</v>
      </c>
      <c r="E105" s="89">
        <v>0</v>
      </c>
      <c r="F105" s="37">
        <v>0</v>
      </c>
    </row>
    <row r="106" spans="1:6" ht="12.75">
      <c r="A106" s="119" t="s">
        <v>158</v>
      </c>
      <c r="B106" s="126" t="s">
        <v>159</v>
      </c>
      <c r="C106" s="79">
        <v>0</v>
      </c>
      <c r="D106" s="79">
        <v>0</v>
      </c>
      <c r="E106" s="89">
        <v>0</v>
      </c>
      <c r="F106" s="37">
        <v>0</v>
      </c>
    </row>
    <row r="107" spans="1:6" ht="12.75">
      <c r="A107" s="119">
        <v>1.2</v>
      </c>
      <c r="B107" s="126" t="s">
        <v>51</v>
      </c>
      <c r="C107" s="79">
        <v>18485</v>
      </c>
      <c r="D107" s="79">
        <v>40777</v>
      </c>
      <c r="E107" s="89">
        <v>29822</v>
      </c>
      <c r="F107" s="37">
        <f>(E107/D107*100)</f>
        <v>73.13436496063957</v>
      </c>
    </row>
    <row r="108" spans="1:6" ht="12.75">
      <c r="A108" s="123">
        <v>1.3</v>
      </c>
      <c r="B108" s="127" t="s">
        <v>160</v>
      </c>
      <c r="C108" s="79">
        <v>82779</v>
      </c>
      <c r="D108" s="79">
        <v>298942</v>
      </c>
      <c r="E108" s="89">
        <v>214446</v>
      </c>
      <c r="F108" s="37">
        <f>(E108/D108*100)</f>
        <v>71.73498538177975</v>
      </c>
    </row>
    <row r="109" spans="1:6" ht="12.75">
      <c r="A109" s="3"/>
      <c r="B109" s="4"/>
      <c r="C109" s="84"/>
      <c r="D109" s="84"/>
      <c r="E109" s="84"/>
      <c r="F109" s="38"/>
    </row>
    <row r="110" spans="1:6" s="143" customFormat="1" ht="12.75">
      <c r="A110" s="146" t="s">
        <v>84</v>
      </c>
      <c r="B110" s="52" t="s">
        <v>14</v>
      </c>
      <c r="C110" s="144">
        <f>SUM(C111:C118,C122:C123)</f>
        <v>6439091</v>
      </c>
      <c r="D110" s="96">
        <f>SUM(D111:D118,D122:D123)</f>
        <v>8043227</v>
      </c>
      <c r="E110" s="145">
        <f>SUM(E111:E118,E122:E123)</f>
        <v>5850023</v>
      </c>
      <c r="F110" s="60">
        <f aca="true" t="shared" si="4" ref="F110:F120">(E110/D110*100)</f>
        <v>72.73228767508364</v>
      </c>
    </row>
    <row r="111" spans="1:6" ht="12.75">
      <c r="A111" s="33">
        <v>2.1</v>
      </c>
      <c r="B111" s="25" t="s">
        <v>32</v>
      </c>
      <c r="C111" s="79">
        <v>160370</v>
      </c>
      <c r="D111" s="79">
        <v>180258</v>
      </c>
      <c r="E111" s="89">
        <v>118770</v>
      </c>
      <c r="F111" s="36">
        <f t="shared" si="4"/>
        <v>65.88889258729155</v>
      </c>
    </row>
    <row r="112" spans="1:6" ht="12.75">
      <c r="A112" s="31">
        <v>2.2</v>
      </c>
      <c r="B112" s="23" t="s">
        <v>35</v>
      </c>
      <c r="C112" s="79">
        <v>776513</v>
      </c>
      <c r="D112" s="79">
        <v>1971393</v>
      </c>
      <c r="E112" s="89">
        <v>1304112</v>
      </c>
      <c r="F112" s="37">
        <f t="shared" si="4"/>
        <v>66.15180230425896</v>
      </c>
    </row>
    <row r="113" spans="1:6" ht="12.75">
      <c r="A113" s="31">
        <v>2.3</v>
      </c>
      <c r="B113" s="23" t="s">
        <v>10</v>
      </c>
      <c r="C113" s="79">
        <v>380542</v>
      </c>
      <c r="D113" s="79">
        <v>588797</v>
      </c>
      <c r="E113" s="89">
        <v>584696</v>
      </c>
      <c r="F113" s="37">
        <f t="shared" si="4"/>
        <v>99.30349509253614</v>
      </c>
    </row>
    <row r="114" spans="1:6" ht="12.75">
      <c r="A114" s="31">
        <v>2.4</v>
      </c>
      <c r="B114" s="23" t="s">
        <v>36</v>
      </c>
      <c r="C114" s="79">
        <v>147552</v>
      </c>
      <c r="D114" s="79">
        <v>146920</v>
      </c>
      <c r="E114" s="89">
        <v>140397</v>
      </c>
      <c r="F114" s="37">
        <f t="shared" si="4"/>
        <v>95.56016879934658</v>
      </c>
    </row>
    <row r="115" spans="1:6" ht="12.75">
      <c r="A115" s="31">
        <v>2.5</v>
      </c>
      <c r="B115" s="23" t="s">
        <v>11</v>
      </c>
      <c r="C115" s="79">
        <v>559275</v>
      </c>
      <c r="D115" s="79">
        <v>544275</v>
      </c>
      <c r="E115" s="89">
        <v>538569</v>
      </c>
      <c r="F115" s="37">
        <f t="shared" si="4"/>
        <v>98.95163290615957</v>
      </c>
    </row>
    <row r="116" spans="1:6" ht="12.75">
      <c r="A116" s="31">
        <v>2.6</v>
      </c>
      <c r="B116" s="23" t="s">
        <v>140</v>
      </c>
      <c r="C116" s="79">
        <v>2465</v>
      </c>
      <c r="D116" s="79">
        <v>3663</v>
      </c>
      <c r="E116" s="89">
        <v>2179</v>
      </c>
      <c r="F116" s="37">
        <f t="shared" si="4"/>
        <v>59.48675948675949</v>
      </c>
    </row>
    <row r="117" spans="1:6" ht="12.75">
      <c r="A117" s="31">
        <v>2.7</v>
      </c>
      <c r="B117" s="23" t="s">
        <v>37</v>
      </c>
      <c r="C117" s="79">
        <v>3344476</v>
      </c>
      <c r="D117" s="79">
        <v>4020867</v>
      </c>
      <c r="E117" s="89">
        <v>2786574</v>
      </c>
      <c r="F117" s="37">
        <f t="shared" si="4"/>
        <v>69.30281454223679</v>
      </c>
    </row>
    <row r="118" spans="1:6" ht="12.75">
      <c r="A118" s="31">
        <v>2.8</v>
      </c>
      <c r="B118" s="23" t="s">
        <v>38</v>
      </c>
      <c r="C118" s="92">
        <f>C119+C120+C121</f>
        <v>360174</v>
      </c>
      <c r="D118" s="92">
        <f>D119+D120+D121</f>
        <v>509884</v>
      </c>
      <c r="E118" s="92">
        <f>E119+E120+E121</f>
        <v>374570</v>
      </c>
      <c r="F118" s="37">
        <f t="shared" si="4"/>
        <v>73.46180699923904</v>
      </c>
    </row>
    <row r="119" spans="1:6" ht="12.75">
      <c r="A119" s="31" t="s">
        <v>79</v>
      </c>
      <c r="B119" s="23" t="s">
        <v>52</v>
      </c>
      <c r="C119" s="79">
        <v>322951</v>
      </c>
      <c r="D119" s="79">
        <v>463069</v>
      </c>
      <c r="E119" s="89">
        <v>337735</v>
      </c>
      <c r="F119" s="37">
        <f t="shared" si="4"/>
        <v>72.93405518400066</v>
      </c>
    </row>
    <row r="120" spans="1:6" ht="12.75">
      <c r="A120" s="31" t="s">
        <v>12</v>
      </c>
      <c r="B120" s="23" t="s">
        <v>53</v>
      </c>
      <c r="C120" s="79">
        <v>37223</v>
      </c>
      <c r="D120" s="79">
        <v>46815</v>
      </c>
      <c r="E120" s="89">
        <v>36835</v>
      </c>
      <c r="F120" s="37">
        <f t="shared" si="4"/>
        <v>78.68204635266474</v>
      </c>
    </row>
    <row r="121" spans="1:6" ht="12.75">
      <c r="A121" s="31" t="s">
        <v>139</v>
      </c>
      <c r="B121" s="23" t="s">
        <v>54</v>
      </c>
      <c r="C121" s="79">
        <v>0</v>
      </c>
      <c r="D121" s="79">
        <v>0</v>
      </c>
      <c r="E121" s="89">
        <v>0</v>
      </c>
      <c r="F121" s="37">
        <v>0</v>
      </c>
    </row>
    <row r="122" spans="1:6" ht="12.75">
      <c r="A122" s="31" t="s">
        <v>147</v>
      </c>
      <c r="B122" s="23" t="s">
        <v>13</v>
      </c>
      <c r="C122" s="79">
        <v>0</v>
      </c>
      <c r="D122" s="79">
        <v>500</v>
      </c>
      <c r="E122" s="89">
        <v>156</v>
      </c>
      <c r="F122" s="37">
        <f>(E122/D122*100)</f>
        <v>31.2</v>
      </c>
    </row>
    <row r="123" spans="1:8" ht="12.75">
      <c r="A123" s="31" t="s">
        <v>127</v>
      </c>
      <c r="B123" s="23" t="s">
        <v>39</v>
      </c>
      <c r="C123" s="79">
        <v>707724</v>
      </c>
      <c r="D123" s="79">
        <v>76670</v>
      </c>
      <c r="E123" s="89">
        <v>0</v>
      </c>
      <c r="F123" s="37">
        <f>(E123/D123*100)</f>
        <v>0</v>
      </c>
      <c r="H123" s="41"/>
    </row>
    <row r="124" spans="1:6" s="77" customFormat="1" ht="12.75" hidden="1">
      <c r="A124" s="74">
        <v>3</v>
      </c>
      <c r="B124" s="75" t="s">
        <v>137</v>
      </c>
      <c r="C124" s="113">
        <v>0</v>
      </c>
      <c r="D124" s="113">
        <v>0</v>
      </c>
      <c r="E124" s="113">
        <v>0</v>
      </c>
      <c r="F124" s="76" t="e">
        <f>(E124/D124*100)</f>
        <v>#DIV/0!</v>
      </c>
    </row>
    <row r="125" spans="1:6" ht="12.75">
      <c r="A125" s="13" t="s">
        <v>106</v>
      </c>
      <c r="B125" s="22" t="s">
        <v>129</v>
      </c>
      <c r="C125" s="104">
        <f>SUM(C104,C110,C124)</f>
        <v>6542155</v>
      </c>
      <c r="D125" s="104">
        <f>SUM(D104,D110,D124)</f>
        <v>8382946</v>
      </c>
      <c r="E125" s="104">
        <f>SUM(E104,E110,E124)</f>
        <v>6094291</v>
      </c>
      <c r="F125" s="61">
        <f>(E125/D125*100)</f>
        <v>72.69867896083309</v>
      </c>
    </row>
    <row r="126" spans="1:6" ht="12.75">
      <c r="A126" s="65"/>
      <c r="B126" s="59"/>
      <c r="C126" s="114"/>
      <c r="D126" s="114"/>
      <c r="E126" s="114"/>
      <c r="F126" s="66"/>
    </row>
    <row r="127" spans="1:6" ht="12.75">
      <c r="A127" s="58"/>
      <c r="B127" s="67"/>
      <c r="C127" s="115"/>
      <c r="D127" s="115"/>
      <c r="E127" s="115"/>
      <c r="F127" s="68"/>
    </row>
    <row r="128" spans="1:6" ht="12.75">
      <c r="A128" s="12" t="s">
        <v>56</v>
      </c>
      <c r="B128" s="13" t="s">
        <v>133</v>
      </c>
      <c r="C128" s="104">
        <f>(C101+C125+C126+C127)</f>
        <v>22189684</v>
      </c>
      <c r="D128" s="104">
        <f>(D101+D125+D126+D127)</f>
        <v>24681473</v>
      </c>
      <c r="E128" s="104">
        <f>(E101+E125+E126+E127)</f>
        <v>21459307</v>
      </c>
      <c r="F128" s="61">
        <f>(E128/D128*100)</f>
        <v>86.94500121609435</v>
      </c>
    </row>
    <row r="129" spans="1:6" ht="12.75">
      <c r="A129" s="2"/>
      <c r="B129" s="2"/>
      <c r="C129" s="116"/>
      <c r="D129" s="116"/>
      <c r="E129" s="116"/>
      <c r="F129" s="69"/>
    </row>
    <row r="130" spans="1:6" ht="12.75">
      <c r="A130" s="2"/>
      <c r="B130" s="2"/>
      <c r="C130" s="116"/>
      <c r="D130" s="116"/>
      <c r="E130" s="116"/>
      <c r="F130" s="70"/>
    </row>
    <row r="131" spans="1:6" ht="12.75">
      <c r="A131" s="2"/>
      <c r="B131" s="2"/>
      <c r="C131" s="116"/>
      <c r="D131" s="116"/>
      <c r="E131" s="116"/>
      <c r="F131" s="70"/>
    </row>
    <row r="132" spans="1:6" ht="12.75">
      <c r="A132" s="2"/>
      <c r="B132" s="2"/>
      <c r="C132" s="105"/>
      <c r="D132" s="105"/>
      <c r="E132" s="105"/>
      <c r="F132" s="71"/>
    </row>
    <row r="133" spans="1:6" ht="12.75">
      <c r="A133" s="55"/>
      <c r="B133" s="56" t="s">
        <v>33</v>
      </c>
      <c r="C133" s="106">
        <v>3250</v>
      </c>
      <c r="D133" s="106">
        <v>3258</v>
      </c>
      <c r="E133" s="106"/>
      <c r="F133" s="39">
        <f>(E133/D133*100)</f>
        <v>0</v>
      </c>
    </row>
    <row r="134" spans="1:6" ht="12.75">
      <c r="A134" s="2"/>
      <c r="B134" s="2"/>
      <c r="C134" s="15"/>
      <c r="D134" s="15"/>
      <c r="E134" s="15"/>
      <c r="F134" s="17"/>
    </row>
    <row r="135" spans="1:6" ht="12.75">
      <c r="A135" s="2"/>
      <c r="B135" s="2"/>
      <c r="C135" s="15"/>
      <c r="D135" s="15"/>
      <c r="E135" s="15"/>
      <c r="F135" s="17"/>
    </row>
    <row r="136" spans="1:6" ht="12.75">
      <c r="A136" s="2"/>
      <c r="B136" s="2"/>
      <c r="C136" s="15"/>
      <c r="D136" s="15"/>
      <c r="E136" s="15"/>
      <c r="F136" s="17"/>
    </row>
    <row r="137" spans="1:6" ht="12.75">
      <c r="A137" s="2"/>
      <c r="B137" s="2"/>
      <c r="C137" s="15"/>
      <c r="D137" s="15"/>
      <c r="E137" s="15"/>
      <c r="F137" s="17"/>
    </row>
    <row r="138" spans="1:6" ht="12.75">
      <c r="A138" s="2"/>
      <c r="B138" s="2"/>
      <c r="C138" s="2"/>
      <c r="D138" s="2"/>
      <c r="E138" s="2"/>
      <c r="F138" s="17"/>
    </row>
    <row r="139" spans="1:6" ht="12.75">
      <c r="A139" s="2"/>
      <c r="B139" s="2"/>
      <c r="C139" s="2"/>
      <c r="D139" s="2"/>
      <c r="E139" s="2"/>
      <c r="F139" s="17"/>
    </row>
    <row r="140" spans="1:6" ht="12.75">
      <c r="A140" s="2"/>
      <c r="B140" s="2"/>
      <c r="C140" s="2"/>
      <c r="D140" s="2"/>
      <c r="E140" s="2"/>
      <c r="F140" s="17"/>
    </row>
    <row r="141" spans="1:6" ht="12.75">
      <c r="A141" s="42"/>
      <c r="B141" s="42"/>
      <c r="C141" s="42"/>
      <c r="D141" s="42"/>
      <c r="E141" s="42"/>
      <c r="F141" s="17"/>
    </row>
    <row r="142" spans="1:6" ht="12.75">
      <c r="A142" s="42"/>
      <c r="B142" s="42"/>
      <c r="C142" s="42"/>
      <c r="D142" s="42"/>
      <c r="E142" s="42"/>
      <c r="F142" s="17"/>
    </row>
    <row r="143" spans="1:5" ht="12.75">
      <c r="A143" s="42"/>
      <c r="B143" s="42"/>
      <c r="C143" s="42"/>
      <c r="D143" s="42"/>
      <c r="E143" s="42"/>
    </row>
    <row r="144" spans="1:5" ht="12.75">
      <c r="A144" s="42"/>
      <c r="B144" s="42"/>
      <c r="C144" s="42"/>
      <c r="D144" s="42"/>
      <c r="E144" s="42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</sheetData>
  <mergeCells count="4">
    <mergeCell ref="A44:F44"/>
    <mergeCell ref="A3:F3"/>
    <mergeCell ref="A74:F74"/>
    <mergeCell ref="A103:F103"/>
  </mergeCells>
  <printOptions horizontalCentered="1" verticalCentered="1"/>
  <pageMargins left="0.7874015748031497" right="0.7874015748031497" top="0.77" bottom="0.33" header="0.25" footer="0.16"/>
  <pageSetup blackAndWhite="1" horizontalDpi="300" verticalDpi="300" orientation="portrait" paperSize="9" scale="77" r:id="rId1"/>
  <headerFooter alignWithMargins="0">
    <oddHeader>&amp;L&amp;"Times New Roman CE,Normál"Kaposvár Megyei Jogú Város 
Polgármesteri Hivatala&amp;C&amp;"Times New Roman CE,Normál"&amp;P/&amp;N
Bevételek és kiadások
pénzforgalmi mérlege
2006.12.31.&amp;R&amp;"Times New Roman CE,Normál"1. sz. melléklet
ezer Ft-ban</oddHeader>
    <oddFooter>&amp;L&amp;"Times New Roman CE,Normál"&amp;D/&amp;T  Bagyariné&amp;C&amp;"Times New Roman CE,Normál"&amp;F/&amp;A  Balogh Réka</oddFooter>
  </headerFooter>
  <rowBreaks count="1" manualBreakCount="1">
    <brk id="7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SheetLayoutView="75" workbookViewId="0" topLeftCell="A88">
      <selection activeCell="E109" sqref="E109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4" width="12.57421875" style="0" customWidth="1"/>
    <col min="5" max="5" width="10.140625" style="0" customWidth="1"/>
    <col min="6" max="6" width="9.7109375" style="0" customWidth="1"/>
  </cols>
  <sheetData>
    <row r="1" spans="1:6" ht="12.75">
      <c r="A1" s="18" t="s">
        <v>57</v>
      </c>
      <c r="B1" s="11" t="s">
        <v>56</v>
      </c>
      <c r="C1" s="18" t="s">
        <v>124</v>
      </c>
      <c r="D1" s="18" t="s">
        <v>148</v>
      </c>
      <c r="E1" s="21" t="s">
        <v>121</v>
      </c>
      <c r="F1" s="18" t="s">
        <v>122</v>
      </c>
    </row>
    <row r="2" spans="1:6" ht="12.75">
      <c r="A2" s="19" t="s">
        <v>58</v>
      </c>
      <c r="B2" s="8" t="s">
        <v>59</v>
      </c>
      <c r="C2" s="19" t="s">
        <v>60</v>
      </c>
      <c r="D2" s="19" t="s">
        <v>60</v>
      </c>
      <c r="E2" s="117">
        <v>39082</v>
      </c>
      <c r="F2" s="19" t="s">
        <v>123</v>
      </c>
    </row>
    <row r="3" spans="1:6" ht="13.5">
      <c r="A3" s="149" t="s">
        <v>55</v>
      </c>
      <c r="B3" s="147"/>
      <c r="C3" s="147"/>
      <c r="D3" s="147"/>
      <c r="E3" s="147"/>
      <c r="F3" s="150"/>
    </row>
    <row r="4" spans="1:6" ht="12.75">
      <c r="A4" s="48">
        <v>1</v>
      </c>
      <c r="B4" s="49" t="s">
        <v>20</v>
      </c>
      <c r="C4" s="78">
        <f>SUM(C5:C9)</f>
        <v>1804551</v>
      </c>
      <c r="D4" s="78">
        <f>SUM(D5:D9)</f>
        <v>2082874</v>
      </c>
      <c r="E4" s="78">
        <f>SUM(E5:E9)</f>
        <v>2076475</v>
      </c>
      <c r="F4" s="60">
        <f aca="true" t="shared" si="0" ref="F4:F37">(E4/D4*100)</f>
        <v>99.69278026419265</v>
      </c>
    </row>
    <row r="5" spans="1:6" ht="12.75">
      <c r="A5" s="24">
        <v>1.1</v>
      </c>
      <c r="B5" s="128" t="s">
        <v>161</v>
      </c>
      <c r="C5" s="79">
        <v>1139135</v>
      </c>
      <c r="D5" s="107">
        <v>1255701</v>
      </c>
      <c r="E5" s="80">
        <v>1257090</v>
      </c>
      <c r="F5" s="36">
        <f t="shared" si="0"/>
        <v>100.1106155048057</v>
      </c>
    </row>
    <row r="6" spans="1:6" ht="12.75">
      <c r="A6" s="26">
        <v>1.2</v>
      </c>
      <c r="B6" s="122" t="s">
        <v>162</v>
      </c>
      <c r="C6" s="79">
        <v>208548</v>
      </c>
      <c r="D6" s="107">
        <v>216838</v>
      </c>
      <c r="E6" s="80">
        <v>221298</v>
      </c>
      <c r="F6" s="37">
        <f t="shared" si="0"/>
        <v>102.05683505658602</v>
      </c>
    </row>
    <row r="7" spans="1:6" ht="12.75">
      <c r="A7" s="26">
        <v>1.3</v>
      </c>
      <c r="B7" s="122" t="s">
        <v>163</v>
      </c>
      <c r="C7" s="79">
        <v>0</v>
      </c>
      <c r="D7" s="107">
        <v>82122</v>
      </c>
      <c r="E7" s="80">
        <v>83769</v>
      </c>
      <c r="F7" s="37">
        <f t="shared" si="0"/>
        <v>102.0055527142544</v>
      </c>
    </row>
    <row r="8" spans="1:6" ht="12.75">
      <c r="A8" s="26">
        <v>1.4</v>
      </c>
      <c r="B8" s="122" t="s">
        <v>164</v>
      </c>
      <c r="C8" s="79">
        <v>0</v>
      </c>
      <c r="D8" s="107">
        <v>102327</v>
      </c>
      <c r="E8" s="80">
        <v>92857</v>
      </c>
      <c r="F8" s="37">
        <f t="shared" si="0"/>
        <v>90.74535557575224</v>
      </c>
    </row>
    <row r="9" spans="1:6" ht="12.75">
      <c r="A9" s="26">
        <v>1.5</v>
      </c>
      <c r="B9" s="129" t="s">
        <v>165</v>
      </c>
      <c r="C9" s="81">
        <v>456868</v>
      </c>
      <c r="D9" s="108">
        <v>425886</v>
      </c>
      <c r="E9" s="82">
        <v>421461</v>
      </c>
      <c r="F9" s="40">
        <f t="shared" si="0"/>
        <v>98.96098956058663</v>
      </c>
    </row>
    <row r="10" spans="1:6" ht="12.75">
      <c r="A10" s="132" t="s">
        <v>84</v>
      </c>
      <c r="B10" s="49" t="s">
        <v>85</v>
      </c>
      <c r="C10" s="130">
        <f>SUM(C11,C12,C20,C26:C30,C33,C36:C42)</f>
        <v>13155455</v>
      </c>
      <c r="D10" s="130">
        <f>SUM(D11,D12,D20,D26:D30,D33,D36:D42)</f>
        <v>13540491</v>
      </c>
      <c r="E10" s="130">
        <f>SUM(E11,E12,E20,E26:E30,E33,E36:E42)</f>
        <v>13593234</v>
      </c>
      <c r="F10" s="131">
        <f t="shared" si="0"/>
        <v>100.38952058680886</v>
      </c>
    </row>
    <row r="11" spans="1:6" ht="12.75">
      <c r="A11" s="135">
        <v>2.1</v>
      </c>
      <c r="B11" s="50" t="s">
        <v>61</v>
      </c>
      <c r="C11" s="83">
        <v>370000</v>
      </c>
      <c r="D11" s="83">
        <v>370000</v>
      </c>
      <c r="E11" s="83">
        <v>393010</v>
      </c>
      <c r="F11" s="36">
        <f t="shared" si="0"/>
        <v>106.21891891891893</v>
      </c>
    </row>
    <row r="12" spans="1:6" ht="12.75">
      <c r="A12" s="136">
        <v>2.2</v>
      </c>
      <c r="B12" s="51" t="s">
        <v>15</v>
      </c>
      <c r="C12" s="85">
        <f>SUM(C13:C19)</f>
        <v>2596200</v>
      </c>
      <c r="D12" s="85">
        <f>SUM(D13:D19)</f>
        <v>2596200</v>
      </c>
      <c r="E12" s="85">
        <f>SUM(E13:E19)</f>
        <v>2720662</v>
      </c>
      <c r="F12" s="36">
        <f t="shared" si="0"/>
        <v>104.79400662506741</v>
      </c>
    </row>
    <row r="13" spans="1:6" ht="12.75">
      <c r="A13" s="24" t="s">
        <v>64</v>
      </c>
      <c r="B13" s="133" t="s">
        <v>40</v>
      </c>
      <c r="C13" s="86">
        <v>230000</v>
      </c>
      <c r="D13" s="86">
        <v>230000</v>
      </c>
      <c r="E13" s="87">
        <v>243803</v>
      </c>
      <c r="F13" s="36">
        <f t="shared" si="0"/>
        <v>106.00130434782609</v>
      </c>
    </row>
    <row r="14" spans="1:6" ht="12.75">
      <c r="A14" s="26" t="s">
        <v>65</v>
      </c>
      <c r="B14" s="45" t="s">
        <v>41</v>
      </c>
      <c r="C14" s="79">
        <v>311500</v>
      </c>
      <c r="D14" s="79">
        <v>311500</v>
      </c>
      <c r="E14" s="88">
        <v>299271</v>
      </c>
      <c r="F14" s="37">
        <f t="shared" si="0"/>
        <v>96.07415730337078</v>
      </c>
    </row>
    <row r="15" spans="1:6" ht="12.75">
      <c r="A15" s="26" t="s">
        <v>66</v>
      </c>
      <c r="B15" s="45" t="s">
        <v>42</v>
      </c>
      <c r="C15" s="79">
        <v>152000</v>
      </c>
      <c r="D15" s="79">
        <v>152000</v>
      </c>
      <c r="E15" s="88">
        <v>156098</v>
      </c>
      <c r="F15" s="37">
        <f t="shared" si="0"/>
        <v>102.69605263157895</v>
      </c>
    </row>
    <row r="16" spans="1:6" ht="12.75">
      <c r="A16" s="26" t="s">
        <v>67</v>
      </c>
      <c r="B16" s="45" t="s">
        <v>43</v>
      </c>
      <c r="C16" s="79">
        <v>1750000</v>
      </c>
      <c r="D16" s="79">
        <v>1750000</v>
      </c>
      <c r="E16" s="88">
        <v>1982039</v>
      </c>
      <c r="F16" s="37">
        <f t="shared" si="0"/>
        <v>113.25937142857143</v>
      </c>
    </row>
    <row r="17" spans="1:6" ht="12.75">
      <c r="A17" s="26" t="s">
        <v>68</v>
      </c>
      <c r="B17" s="45" t="s">
        <v>44</v>
      </c>
      <c r="C17" s="79">
        <v>2700</v>
      </c>
      <c r="D17" s="79">
        <v>2700</v>
      </c>
      <c r="E17" s="88">
        <v>3084</v>
      </c>
      <c r="F17" s="37">
        <f t="shared" si="0"/>
        <v>114.22222222222223</v>
      </c>
    </row>
    <row r="18" spans="1:6" ht="12.75">
      <c r="A18" s="26" t="s">
        <v>69</v>
      </c>
      <c r="B18" s="45" t="s">
        <v>45</v>
      </c>
      <c r="C18" s="79">
        <v>50000</v>
      </c>
      <c r="D18" s="79">
        <v>50000</v>
      </c>
      <c r="E18" s="88">
        <v>36367</v>
      </c>
      <c r="F18" s="37">
        <f t="shared" si="0"/>
        <v>72.734</v>
      </c>
    </row>
    <row r="19" spans="1:6" ht="12.75">
      <c r="A19" s="27" t="s">
        <v>141</v>
      </c>
      <c r="B19" s="134" t="s">
        <v>145</v>
      </c>
      <c r="C19" s="81">
        <v>100000</v>
      </c>
      <c r="D19" s="81">
        <v>100000</v>
      </c>
      <c r="E19" s="109">
        <v>0</v>
      </c>
      <c r="F19" s="40">
        <f t="shared" si="0"/>
        <v>0</v>
      </c>
    </row>
    <row r="20" spans="1:6" ht="12.75">
      <c r="A20" s="137">
        <v>2.3</v>
      </c>
      <c r="B20" s="29" t="s">
        <v>70</v>
      </c>
      <c r="C20" s="110">
        <f>SUM(C21:C25)</f>
        <v>2175320</v>
      </c>
      <c r="D20" s="110">
        <f>SUM(D21:D25)</f>
        <v>2144012</v>
      </c>
      <c r="E20" s="110">
        <f>SUM(E21:E25)</f>
        <v>2110333</v>
      </c>
      <c r="F20" s="37">
        <f t="shared" si="0"/>
        <v>98.42915991141841</v>
      </c>
    </row>
    <row r="21" spans="1:6" ht="12.75">
      <c r="A21" s="24" t="s">
        <v>71</v>
      </c>
      <c r="B21" s="133" t="s">
        <v>125</v>
      </c>
      <c r="C21" s="79">
        <v>829989</v>
      </c>
      <c r="D21" s="79">
        <v>829989</v>
      </c>
      <c r="E21" s="89">
        <v>783593</v>
      </c>
      <c r="F21" s="36">
        <f t="shared" si="0"/>
        <v>94.41004639820528</v>
      </c>
    </row>
    <row r="22" spans="1:6" ht="12.75">
      <c r="A22" s="26" t="s">
        <v>72</v>
      </c>
      <c r="B22" s="23" t="s">
        <v>130</v>
      </c>
      <c r="C22" s="79">
        <v>1014531</v>
      </c>
      <c r="D22" s="79">
        <v>983163</v>
      </c>
      <c r="E22" s="89">
        <v>983163</v>
      </c>
      <c r="F22" s="37">
        <f t="shared" si="0"/>
        <v>100</v>
      </c>
    </row>
    <row r="23" spans="1:6" ht="12.75">
      <c r="A23" s="26" t="s">
        <v>73</v>
      </c>
      <c r="B23" s="23" t="s">
        <v>126</v>
      </c>
      <c r="C23" s="79">
        <v>330000</v>
      </c>
      <c r="D23" s="79">
        <v>330000</v>
      </c>
      <c r="E23" s="89">
        <v>343441</v>
      </c>
      <c r="F23" s="37">
        <f t="shared" si="0"/>
        <v>104.0730303030303</v>
      </c>
    </row>
    <row r="24" spans="1:6" ht="12.75">
      <c r="A24" s="30" t="s">
        <v>74</v>
      </c>
      <c r="B24" s="23" t="s">
        <v>46</v>
      </c>
      <c r="C24" s="79">
        <v>800</v>
      </c>
      <c r="D24" s="91">
        <v>800</v>
      </c>
      <c r="E24" s="90">
        <v>76</v>
      </c>
      <c r="F24" s="37">
        <f t="shared" si="0"/>
        <v>9.5</v>
      </c>
    </row>
    <row r="25" spans="1:6" ht="12.75">
      <c r="A25" s="30" t="s">
        <v>171</v>
      </c>
      <c r="B25" s="23" t="s">
        <v>170</v>
      </c>
      <c r="C25" s="79">
        <v>0</v>
      </c>
      <c r="D25" s="79">
        <v>60</v>
      </c>
      <c r="E25" s="88">
        <v>60</v>
      </c>
      <c r="F25" s="37">
        <f t="shared" si="0"/>
        <v>100</v>
      </c>
    </row>
    <row r="26" spans="1:6" ht="12.75">
      <c r="A26" s="30">
        <v>2.4</v>
      </c>
      <c r="B26" s="23" t="s">
        <v>131</v>
      </c>
      <c r="C26" s="79">
        <v>2000</v>
      </c>
      <c r="D26" s="91">
        <v>3366</v>
      </c>
      <c r="E26" s="90">
        <v>4209</v>
      </c>
      <c r="F26" s="37">
        <f t="shared" si="0"/>
        <v>125.0445632798574</v>
      </c>
    </row>
    <row r="27" spans="1:6" ht="12.75">
      <c r="A27" s="26">
        <v>2.5</v>
      </c>
      <c r="B27" s="23" t="s">
        <v>21</v>
      </c>
      <c r="C27" s="79">
        <v>357202</v>
      </c>
      <c r="D27" s="91">
        <v>396701</v>
      </c>
      <c r="E27" s="91">
        <v>365627</v>
      </c>
      <c r="F27" s="37">
        <f t="shared" si="0"/>
        <v>92.16689647870815</v>
      </c>
    </row>
    <row r="28" spans="1:6" ht="12.75">
      <c r="A28" s="30">
        <v>2.6</v>
      </c>
      <c r="B28" s="23" t="s">
        <v>75</v>
      </c>
      <c r="C28" s="79">
        <v>325000</v>
      </c>
      <c r="D28" s="79">
        <v>325000</v>
      </c>
      <c r="E28" s="89">
        <v>323509</v>
      </c>
      <c r="F28" s="37">
        <f t="shared" si="0"/>
        <v>99.54123076923076</v>
      </c>
    </row>
    <row r="29" spans="1:6" ht="12.75">
      <c r="A29" s="26">
        <v>2.7</v>
      </c>
      <c r="B29" s="23" t="s">
        <v>76</v>
      </c>
      <c r="C29" s="79">
        <v>30000</v>
      </c>
      <c r="D29" s="79">
        <v>36000</v>
      </c>
      <c r="E29" s="89">
        <v>47969</v>
      </c>
      <c r="F29" s="37">
        <f t="shared" si="0"/>
        <v>133.24722222222223</v>
      </c>
    </row>
    <row r="30" spans="1:6" ht="12.75">
      <c r="A30" s="30">
        <v>2.8</v>
      </c>
      <c r="B30" s="23" t="s">
        <v>77</v>
      </c>
      <c r="C30" s="92">
        <f>(C31+C32)</f>
        <v>5883829</v>
      </c>
      <c r="D30" s="92">
        <f>(D31+D32)</f>
        <v>5929361</v>
      </c>
      <c r="E30" s="92">
        <f>(E31+E32)</f>
        <v>5929361</v>
      </c>
      <c r="F30" s="37">
        <f t="shared" si="0"/>
        <v>100</v>
      </c>
    </row>
    <row r="31" spans="1:6" ht="12.75">
      <c r="A31" s="26" t="s">
        <v>79</v>
      </c>
      <c r="B31" s="23" t="s">
        <v>19</v>
      </c>
      <c r="C31" s="79">
        <v>4952134</v>
      </c>
      <c r="D31" s="79">
        <v>5045230</v>
      </c>
      <c r="E31" s="89">
        <v>5045230</v>
      </c>
      <c r="F31" s="37">
        <f t="shared" si="0"/>
        <v>100</v>
      </c>
    </row>
    <row r="32" spans="1:6" ht="12.75">
      <c r="A32" s="26" t="s">
        <v>12</v>
      </c>
      <c r="B32" s="23" t="s">
        <v>78</v>
      </c>
      <c r="C32" s="79">
        <v>931695</v>
      </c>
      <c r="D32" s="79">
        <v>884131</v>
      </c>
      <c r="E32" s="89">
        <v>884131</v>
      </c>
      <c r="F32" s="37">
        <f t="shared" si="0"/>
        <v>100</v>
      </c>
    </row>
    <row r="33" spans="1:6" ht="12.75">
      <c r="A33" s="26">
        <v>2.9</v>
      </c>
      <c r="B33" s="23" t="s">
        <v>22</v>
      </c>
      <c r="C33" s="92">
        <f>SUM(C34:C35)</f>
        <v>756524</v>
      </c>
      <c r="D33" s="92">
        <f>SUM(D34:D35)</f>
        <v>851834</v>
      </c>
      <c r="E33" s="92">
        <f>SUM(E34:E35)</f>
        <v>851114</v>
      </c>
      <c r="F33" s="37">
        <f t="shared" si="0"/>
        <v>99.91547648955078</v>
      </c>
    </row>
    <row r="34" spans="1:6" ht="12.75">
      <c r="A34" s="26" t="s">
        <v>81</v>
      </c>
      <c r="B34" s="23" t="s">
        <v>19</v>
      </c>
      <c r="C34" s="79">
        <v>431907</v>
      </c>
      <c r="D34" s="79">
        <v>527217</v>
      </c>
      <c r="E34" s="89">
        <v>526497</v>
      </c>
      <c r="F34" s="37">
        <f t="shared" si="0"/>
        <v>99.86343384223194</v>
      </c>
    </row>
    <row r="35" spans="1:6" ht="12.75">
      <c r="A35" s="26" t="s">
        <v>136</v>
      </c>
      <c r="B35" s="23" t="s">
        <v>78</v>
      </c>
      <c r="C35" s="79">
        <v>324617</v>
      </c>
      <c r="D35" s="79">
        <v>324617</v>
      </c>
      <c r="E35" s="89">
        <v>324617</v>
      </c>
      <c r="F35" s="37">
        <f t="shared" si="0"/>
        <v>100</v>
      </c>
    </row>
    <row r="36" spans="1:6" ht="12.75">
      <c r="A36" s="57" t="s">
        <v>134</v>
      </c>
      <c r="B36" s="23" t="s">
        <v>80</v>
      </c>
      <c r="C36" s="79">
        <v>299800</v>
      </c>
      <c r="D36" s="79">
        <v>299800</v>
      </c>
      <c r="E36" s="79">
        <v>299800</v>
      </c>
      <c r="F36" s="37">
        <f t="shared" si="0"/>
        <v>100</v>
      </c>
    </row>
    <row r="37" spans="1:6" ht="12.75">
      <c r="A37" s="26">
        <v>2.11</v>
      </c>
      <c r="B37" s="23" t="s">
        <v>23</v>
      </c>
      <c r="C37" s="79">
        <v>52460</v>
      </c>
      <c r="D37" s="79">
        <v>176197</v>
      </c>
      <c r="E37" s="93">
        <v>169500</v>
      </c>
      <c r="F37" s="37">
        <f t="shared" si="0"/>
        <v>96.19914073451875</v>
      </c>
    </row>
    <row r="38" spans="1:6" ht="12.75">
      <c r="A38" s="26">
        <v>2.12</v>
      </c>
      <c r="B38" s="23" t="s">
        <v>172</v>
      </c>
      <c r="C38" s="79">
        <v>0</v>
      </c>
      <c r="D38" s="79">
        <v>0</v>
      </c>
      <c r="E38" s="93">
        <v>0</v>
      </c>
      <c r="F38" s="37">
        <v>0</v>
      </c>
    </row>
    <row r="39" spans="1:6" ht="12.75">
      <c r="A39" s="26">
        <v>2.13</v>
      </c>
      <c r="B39" s="23" t="s">
        <v>82</v>
      </c>
      <c r="C39" s="79">
        <v>8500</v>
      </c>
      <c r="D39" s="79">
        <v>8813</v>
      </c>
      <c r="E39" s="89">
        <v>10765</v>
      </c>
      <c r="F39" s="37">
        <f>(E39/D39*100)</f>
        <v>122.14909792352206</v>
      </c>
    </row>
    <row r="40" spans="1:6" ht="12.75">
      <c r="A40" s="26">
        <v>2.14</v>
      </c>
      <c r="B40" s="23" t="s">
        <v>142</v>
      </c>
      <c r="C40" s="79">
        <v>271620</v>
      </c>
      <c r="D40" s="79">
        <v>290960</v>
      </c>
      <c r="E40" s="79">
        <v>255128</v>
      </c>
      <c r="F40" s="37">
        <f>(E40/D40*100)</f>
        <v>87.68490514160023</v>
      </c>
    </row>
    <row r="41" spans="1:6" ht="12.75">
      <c r="A41" s="26">
        <v>2.15</v>
      </c>
      <c r="B41" s="23" t="s">
        <v>146</v>
      </c>
      <c r="C41" s="79">
        <v>27000</v>
      </c>
      <c r="D41" s="79">
        <v>27000</v>
      </c>
      <c r="E41" s="79">
        <v>27000</v>
      </c>
      <c r="F41" s="37">
        <f>(E41/D41*100)</f>
        <v>100</v>
      </c>
    </row>
    <row r="42" spans="1:6" ht="12.75">
      <c r="A42" s="26">
        <v>2.16</v>
      </c>
      <c r="B42" s="23" t="s">
        <v>83</v>
      </c>
      <c r="C42" s="79">
        <v>0</v>
      </c>
      <c r="D42" s="79">
        <v>85247</v>
      </c>
      <c r="E42" s="89">
        <v>85247</v>
      </c>
      <c r="F42" s="37">
        <f>(E42/D42*100)</f>
        <v>100</v>
      </c>
    </row>
    <row r="43" spans="1:6" ht="12.75">
      <c r="A43" s="138" t="s">
        <v>86</v>
      </c>
      <c r="B43" s="139" t="s">
        <v>87</v>
      </c>
      <c r="C43" s="95">
        <f>SUM(C4,C10)</f>
        <v>14960006</v>
      </c>
      <c r="D43" s="95">
        <f>SUM(D4,D10)</f>
        <v>15623365</v>
      </c>
      <c r="E43" s="95">
        <f>SUM(E4,E10)</f>
        <v>15669709</v>
      </c>
      <c r="F43" s="61">
        <f>(E43/D43*100)</f>
        <v>100.29663263963941</v>
      </c>
    </row>
    <row r="44" spans="1:6" ht="13.5">
      <c r="A44" s="149" t="s">
        <v>88</v>
      </c>
      <c r="B44" s="147"/>
      <c r="C44" s="147"/>
      <c r="D44" s="147"/>
      <c r="E44" s="147"/>
      <c r="F44" s="150"/>
    </row>
    <row r="45" spans="1:6" s="143" customFormat="1" ht="12.75">
      <c r="A45" s="146" t="s">
        <v>89</v>
      </c>
      <c r="B45" s="52" t="s">
        <v>24</v>
      </c>
      <c r="C45" s="94">
        <f>SUM(C46:C52)</f>
        <v>81933</v>
      </c>
      <c r="D45" s="94">
        <f>SUM(D46:D52)</f>
        <v>202726</v>
      </c>
      <c r="E45" s="94">
        <f>SUM(E46:E52)</f>
        <v>205415</v>
      </c>
      <c r="F45" s="60">
        <f>(E45/D45*100)</f>
        <v>101.32642088335982</v>
      </c>
    </row>
    <row r="46" spans="1:6" ht="12.75">
      <c r="A46" s="31">
        <v>1.1</v>
      </c>
      <c r="B46" s="122" t="s">
        <v>47</v>
      </c>
      <c r="C46" s="86">
        <v>0</v>
      </c>
      <c r="D46" s="79">
        <v>0</v>
      </c>
      <c r="E46" s="89">
        <v>0</v>
      </c>
      <c r="F46" s="36">
        <v>0</v>
      </c>
    </row>
    <row r="47" spans="1:6" ht="12.75">
      <c r="A47" s="31">
        <v>1.2</v>
      </c>
      <c r="B47" s="122" t="s">
        <v>48</v>
      </c>
      <c r="C47" s="79">
        <v>0</v>
      </c>
      <c r="D47" s="79">
        <v>1302</v>
      </c>
      <c r="E47" s="89">
        <v>0</v>
      </c>
      <c r="F47" s="37">
        <f aca="true" t="shared" si="1" ref="F47:F52">(E47/D47*100)</f>
        <v>0</v>
      </c>
    </row>
    <row r="48" spans="1:6" ht="12.75">
      <c r="A48" s="31">
        <v>1.3</v>
      </c>
      <c r="B48" s="122" t="s">
        <v>166</v>
      </c>
      <c r="C48" s="79">
        <v>0</v>
      </c>
      <c r="D48" s="79">
        <v>6634</v>
      </c>
      <c r="E48" s="89">
        <v>6634</v>
      </c>
      <c r="F48" s="37">
        <f t="shared" si="1"/>
        <v>100</v>
      </c>
    </row>
    <row r="49" spans="1:6" ht="12.75">
      <c r="A49" s="31">
        <v>1.4</v>
      </c>
      <c r="B49" s="122" t="s">
        <v>167</v>
      </c>
      <c r="C49" s="79">
        <v>0</v>
      </c>
      <c r="D49" s="79">
        <v>1590</v>
      </c>
      <c r="E49" s="89">
        <v>1590</v>
      </c>
      <c r="F49" s="37">
        <f t="shared" si="1"/>
        <v>100</v>
      </c>
    </row>
    <row r="50" spans="1:6" ht="12.75">
      <c r="A50" s="31">
        <v>1.5</v>
      </c>
      <c r="B50" s="122" t="s">
        <v>168</v>
      </c>
      <c r="C50" s="79">
        <v>0</v>
      </c>
      <c r="D50" s="79">
        <v>51352</v>
      </c>
      <c r="E50" s="89">
        <v>52418</v>
      </c>
      <c r="F50" s="37">
        <f t="shared" si="1"/>
        <v>102.07586851534506</v>
      </c>
    </row>
    <row r="51" spans="1:6" ht="12.75">
      <c r="A51" s="31">
        <v>1.6</v>
      </c>
      <c r="B51" s="122" t="s">
        <v>169</v>
      </c>
      <c r="C51" s="79">
        <v>0</v>
      </c>
      <c r="D51" s="79">
        <v>76392</v>
      </c>
      <c r="E51" s="89">
        <v>79997</v>
      </c>
      <c r="F51" s="37">
        <f t="shared" si="1"/>
        <v>104.71908053199289</v>
      </c>
    </row>
    <row r="52" spans="1:6" ht="12.75">
      <c r="A52" s="32">
        <v>1.7</v>
      </c>
      <c r="B52" s="129" t="s">
        <v>143</v>
      </c>
      <c r="C52" s="79">
        <v>81933</v>
      </c>
      <c r="D52" s="79">
        <v>65456</v>
      </c>
      <c r="E52" s="89">
        <v>64776</v>
      </c>
      <c r="F52" s="37">
        <f t="shared" si="1"/>
        <v>98.96113419701784</v>
      </c>
    </row>
    <row r="53" spans="1:6" ht="12.75">
      <c r="A53" s="3"/>
      <c r="B53" s="4"/>
      <c r="C53" s="84"/>
      <c r="D53" s="84"/>
      <c r="E53" s="84"/>
      <c r="F53" s="38"/>
    </row>
    <row r="54" spans="1:6" s="143" customFormat="1" ht="12.75">
      <c r="A54" s="146" t="s">
        <v>84</v>
      </c>
      <c r="B54" s="52" t="s">
        <v>105</v>
      </c>
      <c r="C54" s="144">
        <f>SUM(C55:C64)</f>
        <v>5091091</v>
      </c>
      <c r="D54" s="96">
        <f>SUM(D55:D64)</f>
        <v>7019256</v>
      </c>
      <c r="E54" s="145">
        <f>SUM(E55:E64)</f>
        <v>5727864</v>
      </c>
      <c r="F54" s="60">
        <f aca="true" t="shared" si="2" ref="F54:F70">(E54/D54*100)</f>
        <v>81.6021527067826</v>
      </c>
    </row>
    <row r="55" spans="1:6" ht="12.75">
      <c r="A55" s="31" t="s">
        <v>84</v>
      </c>
      <c r="B55" s="46" t="s">
        <v>25</v>
      </c>
      <c r="C55" s="79">
        <v>5200</v>
      </c>
      <c r="D55" s="79">
        <v>83824</v>
      </c>
      <c r="E55" s="79">
        <v>34198</v>
      </c>
      <c r="F55" s="36">
        <f t="shared" si="2"/>
        <v>40.79738499713686</v>
      </c>
    </row>
    <row r="56" spans="1:6" ht="12.75">
      <c r="A56" s="31" t="s">
        <v>90</v>
      </c>
      <c r="B56" s="23" t="s">
        <v>91</v>
      </c>
      <c r="C56" s="79">
        <v>86129</v>
      </c>
      <c r="D56" s="79">
        <v>86129</v>
      </c>
      <c r="E56" s="89">
        <v>78989</v>
      </c>
      <c r="F56" s="37">
        <f t="shared" si="2"/>
        <v>91.71010925472257</v>
      </c>
    </row>
    <row r="57" spans="1:6" ht="12.75">
      <c r="A57" s="31" t="s">
        <v>92</v>
      </c>
      <c r="B57" s="23" t="s">
        <v>93</v>
      </c>
      <c r="C57" s="79">
        <v>222284</v>
      </c>
      <c r="D57" s="79">
        <v>222284</v>
      </c>
      <c r="E57" s="89">
        <v>221883</v>
      </c>
      <c r="F57" s="37">
        <f t="shared" si="2"/>
        <v>99.81960015115799</v>
      </c>
    </row>
    <row r="58" spans="1:6" ht="12.75">
      <c r="A58" s="31" t="s">
        <v>94</v>
      </c>
      <c r="B58" s="23" t="s">
        <v>95</v>
      </c>
      <c r="C58" s="79">
        <v>68000</v>
      </c>
      <c r="D58" s="79">
        <v>68000</v>
      </c>
      <c r="E58" s="89">
        <v>52966</v>
      </c>
      <c r="F58" s="37">
        <f t="shared" si="2"/>
        <v>77.89117647058823</v>
      </c>
    </row>
    <row r="59" spans="1:6" ht="12.75">
      <c r="A59" s="31" t="s">
        <v>96</v>
      </c>
      <c r="B59" s="23" t="s">
        <v>34</v>
      </c>
      <c r="C59" s="79">
        <v>1900327</v>
      </c>
      <c r="D59" s="79">
        <v>2717252</v>
      </c>
      <c r="E59" s="93">
        <v>2650719</v>
      </c>
      <c r="F59" s="37">
        <f t="shared" si="2"/>
        <v>97.55146007804944</v>
      </c>
    </row>
    <row r="60" spans="1:6" ht="12.75">
      <c r="A60" s="31" t="s">
        <v>97</v>
      </c>
      <c r="B60" s="23" t="s">
        <v>99</v>
      </c>
      <c r="C60" s="79">
        <v>500</v>
      </c>
      <c r="D60" s="79">
        <v>800</v>
      </c>
      <c r="E60" s="89">
        <v>818</v>
      </c>
      <c r="F60" s="37">
        <f t="shared" si="2"/>
        <v>102.25</v>
      </c>
    </row>
    <row r="61" spans="1:6" ht="12.75">
      <c r="A61" s="31" t="s">
        <v>98</v>
      </c>
      <c r="B61" s="23" t="s">
        <v>101</v>
      </c>
      <c r="C61" s="79">
        <v>1346236</v>
      </c>
      <c r="D61" s="79">
        <v>1552740</v>
      </c>
      <c r="E61" s="89">
        <v>1171775</v>
      </c>
      <c r="F61" s="37">
        <f t="shared" si="2"/>
        <v>75.46498447904993</v>
      </c>
    </row>
    <row r="62" spans="1:6" ht="12.75">
      <c r="A62" s="31" t="s">
        <v>100</v>
      </c>
      <c r="B62" s="23" t="s">
        <v>144</v>
      </c>
      <c r="C62" s="79">
        <v>1019106</v>
      </c>
      <c r="D62" s="79">
        <v>1897246</v>
      </c>
      <c r="E62" s="93">
        <v>1128291</v>
      </c>
      <c r="F62" s="37">
        <f t="shared" si="2"/>
        <v>59.469936950716985</v>
      </c>
    </row>
    <row r="63" spans="1:6" ht="12.75">
      <c r="A63" s="31" t="s">
        <v>102</v>
      </c>
      <c r="B63" s="23" t="s">
        <v>26</v>
      </c>
      <c r="C63" s="79">
        <v>96322</v>
      </c>
      <c r="D63" s="79">
        <v>103027</v>
      </c>
      <c r="E63" s="93">
        <v>100271</v>
      </c>
      <c r="F63" s="37">
        <f t="shared" si="2"/>
        <v>97.32497306531297</v>
      </c>
    </row>
    <row r="64" spans="1:6" ht="12.75">
      <c r="A64" s="31" t="s">
        <v>103</v>
      </c>
      <c r="B64" s="23" t="s">
        <v>104</v>
      </c>
      <c r="C64" s="79">
        <v>346987</v>
      </c>
      <c r="D64" s="79">
        <v>287954</v>
      </c>
      <c r="E64" s="89">
        <v>287954</v>
      </c>
      <c r="F64" s="37">
        <f t="shared" si="2"/>
        <v>100</v>
      </c>
    </row>
    <row r="65" spans="1:6" ht="12.75">
      <c r="A65" s="13" t="s">
        <v>106</v>
      </c>
      <c r="B65" s="10" t="s">
        <v>107</v>
      </c>
      <c r="C65" s="97">
        <f>SUM(C45,C54)</f>
        <v>5173024</v>
      </c>
      <c r="D65" s="97">
        <f>SUM(D45,D54)</f>
        <v>7221982</v>
      </c>
      <c r="E65" s="97">
        <f>SUM(E45,E54)</f>
        <v>5933279</v>
      </c>
      <c r="F65" s="61">
        <f t="shared" si="2"/>
        <v>82.15582647533599</v>
      </c>
    </row>
    <row r="66" spans="1:6" ht="12.75">
      <c r="A66" s="72"/>
      <c r="B66" s="54" t="s">
        <v>108</v>
      </c>
      <c r="C66" s="98">
        <f>(C43+C65)</f>
        <v>20133030</v>
      </c>
      <c r="D66" s="98">
        <f>(D43+D65)</f>
        <v>22845347</v>
      </c>
      <c r="E66" s="98">
        <f>(E43+E65)</f>
        <v>21602988</v>
      </c>
      <c r="F66" s="36">
        <f t="shared" si="2"/>
        <v>94.56187292755939</v>
      </c>
    </row>
    <row r="67" spans="1:6" ht="12.75">
      <c r="A67" s="33" t="s">
        <v>109</v>
      </c>
      <c r="B67" s="25" t="s">
        <v>110</v>
      </c>
      <c r="C67" s="92">
        <f>(C128-C66)</f>
        <v>2056654</v>
      </c>
      <c r="D67" s="92">
        <f>(D128-D66)</f>
        <v>1836126</v>
      </c>
      <c r="E67" s="92">
        <f>SUM(E68:E69)</f>
        <v>1192840</v>
      </c>
      <c r="F67" s="36">
        <f t="shared" si="2"/>
        <v>64.96504052554127</v>
      </c>
    </row>
    <row r="68" spans="1:6" ht="12.75">
      <c r="A68" s="31"/>
      <c r="B68" s="23" t="s">
        <v>111</v>
      </c>
      <c r="C68" s="79">
        <v>1369131</v>
      </c>
      <c r="D68" s="79">
        <v>1369131</v>
      </c>
      <c r="E68" s="89">
        <v>1192840</v>
      </c>
      <c r="F68" s="37">
        <f t="shared" si="2"/>
        <v>87.12387638582429</v>
      </c>
    </row>
    <row r="69" spans="1:6" ht="12.75">
      <c r="A69" s="32"/>
      <c r="B69" s="28" t="s">
        <v>135</v>
      </c>
      <c r="C69" s="85">
        <f>(C67-C68)</f>
        <v>687523</v>
      </c>
      <c r="D69" s="85">
        <f>(D67-D68)</f>
        <v>466995</v>
      </c>
      <c r="E69" s="81">
        <v>0</v>
      </c>
      <c r="F69" s="37">
        <f t="shared" si="2"/>
        <v>0</v>
      </c>
    </row>
    <row r="70" spans="1:6" ht="12.75">
      <c r="A70" s="53"/>
      <c r="B70" s="53" t="s">
        <v>112</v>
      </c>
      <c r="C70" s="99">
        <f>(C66+C67)</f>
        <v>22189684</v>
      </c>
      <c r="D70" s="99">
        <f>(D66+D67)</f>
        <v>24681473</v>
      </c>
      <c r="E70" s="99">
        <f>(E66+E67)</f>
        <v>22795828</v>
      </c>
      <c r="F70" s="44">
        <f t="shared" si="2"/>
        <v>92.36007915735013</v>
      </c>
    </row>
    <row r="71" spans="1:6" ht="12.75">
      <c r="A71" s="73"/>
      <c r="B71" s="73"/>
      <c r="C71" s="67"/>
      <c r="D71" s="67"/>
      <c r="E71" s="67"/>
      <c r="F71" s="71"/>
    </row>
    <row r="72" spans="1:6" ht="12.75">
      <c r="A72" s="7" t="s">
        <v>57</v>
      </c>
      <c r="B72" s="11" t="s">
        <v>56</v>
      </c>
      <c r="C72" s="18" t="s">
        <v>124</v>
      </c>
      <c r="D72" s="18" t="str">
        <f>D1</f>
        <v>Módosított új</v>
      </c>
      <c r="E72" s="21" t="s">
        <v>121</v>
      </c>
      <c r="F72" s="18" t="s">
        <v>122</v>
      </c>
    </row>
    <row r="73" spans="1:6" ht="12.75">
      <c r="A73" s="8" t="s">
        <v>58</v>
      </c>
      <c r="B73" s="8" t="s">
        <v>113</v>
      </c>
      <c r="C73" s="19" t="s">
        <v>60</v>
      </c>
      <c r="D73" s="19" t="s">
        <v>60</v>
      </c>
      <c r="E73" s="117">
        <f>E2</f>
        <v>39082</v>
      </c>
      <c r="F73" s="19" t="s">
        <v>123</v>
      </c>
    </row>
    <row r="74" spans="1:6" ht="13.5">
      <c r="A74" s="151" t="s">
        <v>114</v>
      </c>
      <c r="B74" s="148"/>
      <c r="C74" s="148"/>
      <c r="D74" s="148"/>
      <c r="E74" s="148"/>
      <c r="F74" s="152"/>
    </row>
    <row r="75" spans="1:6" ht="12.75">
      <c r="A75" s="140" t="s">
        <v>89</v>
      </c>
      <c r="B75" s="49" t="s">
        <v>27</v>
      </c>
      <c r="C75" s="78">
        <f>SUM(C76+C77+C78+C81+C82+C83)</f>
        <v>11103293</v>
      </c>
      <c r="D75" s="78">
        <f>SUM(D76+D77+D78+D81+D82+D83)</f>
        <v>12251823</v>
      </c>
      <c r="E75" s="78">
        <f>SUM(E76+E77+E78+E81+E82+E83)</f>
        <v>11758416</v>
      </c>
      <c r="F75" s="60">
        <f>(E75/D75*100)</f>
        <v>95.97278707013642</v>
      </c>
    </row>
    <row r="76" spans="1:6" ht="12.75">
      <c r="A76" s="119">
        <v>1.1</v>
      </c>
      <c r="B76" s="120" t="s">
        <v>16</v>
      </c>
      <c r="C76" s="86">
        <v>5735861</v>
      </c>
      <c r="D76" s="86">
        <v>6439522</v>
      </c>
      <c r="E76" s="111">
        <v>6277408</v>
      </c>
      <c r="F76" s="36">
        <f>(E76/D76*100)</f>
        <v>97.48251500654862</v>
      </c>
    </row>
    <row r="77" spans="1:6" ht="12.75">
      <c r="A77" s="119">
        <v>1.2</v>
      </c>
      <c r="B77" s="120" t="s">
        <v>17</v>
      </c>
      <c r="C77" s="79">
        <v>1834126</v>
      </c>
      <c r="D77" s="79">
        <v>2053643</v>
      </c>
      <c r="E77" s="89">
        <v>1986822</v>
      </c>
      <c r="F77" s="37">
        <f>(E77/D77*100)</f>
        <v>96.74622122735062</v>
      </c>
    </row>
    <row r="78" spans="1:6" ht="12.75">
      <c r="A78" s="119">
        <v>1.3</v>
      </c>
      <c r="B78" s="120" t="s">
        <v>18</v>
      </c>
      <c r="C78" s="79">
        <v>3520963</v>
      </c>
      <c r="D78" s="79">
        <v>3667462</v>
      </c>
      <c r="E78" s="89">
        <v>3409926</v>
      </c>
      <c r="F78" s="37">
        <f>(E78/D78*100)</f>
        <v>92.97781408505391</v>
      </c>
    </row>
    <row r="79" spans="1:6" ht="12.75">
      <c r="A79" s="121" t="s">
        <v>115</v>
      </c>
      <c r="B79" s="120" t="s">
        <v>116</v>
      </c>
      <c r="C79" s="79">
        <v>456868</v>
      </c>
      <c r="D79" s="79">
        <v>0</v>
      </c>
      <c r="E79" s="89">
        <v>0</v>
      </c>
      <c r="F79" s="37">
        <v>0</v>
      </c>
    </row>
    <row r="80" spans="1:6" ht="12.75">
      <c r="A80" s="121" t="s">
        <v>117</v>
      </c>
      <c r="B80" s="120" t="s">
        <v>118</v>
      </c>
      <c r="C80" s="79">
        <v>3064095</v>
      </c>
      <c r="D80" s="118">
        <f>D78-D79</f>
        <v>3667462</v>
      </c>
      <c r="E80" s="118">
        <f>E78-E79</f>
        <v>3409926</v>
      </c>
      <c r="F80" s="37">
        <f aca="true" t="shared" si="3" ref="F80:F88">(E80/D80*100)</f>
        <v>92.97781408505391</v>
      </c>
    </row>
    <row r="81" spans="1:6" ht="12.75">
      <c r="A81" s="119" t="s">
        <v>149</v>
      </c>
      <c r="B81" s="122" t="s">
        <v>150</v>
      </c>
      <c r="C81" s="79">
        <v>0</v>
      </c>
      <c r="D81" s="89">
        <v>2653</v>
      </c>
      <c r="E81" s="89">
        <v>0</v>
      </c>
      <c r="F81" s="37">
        <f t="shared" si="3"/>
        <v>0</v>
      </c>
    </row>
    <row r="82" spans="1:6" ht="12.75">
      <c r="A82" s="119" t="s">
        <v>151</v>
      </c>
      <c r="B82" s="122" t="s">
        <v>152</v>
      </c>
      <c r="C82" s="79">
        <v>181</v>
      </c>
      <c r="D82" s="79">
        <v>6390</v>
      </c>
      <c r="E82" s="89">
        <v>17090</v>
      </c>
      <c r="F82" s="37">
        <f t="shared" si="3"/>
        <v>267.4491392801252</v>
      </c>
    </row>
    <row r="83" spans="1:6" ht="12.75">
      <c r="A83" s="123">
        <v>1.5</v>
      </c>
      <c r="B83" s="124" t="s">
        <v>153</v>
      </c>
      <c r="C83" s="81">
        <v>12162</v>
      </c>
      <c r="D83" s="81">
        <v>82153</v>
      </c>
      <c r="E83" s="141">
        <v>67170</v>
      </c>
      <c r="F83" s="40">
        <f t="shared" si="3"/>
        <v>81.76207807383784</v>
      </c>
    </row>
    <row r="84" spans="1:6" s="143" customFormat="1" ht="12.75">
      <c r="A84" s="140" t="s">
        <v>84</v>
      </c>
      <c r="B84" s="49" t="s">
        <v>132</v>
      </c>
      <c r="C84" s="142">
        <f>SUM(C85,C94:C97)</f>
        <v>4544236</v>
      </c>
      <c r="D84" s="142">
        <f>SUM(D85,D94:D97)</f>
        <v>4046704</v>
      </c>
      <c r="E84" s="142">
        <f>SUM(E85,E94:E97)</f>
        <v>3605291</v>
      </c>
      <c r="F84" s="131">
        <f t="shared" si="3"/>
        <v>89.09203638318988</v>
      </c>
    </row>
    <row r="85" spans="1:6" ht="12.75">
      <c r="A85" s="43">
        <v>2.1</v>
      </c>
      <c r="B85" s="47" t="s">
        <v>28</v>
      </c>
      <c r="C85" s="96">
        <f>(C86+C87+C88+C91)</f>
        <v>3281312</v>
      </c>
      <c r="D85" s="96">
        <f>(D86+D87+D88+D91)</f>
        <v>3738630</v>
      </c>
      <c r="E85" s="96">
        <f>(E86+E87+E88+E91)</f>
        <v>3536973</v>
      </c>
      <c r="F85" s="60">
        <f t="shared" si="3"/>
        <v>94.60612577334479</v>
      </c>
    </row>
    <row r="86" spans="1:6" ht="12.75">
      <c r="A86" s="33" t="s">
        <v>62</v>
      </c>
      <c r="B86" s="25" t="s">
        <v>49</v>
      </c>
      <c r="C86" s="79">
        <v>993374</v>
      </c>
      <c r="D86" s="91">
        <v>1109491</v>
      </c>
      <c r="E86" s="91">
        <v>1053365</v>
      </c>
      <c r="F86" s="36">
        <f t="shared" si="3"/>
        <v>94.94128388603423</v>
      </c>
    </row>
    <row r="87" spans="1:6" ht="12.75">
      <c r="A87" s="31" t="s">
        <v>63</v>
      </c>
      <c r="B87" s="23" t="s">
        <v>17</v>
      </c>
      <c r="C87" s="79">
        <v>302894</v>
      </c>
      <c r="D87" s="91">
        <v>338550</v>
      </c>
      <c r="E87" s="91">
        <v>320101</v>
      </c>
      <c r="F87" s="37">
        <f t="shared" si="3"/>
        <v>94.55058337025551</v>
      </c>
    </row>
    <row r="88" spans="1:6" ht="12.75">
      <c r="A88" s="31" t="s">
        <v>119</v>
      </c>
      <c r="B88" s="23" t="s">
        <v>50</v>
      </c>
      <c r="C88" s="79">
        <v>837570</v>
      </c>
      <c r="D88" s="91">
        <v>994881</v>
      </c>
      <c r="E88" s="91">
        <v>937760</v>
      </c>
      <c r="F88" s="37">
        <f t="shared" si="3"/>
        <v>94.25850930915357</v>
      </c>
    </row>
    <row r="89" spans="1:6" ht="12.75">
      <c r="A89" s="31" t="s">
        <v>120</v>
      </c>
      <c r="B89" s="23" t="s">
        <v>0</v>
      </c>
      <c r="C89" s="79">
        <v>0</v>
      </c>
      <c r="D89" s="91">
        <v>0</v>
      </c>
      <c r="E89" s="91">
        <v>0</v>
      </c>
      <c r="F89" s="37">
        <v>0</v>
      </c>
    </row>
    <row r="90" spans="1:6" ht="12.75">
      <c r="A90" s="31" t="s">
        <v>1</v>
      </c>
      <c r="B90" s="23" t="s">
        <v>2</v>
      </c>
      <c r="C90" s="101">
        <f>C88-C89</f>
        <v>837570</v>
      </c>
      <c r="D90" s="101">
        <f>D88-D89</f>
        <v>994881</v>
      </c>
      <c r="E90" s="101">
        <f>E88-E89</f>
        <v>937760</v>
      </c>
      <c r="F90" s="37">
        <f>(E90/D90*100)</f>
        <v>94.25850930915357</v>
      </c>
    </row>
    <row r="91" spans="1:6" ht="12.75">
      <c r="A91" s="31" t="s">
        <v>3</v>
      </c>
      <c r="B91" s="23" t="s">
        <v>173</v>
      </c>
      <c r="C91" s="79">
        <v>1147474</v>
      </c>
      <c r="D91" s="91">
        <v>1295708</v>
      </c>
      <c r="E91" s="91">
        <v>1225747</v>
      </c>
      <c r="F91" s="37">
        <f>(E91/D91*100)</f>
        <v>94.60055815044748</v>
      </c>
    </row>
    <row r="92" spans="1:6" ht="12.75">
      <c r="A92" s="31" t="s">
        <v>4</v>
      </c>
      <c r="B92" s="23" t="s">
        <v>29</v>
      </c>
      <c r="C92" s="79">
        <v>748381</v>
      </c>
      <c r="D92" s="91">
        <v>641375</v>
      </c>
      <c r="E92" s="91">
        <v>585453</v>
      </c>
      <c r="F92" s="37">
        <f>(E92/D92*100)</f>
        <v>91.28091989865523</v>
      </c>
    </row>
    <row r="93" spans="1:6" ht="12.75">
      <c r="A93" s="31"/>
      <c r="B93" s="23"/>
      <c r="C93" s="16"/>
      <c r="D93" s="20"/>
      <c r="E93" s="20"/>
      <c r="F93" s="37"/>
    </row>
    <row r="94" spans="1:6" ht="12.75">
      <c r="A94" s="34">
        <v>2.2</v>
      </c>
      <c r="B94" s="23" t="s">
        <v>5</v>
      </c>
      <c r="C94" s="79">
        <v>20000</v>
      </c>
      <c r="D94" s="79">
        <v>10000</v>
      </c>
      <c r="E94" s="89">
        <v>3846</v>
      </c>
      <c r="F94" s="37">
        <f>(E94/D94*100)</f>
        <v>38.46</v>
      </c>
    </row>
    <row r="95" spans="1:6" ht="12.75">
      <c r="A95" s="34">
        <v>2.3</v>
      </c>
      <c r="B95" s="23" t="s">
        <v>6</v>
      </c>
      <c r="C95" s="79">
        <v>0</v>
      </c>
      <c r="D95" s="79">
        <v>0</v>
      </c>
      <c r="E95" s="89">
        <v>0</v>
      </c>
      <c r="F95" s="37">
        <v>0</v>
      </c>
    </row>
    <row r="96" spans="1:6" ht="12.75">
      <c r="A96" s="34">
        <v>2.4</v>
      </c>
      <c r="B96" s="23" t="s">
        <v>30</v>
      </c>
      <c r="C96" s="79">
        <v>1172924</v>
      </c>
      <c r="D96" s="79">
        <v>233602</v>
      </c>
      <c r="E96" s="79">
        <v>0</v>
      </c>
      <c r="F96" s="37">
        <f>(E96/D96*100)</f>
        <v>0</v>
      </c>
    </row>
    <row r="97" spans="1:6" ht="12.75">
      <c r="A97" s="34">
        <v>2.5</v>
      </c>
      <c r="B97" s="23" t="s">
        <v>7</v>
      </c>
      <c r="C97" s="79">
        <v>70000</v>
      </c>
      <c r="D97" s="79">
        <v>64472</v>
      </c>
      <c r="E97" s="89">
        <v>64472</v>
      </c>
      <c r="F97" s="37">
        <f>(E97/D97*100)</f>
        <v>100</v>
      </c>
    </row>
    <row r="98" spans="1:6" ht="12.75">
      <c r="A98" s="35" t="s">
        <v>154</v>
      </c>
      <c r="B98" s="28" t="s">
        <v>155</v>
      </c>
      <c r="C98" s="125">
        <v>0</v>
      </c>
      <c r="D98" s="81">
        <v>28662</v>
      </c>
      <c r="E98" s="100">
        <v>28662</v>
      </c>
      <c r="F98" s="37">
        <f>(E98/D98*100)</f>
        <v>100</v>
      </c>
    </row>
    <row r="99" spans="1:6" ht="12.75">
      <c r="A99" s="5"/>
      <c r="B99" s="6"/>
      <c r="C99" s="102"/>
      <c r="D99" s="102"/>
      <c r="E99" s="102"/>
      <c r="F99" s="36"/>
    </row>
    <row r="100" spans="1:6" s="77" customFormat="1" ht="12.75" hidden="1">
      <c r="A100" s="74">
        <v>3</v>
      </c>
      <c r="B100" s="75" t="s">
        <v>138</v>
      </c>
      <c r="C100" s="103">
        <v>0</v>
      </c>
      <c r="D100" s="112">
        <v>0</v>
      </c>
      <c r="E100" s="103">
        <v>0</v>
      </c>
      <c r="F100" s="60" t="e">
        <f>(E100/D100*100)</f>
        <v>#DIV/0!</v>
      </c>
    </row>
    <row r="101" spans="1:6" ht="12.75">
      <c r="A101" s="14" t="s">
        <v>8</v>
      </c>
      <c r="B101" s="9" t="s">
        <v>128</v>
      </c>
      <c r="C101" s="95">
        <f>SUM(C75,C84,C100)</f>
        <v>15647529</v>
      </c>
      <c r="D101" s="95">
        <f>SUM(D75,D84,D100)</f>
        <v>16298527</v>
      </c>
      <c r="E101" s="95">
        <f>SUM(E75,E84,E100)</f>
        <v>15363707</v>
      </c>
      <c r="F101" s="61">
        <f>(E101/D101*100)</f>
        <v>94.26438965926185</v>
      </c>
    </row>
    <row r="102" spans="1:6" ht="12.75">
      <c r="A102" s="62"/>
      <c r="B102" s="63"/>
      <c r="C102" s="64"/>
      <c r="D102" s="64"/>
      <c r="E102" s="64"/>
      <c r="F102" s="38"/>
    </row>
    <row r="103" spans="1:6" ht="13.5">
      <c r="A103" s="151" t="s">
        <v>9</v>
      </c>
      <c r="B103" s="148"/>
      <c r="C103" s="148"/>
      <c r="D103" s="148"/>
      <c r="E103" s="148"/>
      <c r="F103" s="152"/>
    </row>
    <row r="104" spans="1:6" s="143" customFormat="1" ht="12.75">
      <c r="A104" s="146" t="s">
        <v>89</v>
      </c>
      <c r="B104" s="52" t="s">
        <v>31</v>
      </c>
      <c r="C104" s="96">
        <f>SUM(C105:C108)</f>
        <v>103064</v>
      </c>
      <c r="D104" s="96">
        <f>SUM(D105:D108)</f>
        <v>339719</v>
      </c>
      <c r="E104" s="96">
        <f>SUM(E105:E108)</f>
        <v>244268</v>
      </c>
      <c r="F104" s="39">
        <f>(E104/D104*100)</f>
        <v>71.90295508935326</v>
      </c>
    </row>
    <row r="105" spans="1:6" ht="12.75">
      <c r="A105" s="119" t="s">
        <v>156</v>
      </c>
      <c r="B105" s="126" t="s">
        <v>157</v>
      </c>
      <c r="C105" s="86">
        <v>1800</v>
      </c>
      <c r="D105" s="79">
        <v>0</v>
      </c>
      <c r="E105" s="89">
        <v>0</v>
      </c>
      <c r="F105" s="37">
        <v>0</v>
      </c>
    </row>
    <row r="106" spans="1:6" ht="12.75">
      <c r="A106" s="119" t="s">
        <v>158</v>
      </c>
      <c r="B106" s="126" t="s">
        <v>159</v>
      </c>
      <c r="C106" s="79">
        <v>0</v>
      </c>
      <c r="D106" s="79">
        <v>0</v>
      </c>
      <c r="E106" s="89">
        <v>0</v>
      </c>
      <c r="F106" s="37">
        <v>0</v>
      </c>
    </row>
    <row r="107" spans="1:6" ht="12.75">
      <c r="A107" s="119">
        <v>1.2</v>
      </c>
      <c r="B107" s="126" t="s">
        <v>51</v>
      </c>
      <c r="C107" s="79">
        <v>18485</v>
      </c>
      <c r="D107" s="79">
        <v>40777</v>
      </c>
      <c r="E107" s="89">
        <v>29822</v>
      </c>
      <c r="F107" s="37">
        <f>(E107/D107*100)</f>
        <v>73.13436496063957</v>
      </c>
    </row>
    <row r="108" spans="1:6" ht="12.75">
      <c r="A108" s="123">
        <v>1.3</v>
      </c>
      <c r="B108" s="127" t="s">
        <v>160</v>
      </c>
      <c r="C108" s="79">
        <v>82779</v>
      </c>
      <c r="D108" s="79">
        <v>298942</v>
      </c>
      <c r="E108" s="89">
        <v>214446</v>
      </c>
      <c r="F108" s="37">
        <f>(E108/D108*100)</f>
        <v>71.73498538177975</v>
      </c>
    </row>
    <row r="109" spans="1:6" ht="12.75">
      <c r="A109" s="3"/>
      <c r="B109" s="4"/>
      <c r="C109" s="84"/>
      <c r="D109" s="84"/>
      <c r="E109" s="84"/>
      <c r="F109" s="38"/>
    </row>
    <row r="110" spans="1:6" s="143" customFormat="1" ht="12.75">
      <c r="A110" s="146" t="s">
        <v>84</v>
      </c>
      <c r="B110" s="52" t="s">
        <v>14</v>
      </c>
      <c r="C110" s="144">
        <f>SUM(C111:C118,C122:C123)</f>
        <v>6439091</v>
      </c>
      <c r="D110" s="96">
        <f>SUM(D111:D118,D122:D123)</f>
        <v>8043227</v>
      </c>
      <c r="E110" s="145">
        <f>SUM(E111:E118,E122:E123)</f>
        <v>5850023</v>
      </c>
      <c r="F110" s="60">
        <f aca="true" t="shared" si="4" ref="F110:F120">(E110/D110*100)</f>
        <v>72.73228767508364</v>
      </c>
    </row>
    <row r="111" spans="1:6" ht="12.75">
      <c r="A111" s="33">
        <v>2.1</v>
      </c>
      <c r="B111" s="25" t="s">
        <v>32</v>
      </c>
      <c r="C111" s="79">
        <v>160370</v>
      </c>
      <c r="D111" s="79">
        <v>180258</v>
      </c>
      <c r="E111" s="89">
        <v>118770</v>
      </c>
      <c r="F111" s="36">
        <f t="shared" si="4"/>
        <v>65.88889258729155</v>
      </c>
    </row>
    <row r="112" spans="1:6" ht="12.75">
      <c r="A112" s="31">
        <v>2.2</v>
      </c>
      <c r="B112" s="23" t="s">
        <v>35</v>
      </c>
      <c r="C112" s="79">
        <v>776513</v>
      </c>
      <c r="D112" s="79">
        <v>1971393</v>
      </c>
      <c r="E112" s="89">
        <v>1304112</v>
      </c>
      <c r="F112" s="37">
        <f t="shared" si="4"/>
        <v>66.15180230425896</v>
      </c>
    </row>
    <row r="113" spans="1:6" ht="12.75">
      <c r="A113" s="31">
        <v>2.3</v>
      </c>
      <c r="B113" s="23" t="s">
        <v>10</v>
      </c>
      <c r="C113" s="79">
        <v>380542</v>
      </c>
      <c r="D113" s="79">
        <v>588797</v>
      </c>
      <c r="E113" s="89">
        <v>584696</v>
      </c>
      <c r="F113" s="37">
        <f t="shared" si="4"/>
        <v>99.30349509253614</v>
      </c>
    </row>
    <row r="114" spans="1:6" ht="12.75">
      <c r="A114" s="31">
        <v>2.4</v>
      </c>
      <c r="B114" s="23" t="s">
        <v>36</v>
      </c>
      <c r="C114" s="79">
        <v>147552</v>
      </c>
      <c r="D114" s="79">
        <v>146920</v>
      </c>
      <c r="E114" s="89">
        <v>140397</v>
      </c>
      <c r="F114" s="37">
        <f t="shared" si="4"/>
        <v>95.56016879934658</v>
      </c>
    </row>
    <row r="115" spans="1:6" ht="12.75">
      <c r="A115" s="31">
        <v>2.5</v>
      </c>
      <c r="B115" s="23" t="s">
        <v>11</v>
      </c>
      <c r="C115" s="79">
        <v>559275</v>
      </c>
      <c r="D115" s="79">
        <v>544275</v>
      </c>
      <c r="E115" s="89">
        <v>538569</v>
      </c>
      <c r="F115" s="37">
        <f t="shared" si="4"/>
        <v>98.95163290615957</v>
      </c>
    </row>
    <row r="116" spans="1:6" ht="12.75">
      <c r="A116" s="31">
        <v>2.6</v>
      </c>
      <c r="B116" s="23" t="s">
        <v>140</v>
      </c>
      <c r="C116" s="79">
        <v>2465</v>
      </c>
      <c r="D116" s="79">
        <v>3663</v>
      </c>
      <c r="E116" s="89">
        <v>2179</v>
      </c>
      <c r="F116" s="37">
        <f t="shared" si="4"/>
        <v>59.48675948675949</v>
      </c>
    </row>
    <row r="117" spans="1:6" ht="12.75">
      <c r="A117" s="31">
        <v>2.7</v>
      </c>
      <c r="B117" s="23" t="s">
        <v>37</v>
      </c>
      <c r="C117" s="79">
        <v>3344476</v>
      </c>
      <c r="D117" s="79">
        <v>4020867</v>
      </c>
      <c r="E117" s="89">
        <v>2786574</v>
      </c>
      <c r="F117" s="37">
        <f t="shared" si="4"/>
        <v>69.30281454223679</v>
      </c>
    </row>
    <row r="118" spans="1:6" ht="12.75">
      <c r="A118" s="31">
        <v>2.8</v>
      </c>
      <c r="B118" s="23" t="s">
        <v>38</v>
      </c>
      <c r="C118" s="92">
        <f>C119+C120+C121</f>
        <v>360174</v>
      </c>
      <c r="D118" s="92">
        <f>D119+D120+D121</f>
        <v>509884</v>
      </c>
      <c r="E118" s="92">
        <f>E119+E120+E121</f>
        <v>374570</v>
      </c>
      <c r="F118" s="37">
        <f t="shared" si="4"/>
        <v>73.46180699923904</v>
      </c>
    </row>
    <row r="119" spans="1:6" ht="12.75">
      <c r="A119" s="31" t="s">
        <v>79</v>
      </c>
      <c r="B119" s="23" t="s">
        <v>52</v>
      </c>
      <c r="C119" s="79">
        <v>322951</v>
      </c>
      <c r="D119" s="79">
        <v>463069</v>
      </c>
      <c r="E119" s="89">
        <v>337735</v>
      </c>
      <c r="F119" s="37">
        <f t="shared" si="4"/>
        <v>72.93405518400066</v>
      </c>
    </row>
    <row r="120" spans="1:6" ht="12.75">
      <c r="A120" s="31" t="s">
        <v>12</v>
      </c>
      <c r="B120" s="23" t="s">
        <v>53</v>
      </c>
      <c r="C120" s="79">
        <v>37223</v>
      </c>
      <c r="D120" s="79">
        <v>46815</v>
      </c>
      <c r="E120" s="89">
        <v>36835</v>
      </c>
      <c r="F120" s="37">
        <f t="shared" si="4"/>
        <v>78.68204635266474</v>
      </c>
    </row>
    <row r="121" spans="1:6" ht="12.75">
      <c r="A121" s="31" t="s">
        <v>139</v>
      </c>
      <c r="B121" s="23" t="s">
        <v>54</v>
      </c>
      <c r="C121" s="79">
        <v>0</v>
      </c>
      <c r="D121" s="79">
        <v>0</v>
      </c>
      <c r="E121" s="89">
        <v>0</v>
      </c>
      <c r="F121" s="37">
        <v>0</v>
      </c>
    </row>
    <row r="122" spans="1:6" ht="12.75">
      <c r="A122" s="31" t="s">
        <v>147</v>
      </c>
      <c r="B122" s="23" t="s">
        <v>13</v>
      </c>
      <c r="C122" s="79">
        <v>0</v>
      </c>
      <c r="D122" s="79">
        <v>500</v>
      </c>
      <c r="E122" s="89">
        <v>156</v>
      </c>
      <c r="F122" s="37">
        <f>(E122/D122*100)</f>
        <v>31.2</v>
      </c>
    </row>
    <row r="123" spans="1:8" ht="12.75">
      <c r="A123" s="31" t="s">
        <v>127</v>
      </c>
      <c r="B123" s="23" t="s">
        <v>39</v>
      </c>
      <c r="C123" s="79">
        <v>707724</v>
      </c>
      <c r="D123" s="79">
        <v>76670</v>
      </c>
      <c r="E123" s="89">
        <v>0</v>
      </c>
      <c r="F123" s="37">
        <f>(E123/D123*100)</f>
        <v>0</v>
      </c>
      <c r="H123" s="41"/>
    </row>
    <row r="124" spans="1:6" s="77" customFormat="1" ht="12.75" hidden="1">
      <c r="A124" s="74">
        <v>3</v>
      </c>
      <c r="B124" s="75" t="s">
        <v>137</v>
      </c>
      <c r="C124" s="113">
        <v>0</v>
      </c>
      <c r="D124" s="113">
        <v>0</v>
      </c>
      <c r="E124" s="113">
        <v>0</v>
      </c>
      <c r="F124" s="76" t="e">
        <f>(E124/D124*100)</f>
        <v>#DIV/0!</v>
      </c>
    </row>
    <row r="125" spans="1:6" ht="12.75">
      <c r="A125" s="13" t="s">
        <v>106</v>
      </c>
      <c r="B125" s="22" t="s">
        <v>129</v>
      </c>
      <c r="C125" s="104">
        <f>SUM(C104,C110,C124)</f>
        <v>6542155</v>
      </c>
      <c r="D125" s="104">
        <f>SUM(D104,D110,D124)</f>
        <v>8382946</v>
      </c>
      <c r="E125" s="104">
        <f>SUM(E104,E110,E124)</f>
        <v>6094291</v>
      </c>
      <c r="F125" s="61">
        <f>(E125/D125*100)</f>
        <v>72.69867896083309</v>
      </c>
    </row>
    <row r="126" spans="1:6" ht="12.75">
      <c r="A126" s="65"/>
      <c r="B126" s="59"/>
      <c r="C126" s="114"/>
      <c r="D126" s="114"/>
      <c r="E126" s="114"/>
      <c r="F126" s="66"/>
    </row>
    <row r="127" spans="1:6" ht="12.75">
      <c r="A127" s="58"/>
      <c r="B127" s="67"/>
      <c r="C127" s="115"/>
      <c r="D127" s="115"/>
      <c r="E127" s="115"/>
      <c r="F127" s="68"/>
    </row>
    <row r="128" spans="1:6" ht="12.75">
      <c r="A128" s="12" t="s">
        <v>56</v>
      </c>
      <c r="B128" s="13" t="s">
        <v>133</v>
      </c>
      <c r="C128" s="104">
        <f>(C101+C125+C126+C127)</f>
        <v>22189684</v>
      </c>
      <c r="D128" s="104">
        <f>(D101+D125+D126+D127)</f>
        <v>24681473</v>
      </c>
      <c r="E128" s="104">
        <f>(E101+E125+E126+E127)</f>
        <v>21457998</v>
      </c>
      <c r="F128" s="61">
        <f>(E128/D128*100)</f>
        <v>86.93969764284327</v>
      </c>
    </row>
    <row r="129" spans="1:6" ht="12.75">
      <c r="A129" s="2"/>
      <c r="B129" s="2"/>
      <c r="C129" s="116"/>
      <c r="D129" s="116"/>
      <c r="E129" s="116"/>
      <c r="F129" s="69"/>
    </row>
    <row r="130" spans="1:6" ht="12.75">
      <c r="A130" s="2"/>
      <c r="B130" s="2"/>
      <c r="C130" s="116"/>
      <c r="D130" s="116"/>
      <c r="E130" s="116"/>
      <c r="F130" s="70"/>
    </row>
    <row r="131" spans="1:6" ht="12.75">
      <c r="A131" s="2"/>
      <c r="B131" s="2"/>
      <c r="C131" s="116"/>
      <c r="D131" s="116"/>
      <c r="E131" s="116"/>
      <c r="F131" s="70"/>
    </row>
    <row r="132" spans="1:6" ht="12.75">
      <c r="A132" s="2"/>
      <c r="B132" s="2"/>
      <c r="C132" s="105"/>
      <c r="D132" s="105"/>
      <c r="E132" s="105"/>
      <c r="F132" s="71"/>
    </row>
    <row r="133" spans="1:6" ht="12.75">
      <c r="A133" s="55"/>
      <c r="B133" s="56" t="s">
        <v>33</v>
      </c>
      <c r="C133" s="106">
        <v>3250</v>
      </c>
      <c r="D133" s="106">
        <v>3258</v>
      </c>
      <c r="E133" s="106"/>
      <c r="F133" s="39">
        <f>(E133/D133*100)</f>
        <v>0</v>
      </c>
    </row>
    <row r="134" spans="1:6" ht="12.75">
      <c r="A134" s="2"/>
      <c r="B134" s="2"/>
      <c r="C134" s="15"/>
      <c r="D134" s="15"/>
      <c r="E134" s="15"/>
      <c r="F134" s="17"/>
    </row>
    <row r="135" spans="1:6" ht="12.75">
      <c r="A135" s="2"/>
      <c r="B135" s="2"/>
      <c r="C135" s="15"/>
      <c r="D135" s="15"/>
      <c r="E135" s="15"/>
      <c r="F135" s="17"/>
    </row>
    <row r="136" spans="1:6" ht="12.75">
      <c r="A136" s="2"/>
      <c r="B136" s="2"/>
      <c r="C136" s="15"/>
      <c r="D136" s="15"/>
      <c r="E136" s="15"/>
      <c r="F136" s="17"/>
    </row>
    <row r="137" spans="1:6" ht="12.75">
      <c r="A137" s="2"/>
      <c r="B137" s="2"/>
      <c r="C137" s="15"/>
      <c r="D137" s="15"/>
      <c r="E137" s="15"/>
      <c r="F137" s="17"/>
    </row>
    <row r="138" spans="1:6" ht="12.75">
      <c r="A138" s="2"/>
      <c r="B138" s="2"/>
      <c r="C138" s="2"/>
      <c r="D138" s="2"/>
      <c r="E138" s="2"/>
      <c r="F138" s="17"/>
    </row>
    <row r="139" spans="1:6" ht="12.75">
      <c r="A139" s="2"/>
      <c r="B139" s="2"/>
      <c r="C139" s="2"/>
      <c r="D139" s="2"/>
      <c r="E139" s="2"/>
      <c r="F139" s="17"/>
    </row>
    <row r="140" spans="1:6" ht="12.75">
      <c r="A140" s="2"/>
      <c r="B140" s="2"/>
      <c r="C140" s="2"/>
      <c r="D140" s="2"/>
      <c r="E140" s="2"/>
      <c r="F140" s="17"/>
    </row>
    <row r="141" spans="1:6" ht="12.75">
      <c r="A141" s="42"/>
      <c r="B141" s="42"/>
      <c r="C141" s="42"/>
      <c r="D141" s="42"/>
      <c r="E141" s="42"/>
      <c r="F141" s="17"/>
    </row>
    <row r="142" spans="1:6" ht="12.75">
      <c r="A142" s="42"/>
      <c r="B142" s="42"/>
      <c r="C142" s="42"/>
      <c r="D142" s="42"/>
      <c r="E142" s="42"/>
      <c r="F142" s="17"/>
    </row>
    <row r="143" spans="1:5" ht="12.75">
      <c r="A143" s="42"/>
      <c r="B143" s="42"/>
      <c r="C143" s="42"/>
      <c r="D143" s="42"/>
      <c r="E143" s="42"/>
    </row>
    <row r="144" spans="1:5" ht="12.75">
      <c r="A144" s="42"/>
      <c r="B144" s="42"/>
      <c r="C144" s="42"/>
      <c r="D144" s="42"/>
      <c r="E144" s="42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</sheetData>
  <mergeCells count="4">
    <mergeCell ref="A44:F44"/>
    <mergeCell ref="A3:F3"/>
    <mergeCell ref="A74:F74"/>
    <mergeCell ref="A103:F103"/>
  </mergeCells>
  <printOptions horizontalCentered="1" verticalCentered="1"/>
  <pageMargins left="0.7874015748031497" right="0.7874015748031497" top="0.77" bottom="0.33" header="0.25" footer="0.16"/>
  <pageSetup blackAndWhite="1" horizontalDpi="300" verticalDpi="300" orientation="portrait" paperSize="9" scale="77" r:id="rId1"/>
  <headerFooter alignWithMargins="0">
    <oddHeader>&amp;L&amp;"Times New Roman CE,Normál"Kaposvár Megyei Jogú Város 
Polgármesteri Hivatala&amp;C&amp;"Times New Roman CE,Normál"&amp;P/&amp;N
Bevételek és kiadások
pénzforgalmi mérlege
2006.12.31.&amp;R&amp;"Times New Roman CE,Normál"1. sz. melléklet
ezer Ft-ban</oddHeader>
    <oddFooter>&amp;L&amp;"Times New Roman CE,Normál"&amp;D/&amp;T  Bagyariné&amp;C&amp;"Times New Roman CE,Normál"&amp;F/&amp;A  Balogh Réka</oddFooter>
  </headerFooter>
  <rowBreaks count="1" manualBreakCount="1"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Balogh Réka</cp:lastModifiedBy>
  <cp:lastPrinted>2007-01-30T13:16:13Z</cp:lastPrinted>
  <dcterms:created xsi:type="dcterms:W3CDTF">2000-08-08T13:42:31Z</dcterms:created>
  <dcterms:modified xsi:type="dcterms:W3CDTF">2007-01-31T09:52:48Z</dcterms:modified>
  <cp:category/>
  <cp:version/>
  <cp:contentType/>
  <cp:contentStatus/>
</cp:coreProperties>
</file>