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05.31." sheetId="1" r:id="rId1"/>
  </sheets>
  <definedNames>
    <definedName name="_xlnm.Print_Area" localSheetId="0">'05.31.'!$A$1:$F$129</definedName>
  </definedNames>
  <calcPr fullCalcOnLoad="1"/>
</workbook>
</file>

<file path=xl/sharedStrings.xml><?xml version="1.0" encoding="utf-8"?>
<sst xmlns="http://schemas.openxmlformats.org/spreadsheetml/2006/main" count="184" uniqueCount="164">
  <si>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</si>
  <si>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</si>
  <si>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</si>
  <si>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</si>
  <si>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</si>
  <si>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</si>
  <si>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</si>
  <si>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</si>
  <si>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</si>
  <si>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</si>
  <si>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</si>
  <si>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</si>
  <si>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</si>
  <si>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</si>
  <si>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</si>
  <si>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</si>
  <si>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</si>
  <si>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</si>
  <si>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</si>
  <si>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</si>
  <si>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</si>
  <si>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</si>
  <si>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</si>
  <si>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</si>
  <si>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</si>
  <si>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Intézményi felhalmozási célú bevételek(2.sz.melléklet)</t>
  </si>
  <si>
    <t>Önkormányzat felhalmozási célú egyéb bevételek (1/d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</si>
  <si>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</si>
  <si>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</si>
  <si>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</si>
  <si>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</si>
  <si>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</si>
  <si>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</si>
  <si>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</si>
  <si>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</si>
  <si>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</si>
  <si>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</si>
  <si>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</si>
  <si>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</si>
  <si>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</si>
  <si>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Felhalmozási célú céltartalékok (10.sz.melléklet 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</si>
  <si>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</si>
  <si>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</si>
  <si>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</si>
  <si>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</si>
  <si>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</si>
  <si>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</si>
  <si>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</si>
  <si>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</si>
  <si>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</si>
  <si>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</si>
  <si>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</si>
  <si>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</si>
  <si>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</si>
  <si>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</si>
  <si>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</si>
  <si>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</si>
  <si>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</si>
  <si>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</si>
  <si>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</si>
  <si>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</si>
  <si>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</si>
  <si>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</si>
  <si>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</si>
  <si>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</si>
  <si>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</si>
  <si>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</si>
  <si>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</si>
  <si>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</si>
  <si>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</si>
  <si>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</si>
  <si>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</si>
  <si>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</si>
  <si>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</si>
  <si>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</si>
  <si>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</si>
  <si>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</si>
  <si>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</si>
  <si>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</si>
  <si>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</si>
  <si>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</si>
  <si>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</si>
  <si>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</si>
  <si>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</si>
  <si>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</si>
  <si>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</si>
  <si>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</si>
  <si>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</si>
  <si>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</si>
  <si>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</si>
  <si>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</si>
  <si>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</si>
  <si>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</si>
  <si>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</si>
  <si>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</si>
  <si>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</si>
  <si>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</si>
  <si>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</si>
  <si>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</si>
  <si>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</si>
  <si>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</si>
  <si>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</si>
  <si>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</si>
  <si>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</si>
  <si>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</si>
  <si>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</si>
  <si>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Önkormányzat felhalmozási célú pénzmaradványa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</si>
  <si>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</si>
  <si>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</si>
  <si>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</si>
  <si>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</si>
  <si>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</si>
  <si>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</si>
  <si>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</si>
  <si>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</si>
  <si>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</si>
  <si>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</si>
  <si>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</si>
  <si>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</si>
  <si>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</si>
  <si>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</si>
  <si>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</si>
  <si>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</si>
  <si>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</si>
  <si>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</si>
  <si>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</si>
  <si>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</si>
  <si>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</si>
  <si>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</si>
  <si>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</si>
  <si>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</si>
  <si>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</si>
  <si>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</si>
  <si>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Talajterhelési díj</t>
  </si>
  <si>
    <t>Önkormányzat működési c. kiadásai  összesen(2,1+2,2...+2,5)</t>
  </si>
  <si>
    <t>Kiadások  mindösszesen (I+II )</t>
  </si>
  <si>
    <t>2,10</t>
  </si>
  <si>
    <t xml:space="preserve">          folyószámla hitel</t>
  </si>
  <si>
    <t>2,9,2</t>
  </si>
  <si>
    <t>Kiegészítő támogatás helyi önkormányzatok bérkiadásaihoz</t>
  </si>
  <si>
    <t>Felhalmozási célú pótigények és kiemelt előirányzatok közötti átcsoportosítások</t>
  </si>
  <si>
    <t>Működésii célú pótigények és kiemelt előirányzatok közötti átcsoportosítások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</si>
  <si>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 és támogatásértékű kiadások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</si>
  <si>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 és támogatásértékű kiadások</t>
    </r>
  </si>
  <si>
    <t>2,8,3</t>
  </si>
  <si>
    <t>Megszünt víziközmű társulattól átvett hitel kamattörlesztése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</si>
  <si>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támogatásértékű működési bevétel</t>
    </r>
  </si>
  <si>
    <t>2,2,7</t>
  </si>
  <si>
    <t>Működési célú támogatás értékű bev. és átvett pénzeszk.(1/c .sz.melléklet )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</si>
  <si>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tőkejellegű bevétel(tárgyi eszk.imm.j.)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</si>
  <si>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támogatásértékű felh. bevétel- tb alapból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</si>
  <si>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támogatásértékű felhalmozási bevétel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</si>
  <si>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 igénybevétele</t>
    </r>
  </si>
  <si>
    <t>Felhalmozási célú támogatás értékű bev. és átvett pénzeszk(1/c sz.melléklet)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</si>
  <si>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int.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</si>
  <si>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támogatásértékű műk. bevétel-tb alapból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</si>
  <si>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véglegesen átvett műk. átvétel áh-on kívülről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</si>
  <si>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 előző évi pénzmaradvány igénybevétele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</si>
  <si>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adóhátralékok beszedése</t>
    </r>
  </si>
  <si>
    <t>Kölcsön megtérülése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</si>
  <si>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véglegesen átvett felh. átvétel áh-on kívülről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</si>
  <si>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pénzeszközátadás,támogatásértékű kiadások</t>
    </r>
  </si>
  <si>
    <t>2, 9</t>
  </si>
  <si>
    <t>Módosított új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</si>
</sst>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#,##0.0"/>
    <numFmt numFmtId="167" formatCode="m/d"/>
    <numFmt numFmtId="168" formatCode="[$-40E]yyyy\.\ mmmm\ d\."/>
    <numFmt numFmtId="169" formatCode="yyyy/mm/dd;@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Continuous"/>
    </xf>
    <xf numFmtId="0" fontId="8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11" fillId="2" borderId="4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8" fillId="2" borderId="6" xfId="0" applyFont="1" applyFill="1" applyBorder="1" applyAlignment="1">
      <alignment/>
    </xf>
    <xf numFmtId="0" fontId="8" fillId="0" borderId="7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centerContinuous"/>
      <protection locked="0"/>
    </xf>
    <xf numFmtId="164" fontId="12" fillId="0" borderId="4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64" fontId="12" fillId="0" borderId="9" xfId="0" applyNumberFormat="1" applyFont="1" applyBorder="1" applyAlignment="1">
      <alignment/>
    </xf>
    <xf numFmtId="164" fontId="12" fillId="3" borderId="6" xfId="0" applyNumberFormat="1" applyFont="1" applyFill="1" applyBorder="1" applyAlignment="1">
      <alignment/>
    </xf>
    <xf numFmtId="164" fontId="12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Continuous"/>
    </xf>
    <xf numFmtId="164" fontId="12" fillId="0" borderId="6" xfId="0" applyNumberFormat="1" applyFont="1" applyBorder="1" applyAlignment="1">
      <alignment/>
    </xf>
    <xf numFmtId="0" fontId="8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0" fillId="3" borderId="6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11" fillId="0" borderId="1" xfId="0" applyFont="1" applyBorder="1" applyAlignment="1" applyProtection="1">
      <alignment horizontal="centerContinuous"/>
      <protection locked="0"/>
    </xf>
    <xf numFmtId="0" fontId="10" fillId="4" borderId="9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Continuous"/>
      <protection locked="0"/>
    </xf>
    <xf numFmtId="0" fontId="10" fillId="4" borderId="11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>
      <alignment/>
    </xf>
    <xf numFmtId="0" fontId="8" fillId="0" borderId="6" xfId="0" applyFont="1" applyBorder="1" applyAlignment="1" applyProtection="1">
      <alignment horizontal="centerContinuous"/>
      <protection locked="0"/>
    </xf>
    <xf numFmtId="0" fontId="7" fillId="0" borderId="2" xfId="0" applyFont="1" applyBorder="1" applyAlignment="1">
      <alignment horizontal="centerContinuous"/>
    </xf>
    <xf numFmtId="0" fontId="8" fillId="3" borderId="1" xfId="0" applyFont="1" applyFill="1" applyBorder="1" applyAlignment="1" applyProtection="1">
      <alignment/>
      <protection locked="0"/>
    </xf>
    <xf numFmtId="0" fontId="8" fillId="3" borderId="9" xfId="0" applyFont="1" applyFill="1" applyBorder="1" applyAlignment="1" applyProtection="1">
      <alignment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164" fontId="12" fillId="3" borderId="4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/>
    </xf>
    <xf numFmtId="0" fontId="7" fillId="0" borderId="1" xfId="0" applyFont="1" applyBorder="1" applyAlignment="1">
      <alignment horizontal="centerContinuous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11" fillId="0" borderId="13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5" borderId="6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/>
      <protection locked="0"/>
    </xf>
    <xf numFmtId="164" fontId="12" fillId="5" borderId="4" xfId="0" applyNumberFormat="1" applyFont="1" applyFill="1" applyBorder="1" applyAlignment="1">
      <alignment/>
    </xf>
    <xf numFmtId="0" fontId="0" fillId="5" borderId="0" xfId="0" applyFill="1" applyAlignment="1">
      <alignment/>
    </xf>
    <xf numFmtId="3" fontId="12" fillId="3" borderId="6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3" xfId="0" applyNumberFormat="1" applyFont="1" applyBorder="1" applyAlignment="1" applyProtection="1">
      <alignment/>
      <protection locked="0"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 applyProtection="1">
      <alignment/>
      <protection locked="0"/>
    </xf>
    <xf numFmtId="3" fontId="11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3" fillId="0" borderId="4" xfId="0" applyNumberFormat="1" applyFont="1" applyBorder="1" applyAlignment="1" applyProtection="1">
      <alignment/>
      <protection locked="0"/>
    </xf>
    <xf numFmtId="3" fontId="13" fillId="0" borderId="7" xfId="0" applyNumberFormat="1" applyFont="1" applyBorder="1" applyAlignment="1" applyProtection="1">
      <alignment/>
      <protection locked="0"/>
    </xf>
    <xf numFmtId="3" fontId="11" fillId="0" borderId="7" xfId="0" applyNumberFormat="1" applyFont="1" applyBorder="1" applyAlignment="1" applyProtection="1">
      <alignment/>
      <protection locked="0"/>
    </xf>
    <xf numFmtId="3" fontId="11" fillId="0" borderId="8" xfId="0" applyNumberFormat="1" applyFont="1" applyBorder="1" applyAlignment="1" applyProtection="1">
      <alignment/>
      <protection locked="0"/>
    </xf>
    <xf numFmtId="3" fontId="11" fillId="0" borderId="8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12" fillId="3" borderId="6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5" borderId="2" xfId="0" applyNumberFormat="1" applyFont="1" applyFill="1" applyBorder="1" applyAlignment="1" applyProtection="1">
      <alignment/>
      <protection locked="0"/>
    </xf>
    <xf numFmtId="3" fontId="12" fillId="2" borderId="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3" borderId="6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5" xfId="0" applyNumberFormat="1" applyFont="1" applyBorder="1" applyAlignment="1" applyProtection="1">
      <alignment/>
      <protection locked="0"/>
    </xf>
    <xf numFmtId="3" fontId="12" fillId="4" borderId="5" xfId="0" applyNumberFormat="1" applyFont="1" applyFill="1" applyBorder="1" applyAlignment="1">
      <alignment/>
    </xf>
    <xf numFmtId="3" fontId="11" fillId="0" borderId="4" xfId="0" applyNumberFormat="1" applyFont="1" applyBorder="1" applyAlignment="1" applyProtection="1">
      <alignment/>
      <protection locked="0"/>
    </xf>
    <xf numFmtId="3" fontId="8" fillId="5" borderId="6" xfId="0" applyNumberFormat="1" applyFont="1" applyFill="1" applyBorder="1" applyAlignment="1" applyProtection="1">
      <alignment/>
      <protection locked="0"/>
    </xf>
    <xf numFmtId="3" fontId="11" fillId="5" borderId="6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9" fontId="11" fillId="2" borderId="5" xfId="0" applyNumberFormat="1" applyFont="1" applyFill="1" applyBorder="1" applyAlignment="1">
      <alignment horizontal="centerContinuous"/>
    </xf>
    <xf numFmtId="3" fontId="12" fillId="0" borderId="7" xfId="0" applyNumberFormat="1" applyFont="1" applyBorder="1" applyAlignment="1" applyProtection="1">
      <alignment/>
      <protection locked="0"/>
    </xf>
    <xf numFmtId="0" fontId="9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view="pageBreakPreview" zoomScale="75" zoomScaleNormal="75" zoomScaleSheetLayoutView="75" workbookViewId="0" topLeftCell="A1">
      <selection activeCell="E52" sqref="E52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1" spans="1:6" ht="12.75">
      <c r="A1" s="26" t="s">
        <v>59</v>
      </c>
      <c r="B1" s="13" t="s">
        <v>58</v>
      </c>
      <c r="C1" s="26" t="s">
        <v>126</v>
      </c>
      <c r="D1" s="26" t="s">
        <v>163</v>
      </c>
      <c r="E1" s="29" t="s">
        <v>123</v>
      </c>
      <c r="F1" s="26" t="s">
        <v>124</v>
      </c>
    </row>
    <row r="2" spans="1:6" ht="12.75">
      <c r="A2" s="27" t="s">
        <v>60</v>
      </c>
      <c r="B2" s="8" t="s">
        <v>61</v>
      </c>
      <c r="C2" s="27" t="s">
        <v>62</v>
      </c>
      <c r="D2" s="27" t="s">
        <v>62</v>
      </c>
      <c r="E2" s="128">
        <v>38868</v>
      </c>
      <c r="F2" s="27" t="s">
        <v>125</v>
      </c>
    </row>
    <row r="3" spans="1:6" ht="13.5">
      <c r="A3" s="132" t="s">
        <v>57</v>
      </c>
      <c r="B3" s="130"/>
      <c r="C3" s="130"/>
      <c r="D3" s="130"/>
      <c r="E3" s="130"/>
      <c r="F3" s="133"/>
    </row>
    <row r="4" spans="1:6" ht="12.75">
      <c r="A4" s="58">
        <v>1</v>
      </c>
      <c r="B4" s="59" t="s">
        <v>21</v>
      </c>
      <c r="C4" s="90">
        <f>SUM(C5:C9)</f>
        <v>1804551</v>
      </c>
      <c r="D4" s="90">
        <f>SUM(D5:D9)</f>
        <v>1791721</v>
      </c>
      <c r="E4" s="90">
        <f>SUM(E5:E9)</f>
        <v>757766</v>
      </c>
      <c r="F4" s="72">
        <f aca="true" t="shared" si="0" ref="F4:F35">(E4/D4*100)</f>
        <v>42.29263373036316</v>
      </c>
    </row>
    <row r="5" spans="1:6" ht="12.75">
      <c r="A5" s="33">
        <v>1.1</v>
      </c>
      <c r="B5" s="34" t="s">
        <v>154</v>
      </c>
      <c r="C5" s="91">
        <v>1139135</v>
      </c>
      <c r="D5" s="118">
        <v>1139135</v>
      </c>
      <c r="E5" s="92">
        <v>503563</v>
      </c>
      <c r="F5" s="46">
        <f t="shared" si="0"/>
        <v>44.20573505335189</v>
      </c>
    </row>
    <row r="6" spans="1:6" ht="12.75">
      <c r="A6" s="35">
        <v>1.2</v>
      </c>
      <c r="B6" s="32" t="s">
        <v>155</v>
      </c>
      <c r="C6" s="91">
        <v>208548</v>
      </c>
      <c r="D6" s="118">
        <v>208548</v>
      </c>
      <c r="E6" s="92">
        <v>92075</v>
      </c>
      <c r="F6" s="47">
        <f t="shared" si="0"/>
        <v>44.1505073172603</v>
      </c>
    </row>
    <row r="7" spans="1:6" ht="12.75">
      <c r="A7" s="35">
        <v>1.3</v>
      </c>
      <c r="B7" s="32" t="s">
        <v>146</v>
      </c>
      <c r="C7" s="91">
        <v>0</v>
      </c>
      <c r="D7" s="118">
        <v>22006</v>
      </c>
      <c r="E7" s="92">
        <v>121958</v>
      </c>
      <c r="F7" s="47">
        <f t="shared" si="0"/>
        <v>554.2033990729801</v>
      </c>
    </row>
    <row r="8" spans="1:6" ht="12.75">
      <c r="A8" s="35">
        <v>1.4</v>
      </c>
      <c r="B8" s="32" t="s">
        <v>156</v>
      </c>
      <c r="C8" s="91">
        <v>0</v>
      </c>
      <c r="D8" s="118">
        <v>3978</v>
      </c>
      <c r="E8" s="92">
        <v>27823</v>
      </c>
      <c r="F8" s="47">
        <f t="shared" si="0"/>
        <v>699.4218200100553</v>
      </c>
    </row>
    <row r="9" spans="1:6" ht="12.75">
      <c r="A9" s="36">
        <v>1.5</v>
      </c>
      <c r="B9" s="37" t="s">
        <v>157</v>
      </c>
      <c r="C9" s="93">
        <v>456868</v>
      </c>
      <c r="D9" s="119">
        <v>418054</v>
      </c>
      <c r="E9" s="94">
        <v>12347</v>
      </c>
      <c r="F9" s="47">
        <f t="shared" si="0"/>
        <v>2.95344620551412</v>
      </c>
    </row>
    <row r="10" spans="1:6" ht="12.75">
      <c r="A10" s="60">
        <v>2.1</v>
      </c>
      <c r="B10" s="61" t="s">
        <v>63</v>
      </c>
      <c r="C10" s="95">
        <v>370000</v>
      </c>
      <c r="D10" s="95">
        <v>370000</v>
      </c>
      <c r="E10" s="95">
        <v>137300</v>
      </c>
      <c r="F10" s="46">
        <f t="shared" si="0"/>
        <v>37.108108108108105</v>
      </c>
    </row>
    <row r="11" spans="1:6" ht="12.75">
      <c r="A11" s="62">
        <v>2.2</v>
      </c>
      <c r="B11" s="63" t="s">
        <v>15</v>
      </c>
      <c r="C11" s="97">
        <f>SUM(C12:C18)</f>
        <v>2596200</v>
      </c>
      <c r="D11" s="97">
        <f>SUM(D12:D18)</f>
        <v>2596200</v>
      </c>
      <c r="E11" s="97">
        <f>SUM(E12:E18)</f>
        <v>1137055</v>
      </c>
      <c r="F11" s="46">
        <f t="shared" si="0"/>
        <v>43.79689546259918</v>
      </c>
    </row>
    <row r="12" spans="1:6" ht="12.75">
      <c r="A12" s="33" t="s">
        <v>66</v>
      </c>
      <c r="B12" s="34" t="s">
        <v>41</v>
      </c>
      <c r="C12" s="98">
        <v>230000</v>
      </c>
      <c r="D12" s="98">
        <v>230000</v>
      </c>
      <c r="E12" s="99">
        <v>112497</v>
      </c>
      <c r="F12" s="46">
        <f t="shared" si="0"/>
        <v>48.91173913043478</v>
      </c>
    </row>
    <row r="13" spans="1:6" ht="12.75">
      <c r="A13" s="35" t="s">
        <v>67</v>
      </c>
      <c r="B13" s="32" t="s">
        <v>42</v>
      </c>
      <c r="C13" s="91">
        <v>311500</v>
      </c>
      <c r="D13" s="91">
        <v>311500</v>
      </c>
      <c r="E13" s="100">
        <v>134766</v>
      </c>
      <c r="F13" s="47">
        <f t="shared" si="0"/>
        <v>43.26356340288925</v>
      </c>
    </row>
    <row r="14" spans="1:6" ht="12.75">
      <c r="A14" s="35" t="s">
        <v>68</v>
      </c>
      <c r="B14" s="32" t="s">
        <v>43</v>
      </c>
      <c r="C14" s="91">
        <v>152000</v>
      </c>
      <c r="D14" s="91">
        <v>152000</v>
      </c>
      <c r="E14" s="100">
        <v>97375</v>
      </c>
      <c r="F14" s="47">
        <f t="shared" si="0"/>
        <v>64.0625</v>
      </c>
    </row>
    <row r="15" spans="1:6" ht="12.75">
      <c r="A15" s="35" t="s">
        <v>69</v>
      </c>
      <c r="B15" s="32" t="s">
        <v>44</v>
      </c>
      <c r="C15" s="91">
        <v>1750000</v>
      </c>
      <c r="D15" s="91">
        <v>1750000</v>
      </c>
      <c r="E15" s="100">
        <v>780465</v>
      </c>
      <c r="F15" s="47">
        <f t="shared" si="0"/>
        <v>44.598</v>
      </c>
    </row>
    <row r="16" spans="1:6" ht="12.75">
      <c r="A16" s="35" t="s">
        <v>70</v>
      </c>
      <c r="B16" s="32" t="s">
        <v>45</v>
      </c>
      <c r="C16" s="91">
        <v>2700</v>
      </c>
      <c r="D16" s="91">
        <v>2700</v>
      </c>
      <c r="E16" s="100">
        <v>1064</v>
      </c>
      <c r="F16" s="47">
        <f t="shared" si="0"/>
        <v>39.407407407407405</v>
      </c>
    </row>
    <row r="17" spans="1:6" ht="12.75">
      <c r="A17" s="35" t="s">
        <v>71</v>
      </c>
      <c r="B17" s="32" t="s">
        <v>46</v>
      </c>
      <c r="C17" s="91">
        <v>50000</v>
      </c>
      <c r="D17" s="91">
        <v>50000</v>
      </c>
      <c r="E17" s="100">
        <v>10888</v>
      </c>
      <c r="F17" s="47">
        <f t="shared" si="0"/>
        <v>21.776</v>
      </c>
    </row>
    <row r="18" spans="1:6" ht="12.75">
      <c r="A18" s="36" t="s">
        <v>147</v>
      </c>
      <c r="B18" s="37" t="s">
        <v>158</v>
      </c>
      <c r="C18" s="93">
        <v>100000</v>
      </c>
      <c r="D18" s="93">
        <v>100000</v>
      </c>
      <c r="E18" s="120">
        <v>0</v>
      </c>
      <c r="F18" s="50">
        <f t="shared" si="0"/>
        <v>0</v>
      </c>
    </row>
    <row r="19" spans="1:6" ht="12.75">
      <c r="A19" s="38">
        <v>2.3</v>
      </c>
      <c r="B19" s="39" t="s">
        <v>72</v>
      </c>
      <c r="C19" s="121">
        <f>SUM(C20:C23)</f>
        <v>2175320</v>
      </c>
      <c r="D19" s="121">
        <f>SUM(D20:D23)</f>
        <v>2175404</v>
      </c>
      <c r="E19" s="121">
        <f>SUM(E20:E23)</f>
        <v>1038584</v>
      </c>
      <c r="F19" s="47">
        <f t="shared" si="0"/>
        <v>47.742120544046074</v>
      </c>
    </row>
    <row r="20" spans="1:6" ht="12.75">
      <c r="A20" s="33" t="s">
        <v>73</v>
      </c>
      <c r="B20" s="34" t="s">
        <v>127</v>
      </c>
      <c r="C20" s="91">
        <v>829989</v>
      </c>
      <c r="D20" s="91">
        <v>829989</v>
      </c>
      <c r="E20" s="101">
        <v>376329</v>
      </c>
      <c r="F20" s="46">
        <f t="shared" si="0"/>
        <v>45.34144428420135</v>
      </c>
    </row>
    <row r="21" spans="1:6" ht="12.75">
      <c r="A21" s="35" t="s">
        <v>74</v>
      </c>
      <c r="B21" s="32" t="s">
        <v>132</v>
      </c>
      <c r="C21" s="91">
        <v>1014531</v>
      </c>
      <c r="D21" s="91">
        <v>1014615</v>
      </c>
      <c r="E21" s="101">
        <v>486811</v>
      </c>
      <c r="F21" s="47">
        <f t="shared" si="0"/>
        <v>47.97987413945191</v>
      </c>
    </row>
    <row r="22" spans="1:6" ht="12.75">
      <c r="A22" s="35" t="s">
        <v>75</v>
      </c>
      <c r="B22" s="32" t="s">
        <v>128</v>
      </c>
      <c r="C22" s="91">
        <v>330000</v>
      </c>
      <c r="D22" s="91">
        <v>330000</v>
      </c>
      <c r="E22" s="101">
        <v>175368</v>
      </c>
      <c r="F22" s="47">
        <f t="shared" si="0"/>
        <v>53.14181818181818</v>
      </c>
    </row>
    <row r="23" spans="1:6" ht="12.75">
      <c r="A23" s="40" t="s">
        <v>76</v>
      </c>
      <c r="B23" s="32" t="s">
        <v>47</v>
      </c>
      <c r="C23" s="91">
        <v>800</v>
      </c>
      <c r="D23" s="103">
        <v>800</v>
      </c>
      <c r="E23" s="102">
        <v>76</v>
      </c>
      <c r="F23" s="47">
        <f t="shared" si="0"/>
        <v>9.5</v>
      </c>
    </row>
    <row r="24" spans="1:6" ht="12.75">
      <c r="A24" s="40">
        <v>2.4</v>
      </c>
      <c r="B24" s="32" t="s">
        <v>133</v>
      </c>
      <c r="C24" s="91">
        <v>2000</v>
      </c>
      <c r="D24" s="103">
        <v>2000</v>
      </c>
      <c r="E24" s="102">
        <v>2523</v>
      </c>
      <c r="F24" s="47">
        <f t="shared" si="0"/>
        <v>126.15</v>
      </c>
    </row>
    <row r="25" spans="1:6" ht="12.75">
      <c r="A25" s="35">
        <v>2.5</v>
      </c>
      <c r="B25" s="32" t="s">
        <v>22</v>
      </c>
      <c r="C25" s="91">
        <v>357202</v>
      </c>
      <c r="D25" s="103">
        <v>379355</v>
      </c>
      <c r="E25" s="103">
        <v>188664</v>
      </c>
      <c r="F25" s="47">
        <f t="shared" si="0"/>
        <v>49.73283599794388</v>
      </c>
    </row>
    <row r="26" spans="1:6" ht="12.75">
      <c r="A26" s="40">
        <v>2.6</v>
      </c>
      <c r="B26" s="32" t="s">
        <v>77</v>
      </c>
      <c r="C26" s="91">
        <v>325000</v>
      </c>
      <c r="D26" s="91">
        <v>325000</v>
      </c>
      <c r="E26" s="101">
        <v>134780</v>
      </c>
      <c r="F26" s="47">
        <f t="shared" si="0"/>
        <v>41.470769230769235</v>
      </c>
    </row>
    <row r="27" spans="1:6" ht="12.75">
      <c r="A27" s="35">
        <v>2.7</v>
      </c>
      <c r="B27" s="32" t="s">
        <v>78</v>
      </c>
      <c r="C27" s="91">
        <v>30000</v>
      </c>
      <c r="D27" s="91">
        <v>30000</v>
      </c>
      <c r="E27" s="101">
        <v>11284</v>
      </c>
      <c r="F27" s="47">
        <f t="shared" si="0"/>
        <v>37.61333333333333</v>
      </c>
    </row>
    <row r="28" spans="1:6" ht="12.75">
      <c r="A28" s="40">
        <v>2.8</v>
      </c>
      <c r="B28" s="32" t="s">
        <v>79</v>
      </c>
      <c r="C28" s="104">
        <f>(C29+C30)</f>
        <v>5883829</v>
      </c>
      <c r="D28" s="104">
        <f>(D29+D30)</f>
        <v>5929361</v>
      </c>
      <c r="E28" s="104">
        <f>(E29+E30)</f>
        <v>2813957</v>
      </c>
      <c r="F28" s="47">
        <f t="shared" si="0"/>
        <v>47.458014447087976</v>
      </c>
    </row>
    <row r="29" spans="1:6" ht="12.75">
      <c r="A29" s="35" t="s">
        <v>81</v>
      </c>
      <c r="B29" s="32" t="s">
        <v>20</v>
      </c>
      <c r="C29" s="91">
        <v>4952134</v>
      </c>
      <c r="D29" s="91">
        <v>5077882</v>
      </c>
      <c r="E29" s="101">
        <v>2369352</v>
      </c>
      <c r="F29" s="47">
        <f t="shared" si="0"/>
        <v>46.66024141561383</v>
      </c>
    </row>
    <row r="30" spans="1:6" ht="12.75">
      <c r="A30" s="35" t="s">
        <v>12</v>
      </c>
      <c r="B30" s="32" t="s">
        <v>80</v>
      </c>
      <c r="C30" s="91">
        <v>931695</v>
      </c>
      <c r="D30" s="91">
        <v>851479</v>
      </c>
      <c r="E30" s="101">
        <v>444605</v>
      </c>
      <c r="F30" s="47">
        <f t="shared" si="0"/>
        <v>52.215615417409</v>
      </c>
    </row>
    <row r="31" spans="1:6" ht="12.75">
      <c r="A31" s="35">
        <v>2.9</v>
      </c>
      <c r="B31" s="32" t="s">
        <v>23</v>
      </c>
      <c r="C31" s="104">
        <f>SUM(C32:C33)</f>
        <v>756524</v>
      </c>
      <c r="D31" s="104">
        <f>SUM(D32:D33)</f>
        <v>826459</v>
      </c>
      <c r="E31" s="104">
        <f>SUM(E32:E33)</f>
        <v>352349</v>
      </c>
      <c r="F31" s="47">
        <f t="shared" si="0"/>
        <v>42.63357286931354</v>
      </c>
    </row>
    <row r="32" spans="1:6" ht="12.75">
      <c r="A32" s="35" t="s">
        <v>83</v>
      </c>
      <c r="B32" s="32" t="s">
        <v>20</v>
      </c>
      <c r="C32" s="91">
        <v>431907</v>
      </c>
      <c r="D32" s="91">
        <v>501842</v>
      </c>
      <c r="E32" s="101">
        <v>196533</v>
      </c>
      <c r="F32" s="47">
        <f t="shared" si="0"/>
        <v>39.162325991048974</v>
      </c>
    </row>
    <row r="33" spans="1:6" ht="12.75">
      <c r="A33" s="35" t="s">
        <v>138</v>
      </c>
      <c r="B33" s="32" t="s">
        <v>80</v>
      </c>
      <c r="C33" s="91">
        <v>324617</v>
      </c>
      <c r="D33" s="91">
        <v>324617</v>
      </c>
      <c r="E33" s="101">
        <v>155816</v>
      </c>
      <c r="F33" s="47">
        <f t="shared" si="0"/>
        <v>47.99995071114575</v>
      </c>
    </row>
    <row r="34" spans="1:6" ht="12.75">
      <c r="A34" s="69" t="s">
        <v>136</v>
      </c>
      <c r="B34" s="32" t="s">
        <v>82</v>
      </c>
      <c r="C34" s="91">
        <v>299800</v>
      </c>
      <c r="D34" s="91">
        <v>299800</v>
      </c>
      <c r="E34" s="91">
        <v>143904</v>
      </c>
      <c r="F34" s="47">
        <f t="shared" si="0"/>
        <v>48</v>
      </c>
    </row>
    <row r="35" spans="1:6" ht="12.75">
      <c r="A35" s="35">
        <v>2.11</v>
      </c>
      <c r="B35" s="32" t="s">
        <v>24</v>
      </c>
      <c r="C35" s="91">
        <v>52460</v>
      </c>
      <c r="D35" s="91">
        <v>52460</v>
      </c>
      <c r="E35" s="105">
        <v>46786</v>
      </c>
      <c r="F35" s="47">
        <f t="shared" si="0"/>
        <v>89.18414029736942</v>
      </c>
    </row>
    <row r="36" spans="1:6" ht="12.75">
      <c r="A36" s="35">
        <v>2.12</v>
      </c>
      <c r="B36" s="32" t="s">
        <v>139</v>
      </c>
      <c r="C36" s="91">
        <v>0</v>
      </c>
      <c r="D36" s="91">
        <v>0</v>
      </c>
      <c r="E36" s="105">
        <v>0</v>
      </c>
      <c r="F36" s="47">
        <v>0</v>
      </c>
    </row>
    <row r="37" spans="1:6" ht="12.75">
      <c r="A37" s="35">
        <v>2.13</v>
      </c>
      <c r="B37" s="32" t="s">
        <v>84</v>
      </c>
      <c r="C37" s="91">
        <v>8500</v>
      </c>
      <c r="D37" s="91">
        <v>8500</v>
      </c>
      <c r="E37" s="101">
        <v>4982</v>
      </c>
      <c r="F37" s="47">
        <f aca="true" t="shared" si="1" ref="F37:F42">(E37/D37*100)</f>
        <v>58.61176470588235</v>
      </c>
    </row>
    <row r="38" spans="1:6" ht="12.75">
      <c r="A38" s="35">
        <v>2.14</v>
      </c>
      <c r="B38" s="32" t="s">
        <v>148</v>
      </c>
      <c r="C38" s="91">
        <v>271620</v>
      </c>
      <c r="D38" s="91">
        <v>220772</v>
      </c>
      <c r="E38" s="91">
        <v>122572</v>
      </c>
      <c r="F38" s="47">
        <f t="shared" si="1"/>
        <v>55.51972170383925</v>
      </c>
    </row>
    <row r="39" spans="1:6" ht="12.75">
      <c r="A39" s="35">
        <v>2.15</v>
      </c>
      <c r="B39" s="32" t="s">
        <v>159</v>
      </c>
      <c r="C39" s="91">
        <v>27000</v>
      </c>
      <c r="D39" s="91">
        <v>27000</v>
      </c>
      <c r="E39" s="91">
        <v>0</v>
      </c>
      <c r="F39" s="47">
        <f t="shared" si="1"/>
        <v>0</v>
      </c>
    </row>
    <row r="40" spans="1:6" ht="12.75">
      <c r="A40" s="35">
        <v>2.16</v>
      </c>
      <c r="B40" s="32" t="s">
        <v>85</v>
      </c>
      <c r="C40" s="91">
        <v>0</v>
      </c>
      <c r="D40" s="91">
        <v>85247</v>
      </c>
      <c r="E40" s="101">
        <v>85247</v>
      </c>
      <c r="F40" s="47">
        <f t="shared" si="1"/>
        <v>100</v>
      </c>
    </row>
    <row r="41" spans="1:6" ht="12.75">
      <c r="A41" s="30" t="s">
        <v>86</v>
      </c>
      <c r="B41" s="14" t="s">
        <v>87</v>
      </c>
      <c r="C41" s="106">
        <f>(C10+C11+C19+C24+C25+C26+C27+C28+C31+C34+C35+C36+C37+C38+C39+C40)</f>
        <v>13155455</v>
      </c>
      <c r="D41" s="106">
        <f>(D10+D11+D19+D24+D25+D26+D27+D28+D31+D34+D35+D36+D37+D38+D39+D40)</f>
        <v>13327558</v>
      </c>
      <c r="E41" s="106">
        <f>(E10+E11+E19+E24+E25+E26+E27+E28+E31+E34+E35+E36+E37+E38+E39+E40)</f>
        <v>6219987</v>
      </c>
      <c r="F41" s="72">
        <f t="shared" si="1"/>
        <v>46.67011766146506</v>
      </c>
    </row>
    <row r="42" spans="1:6" ht="12.75">
      <c r="A42" s="15" t="s">
        <v>88</v>
      </c>
      <c r="B42" s="16" t="s">
        <v>89</v>
      </c>
      <c r="C42" s="107">
        <f>(C4+C41)</f>
        <v>14960006</v>
      </c>
      <c r="D42" s="107">
        <f>(D4+D41)</f>
        <v>15119279</v>
      </c>
      <c r="E42" s="107">
        <f>(E4+E41)</f>
        <v>6977753</v>
      </c>
      <c r="F42" s="73">
        <f t="shared" si="1"/>
        <v>46.15136078909583</v>
      </c>
    </row>
    <row r="43" spans="1:6" ht="13.5">
      <c r="A43" s="132" t="s">
        <v>90</v>
      </c>
      <c r="B43" s="130"/>
      <c r="C43" s="130"/>
      <c r="D43" s="130"/>
      <c r="E43" s="130"/>
      <c r="F43" s="133"/>
    </row>
    <row r="44" spans="1:6" ht="12.75">
      <c r="A44" s="18" t="s">
        <v>91</v>
      </c>
      <c r="B44" s="64" t="s">
        <v>25</v>
      </c>
      <c r="C44" s="106">
        <f>SUM(C45:C51)</f>
        <v>81933</v>
      </c>
      <c r="D44" s="106">
        <f>SUM(D45:D51)</f>
        <v>84891</v>
      </c>
      <c r="E44" s="106">
        <f>SUM(E45:E51)</f>
        <v>16302</v>
      </c>
      <c r="F44" s="72">
        <f>(E44/D44*100)</f>
        <v>19.203449128882923</v>
      </c>
    </row>
    <row r="45" spans="1:6" ht="12.75">
      <c r="A45" s="41">
        <v>1.1</v>
      </c>
      <c r="B45" s="32" t="s">
        <v>48</v>
      </c>
      <c r="C45" s="98">
        <v>0</v>
      </c>
      <c r="D45" s="91">
        <v>0</v>
      </c>
      <c r="E45" s="101">
        <v>0</v>
      </c>
      <c r="F45" s="46">
        <v>0</v>
      </c>
    </row>
    <row r="46" spans="1:6" ht="12.75">
      <c r="A46" s="41">
        <v>1.2</v>
      </c>
      <c r="B46" s="32" t="s">
        <v>49</v>
      </c>
      <c r="C46" s="91">
        <v>0</v>
      </c>
      <c r="D46" s="91">
        <v>0</v>
      </c>
      <c r="E46" s="101">
        <v>0</v>
      </c>
      <c r="F46" s="47">
        <v>0</v>
      </c>
    </row>
    <row r="47" spans="1:6" ht="12.75">
      <c r="A47" s="41">
        <v>1.3</v>
      </c>
      <c r="B47" s="32" t="s">
        <v>149</v>
      </c>
      <c r="C47" s="91">
        <v>0</v>
      </c>
      <c r="D47" s="91">
        <v>112</v>
      </c>
      <c r="E47" s="101">
        <v>310</v>
      </c>
      <c r="F47" s="47">
        <f>(E47/D47*100)</f>
        <v>276.7857142857143</v>
      </c>
    </row>
    <row r="48" spans="1:6" ht="12.75">
      <c r="A48" s="41">
        <v>1.4</v>
      </c>
      <c r="B48" s="32" t="s">
        <v>150</v>
      </c>
      <c r="C48" s="91">
        <v>0</v>
      </c>
      <c r="D48" s="91">
        <v>0</v>
      </c>
      <c r="E48" s="101">
        <v>200</v>
      </c>
      <c r="F48" s="47">
        <v>0</v>
      </c>
    </row>
    <row r="49" spans="1:6" ht="12.75">
      <c r="A49" s="41">
        <v>1.5</v>
      </c>
      <c r="B49" s="32" t="s">
        <v>151</v>
      </c>
      <c r="C49" s="91">
        <v>0</v>
      </c>
      <c r="D49" s="91">
        <v>2176</v>
      </c>
      <c r="E49" s="101">
        <v>480</v>
      </c>
      <c r="F49" s="47">
        <f>(E49/D49*100)</f>
        <v>22.058823529411764</v>
      </c>
    </row>
    <row r="50" spans="1:6" ht="12.75">
      <c r="A50" s="41">
        <v>1.6</v>
      </c>
      <c r="B50" s="32" t="s">
        <v>160</v>
      </c>
      <c r="C50" s="91">
        <v>0</v>
      </c>
      <c r="D50" s="91">
        <v>9315</v>
      </c>
      <c r="E50" s="101">
        <v>13148</v>
      </c>
      <c r="F50" s="47">
        <f>(E50/D50*100)</f>
        <v>141.14868491680085</v>
      </c>
    </row>
    <row r="51" spans="1:6" ht="12.75">
      <c r="A51" s="41">
        <v>1.7</v>
      </c>
      <c r="B51" s="55" t="s">
        <v>152</v>
      </c>
      <c r="C51" s="91">
        <v>81933</v>
      </c>
      <c r="D51" s="91">
        <v>73288</v>
      </c>
      <c r="E51" s="101">
        <v>2164</v>
      </c>
      <c r="F51" s="47">
        <f>(E51/D51*100)</f>
        <v>2.952734417639996</v>
      </c>
    </row>
    <row r="52" spans="1:6" ht="12.75">
      <c r="A52" s="3"/>
      <c r="B52" s="4"/>
      <c r="C52" s="96"/>
      <c r="D52" s="96"/>
      <c r="E52" s="96"/>
      <c r="F52" s="48"/>
    </row>
    <row r="53" spans="1:6" ht="12.75">
      <c r="A53" s="41" t="s">
        <v>86</v>
      </c>
      <c r="B53" s="56" t="s">
        <v>26</v>
      </c>
      <c r="C53" s="91">
        <v>5200</v>
      </c>
      <c r="D53" s="91">
        <v>23460</v>
      </c>
      <c r="E53" s="91">
        <v>2068</v>
      </c>
      <c r="F53" s="46">
        <f aca="true" t="shared" si="2" ref="F53:F62">(E53/D53*100)</f>
        <v>8.815004262574595</v>
      </c>
    </row>
    <row r="54" spans="1:6" ht="12.75">
      <c r="A54" s="41" t="s">
        <v>92</v>
      </c>
      <c r="B54" s="32" t="s">
        <v>93</v>
      </c>
      <c r="C54" s="91">
        <v>86129</v>
      </c>
      <c r="D54" s="91">
        <v>86129</v>
      </c>
      <c r="E54" s="101">
        <v>4526</v>
      </c>
      <c r="F54" s="47">
        <f t="shared" si="2"/>
        <v>5.2549083351716614</v>
      </c>
    </row>
    <row r="55" spans="1:6" ht="12.75">
      <c r="A55" s="41" t="s">
        <v>94</v>
      </c>
      <c r="B55" s="32" t="s">
        <v>95</v>
      </c>
      <c r="C55" s="91">
        <v>222284</v>
      </c>
      <c r="D55" s="91">
        <v>222284</v>
      </c>
      <c r="E55" s="101">
        <v>74926</v>
      </c>
      <c r="F55" s="47">
        <f t="shared" si="2"/>
        <v>33.70732936243724</v>
      </c>
    </row>
    <row r="56" spans="1:6" ht="12.75">
      <c r="A56" s="41" t="s">
        <v>96</v>
      </c>
      <c r="B56" s="32" t="s">
        <v>97</v>
      </c>
      <c r="C56" s="91">
        <v>68000</v>
      </c>
      <c r="D56" s="91">
        <v>68000</v>
      </c>
      <c r="E56" s="101">
        <v>21212</v>
      </c>
      <c r="F56" s="47">
        <f t="shared" si="2"/>
        <v>31.19411764705882</v>
      </c>
    </row>
    <row r="57" spans="1:6" ht="12.75">
      <c r="A57" s="41" t="s">
        <v>98</v>
      </c>
      <c r="B57" s="32" t="s">
        <v>35</v>
      </c>
      <c r="C57" s="91">
        <v>1900327</v>
      </c>
      <c r="D57" s="91">
        <v>2336270</v>
      </c>
      <c r="E57" s="105">
        <v>652142</v>
      </c>
      <c r="F57" s="47">
        <f t="shared" si="2"/>
        <v>27.9138113317382</v>
      </c>
    </row>
    <row r="58" spans="1:6" ht="12.75">
      <c r="A58" s="41" t="s">
        <v>99</v>
      </c>
      <c r="B58" s="32" t="s">
        <v>101</v>
      </c>
      <c r="C58" s="91">
        <v>500</v>
      </c>
      <c r="D58" s="91">
        <v>500</v>
      </c>
      <c r="E58" s="101">
        <v>370</v>
      </c>
      <c r="F58" s="47">
        <f t="shared" si="2"/>
        <v>74</v>
      </c>
    </row>
    <row r="59" spans="1:6" ht="12.75">
      <c r="A59" s="41" t="s">
        <v>100</v>
      </c>
      <c r="B59" s="32" t="s">
        <v>103</v>
      </c>
      <c r="C59" s="91">
        <v>1346236</v>
      </c>
      <c r="D59" s="91">
        <v>1346236</v>
      </c>
      <c r="E59" s="101">
        <v>352392</v>
      </c>
      <c r="F59" s="47">
        <f t="shared" si="2"/>
        <v>26.176093938952754</v>
      </c>
    </row>
    <row r="60" spans="1:6" ht="12.75">
      <c r="A60" s="41" t="s">
        <v>102</v>
      </c>
      <c r="B60" s="32" t="s">
        <v>153</v>
      </c>
      <c r="C60" s="91">
        <v>1019106</v>
      </c>
      <c r="D60" s="91">
        <v>1871374</v>
      </c>
      <c r="E60" s="105">
        <v>208901</v>
      </c>
      <c r="F60" s="47">
        <f t="shared" si="2"/>
        <v>11.162974370703022</v>
      </c>
    </row>
    <row r="61" spans="1:6" ht="12.75">
      <c r="A61" s="41" t="s">
        <v>104</v>
      </c>
      <c r="B61" s="32" t="s">
        <v>27</v>
      </c>
      <c r="C61" s="91">
        <v>96322</v>
      </c>
      <c r="D61" s="91">
        <v>104512</v>
      </c>
      <c r="E61" s="105">
        <v>91999</v>
      </c>
      <c r="F61" s="47">
        <f t="shared" si="2"/>
        <v>88.02721218616044</v>
      </c>
    </row>
    <row r="62" spans="1:6" ht="12.75">
      <c r="A62" s="41" t="s">
        <v>105</v>
      </c>
      <c r="B62" s="32" t="s">
        <v>106</v>
      </c>
      <c r="C62" s="91">
        <v>346987</v>
      </c>
      <c r="D62" s="91">
        <v>287954</v>
      </c>
      <c r="E62" s="101">
        <v>287954</v>
      </c>
      <c r="F62" s="47">
        <f t="shared" si="2"/>
        <v>100</v>
      </c>
    </row>
    <row r="63" spans="1:6" ht="12.75">
      <c r="A63" s="18" t="s">
        <v>86</v>
      </c>
      <c r="B63" s="11" t="s">
        <v>107</v>
      </c>
      <c r="C63" s="108">
        <f>SUM(C53:C62)</f>
        <v>5091091</v>
      </c>
      <c r="D63" s="108">
        <f>SUM(D53:D62)</f>
        <v>6346719</v>
      </c>
      <c r="E63" s="108">
        <f>SUM(E53:E62)</f>
        <v>1696490</v>
      </c>
      <c r="F63" s="72">
        <f aca="true" t="shared" si="3" ref="F63:F69">(E63/D63*100)</f>
        <v>26.730189252115938</v>
      </c>
    </row>
    <row r="64" spans="1:6" ht="12.75">
      <c r="A64" s="19" t="s">
        <v>108</v>
      </c>
      <c r="B64" s="12" t="s">
        <v>109</v>
      </c>
      <c r="C64" s="109">
        <f>(C44+C63)</f>
        <v>5173024</v>
      </c>
      <c r="D64" s="109">
        <f>(D44+D63)</f>
        <v>6431610</v>
      </c>
      <c r="E64" s="109">
        <f>(E44+E63)</f>
        <v>1712792</v>
      </c>
      <c r="F64" s="73">
        <f t="shared" si="3"/>
        <v>26.630843599036634</v>
      </c>
    </row>
    <row r="65" spans="1:6" ht="12.75">
      <c r="A65" s="84"/>
      <c r="B65" s="66" t="s">
        <v>110</v>
      </c>
      <c r="C65" s="110">
        <f>(C42+C64)</f>
        <v>20133030</v>
      </c>
      <c r="D65" s="110">
        <f>(D42+D64)</f>
        <v>21550889</v>
      </c>
      <c r="E65" s="110">
        <f>(E42+E64)</f>
        <v>8690545</v>
      </c>
      <c r="F65" s="46">
        <f t="shared" si="3"/>
        <v>40.32569143667345</v>
      </c>
    </row>
    <row r="66" spans="1:6" ht="12.75">
      <c r="A66" s="43" t="s">
        <v>111</v>
      </c>
      <c r="B66" s="34" t="s">
        <v>112</v>
      </c>
      <c r="C66" s="104">
        <f>(C124-C65)</f>
        <v>2056654</v>
      </c>
      <c r="D66" s="104">
        <f>(D124-D65)</f>
        <v>2097242</v>
      </c>
      <c r="E66" s="104">
        <f>SUM(E67:E68)</f>
        <v>0</v>
      </c>
      <c r="F66" s="46">
        <f t="shared" si="3"/>
        <v>0</v>
      </c>
    </row>
    <row r="67" spans="1:6" ht="12.75">
      <c r="A67" s="41"/>
      <c r="B67" s="32" t="s">
        <v>113</v>
      </c>
      <c r="C67" s="91">
        <v>1369131</v>
      </c>
      <c r="D67" s="91">
        <v>1369131</v>
      </c>
      <c r="E67" s="101">
        <v>0</v>
      </c>
      <c r="F67" s="47">
        <f t="shared" si="3"/>
        <v>0</v>
      </c>
    </row>
    <row r="68" spans="1:6" ht="12.75">
      <c r="A68" s="42"/>
      <c r="B68" s="37" t="s">
        <v>137</v>
      </c>
      <c r="C68" s="97">
        <f>(C66-C67)</f>
        <v>687523</v>
      </c>
      <c r="D68" s="97">
        <f>(D66-D67)</f>
        <v>728111</v>
      </c>
      <c r="E68" s="93">
        <v>0</v>
      </c>
      <c r="F68" s="47">
        <f t="shared" si="3"/>
        <v>0</v>
      </c>
    </row>
    <row r="69" spans="1:6" ht="12.75">
      <c r="A69" s="65"/>
      <c r="B69" s="65" t="s">
        <v>114</v>
      </c>
      <c r="C69" s="111">
        <f>(C65+C66)</f>
        <v>22189684</v>
      </c>
      <c r="D69" s="111">
        <f>(D65+D66)</f>
        <v>23648131</v>
      </c>
      <c r="E69" s="111">
        <f>(E65+E66)</f>
        <v>8690545</v>
      </c>
      <c r="F69" s="54">
        <f t="shared" si="3"/>
        <v>36.749394698464755</v>
      </c>
    </row>
    <row r="70" spans="1:6" ht="12.75">
      <c r="A70" s="85"/>
      <c r="B70" s="85"/>
      <c r="C70" s="79"/>
      <c r="D70" s="79"/>
      <c r="E70" s="79"/>
      <c r="F70" s="83"/>
    </row>
    <row r="71" spans="1:6" ht="12.75">
      <c r="A71" s="7" t="s">
        <v>59</v>
      </c>
      <c r="B71" s="13" t="s">
        <v>58</v>
      </c>
      <c r="C71" s="26" t="s">
        <v>126</v>
      </c>
      <c r="D71" s="26" t="str">
        <f>D1</f>
        <v>Módosított új</v>
      </c>
      <c r="E71" s="29" t="s">
        <v>123</v>
      </c>
      <c r="F71" s="26" t="s">
        <v>124</v>
      </c>
    </row>
    <row r="72" spans="1:6" ht="12.75">
      <c r="A72" s="8" t="s">
        <v>60</v>
      </c>
      <c r="B72" s="8" t="s">
        <v>115</v>
      </c>
      <c r="C72" s="27" t="s">
        <v>62</v>
      </c>
      <c r="D72" s="27" t="s">
        <v>62</v>
      </c>
      <c r="E72" s="128">
        <f>E2</f>
        <v>38868</v>
      </c>
      <c r="F72" s="27" t="s">
        <v>125</v>
      </c>
    </row>
    <row r="73" spans="1:6" ht="13.5">
      <c r="A73" s="134" t="s">
        <v>116</v>
      </c>
      <c r="B73" s="131"/>
      <c r="C73" s="131"/>
      <c r="D73" s="131"/>
      <c r="E73" s="131"/>
      <c r="F73" s="135"/>
    </row>
    <row r="74" spans="1:6" ht="12.75">
      <c r="A74" s="53" t="s">
        <v>91</v>
      </c>
      <c r="B74" s="14" t="s">
        <v>28</v>
      </c>
      <c r="C74" s="90">
        <f>SUM(C75+C76+C77+C80+C81)</f>
        <v>11103293</v>
      </c>
      <c r="D74" s="90">
        <f>SUM(D75+D76+D77+D80+D81)</f>
        <v>11265196</v>
      </c>
      <c r="E74" s="90">
        <f>SUM(E75+E76+E77+E80+E81)</f>
        <v>5144732</v>
      </c>
      <c r="F74" s="72">
        <f>(E74/D74*100)</f>
        <v>45.6692631002603</v>
      </c>
    </row>
    <row r="75" spans="1:6" ht="12.75">
      <c r="A75" s="43">
        <v>1.1</v>
      </c>
      <c r="B75" s="34" t="s">
        <v>16</v>
      </c>
      <c r="C75" s="98">
        <v>5735861</v>
      </c>
      <c r="D75" s="98">
        <v>6004954</v>
      </c>
      <c r="E75" s="122">
        <v>2713665</v>
      </c>
      <c r="F75" s="46">
        <f>(E75/D75*100)</f>
        <v>45.190437761887935</v>
      </c>
    </row>
    <row r="76" spans="1:6" ht="12.75">
      <c r="A76" s="41">
        <v>1.2</v>
      </c>
      <c r="B76" s="32" t="s">
        <v>17</v>
      </c>
      <c r="C76" s="91">
        <v>1834126</v>
      </c>
      <c r="D76" s="91">
        <v>1912362</v>
      </c>
      <c r="E76" s="101">
        <v>867852</v>
      </c>
      <c r="F76" s="47">
        <f>(E76/D76*100)</f>
        <v>45.38115691485189</v>
      </c>
    </row>
    <row r="77" spans="1:6" ht="12.75">
      <c r="A77" s="41">
        <v>1.3</v>
      </c>
      <c r="B77" s="32" t="s">
        <v>18</v>
      </c>
      <c r="C77" s="91">
        <v>3520963</v>
      </c>
      <c r="D77" s="91">
        <v>3331363</v>
      </c>
      <c r="E77" s="101">
        <v>1544376</v>
      </c>
      <c r="F77" s="47">
        <f>(E77/D77*100)</f>
        <v>46.35868261729508</v>
      </c>
    </row>
    <row r="78" spans="1:6" ht="12.75">
      <c r="A78" s="41" t="s">
        <v>117</v>
      </c>
      <c r="B78" s="32" t="s">
        <v>118</v>
      </c>
      <c r="C78" s="91">
        <v>456868</v>
      </c>
      <c r="D78" s="91">
        <v>0</v>
      </c>
      <c r="E78" s="101">
        <v>0</v>
      </c>
      <c r="F78" s="47">
        <v>0</v>
      </c>
    </row>
    <row r="79" spans="1:6" ht="12.75">
      <c r="A79" s="41" t="s">
        <v>119</v>
      </c>
      <c r="B79" s="32" t="s">
        <v>120</v>
      </c>
      <c r="C79" s="91">
        <v>3064095</v>
      </c>
      <c r="D79" s="129">
        <f>D77-D78</f>
        <v>3331363</v>
      </c>
      <c r="E79" s="129">
        <f>E77-E78</f>
        <v>1544376</v>
      </c>
      <c r="F79" s="47">
        <f aca="true" t="shared" si="4" ref="F79:F85">(E79/D79*100)</f>
        <v>46.35868261729508</v>
      </c>
    </row>
    <row r="80" spans="1:6" ht="12.75">
      <c r="A80" s="41">
        <v>1.4</v>
      </c>
      <c r="B80" s="32" t="s">
        <v>142</v>
      </c>
      <c r="C80" s="91">
        <v>181</v>
      </c>
      <c r="D80" s="91">
        <v>371</v>
      </c>
      <c r="E80" s="101">
        <v>7479</v>
      </c>
      <c r="F80" s="47">
        <f t="shared" si="4"/>
        <v>2015.9029649595689</v>
      </c>
    </row>
    <row r="81" spans="1:6" ht="12.75">
      <c r="A81" s="42">
        <v>1.5</v>
      </c>
      <c r="B81" s="37" t="s">
        <v>19</v>
      </c>
      <c r="C81" s="91">
        <v>12162</v>
      </c>
      <c r="D81" s="91">
        <v>16146</v>
      </c>
      <c r="E81" s="101">
        <v>11360</v>
      </c>
      <c r="F81" s="47">
        <f t="shared" si="4"/>
        <v>70.35798340146167</v>
      </c>
    </row>
    <row r="82" spans="1:6" ht="12.75">
      <c r="A82" s="53">
        <v>2.1</v>
      </c>
      <c r="B82" s="57" t="s">
        <v>29</v>
      </c>
      <c r="C82" s="108">
        <f>(C83+C84+C85+C88)</f>
        <v>3281312</v>
      </c>
      <c r="D82" s="108">
        <f>(D83+D84+D85+D88)</f>
        <v>3463144</v>
      </c>
      <c r="E82" s="108">
        <f>(E83+E84+E85+E88)</f>
        <v>1608239</v>
      </c>
      <c r="F82" s="72">
        <f t="shared" si="4"/>
        <v>46.43869847745285</v>
      </c>
    </row>
    <row r="83" spans="1:6" ht="12.75">
      <c r="A83" s="43" t="s">
        <v>64</v>
      </c>
      <c r="B83" s="34" t="s">
        <v>50</v>
      </c>
      <c r="C83" s="91">
        <v>993374</v>
      </c>
      <c r="D83" s="103">
        <v>1043240</v>
      </c>
      <c r="E83" s="103">
        <v>525828</v>
      </c>
      <c r="F83" s="46">
        <f t="shared" si="4"/>
        <v>50.40335876691845</v>
      </c>
    </row>
    <row r="84" spans="1:6" ht="12.75">
      <c r="A84" s="41" t="s">
        <v>65</v>
      </c>
      <c r="B84" s="32" t="s">
        <v>17</v>
      </c>
      <c r="C84" s="91">
        <v>302894</v>
      </c>
      <c r="D84" s="103">
        <v>314114</v>
      </c>
      <c r="E84" s="103">
        <v>151067</v>
      </c>
      <c r="F84" s="47">
        <f t="shared" si="4"/>
        <v>48.093049020419336</v>
      </c>
    </row>
    <row r="85" spans="1:6" ht="12.75">
      <c r="A85" s="41" t="s">
        <v>121</v>
      </c>
      <c r="B85" s="32" t="s">
        <v>51</v>
      </c>
      <c r="C85" s="91">
        <v>837570</v>
      </c>
      <c r="D85" s="103">
        <v>949664</v>
      </c>
      <c r="E85" s="103">
        <v>386315</v>
      </c>
      <c r="F85" s="47">
        <f t="shared" si="4"/>
        <v>40.679124406105736</v>
      </c>
    </row>
    <row r="86" spans="1:6" ht="12.75">
      <c r="A86" s="41" t="s">
        <v>122</v>
      </c>
      <c r="B86" s="32" t="s">
        <v>0</v>
      </c>
      <c r="C86" s="91">
        <v>0</v>
      </c>
      <c r="D86" s="103">
        <v>0</v>
      </c>
      <c r="E86" s="103">
        <v>0</v>
      </c>
      <c r="F86" s="47">
        <v>0</v>
      </c>
    </row>
    <row r="87" spans="1:6" ht="12.75">
      <c r="A87" s="41" t="s">
        <v>1</v>
      </c>
      <c r="B87" s="32" t="s">
        <v>2</v>
      </c>
      <c r="C87" s="112">
        <f>C85-C86</f>
        <v>837570</v>
      </c>
      <c r="D87" s="112">
        <f>D85-D86</f>
        <v>949664</v>
      </c>
      <c r="E87" s="112">
        <f>E85-E86</f>
        <v>386315</v>
      </c>
      <c r="F87" s="47">
        <f>(E87/D87*100)</f>
        <v>40.679124406105736</v>
      </c>
    </row>
    <row r="88" spans="1:6" ht="12.75">
      <c r="A88" s="41" t="s">
        <v>3</v>
      </c>
      <c r="B88" s="32" t="s">
        <v>161</v>
      </c>
      <c r="C88" s="91">
        <v>1147474</v>
      </c>
      <c r="D88" s="103">
        <v>1156126</v>
      </c>
      <c r="E88" s="103">
        <v>545029</v>
      </c>
      <c r="F88" s="47">
        <f>(E88/D88*100)</f>
        <v>47.14269897917701</v>
      </c>
    </row>
    <row r="89" spans="1:6" ht="12.75">
      <c r="A89" s="41" t="s">
        <v>4</v>
      </c>
      <c r="B89" s="32" t="s">
        <v>30</v>
      </c>
      <c r="C89" s="91">
        <v>748381</v>
      </c>
      <c r="D89" s="103">
        <v>748381</v>
      </c>
      <c r="E89" s="103">
        <v>316489</v>
      </c>
      <c r="F89" s="47">
        <f>(E89/D89*100)</f>
        <v>42.289822964506044</v>
      </c>
    </row>
    <row r="90" spans="1:6" ht="12.75">
      <c r="A90" s="41"/>
      <c r="B90" s="32"/>
      <c r="C90" s="24"/>
      <c r="D90" s="28"/>
      <c r="E90" s="28"/>
      <c r="F90" s="47"/>
    </row>
    <row r="91" spans="1:6" ht="12.75">
      <c r="A91" s="44">
        <v>2.2</v>
      </c>
      <c r="B91" s="32" t="s">
        <v>5</v>
      </c>
      <c r="C91" s="91">
        <v>20000</v>
      </c>
      <c r="D91" s="91">
        <v>20000</v>
      </c>
      <c r="E91" s="101">
        <v>757</v>
      </c>
      <c r="F91" s="47">
        <f>(E91/D91*100)</f>
        <v>3.785</v>
      </c>
    </row>
    <row r="92" spans="1:6" ht="12.75">
      <c r="A92" s="44">
        <v>2.3</v>
      </c>
      <c r="B92" s="32" t="s">
        <v>6</v>
      </c>
      <c r="C92" s="91">
        <v>0</v>
      </c>
      <c r="D92" s="91">
        <v>0</v>
      </c>
      <c r="E92" s="101">
        <v>0</v>
      </c>
      <c r="F92" s="47">
        <v>0</v>
      </c>
    </row>
    <row r="93" spans="1:6" ht="12.75">
      <c r="A93" s="44">
        <v>2.4</v>
      </c>
      <c r="B93" s="32" t="s">
        <v>31</v>
      </c>
      <c r="C93" s="91">
        <v>1172924</v>
      </c>
      <c r="D93" s="91">
        <v>978019</v>
      </c>
      <c r="E93" s="91">
        <v>0</v>
      </c>
      <c r="F93" s="47">
        <f>(E93/D93*100)</f>
        <v>0</v>
      </c>
    </row>
    <row r="94" spans="1:6" ht="12.75">
      <c r="A94" s="45">
        <v>2.5</v>
      </c>
      <c r="B94" s="37" t="s">
        <v>7</v>
      </c>
      <c r="C94" s="91">
        <v>70000</v>
      </c>
      <c r="D94" s="91">
        <v>55810</v>
      </c>
      <c r="E94" s="101">
        <v>35810</v>
      </c>
      <c r="F94" s="47">
        <f>(E94/D94*100)</f>
        <v>64.16412829242071</v>
      </c>
    </row>
    <row r="95" spans="1:6" ht="12.75">
      <c r="A95" s="5"/>
      <c r="B95" s="6"/>
      <c r="C95" s="113"/>
      <c r="D95" s="113"/>
      <c r="E95" s="113"/>
      <c r="F95" s="46"/>
    </row>
    <row r="96" spans="1:6" ht="12.75">
      <c r="A96" s="9">
        <v>2</v>
      </c>
      <c r="B96" s="14" t="s">
        <v>134</v>
      </c>
      <c r="C96" s="106">
        <f>(C82+C91+C92+C93+C94)</f>
        <v>4544236</v>
      </c>
      <c r="D96" s="106">
        <f>(D82+D91+D92+D93+D94)</f>
        <v>4516973</v>
      </c>
      <c r="E96" s="106">
        <f>(E82+E91+E92+E93+E94)</f>
        <v>1644806</v>
      </c>
      <c r="F96" s="72">
        <f>(E96/D96*100)</f>
        <v>36.413899308231414</v>
      </c>
    </row>
    <row r="97" spans="1:6" s="89" customFormat="1" ht="12.75" hidden="1">
      <c r="A97" s="86">
        <v>3</v>
      </c>
      <c r="B97" s="87" t="s">
        <v>141</v>
      </c>
      <c r="C97" s="114">
        <v>0</v>
      </c>
      <c r="D97" s="123"/>
      <c r="E97" s="114">
        <v>0</v>
      </c>
      <c r="F97" s="88" t="e">
        <f>(E97/D97*100)</f>
        <v>#DIV/0!</v>
      </c>
    </row>
    <row r="98" spans="1:6" ht="12.75">
      <c r="A98" s="20" t="s">
        <v>8</v>
      </c>
      <c r="B98" s="10" t="s">
        <v>130</v>
      </c>
      <c r="C98" s="107">
        <f>(C74+C96+C97)</f>
        <v>15647529</v>
      </c>
      <c r="D98" s="107">
        <f>(D74+D96+D97)</f>
        <v>15782169</v>
      </c>
      <c r="E98" s="107">
        <f>(E74+E96)</f>
        <v>6789538</v>
      </c>
      <c r="F98" s="73">
        <f>(E98/D98*100)</f>
        <v>43.020309819265016</v>
      </c>
    </row>
    <row r="99" spans="1:6" ht="12.75">
      <c r="A99" s="74"/>
      <c r="B99" s="75"/>
      <c r="C99" s="76"/>
      <c r="D99" s="76"/>
      <c r="E99" s="76"/>
      <c r="F99" s="48"/>
    </row>
    <row r="100" spans="1:6" ht="13.5">
      <c r="A100" s="134" t="s">
        <v>9</v>
      </c>
      <c r="B100" s="131"/>
      <c r="C100" s="131"/>
      <c r="D100" s="131"/>
      <c r="E100" s="131"/>
      <c r="F100" s="135"/>
    </row>
    <row r="101" spans="1:6" ht="12.75">
      <c r="A101" s="17">
        <v>1</v>
      </c>
      <c r="B101" s="21" t="s">
        <v>32</v>
      </c>
      <c r="C101" s="108">
        <f>SUM(C102:C104)</f>
        <v>103064</v>
      </c>
      <c r="D101" s="108">
        <f>SUM(D102:D104)</f>
        <v>125256</v>
      </c>
      <c r="E101" s="108">
        <f>SUM(E102:E104)</f>
        <v>43304</v>
      </c>
      <c r="F101" s="72">
        <f>(E101/D101*100)</f>
        <v>34.57239573353771</v>
      </c>
    </row>
    <row r="102" spans="1:6" ht="12.75">
      <c r="A102" s="41">
        <v>1.1</v>
      </c>
      <c r="B102" s="32" t="s">
        <v>143</v>
      </c>
      <c r="C102" s="98">
        <v>1800</v>
      </c>
      <c r="D102" s="91">
        <v>1800</v>
      </c>
      <c r="E102" s="101">
        <v>0</v>
      </c>
      <c r="F102" s="46">
        <f>(E102/D102*100)</f>
        <v>0</v>
      </c>
    </row>
    <row r="103" spans="1:6" ht="12.75">
      <c r="A103" s="41">
        <v>1.2</v>
      </c>
      <c r="B103" s="32" t="s">
        <v>52</v>
      </c>
      <c r="C103" s="91">
        <v>18485</v>
      </c>
      <c r="D103" s="91">
        <v>25156</v>
      </c>
      <c r="E103" s="101">
        <v>7362</v>
      </c>
      <c r="F103" s="47">
        <f>(E103/D103*100)</f>
        <v>29.265384003816187</v>
      </c>
    </row>
    <row r="104" spans="1:6" ht="12.75">
      <c r="A104" s="42">
        <v>1.3</v>
      </c>
      <c r="B104" s="37" t="s">
        <v>53</v>
      </c>
      <c r="C104" s="91">
        <v>82779</v>
      </c>
      <c r="D104" s="91">
        <v>98300</v>
      </c>
      <c r="E104" s="101">
        <v>35942</v>
      </c>
      <c r="F104" s="47">
        <f>(E104/D104*100)</f>
        <v>36.563580874872834</v>
      </c>
    </row>
    <row r="105" spans="1:6" ht="12.75">
      <c r="A105" s="3"/>
      <c r="B105" s="4"/>
      <c r="C105" s="96"/>
      <c r="D105" s="96"/>
      <c r="E105" s="96"/>
      <c r="F105" s="48"/>
    </row>
    <row r="106" spans="1:6" ht="12.75">
      <c r="A106" s="43">
        <v>2.1</v>
      </c>
      <c r="B106" s="34" t="s">
        <v>33</v>
      </c>
      <c r="C106" s="91">
        <v>160370</v>
      </c>
      <c r="D106" s="91">
        <v>166192</v>
      </c>
      <c r="E106" s="101">
        <v>49113</v>
      </c>
      <c r="F106" s="46">
        <f aca="true" t="shared" si="5" ref="F106:F115">(E106/D106*100)</f>
        <v>29.551963993453356</v>
      </c>
    </row>
    <row r="107" spans="1:6" ht="12.75">
      <c r="A107" s="41">
        <v>2.2</v>
      </c>
      <c r="B107" s="32" t="s">
        <v>36</v>
      </c>
      <c r="C107" s="91">
        <v>776513</v>
      </c>
      <c r="D107" s="91">
        <v>1944107</v>
      </c>
      <c r="E107" s="101">
        <v>10116</v>
      </c>
      <c r="F107" s="47">
        <f t="shared" si="5"/>
        <v>0.5203417301619715</v>
      </c>
    </row>
    <row r="108" spans="1:6" ht="12.75">
      <c r="A108" s="41">
        <v>2.3</v>
      </c>
      <c r="B108" s="32" t="s">
        <v>10</v>
      </c>
      <c r="C108" s="91">
        <v>380542</v>
      </c>
      <c r="D108" s="91">
        <v>566818</v>
      </c>
      <c r="E108" s="101">
        <v>187166</v>
      </c>
      <c r="F108" s="47">
        <f t="shared" si="5"/>
        <v>33.020475708252036</v>
      </c>
    </row>
    <row r="109" spans="1:6" ht="12.75">
      <c r="A109" s="41">
        <v>2.4</v>
      </c>
      <c r="B109" s="32" t="s">
        <v>37</v>
      </c>
      <c r="C109" s="91">
        <v>147552</v>
      </c>
      <c r="D109" s="91">
        <v>147552</v>
      </c>
      <c r="E109" s="101">
        <v>43997</v>
      </c>
      <c r="F109" s="47">
        <f t="shared" si="5"/>
        <v>29.817962481023642</v>
      </c>
    </row>
    <row r="110" spans="1:6" ht="12.75">
      <c r="A110" s="41">
        <v>2.5</v>
      </c>
      <c r="B110" s="32" t="s">
        <v>11</v>
      </c>
      <c r="C110" s="91">
        <v>559275</v>
      </c>
      <c r="D110" s="91">
        <v>559275</v>
      </c>
      <c r="E110" s="101">
        <v>137498</v>
      </c>
      <c r="F110" s="47">
        <f t="shared" si="5"/>
        <v>24.58504313620312</v>
      </c>
    </row>
    <row r="111" spans="1:6" ht="12.75">
      <c r="A111" s="41">
        <v>2.6</v>
      </c>
      <c r="B111" s="32" t="s">
        <v>145</v>
      </c>
      <c r="C111" s="91">
        <v>2465</v>
      </c>
      <c r="D111" s="91">
        <v>2465</v>
      </c>
      <c r="E111" s="101">
        <v>1488</v>
      </c>
      <c r="F111" s="47">
        <f t="shared" si="5"/>
        <v>60.36511156186612</v>
      </c>
    </row>
    <row r="112" spans="1:6" ht="12.75">
      <c r="A112" s="41">
        <v>2.7</v>
      </c>
      <c r="B112" s="32" t="s">
        <v>38</v>
      </c>
      <c r="C112" s="91">
        <v>3344476</v>
      </c>
      <c r="D112" s="91">
        <v>3663910</v>
      </c>
      <c r="E112" s="101">
        <v>723092</v>
      </c>
      <c r="F112" s="47">
        <f t="shared" si="5"/>
        <v>19.735528438198536</v>
      </c>
    </row>
    <row r="113" spans="1:6" ht="12.75">
      <c r="A113" s="41">
        <v>2.8</v>
      </c>
      <c r="B113" s="32" t="s">
        <v>39</v>
      </c>
      <c r="C113" s="104">
        <f>C114+C115+C116</f>
        <v>360174</v>
      </c>
      <c r="D113" s="104">
        <f>D114+D115+D116</f>
        <v>428490</v>
      </c>
      <c r="E113" s="104">
        <f>E114+E115+E116</f>
        <v>155308</v>
      </c>
      <c r="F113" s="47">
        <f t="shared" si="5"/>
        <v>36.24541996312633</v>
      </c>
    </row>
    <row r="114" spans="1:6" ht="12.75">
      <c r="A114" s="41" t="s">
        <v>81</v>
      </c>
      <c r="B114" s="32" t="s">
        <v>54</v>
      </c>
      <c r="C114" s="91">
        <v>322951</v>
      </c>
      <c r="D114" s="91">
        <v>389907</v>
      </c>
      <c r="E114" s="101">
        <v>144561</v>
      </c>
      <c r="F114" s="47">
        <f t="shared" si="5"/>
        <v>37.07576422069878</v>
      </c>
    </row>
    <row r="115" spans="1:6" ht="12.75">
      <c r="A115" s="41" t="s">
        <v>12</v>
      </c>
      <c r="B115" s="32" t="s">
        <v>55</v>
      </c>
      <c r="C115" s="91">
        <v>37223</v>
      </c>
      <c r="D115" s="91">
        <v>38583</v>
      </c>
      <c r="E115" s="101">
        <v>10747</v>
      </c>
      <c r="F115" s="47">
        <f t="shared" si="5"/>
        <v>27.854236321696085</v>
      </c>
    </row>
    <row r="116" spans="1:6" ht="12.75">
      <c r="A116" s="41" t="s">
        <v>144</v>
      </c>
      <c r="B116" s="32" t="s">
        <v>56</v>
      </c>
      <c r="C116" s="91">
        <v>0</v>
      </c>
      <c r="D116" s="91">
        <v>0</v>
      </c>
      <c r="E116" s="101">
        <v>0</v>
      </c>
      <c r="F116" s="47">
        <v>0</v>
      </c>
    </row>
    <row r="117" spans="1:6" ht="12.75">
      <c r="A117" s="41" t="s">
        <v>162</v>
      </c>
      <c r="B117" s="32" t="s">
        <v>13</v>
      </c>
      <c r="C117" s="91">
        <v>0</v>
      </c>
      <c r="D117" s="91">
        <v>500</v>
      </c>
      <c r="E117" s="101">
        <v>156</v>
      </c>
      <c r="F117" s="47">
        <f>(E117/D117*100)</f>
        <v>31.2</v>
      </c>
    </row>
    <row r="118" spans="1:8" ht="12.75">
      <c r="A118" s="41" t="s">
        <v>129</v>
      </c>
      <c r="B118" s="32" t="s">
        <v>40</v>
      </c>
      <c r="C118" s="91">
        <v>707724</v>
      </c>
      <c r="D118" s="91">
        <v>261397</v>
      </c>
      <c r="E118" s="101">
        <v>0</v>
      </c>
      <c r="F118" s="47">
        <f>(E118/D118*100)</f>
        <v>0</v>
      </c>
      <c r="H118" s="51"/>
    </row>
    <row r="119" spans="1:6" ht="12.75">
      <c r="A119" s="22">
        <v>2</v>
      </c>
      <c r="B119" s="11" t="s">
        <v>14</v>
      </c>
      <c r="C119" s="108">
        <f>(C106+C107+C108+C109+C110+C111+C112+C113+C117+C118)</f>
        <v>6439091</v>
      </c>
      <c r="D119" s="108">
        <f>(D106+D107+D108+D109+D110+D111+D112+D113+D117+D118)</f>
        <v>7740706</v>
      </c>
      <c r="E119" s="108">
        <f>(E106+E107+E108+E109+E110+E111+E112+E113+E117+E118)</f>
        <v>1307934</v>
      </c>
      <c r="F119" s="72">
        <f>(E119/D119*100)</f>
        <v>16.8968308575471</v>
      </c>
    </row>
    <row r="120" spans="1:6" s="89" customFormat="1" ht="12.75" hidden="1">
      <c r="A120" s="86">
        <v>3</v>
      </c>
      <c r="B120" s="87" t="s">
        <v>140</v>
      </c>
      <c r="C120" s="124">
        <v>0</v>
      </c>
      <c r="D120" s="124"/>
      <c r="E120" s="124">
        <v>0</v>
      </c>
      <c r="F120" s="88" t="e">
        <f>(E120/D120*100)</f>
        <v>#DIV/0!</v>
      </c>
    </row>
    <row r="121" spans="1:6" ht="12.75">
      <c r="A121" s="19" t="s">
        <v>108</v>
      </c>
      <c r="B121" s="31" t="s">
        <v>131</v>
      </c>
      <c r="C121" s="115">
        <f>(C101+C119+C120)</f>
        <v>6542155</v>
      </c>
      <c r="D121" s="115">
        <f>(D101+D119+D120)</f>
        <v>7865962</v>
      </c>
      <c r="E121" s="115">
        <f>(E101+E119)</f>
        <v>1351238</v>
      </c>
      <c r="F121" s="73">
        <f>(E121/D121*100)</f>
        <v>17.178293004720846</v>
      </c>
    </row>
    <row r="122" spans="1:6" ht="12.75">
      <c r="A122" s="77"/>
      <c r="B122" s="71"/>
      <c r="C122" s="125"/>
      <c r="D122" s="125"/>
      <c r="E122" s="125"/>
      <c r="F122" s="78"/>
    </row>
    <row r="123" spans="1:6" ht="12.75">
      <c r="A123" s="70"/>
      <c r="B123" s="79"/>
      <c r="C123" s="126"/>
      <c r="D123" s="126"/>
      <c r="E123" s="126"/>
      <c r="F123" s="80"/>
    </row>
    <row r="124" spans="1:6" ht="12.75">
      <c r="A124" s="15" t="s">
        <v>58</v>
      </c>
      <c r="B124" s="19" t="s">
        <v>135</v>
      </c>
      <c r="C124" s="115">
        <f>(C98+C121+C122+C123)</f>
        <v>22189684</v>
      </c>
      <c r="D124" s="115">
        <f>(D98+D121+D122+D123)</f>
        <v>23648131</v>
      </c>
      <c r="E124" s="115">
        <f>(E98+E121+E122+E123)</f>
        <v>8140776</v>
      </c>
      <c r="F124" s="73">
        <f>(E124/D124*100)</f>
        <v>34.42460632512565</v>
      </c>
    </row>
    <row r="125" spans="1:6" ht="12.75">
      <c r="A125" s="2"/>
      <c r="B125" s="2"/>
      <c r="C125" s="127"/>
      <c r="D125" s="127"/>
      <c r="E125" s="127"/>
      <c r="F125" s="81"/>
    </row>
    <row r="126" spans="1:6" ht="12.75">
      <c r="A126" s="2"/>
      <c r="B126" s="2"/>
      <c r="C126" s="127"/>
      <c r="D126" s="127"/>
      <c r="E126" s="127"/>
      <c r="F126" s="82"/>
    </row>
    <row r="127" spans="1:6" ht="12.75">
      <c r="A127" s="2"/>
      <c r="B127" s="2"/>
      <c r="C127" s="127"/>
      <c r="D127" s="127"/>
      <c r="E127" s="127"/>
      <c r="F127" s="82"/>
    </row>
    <row r="128" spans="1:6" ht="12.75">
      <c r="A128" s="2"/>
      <c r="B128" s="2"/>
      <c r="C128" s="116"/>
      <c r="D128" s="116"/>
      <c r="E128" s="116"/>
      <c r="F128" s="83"/>
    </row>
    <row r="129" spans="1:6" ht="12.75">
      <c r="A129" s="67"/>
      <c r="B129" s="68" t="s">
        <v>34</v>
      </c>
      <c r="C129" s="117">
        <v>3250</v>
      </c>
      <c r="D129" s="117">
        <v>3249</v>
      </c>
      <c r="E129" s="117"/>
      <c r="F129" s="49">
        <f>(E129/D129*100)</f>
        <v>0</v>
      </c>
    </row>
    <row r="130" spans="1:6" ht="12.75">
      <c r="A130" s="2"/>
      <c r="B130" s="2"/>
      <c r="C130" s="23"/>
      <c r="D130" s="23"/>
      <c r="E130" s="23"/>
      <c r="F130" s="25"/>
    </row>
    <row r="131" spans="1:6" ht="12.75">
      <c r="A131" s="2"/>
      <c r="B131" s="2"/>
      <c r="C131" s="23"/>
      <c r="D131" s="23"/>
      <c r="E131" s="23"/>
      <c r="F131" s="25"/>
    </row>
    <row r="132" spans="1:6" ht="12.75">
      <c r="A132" s="2"/>
      <c r="B132" s="2"/>
      <c r="C132" s="23"/>
      <c r="D132" s="23"/>
      <c r="E132" s="23"/>
      <c r="F132" s="25"/>
    </row>
    <row r="133" spans="1:6" ht="12.75">
      <c r="A133" s="2"/>
      <c r="B133" s="2"/>
      <c r="C133" s="23"/>
      <c r="D133" s="23"/>
      <c r="E133" s="23"/>
      <c r="F133" s="25"/>
    </row>
    <row r="134" spans="1:6" ht="12.75">
      <c r="A134" s="2"/>
      <c r="B134" s="2"/>
      <c r="C134" s="2"/>
      <c r="D134" s="2"/>
      <c r="E134" s="2"/>
      <c r="F134" s="25"/>
    </row>
    <row r="135" spans="1:6" ht="12.75">
      <c r="A135" s="2"/>
      <c r="B135" s="2"/>
      <c r="C135" s="2"/>
      <c r="D135" s="2"/>
      <c r="E135" s="2"/>
      <c r="F135" s="25"/>
    </row>
    <row r="136" spans="1:6" ht="12.75">
      <c r="A136" s="2"/>
      <c r="B136" s="2"/>
      <c r="C136" s="2"/>
      <c r="D136" s="2"/>
      <c r="E136" s="2"/>
      <c r="F136" s="25"/>
    </row>
    <row r="137" spans="1:6" ht="12.75">
      <c r="A137" s="52"/>
      <c r="B137" s="52"/>
      <c r="C137" s="52"/>
      <c r="D137" s="52"/>
      <c r="E137" s="52"/>
      <c r="F137" s="25"/>
    </row>
    <row r="138" spans="1:6" ht="12.75">
      <c r="A138" s="52"/>
      <c r="B138" s="52"/>
      <c r="C138" s="52"/>
      <c r="D138" s="52"/>
      <c r="E138" s="52"/>
      <c r="F138" s="25"/>
    </row>
    <row r="139" spans="1:5" ht="12.75">
      <c r="A139" s="52"/>
      <c r="B139" s="52"/>
      <c r="C139" s="52"/>
      <c r="D139" s="52"/>
      <c r="E139" s="52"/>
    </row>
    <row r="140" spans="1:5" ht="12.75">
      <c r="A140" s="52"/>
      <c r="B140" s="52"/>
      <c r="C140" s="52"/>
      <c r="D140" s="52"/>
      <c r="E140" s="52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</sheetData>
  <mergeCells count="4">
    <mergeCell ref="A43:F43"/>
    <mergeCell ref="A3:F3"/>
    <mergeCell ref="A73:F73"/>
    <mergeCell ref="A100:F100"/>
  </mergeCells>
  <printOptions horizontalCentered="1" verticalCentered="1"/>
  <pageMargins left="0.7874015748031497" right="0.7874015748031497" top="0.77" bottom="0.33" header="0.25" footer="0.16"/>
  <pageSetup blackAndWhite="1" horizontalDpi="300" verticalDpi="300" orientation="portrait" paperSize="9" scale="77" r:id="rId1"/>
  <headerFooter alignWithMargins="0">
    <oddHeader>&amp;L&amp;"Times New Roman CE,Normál"Kaposvár Megyei Jogú Város 
Polgármesteri Hivatala&amp;C&amp;"Times New Roman CE,Normál"&amp;P/&amp;N
Bevételek és kiadások
pénzforgalmi mérlege
2006.05.31.&amp;R&amp;"Times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Balogh Réka</cp:lastModifiedBy>
  <cp:lastPrinted>2006-06-20T14:38:30Z</cp:lastPrinted>
  <dcterms:created xsi:type="dcterms:W3CDTF">2000-08-08T13:42:31Z</dcterms:created>
  <dcterms:modified xsi:type="dcterms:W3CDTF">2006-06-26T11:52:41Z</dcterms:modified>
  <cp:category/>
  <cp:version/>
  <cp:contentType/>
  <cp:contentStatus/>
</cp:coreProperties>
</file>