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.sz. táblázat" sheetId="1" r:id="rId1"/>
    <sheet name="2.sz.táblázat" sheetId="2" r:id="rId2"/>
    <sheet name="3.sz.táblázat" sheetId="3" r:id="rId3"/>
    <sheet name="4.sz.táblázat" sheetId="4" r:id="rId4"/>
    <sheet name="5.sz.táblázat" sheetId="5" r:id="rId5"/>
    <sheet name="6.sz.táblázat" sheetId="6" r:id="rId6"/>
  </sheets>
  <definedNames>
    <definedName name="_xlnm.Print_Area" localSheetId="2">'3.sz.táblázat'!$A$1:$Y$36</definedName>
  </definedNames>
  <calcPr fullCalcOnLoad="1"/>
</workbook>
</file>

<file path=xl/sharedStrings.xml><?xml version="1.0" encoding="utf-8"?>
<sst xmlns="http://schemas.openxmlformats.org/spreadsheetml/2006/main" count="468" uniqueCount="226">
  <si>
    <t>Intézmények</t>
  </si>
  <si>
    <t>Zeneiskola</t>
  </si>
  <si>
    <t>Táncsics M. Gimnázium</t>
  </si>
  <si>
    <t>Munkácsy M.Gimnázium</t>
  </si>
  <si>
    <t>Élelmiszerip.Szakképző I.</t>
  </si>
  <si>
    <t>Közgazdasági Szakképző</t>
  </si>
  <si>
    <t>Kereskedelmi Szakképző I.</t>
  </si>
  <si>
    <t>Építőipari Szakképző I.</t>
  </si>
  <si>
    <t>Iparművészeti Szakképző I.</t>
  </si>
  <si>
    <t>Közlekedési Szakképző I.</t>
  </si>
  <si>
    <t>Egészségügyi Szakképző I.</t>
  </si>
  <si>
    <t>Fajl.összeg</t>
  </si>
  <si>
    <t>E.Műszaki Középiskola és Koll.</t>
  </si>
  <si>
    <t>Bárczi G.Iskola és Kollégium</t>
  </si>
  <si>
    <t>Klebelsberg Középisk,Kollégium</t>
  </si>
  <si>
    <t>Összesen</t>
  </si>
  <si>
    <t>eFt</t>
  </si>
  <si>
    <t>Összesen:</t>
  </si>
  <si>
    <t>2005/2006</t>
  </si>
  <si>
    <t>(8/12)</t>
  </si>
  <si>
    <t>(4/12)</t>
  </si>
  <si>
    <t>átlag</t>
  </si>
  <si>
    <t>Kerek</t>
  </si>
  <si>
    <t>1 § (2 ) bekezdés</t>
  </si>
  <si>
    <t>b.)</t>
  </si>
  <si>
    <t>c.)</t>
  </si>
  <si>
    <t>5 - 8 évfolyam (norm.) ; 6.o.gimn.(7-8 évf.)</t>
  </si>
  <si>
    <t>9-13 .évfolyam</t>
  </si>
  <si>
    <t>cb.)</t>
  </si>
  <si>
    <t>párhuzamos oktatás</t>
  </si>
  <si>
    <t>felzárkóztató okt.</t>
  </si>
  <si>
    <t>Arany j.Tehets.Gond.Pr.</t>
  </si>
  <si>
    <t>a.)</t>
  </si>
  <si>
    <t>aa.)</t>
  </si>
  <si>
    <t>visszahelyezett tanuló</t>
  </si>
  <si>
    <t>d.)</t>
  </si>
  <si>
    <t>1 § (3 ) bekezdés</t>
  </si>
  <si>
    <t>2350 Ft/átl.fő</t>
  </si>
  <si>
    <t>1400 Ft/átl. fő</t>
  </si>
  <si>
    <t>iskola 5- 8 évfolyam (norm.)</t>
  </si>
  <si>
    <t>iskola 1-4 évfolyam (norm.)</t>
  </si>
  <si>
    <t>ba.)</t>
  </si>
  <si>
    <t>6 o.gimn.(7-8 évf.) (norm )</t>
  </si>
  <si>
    <t>9 - 13 évfolyam (norm.)</t>
  </si>
  <si>
    <t>párhuzamos képzés</t>
  </si>
  <si>
    <t>felzárkóztatás</t>
  </si>
  <si>
    <t>Alapfokú művészeti okt. zenei ágon</t>
  </si>
  <si>
    <t>Alapfokú művészeti okt. képző-tánc  ágon</t>
  </si>
  <si>
    <t>1 § (4 ) bekezdés</t>
  </si>
  <si>
    <t>1200 Ft/átl.fő</t>
  </si>
  <si>
    <t>óvodai nevelés (norm.)</t>
  </si>
  <si>
    <t>1 § (5 ) bekezdés</t>
  </si>
  <si>
    <t>600 Ft/átl.fő</t>
  </si>
  <si>
    <t>9-13 évfolyam (norm )</t>
  </si>
  <si>
    <t>iskolai szakképzés elmélet</t>
  </si>
  <si>
    <t>ált.iskola 1 -8 évf.;6.o.gimn.;középiskola</t>
  </si>
  <si>
    <t>speciális szakiskola;szakiskola norm.</t>
  </si>
  <si>
    <t>2006/2007</t>
  </si>
  <si>
    <t>Átlag</t>
  </si>
  <si>
    <t>Bartók B. Ált.Isk.</t>
  </si>
  <si>
    <t>Berzsenyi D.Ált.Isk.</t>
  </si>
  <si>
    <t>Gárdonyi G.Ált.Isk.</t>
  </si>
  <si>
    <t>Honvéd u.Ált.Isk.</t>
  </si>
  <si>
    <t>Kinizsi ltp-i Ált.Isk.</t>
  </si>
  <si>
    <t>Kisfaludy Ált.Isk.</t>
  </si>
  <si>
    <t>Kodály Zoltán Ált.Isk.</t>
  </si>
  <si>
    <t>Németh I.Ált.Isk.</t>
  </si>
  <si>
    <t>Pécsi u. Ált.Isk.</t>
  </si>
  <si>
    <t>II Rákóczi F.Ált.isk.</t>
  </si>
  <si>
    <t>Toponári Ált.Isk.</t>
  </si>
  <si>
    <t>Zrínyi I.Ált.Isk.</t>
  </si>
  <si>
    <t>1§ (2) bek.</t>
  </si>
  <si>
    <t>Benedek E.Kaposfür.Ált.Isk.</t>
  </si>
  <si>
    <t>Intézmény</t>
  </si>
  <si>
    <t>összes</t>
  </si>
  <si>
    <t>átlag / fő</t>
  </si>
  <si>
    <t>kerek / fő</t>
  </si>
  <si>
    <t>Ft</t>
  </si>
  <si>
    <t>Fajlagos ö.</t>
  </si>
  <si>
    <t>2350 Ft/fő</t>
  </si>
  <si>
    <t>Öszesen</t>
  </si>
  <si>
    <t>5-8 o.6o.gi.</t>
  </si>
  <si>
    <t>9-13.évf.</t>
  </si>
  <si>
    <t>16. b)</t>
  </si>
  <si>
    <t>16.c)</t>
  </si>
  <si>
    <t>17.aa.)</t>
  </si>
  <si>
    <t>sajátos nev.gyerm.kollég.nevelése( 5-13 évf.)</t>
  </si>
  <si>
    <t>sajátos nev.gyerm.kollég.nevelése(1-13 évf.)</t>
  </si>
  <si>
    <t>sajátos nev.gyerm.kollég.nevelése (óvoda,iskola)</t>
  </si>
  <si>
    <t>kollégiumi,externátusi nevelés,ellátás(Arany J. nem!)</t>
  </si>
  <si>
    <t>Gyógyped.;iskola 5-13 évf.</t>
  </si>
  <si>
    <t>19.a.)</t>
  </si>
  <si>
    <t xml:space="preserve">Kollégium </t>
  </si>
  <si>
    <t>19.d.)</t>
  </si>
  <si>
    <t xml:space="preserve"> Sajátos koll.</t>
  </si>
  <si>
    <t>1§ (3) bek.</t>
  </si>
  <si>
    <t>1-4 évf.</t>
  </si>
  <si>
    <t>5-8 évf.</t>
  </si>
  <si>
    <t>6o.gi.</t>
  </si>
  <si>
    <t>9-13 évf.</t>
  </si>
  <si>
    <t>Megjegyzés: szakiskola 9-10 évf.;szakköz. 9-12 évf. és jogsz.szer.es.13 évf. !</t>
  </si>
  <si>
    <t>16 a)</t>
  </si>
  <si>
    <t>16 b.)</t>
  </si>
  <si>
    <t>ba)</t>
  </si>
  <si>
    <t>16 c.)</t>
  </si>
  <si>
    <r>
      <t xml:space="preserve">Toldi M. Ált.isk.és </t>
    </r>
    <r>
      <rPr>
        <b/>
        <sz val="8"/>
        <rFont val="Arial CE"/>
        <family val="0"/>
      </rPr>
      <t>Gimn</t>
    </r>
    <r>
      <rPr>
        <sz val="8"/>
        <rFont val="Arial CE"/>
        <family val="0"/>
      </rPr>
      <t>.</t>
    </r>
  </si>
  <si>
    <r>
      <t xml:space="preserve">cb.) </t>
    </r>
    <r>
      <rPr>
        <sz val="10"/>
        <rFont val="Arial CE"/>
        <family val="0"/>
      </rPr>
      <t xml:space="preserve"> párh.és felzárk.képzés</t>
    </r>
  </si>
  <si>
    <r>
      <t xml:space="preserve">Toldi M. Ált.isk.és </t>
    </r>
    <r>
      <rPr>
        <b/>
        <sz val="10"/>
        <rFont val="Arial CE"/>
        <family val="0"/>
      </rPr>
      <t>Gimn</t>
    </r>
    <r>
      <rPr>
        <sz val="10"/>
        <rFont val="Arial CE"/>
        <family val="0"/>
      </rPr>
      <t>.</t>
    </r>
  </si>
  <si>
    <t>felz.párh.</t>
  </si>
  <si>
    <t>1 § ( 3 ) bek.</t>
  </si>
  <si>
    <t>gypedel.</t>
  </si>
  <si>
    <t>1 - 13 évf.</t>
  </si>
  <si>
    <t>gyp.vi.hely.</t>
  </si>
  <si>
    <t xml:space="preserve">17 aa.)    </t>
  </si>
  <si>
    <t xml:space="preserve"> ab.)    </t>
  </si>
  <si>
    <t>18 a.);b.)</t>
  </si>
  <si>
    <t>zene;képzm.</t>
  </si>
  <si>
    <t>E.Á.VMK.Művészeti Iskola</t>
  </si>
  <si>
    <t>1.§ (3 ) bek.</t>
  </si>
  <si>
    <t xml:space="preserve">19 a); b) </t>
  </si>
  <si>
    <t>koll.nor.és saj.</t>
  </si>
  <si>
    <t>1 § összesen</t>
  </si>
  <si>
    <t>(4/12</t>
  </si>
  <si>
    <t>Létszám</t>
  </si>
  <si>
    <t>kerek</t>
  </si>
  <si>
    <t>fő</t>
  </si>
  <si>
    <t>1400 Ft/fő</t>
  </si>
  <si>
    <t>e Ft-ban</t>
  </si>
  <si>
    <t>Arany J.</t>
  </si>
  <si>
    <t>cb) Ar.J.</t>
  </si>
  <si>
    <t>Megnevezés</t>
  </si>
  <si>
    <t>1 § ( 4 ) bek.</t>
  </si>
  <si>
    <t>15.p.ov.nev.rész.gyerm.</t>
  </si>
  <si>
    <t>összes átl.</t>
  </si>
  <si>
    <t>Intézm.</t>
  </si>
  <si>
    <t>Béke u.51. Központi Óvoda</t>
  </si>
  <si>
    <t>Madár u.14.Központi Óvoda</t>
  </si>
  <si>
    <t>Petőfi S .Óvoda</t>
  </si>
  <si>
    <t>Rét u.1.Központi Óvoda</t>
  </si>
  <si>
    <t>Honvéd u.24/b.Központi Óvoda</t>
  </si>
  <si>
    <t>Arany J u. Óvoda</t>
  </si>
  <si>
    <t>Bajcsy Zs.20. Központi Óvoda</t>
  </si>
  <si>
    <t>Búzavirág u.19. Óvoda</t>
  </si>
  <si>
    <t>Festetics K.Óvoda(Toponári)</t>
  </si>
  <si>
    <t>Tar Csatár Központi Óvoda</t>
  </si>
  <si>
    <t>Temesvár u. Központi Óvoda</t>
  </si>
  <si>
    <t>Kaposszentjakabi Óvoda</t>
  </si>
  <si>
    <t>Nemzetőrsori Óvoda</t>
  </si>
  <si>
    <t>1200 Ft/fő</t>
  </si>
  <si>
    <t>e Ft</t>
  </si>
  <si>
    <t>Összeg</t>
  </si>
  <si>
    <t>16 a.)1 - 4 évfolyam</t>
  </si>
  <si>
    <t>1 § ( 5 ) bek.</t>
  </si>
  <si>
    <t>b.)  5 - 8 évfolyam</t>
  </si>
  <si>
    <t>ba.) 6.ogimn.</t>
  </si>
  <si>
    <t>ca.) 9-13 évf.</t>
  </si>
  <si>
    <t>cb.)párhuz.;felzárk.;A.J.teh.</t>
  </si>
  <si>
    <t>d.)szakképz. ( elmélet)</t>
  </si>
  <si>
    <t>1 § (5) bek.</t>
  </si>
  <si>
    <t>17 a.) gyógyped.ellát.</t>
  </si>
  <si>
    <t>1§ (5) bek.</t>
  </si>
  <si>
    <t>18 a.)Műv.okt.zeneiá.</t>
  </si>
  <si>
    <t>b.)egyéb :képző-tánc</t>
  </si>
  <si>
    <t>L.F.Zeneiskola</t>
  </si>
  <si>
    <t>E.Á.VMK.Művészeti skola</t>
  </si>
  <si>
    <t>19 a.)kollégium nor.</t>
  </si>
  <si>
    <t>d.)koll.sajátos</t>
  </si>
  <si>
    <t>( 8/12)</t>
  </si>
  <si>
    <t>Kererk</t>
  </si>
  <si>
    <t>600 Ft/fő</t>
  </si>
  <si>
    <t>1 § (2.) bek.2350Ft/fő</t>
  </si>
  <si>
    <t>átlag létsz.</t>
  </si>
  <si>
    <t>OM.</t>
  </si>
  <si>
    <t>azonosító</t>
  </si>
  <si>
    <t>1§(3) bek. 1400 Ft/fő</t>
  </si>
  <si>
    <t>1 § (4.)bek.1200 Ft/fő</t>
  </si>
  <si>
    <t>1 § (5.)bek.600 Ft/fő</t>
  </si>
  <si>
    <t>Összes</t>
  </si>
  <si>
    <t>Sor-</t>
  </si>
  <si>
    <t>szám</t>
  </si>
  <si>
    <t>Arany J.Teh.gond.</t>
  </si>
  <si>
    <t>szakisk.;szakközzépi.;szakképző isk.</t>
  </si>
  <si>
    <t>Gyógyped.nevel.okt.óvoda , iskola 1-8;középisk;</t>
  </si>
  <si>
    <t>Gyógyped.nevel.okt. , iskola 5-13 évf.</t>
  </si>
  <si>
    <t>Gyógyped.nevel.okt., iskola 1-13.évf.</t>
  </si>
  <si>
    <t>033743</t>
  </si>
  <si>
    <t>033755</t>
  </si>
  <si>
    <t>033759</t>
  </si>
  <si>
    <t>033760</t>
  </si>
  <si>
    <t>033751</t>
  </si>
  <si>
    <t>033741</t>
  </si>
  <si>
    <t>033742</t>
  </si>
  <si>
    <t>033744</t>
  </si>
  <si>
    <t>033765</t>
  </si>
  <si>
    <t>033746</t>
  </si>
  <si>
    <t>033764</t>
  </si>
  <si>
    <t>033769</t>
  </si>
  <si>
    <t>033757</t>
  </si>
  <si>
    <t>033964</t>
  </si>
  <si>
    <t>033965</t>
  </si>
  <si>
    <t>033978</t>
  </si>
  <si>
    <t>033970</t>
  </si>
  <si>
    <t>033984</t>
  </si>
  <si>
    <t>033968</t>
  </si>
  <si>
    <t>033969</t>
  </si>
  <si>
    <t>033966</t>
  </si>
  <si>
    <t>033967</t>
  </si>
  <si>
    <t>033975</t>
  </si>
  <si>
    <t>033972</t>
  </si>
  <si>
    <t>033974</t>
  </si>
  <si>
    <t>033973</t>
  </si>
  <si>
    <t>033976</t>
  </si>
  <si>
    <t>038551</t>
  </si>
  <si>
    <t>034141</t>
  </si>
  <si>
    <t>034148</t>
  </si>
  <si>
    <t>034177</t>
  </si>
  <si>
    <t>034178</t>
  </si>
  <si>
    <t>034170</t>
  </si>
  <si>
    <t>034168</t>
  </si>
  <si>
    <t>034173</t>
  </si>
  <si>
    <t>034183</t>
  </si>
  <si>
    <t>034164</t>
  </si>
  <si>
    <t>034167</t>
  </si>
  <si>
    <t>040652</t>
  </si>
  <si>
    <t>040062</t>
  </si>
  <si>
    <t>040413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</si>
</sst>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.00\ &quot;Ft&quot;"/>
    <numFmt numFmtId="166" formatCode="&quot;H-&quot;0000"/>
    <numFmt numFmtId="167" formatCode="[$-40E]yyyy\.\ mmmm\ d\."/>
  </numFmts>
  <fonts count="4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5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9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2" fontId="0" fillId="0" borderId="7" xfId="0" applyNumberFormat="1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2" fontId="0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5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1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23" xfId="0" applyBorder="1" applyAlignment="1">
      <alignment/>
    </xf>
    <xf numFmtId="16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3" fontId="0" fillId="0" borderId="24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6" xfId="0" applyFill="1" applyBorder="1" applyAlignment="1">
      <alignment horizontal="center"/>
    </xf>
    <xf numFmtId="3" fontId="0" fillId="0" borderId="6" xfId="0" applyNumberFormat="1" applyFill="1" applyBorder="1" applyAlignment="1">
      <alignment/>
    </xf>
    <xf numFmtId="3" fontId="0" fillId="0" borderId="2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22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0" fontId="3" fillId="0" borderId="1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1" xfId="0" applyFill="1" applyBorder="1" applyAlignment="1">
      <alignment/>
    </xf>
    <xf numFmtId="0" fontId="3" fillId="3" borderId="6" xfId="0" applyFont="1" applyFill="1" applyBorder="1" applyAlignment="1">
      <alignment/>
    </xf>
    <xf numFmtId="49" fontId="0" fillId="0" borderId="24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3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2" max="2" width="28.625" style="0" customWidth="1"/>
    <col min="3" max="3" width="11.25390625" style="0" customWidth="1"/>
    <col min="4" max="4" width="11.125" style="0" customWidth="1"/>
    <col min="5" max="5" width="11.75390625" style="0" customWidth="1"/>
    <col min="6" max="6" width="11.00390625" style="0" customWidth="1"/>
    <col min="7" max="7" width="10.75390625" style="0" customWidth="1"/>
    <col min="8" max="8" width="11.125" style="0" customWidth="1"/>
    <col min="9" max="9" width="10.125" style="0" customWidth="1"/>
    <col min="10" max="10" width="11.125" style="0" customWidth="1"/>
    <col min="11" max="11" width="10.125" style="0" customWidth="1"/>
    <col min="12" max="12" width="12.625" style="0" customWidth="1"/>
  </cols>
  <sheetData>
    <row r="1" spans="1:12" ht="13.5" thickBot="1">
      <c r="A1" s="61" t="s">
        <v>178</v>
      </c>
      <c r="B1" s="61"/>
      <c r="C1" s="110" t="s">
        <v>134</v>
      </c>
      <c r="D1" s="142" t="s">
        <v>170</v>
      </c>
      <c r="E1" s="143"/>
      <c r="F1" s="142" t="s">
        <v>174</v>
      </c>
      <c r="G1" s="143"/>
      <c r="H1" s="142" t="s">
        <v>175</v>
      </c>
      <c r="I1" s="143"/>
      <c r="J1" s="142" t="s">
        <v>176</v>
      </c>
      <c r="K1" s="143"/>
      <c r="L1" s="131" t="s">
        <v>177</v>
      </c>
    </row>
    <row r="2" spans="1:12" ht="12.75">
      <c r="A2" s="89" t="s">
        <v>179</v>
      </c>
      <c r="B2" s="25" t="s">
        <v>130</v>
      </c>
      <c r="C2" s="25" t="s">
        <v>172</v>
      </c>
      <c r="D2" s="61" t="s">
        <v>171</v>
      </c>
      <c r="E2" s="61"/>
      <c r="F2" s="110" t="s">
        <v>171</v>
      </c>
      <c r="G2" s="61"/>
      <c r="H2" s="110" t="s">
        <v>171</v>
      </c>
      <c r="I2" s="61"/>
      <c r="J2" s="110" t="s">
        <v>171</v>
      </c>
      <c r="K2" s="61"/>
      <c r="L2" s="25"/>
    </row>
    <row r="3" spans="1:12" ht="13.5" thickBot="1">
      <c r="A3" s="124"/>
      <c r="B3" s="33"/>
      <c r="C3" s="19" t="s">
        <v>173</v>
      </c>
      <c r="D3" s="91" t="s">
        <v>125</v>
      </c>
      <c r="E3" s="91" t="s">
        <v>77</v>
      </c>
      <c r="F3" s="113" t="s">
        <v>125</v>
      </c>
      <c r="G3" s="113" t="s">
        <v>77</v>
      </c>
      <c r="H3" s="113" t="s">
        <v>125</v>
      </c>
      <c r="I3" s="113" t="s">
        <v>77</v>
      </c>
      <c r="J3" s="113" t="s">
        <v>125</v>
      </c>
      <c r="K3" s="113" t="s">
        <v>77</v>
      </c>
      <c r="L3" s="98" t="s">
        <v>77</v>
      </c>
    </row>
    <row r="4" spans="1:12" ht="12.75">
      <c r="A4" s="133">
        <v>1</v>
      </c>
      <c r="B4" s="92" t="s">
        <v>135</v>
      </c>
      <c r="C4" s="138" t="s">
        <v>185</v>
      </c>
      <c r="D4" s="92"/>
      <c r="E4" s="92"/>
      <c r="F4" s="92"/>
      <c r="G4" s="92"/>
      <c r="H4" s="99">
        <v>147</v>
      </c>
      <c r="I4" s="115">
        <f>H4*1200</f>
        <v>176400</v>
      </c>
      <c r="J4" s="99">
        <v>3</v>
      </c>
      <c r="K4" s="115">
        <f>J4*600</f>
        <v>1800</v>
      </c>
      <c r="L4" s="107">
        <f>E4+G4+I4+K4</f>
        <v>178200</v>
      </c>
    </row>
    <row r="5" spans="1:12" ht="12.75">
      <c r="A5" s="134">
        <v>2</v>
      </c>
      <c r="B5" s="93" t="s">
        <v>136</v>
      </c>
      <c r="C5" s="139" t="s">
        <v>186</v>
      </c>
      <c r="D5" s="93"/>
      <c r="E5" s="93"/>
      <c r="F5" s="93"/>
      <c r="G5" s="93"/>
      <c r="H5" s="42">
        <v>191</v>
      </c>
      <c r="I5" s="116">
        <f aca="true" t="shared" si="0" ref="I5:I16">H5*1200</f>
        <v>229200</v>
      </c>
      <c r="J5" s="42"/>
      <c r="K5" s="116">
        <f aca="true" t="shared" si="1" ref="K5:K44">J5*600</f>
        <v>0</v>
      </c>
      <c r="L5" s="44">
        <f aca="true" t="shared" si="2" ref="L5:L44">E5+G5+I5+K5</f>
        <v>229200</v>
      </c>
    </row>
    <row r="6" spans="1:12" ht="12.75">
      <c r="A6" s="134">
        <v>3</v>
      </c>
      <c r="B6" s="93" t="s">
        <v>137</v>
      </c>
      <c r="C6" s="139" t="s">
        <v>187</v>
      </c>
      <c r="D6" s="93"/>
      <c r="E6" s="93"/>
      <c r="F6" s="93"/>
      <c r="G6" s="93"/>
      <c r="H6" s="42">
        <v>196</v>
      </c>
      <c r="I6" s="116">
        <f t="shared" si="0"/>
        <v>235200</v>
      </c>
      <c r="J6" s="42"/>
      <c r="K6" s="116">
        <f t="shared" si="1"/>
        <v>0</v>
      </c>
      <c r="L6" s="44">
        <f t="shared" si="2"/>
        <v>235200</v>
      </c>
    </row>
    <row r="7" spans="1:12" ht="12.75">
      <c r="A7" s="134">
        <v>4</v>
      </c>
      <c r="B7" s="93" t="s">
        <v>138</v>
      </c>
      <c r="C7" s="139" t="s">
        <v>188</v>
      </c>
      <c r="D7" s="93"/>
      <c r="E7" s="93"/>
      <c r="F7" s="93"/>
      <c r="G7" s="93"/>
      <c r="H7" s="42">
        <v>154</v>
      </c>
      <c r="I7" s="116">
        <f t="shared" si="0"/>
        <v>184800</v>
      </c>
      <c r="J7" s="42"/>
      <c r="K7" s="116">
        <f t="shared" si="1"/>
        <v>0</v>
      </c>
      <c r="L7" s="44">
        <f t="shared" si="2"/>
        <v>184800</v>
      </c>
    </row>
    <row r="8" spans="1:12" ht="12.75">
      <c r="A8" s="134">
        <v>5</v>
      </c>
      <c r="B8" s="93" t="s">
        <v>139</v>
      </c>
      <c r="C8" s="139" t="s">
        <v>189</v>
      </c>
      <c r="D8" s="93"/>
      <c r="E8" s="93"/>
      <c r="F8" s="93"/>
      <c r="G8" s="93"/>
      <c r="H8" s="42">
        <v>184</v>
      </c>
      <c r="I8" s="116">
        <f t="shared" si="0"/>
        <v>220800</v>
      </c>
      <c r="J8" s="42"/>
      <c r="K8" s="116">
        <f t="shared" si="1"/>
        <v>0</v>
      </c>
      <c r="L8" s="44">
        <f t="shared" si="2"/>
        <v>220800</v>
      </c>
    </row>
    <row r="9" spans="1:12" ht="12.75">
      <c r="A9" s="134">
        <v>6</v>
      </c>
      <c r="B9" s="93" t="s">
        <v>140</v>
      </c>
      <c r="C9" s="139" t="s">
        <v>190</v>
      </c>
      <c r="D9" s="93"/>
      <c r="E9" s="93"/>
      <c r="F9" s="93"/>
      <c r="G9" s="93"/>
      <c r="H9" s="42">
        <v>147</v>
      </c>
      <c r="I9" s="116">
        <f t="shared" si="0"/>
        <v>176400</v>
      </c>
      <c r="J9" s="42"/>
      <c r="K9" s="116">
        <f t="shared" si="1"/>
        <v>0</v>
      </c>
      <c r="L9" s="44">
        <f t="shared" si="2"/>
        <v>176400</v>
      </c>
    </row>
    <row r="10" spans="1:12" ht="12.75">
      <c r="A10" s="134">
        <v>7</v>
      </c>
      <c r="B10" s="93" t="s">
        <v>141</v>
      </c>
      <c r="C10" s="139" t="s">
        <v>191</v>
      </c>
      <c r="D10" s="93"/>
      <c r="E10" s="93"/>
      <c r="F10" s="93"/>
      <c r="G10" s="93"/>
      <c r="H10" s="42">
        <v>193</v>
      </c>
      <c r="I10" s="116">
        <f t="shared" si="0"/>
        <v>231600</v>
      </c>
      <c r="J10" s="42"/>
      <c r="K10" s="116">
        <f t="shared" si="1"/>
        <v>0</v>
      </c>
      <c r="L10" s="44">
        <f t="shared" si="2"/>
        <v>231600</v>
      </c>
    </row>
    <row r="11" spans="1:12" ht="12.75">
      <c r="A11" s="134">
        <v>8</v>
      </c>
      <c r="B11" s="93" t="s">
        <v>142</v>
      </c>
      <c r="C11" s="139" t="s">
        <v>192</v>
      </c>
      <c r="D11" s="93"/>
      <c r="E11" s="93"/>
      <c r="F11" s="93"/>
      <c r="G11" s="93"/>
      <c r="H11" s="42">
        <v>138</v>
      </c>
      <c r="I11" s="116">
        <f t="shared" si="0"/>
        <v>165600</v>
      </c>
      <c r="J11" s="42"/>
      <c r="K11" s="116">
        <f t="shared" si="1"/>
        <v>0</v>
      </c>
      <c r="L11" s="44">
        <f t="shared" si="2"/>
        <v>165600</v>
      </c>
    </row>
    <row r="12" spans="1:12" ht="12.75">
      <c r="A12" s="134">
        <v>9</v>
      </c>
      <c r="B12" s="93" t="s">
        <v>143</v>
      </c>
      <c r="C12" s="139" t="s">
        <v>193</v>
      </c>
      <c r="D12" s="93"/>
      <c r="E12" s="93"/>
      <c r="F12" s="93"/>
      <c r="G12" s="93"/>
      <c r="H12" s="42">
        <v>142</v>
      </c>
      <c r="I12" s="116">
        <f t="shared" si="0"/>
        <v>170400</v>
      </c>
      <c r="J12" s="42">
        <v>1</v>
      </c>
      <c r="K12" s="116">
        <f t="shared" si="1"/>
        <v>600</v>
      </c>
      <c r="L12" s="44">
        <f t="shared" si="2"/>
        <v>171000</v>
      </c>
    </row>
    <row r="13" spans="1:12" ht="12.75">
      <c r="A13" s="134">
        <v>10</v>
      </c>
      <c r="B13" s="93" t="s">
        <v>144</v>
      </c>
      <c r="C13" s="139" t="s">
        <v>194</v>
      </c>
      <c r="D13" s="93"/>
      <c r="E13" s="93"/>
      <c r="F13" s="93"/>
      <c r="G13" s="93"/>
      <c r="H13" s="42">
        <v>198</v>
      </c>
      <c r="I13" s="116">
        <f t="shared" si="0"/>
        <v>237600</v>
      </c>
      <c r="J13" s="42"/>
      <c r="K13" s="116">
        <f t="shared" si="1"/>
        <v>0</v>
      </c>
      <c r="L13" s="44">
        <f t="shared" si="2"/>
        <v>237600</v>
      </c>
    </row>
    <row r="14" spans="1:12" ht="12.75">
      <c r="A14" s="134">
        <v>11</v>
      </c>
      <c r="B14" s="93" t="s">
        <v>145</v>
      </c>
      <c r="C14" s="139" t="s">
        <v>195</v>
      </c>
      <c r="D14" s="93"/>
      <c r="E14" s="93"/>
      <c r="F14" s="93"/>
      <c r="G14" s="93"/>
      <c r="H14" s="42">
        <v>211</v>
      </c>
      <c r="I14" s="116">
        <f t="shared" si="0"/>
        <v>253200</v>
      </c>
      <c r="J14" s="42">
        <v>5</v>
      </c>
      <c r="K14" s="116">
        <f t="shared" si="1"/>
        <v>3000</v>
      </c>
      <c r="L14" s="44">
        <f t="shared" si="2"/>
        <v>256200</v>
      </c>
    </row>
    <row r="15" spans="1:12" ht="12.75">
      <c r="A15" s="134">
        <v>12</v>
      </c>
      <c r="B15" s="93" t="s">
        <v>146</v>
      </c>
      <c r="C15" s="139" t="s">
        <v>196</v>
      </c>
      <c r="D15" s="93"/>
      <c r="E15" s="93"/>
      <c r="F15" s="93"/>
      <c r="G15" s="93"/>
      <c r="H15" s="42">
        <v>75</v>
      </c>
      <c r="I15" s="116">
        <f t="shared" si="0"/>
        <v>90000</v>
      </c>
      <c r="J15" s="42"/>
      <c r="K15" s="116">
        <f t="shared" si="1"/>
        <v>0</v>
      </c>
      <c r="L15" s="44">
        <f t="shared" si="2"/>
        <v>90000</v>
      </c>
    </row>
    <row r="16" spans="1:12" ht="12.75">
      <c r="A16" s="134">
        <v>13</v>
      </c>
      <c r="B16" s="93" t="s">
        <v>147</v>
      </c>
      <c r="C16" s="139" t="s">
        <v>197</v>
      </c>
      <c r="D16" s="93"/>
      <c r="E16" s="93"/>
      <c r="F16" s="93"/>
      <c r="G16" s="93"/>
      <c r="H16" s="42">
        <v>195</v>
      </c>
      <c r="I16" s="116">
        <f t="shared" si="0"/>
        <v>234000</v>
      </c>
      <c r="J16" s="42"/>
      <c r="K16" s="116">
        <f t="shared" si="1"/>
        <v>0</v>
      </c>
      <c r="L16" s="44">
        <f t="shared" si="2"/>
        <v>234000</v>
      </c>
    </row>
    <row r="17" spans="1:12" ht="12.75">
      <c r="A17" s="134">
        <v>14</v>
      </c>
      <c r="B17" s="37" t="s">
        <v>59</v>
      </c>
      <c r="C17" s="140" t="s">
        <v>198</v>
      </c>
      <c r="D17" s="42">
        <v>160</v>
      </c>
      <c r="E17" s="43">
        <f aca="true" t="shared" si="3" ref="E17:E42">D17*2350</f>
        <v>376000</v>
      </c>
      <c r="F17" s="42">
        <v>286</v>
      </c>
      <c r="G17" s="104">
        <f>F17*1400</f>
        <v>400400</v>
      </c>
      <c r="H17" s="93"/>
      <c r="I17" s="93"/>
      <c r="J17" s="42">
        <v>286</v>
      </c>
      <c r="K17" s="116">
        <f t="shared" si="1"/>
        <v>171600</v>
      </c>
      <c r="L17" s="44">
        <f t="shared" si="2"/>
        <v>948000</v>
      </c>
    </row>
    <row r="18" spans="1:12" ht="12.75">
      <c r="A18" s="134">
        <v>15</v>
      </c>
      <c r="B18" s="38" t="s">
        <v>60</v>
      </c>
      <c r="C18" s="140" t="s">
        <v>199</v>
      </c>
      <c r="D18" s="42">
        <v>183</v>
      </c>
      <c r="E18" s="43">
        <f t="shared" si="3"/>
        <v>430050</v>
      </c>
      <c r="F18" s="42">
        <v>405</v>
      </c>
      <c r="G18" s="104">
        <f aca="true" t="shared" si="4" ref="G18:G44">F18*1400</f>
        <v>567000</v>
      </c>
      <c r="H18" s="93"/>
      <c r="I18" s="93"/>
      <c r="J18" s="42">
        <v>405</v>
      </c>
      <c r="K18" s="116">
        <f t="shared" si="1"/>
        <v>243000</v>
      </c>
      <c r="L18" s="44">
        <f t="shared" si="2"/>
        <v>1240050</v>
      </c>
    </row>
    <row r="19" spans="1:12" ht="12.75">
      <c r="A19" s="134">
        <v>16</v>
      </c>
      <c r="B19" s="38" t="s">
        <v>61</v>
      </c>
      <c r="C19" s="140" t="s">
        <v>200</v>
      </c>
      <c r="D19" s="42">
        <v>208</v>
      </c>
      <c r="E19" s="43">
        <f t="shared" si="3"/>
        <v>488800</v>
      </c>
      <c r="F19" s="42">
        <v>382</v>
      </c>
      <c r="G19" s="104">
        <f t="shared" si="4"/>
        <v>534800</v>
      </c>
      <c r="H19" s="93"/>
      <c r="I19" s="93"/>
      <c r="J19" s="42">
        <v>382</v>
      </c>
      <c r="K19" s="116">
        <f t="shared" si="1"/>
        <v>229200</v>
      </c>
      <c r="L19" s="44">
        <f t="shared" si="2"/>
        <v>1252800</v>
      </c>
    </row>
    <row r="20" spans="1:12" ht="12.75">
      <c r="A20" s="134">
        <v>17</v>
      </c>
      <c r="B20" s="38" t="s">
        <v>62</v>
      </c>
      <c r="C20" s="140" t="s">
        <v>201</v>
      </c>
      <c r="D20" s="42">
        <v>218</v>
      </c>
      <c r="E20" s="43">
        <f t="shared" si="3"/>
        <v>512300</v>
      </c>
      <c r="F20" s="42">
        <v>409</v>
      </c>
      <c r="G20" s="104">
        <f t="shared" si="4"/>
        <v>572600</v>
      </c>
      <c r="H20" s="93"/>
      <c r="I20" s="93"/>
      <c r="J20" s="42">
        <v>409</v>
      </c>
      <c r="K20" s="116">
        <f t="shared" si="1"/>
        <v>245400</v>
      </c>
      <c r="L20" s="44">
        <f t="shared" si="2"/>
        <v>1330300</v>
      </c>
    </row>
    <row r="21" spans="1:12" ht="12.75">
      <c r="A21" s="134">
        <v>18</v>
      </c>
      <c r="B21" s="38" t="s">
        <v>72</v>
      </c>
      <c r="C21" s="140" t="s">
        <v>202</v>
      </c>
      <c r="D21" s="42"/>
      <c r="E21" s="43">
        <f t="shared" si="3"/>
        <v>0</v>
      </c>
      <c r="F21" s="42">
        <v>74</v>
      </c>
      <c r="G21" s="104">
        <f t="shared" si="4"/>
        <v>103600</v>
      </c>
      <c r="H21" s="93"/>
      <c r="I21" s="93"/>
      <c r="J21" s="42">
        <v>74</v>
      </c>
      <c r="K21" s="116">
        <f t="shared" si="1"/>
        <v>44400</v>
      </c>
      <c r="L21" s="44">
        <f t="shared" si="2"/>
        <v>148000</v>
      </c>
    </row>
    <row r="22" spans="1:12" ht="12.75">
      <c r="A22" s="134">
        <v>19</v>
      </c>
      <c r="B22" s="38" t="s">
        <v>63</v>
      </c>
      <c r="C22" s="140" t="s">
        <v>203</v>
      </c>
      <c r="D22" s="42">
        <v>241</v>
      </c>
      <c r="E22" s="43">
        <f t="shared" si="3"/>
        <v>566350</v>
      </c>
      <c r="F22" s="42">
        <v>388</v>
      </c>
      <c r="G22" s="104">
        <f t="shared" si="4"/>
        <v>543200</v>
      </c>
      <c r="H22" s="93"/>
      <c r="I22" s="93"/>
      <c r="J22" s="42">
        <v>388</v>
      </c>
      <c r="K22" s="116">
        <f t="shared" si="1"/>
        <v>232800</v>
      </c>
      <c r="L22" s="44">
        <f t="shared" si="2"/>
        <v>1342350</v>
      </c>
    </row>
    <row r="23" spans="1:12" ht="12.75">
      <c r="A23" s="134">
        <v>20</v>
      </c>
      <c r="B23" s="38" t="s">
        <v>64</v>
      </c>
      <c r="C23" s="140" t="s">
        <v>204</v>
      </c>
      <c r="D23" s="42">
        <v>228</v>
      </c>
      <c r="E23" s="43">
        <f t="shared" si="3"/>
        <v>535800</v>
      </c>
      <c r="F23" s="42">
        <v>412</v>
      </c>
      <c r="G23" s="104">
        <f t="shared" si="4"/>
        <v>576800</v>
      </c>
      <c r="H23" s="93"/>
      <c r="I23" s="93"/>
      <c r="J23" s="42">
        <v>412</v>
      </c>
      <c r="K23" s="116">
        <f t="shared" si="1"/>
        <v>247200</v>
      </c>
      <c r="L23" s="44">
        <f t="shared" si="2"/>
        <v>1359800</v>
      </c>
    </row>
    <row r="24" spans="1:12" ht="12.75">
      <c r="A24" s="134">
        <v>21</v>
      </c>
      <c r="B24" s="38" t="s">
        <v>65</v>
      </c>
      <c r="C24" s="140" t="s">
        <v>205</v>
      </c>
      <c r="D24" s="42">
        <v>318</v>
      </c>
      <c r="E24" s="43">
        <f t="shared" si="3"/>
        <v>747300</v>
      </c>
      <c r="F24" s="42">
        <v>638</v>
      </c>
      <c r="G24" s="104">
        <f t="shared" si="4"/>
        <v>893200</v>
      </c>
      <c r="H24" s="93"/>
      <c r="I24" s="93"/>
      <c r="J24" s="42">
        <v>638</v>
      </c>
      <c r="K24" s="116">
        <f t="shared" si="1"/>
        <v>382800</v>
      </c>
      <c r="L24" s="44">
        <f t="shared" si="2"/>
        <v>2023300</v>
      </c>
    </row>
    <row r="25" spans="1:12" ht="12.75">
      <c r="A25" s="134">
        <v>22</v>
      </c>
      <c r="B25" s="38" t="s">
        <v>66</v>
      </c>
      <c r="C25" s="140" t="s">
        <v>206</v>
      </c>
      <c r="D25" s="42">
        <v>177</v>
      </c>
      <c r="E25" s="43">
        <f t="shared" si="3"/>
        <v>415950</v>
      </c>
      <c r="F25" s="42">
        <v>283</v>
      </c>
      <c r="G25" s="104">
        <f t="shared" si="4"/>
        <v>396200</v>
      </c>
      <c r="H25" s="93"/>
      <c r="I25" s="93"/>
      <c r="J25" s="42">
        <v>283</v>
      </c>
      <c r="K25" s="116">
        <f t="shared" si="1"/>
        <v>169800</v>
      </c>
      <c r="L25" s="44">
        <f t="shared" si="2"/>
        <v>981950</v>
      </c>
    </row>
    <row r="26" spans="1:12" ht="12.75">
      <c r="A26" s="134">
        <v>23</v>
      </c>
      <c r="B26" s="38" t="s">
        <v>67</v>
      </c>
      <c r="C26" s="140" t="s">
        <v>207</v>
      </c>
      <c r="D26" s="42">
        <v>72</v>
      </c>
      <c r="E26" s="43">
        <f t="shared" si="3"/>
        <v>169200</v>
      </c>
      <c r="F26" s="42">
        <v>162</v>
      </c>
      <c r="G26" s="104">
        <f t="shared" si="4"/>
        <v>226800</v>
      </c>
      <c r="H26" s="93"/>
      <c r="I26" s="93"/>
      <c r="J26" s="42">
        <v>162</v>
      </c>
      <c r="K26" s="116">
        <f t="shared" si="1"/>
        <v>97200</v>
      </c>
      <c r="L26" s="44">
        <f t="shared" si="2"/>
        <v>493200</v>
      </c>
    </row>
    <row r="27" spans="1:12" ht="12.75">
      <c r="A27" s="134">
        <v>24</v>
      </c>
      <c r="B27" s="38" t="s">
        <v>68</v>
      </c>
      <c r="C27" s="140" t="s">
        <v>208</v>
      </c>
      <c r="D27" s="42">
        <v>202</v>
      </c>
      <c r="E27" s="43">
        <f t="shared" si="3"/>
        <v>474700</v>
      </c>
      <c r="F27" s="42">
        <v>367</v>
      </c>
      <c r="G27" s="104">
        <f t="shared" si="4"/>
        <v>513800</v>
      </c>
      <c r="H27" s="93"/>
      <c r="I27" s="93"/>
      <c r="J27" s="42">
        <v>367</v>
      </c>
      <c r="K27" s="116">
        <f t="shared" si="1"/>
        <v>220200</v>
      </c>
      <c r="L27" s="44">
        <f t="shared" si="2"/>
        <v>1208700</v>
      </c>
    </row>
    <row r="28" spans="1:12" ht="12.75">
      <c r="A28" s="134">
        <v>25</v>
      </c>
      <c r="B28" s="38" t="s">
        <v>107</v>
      </c>
      <c r="C28" s="140" t="s">
        <v>209</v>
      </c>
      <c r="D28" s="42">
        <v>483</v>
      </c>
      <c r="E28" s="43">
        <f t="shared" si="3"/>
        <v>1135050</v>
      </c>
      <c r="F28" s="42">
        <v>683</v>
      </c>
      <c r="G28" s="104">
        <f t="shared" si="4"/>
        <v>956200</v>
      </c>
      <c r="H28" s="93"/>
      <c r="I28" s="93"/>
      <c r="J28" s="42">
        <v>683</v>
      </c>
      <c r="K28" s="116">
        <f t="shared" si="1"/>
        <v>409800</v>
      </c>
      <c r="L28" s="44">
        <f t="shared" si="2"/>
        <v>2501050</v>
      </c>
    </row>
    <row r="29" spans="1:12" ht="12.75">
      <c r="A29" s="134">
        <v>26</v>
      </c>
      <c r="B29" s="38" t="s">
        <v>69</v>
      </c>
      <c r="C29" s="140" t="s">
        <v>210</v>
      </c>
      <c r="D29" s="42">
        <v>179</v>
      </c>
      <c r="E29" s="43">
        <f t="shared" si="3"/>
        <v>420650</v>
      </c>
      <c r="F29" s="42">
        <v>323</v>
      </c>
      <c r="G29" s="104">
        <f t="shared" si="4"/>
        <v>452200</v>
      </c>
      <c r="H29" s="93"/>
      <c r="I29" s="93"/>
      <c r="J29" s="42">
        <v>323</v>
      </c>
      <c r="K29" s="116">
        <f t="shared" si="1"/>
        <v>193800</v>
      </c>
      <c r="L29" s="44">
        <f t="shared" si="2"/>
        <v>1066650</v>
      </c>
    </row>
    <row r="30" spans="1:12" ht="12.75">
      <c r="A30" s="134">
        <v>27</v>
      </c>
      <c r="B30" s="45" t="s">
        <v>70</v>
      </c>
      <c r="C30" s="140" t="s">
        <v>211</v>
      </c>
      <c r="D30" s="42">
        <v>209</v>
      </c>
      <c r="E30" s="43">
        <f t="shared" si="3"/>
        <v>491150</v>
      </c>
      <c r="F30" s="42">
        <v>401</v>
      </c>
      <c r="G30" s="104">
        <f t="shared" si="4"/>
        <v>561400</v>
      </c>
      <c r="H30" s="93"/>
      <c r="I30" s="93"/>
      <c r="J30" s="42">
        <v>401</v>
      </c>
      <c r="K30" s="116">
        <f t="shared" si="1"/>
        <v>240600</v>
      </c>
      <c r="L30" s="44">
        <f t="shared" si="2"/>
        <v>1293150</v>
      </c>
    </row>
    <row r="31" spans="1:12" ht="12.75">
      <c r="A31" s="134">
        <v>28</v>
      </c>
      <c r="B31" s="38" t="s">
        <v>13</v>
      </c>
      <c r="C31" s="140" t="s">
        <v>212</v>
      </c>
      <c r="D31" s="42">
        <v>234</v>
      </c>
      <c r="E31" s="43">
        <f t="shared" si="3"/>
        <v>549900</v>
      </c>
      <c r="F31" s="42">
        <v>376</v>
      </c>
      <c r="G31" s="104">
        <f t="shared" si="4"/>
        <v>526400</v>
      </c>
      <c r="H31" s="93"/>
      <c r="I31" s="93"/>
      <c r="J31" s="42">
        <v>442</v>
      </c>
      <c r="K31" s="116">
        <f t="shared" si="1"/>
        <v>265200</v>
      </c>
      <c r="L31" s="44">
        <f t="shared" si="2"/>
        <v>1341500</v>
      </c>
    </row>
    <row r="32" spans="1:12" ht="12.75">
      <c r="A32" s="134">
        <v>29</v>
      </c>
      <c r="B32" s="37" t="s">
        <v>2</v>
      </c>
      <c r="C32" s="140" t="s">
        <v>213</v>
      </c>
      <c r="D32" s="42">
        <v>816</v>
      </c>
      <c r="E32" s="43">
        <f t="shared" si="3"/>
        <v>1917600</v>
      </c>
      <c r="F32" s="42">
        <v>816</v>
      </c>
      <c r="G32" s="104">
        <f t="shared" si="4"/>
        <v>1142400</v>
      </c>
      <c r="H32" s="93"/>
      <c r="I32" s="93"/>
      <c r="J32" s="42">
        <v>816</v>
      </c>
      <c r="K32" s="116">
        <f t="shared" si="1"/>
        <v>489600</v>
      </c>
      <c r="L32" s="44">
        <f t="shared" si="2"/>
        <v>3549600</v>
      </c>
    </row>
    <row r="33" spans="1:12" ht="12.75">
      <c r="A33" s="134">
        <v>30</v>
      </c>
      <c r="B33" s="38" t="s">
        <v>3</v>
      </c>
      <c r="C33" s="140" t="s">
        <v>214</v>
      </c>
      <c r="D33" s="42">
        <v>946</v>
      </c>
      <c r="E33" s="43">
        <f t="shared" si="3"/>
        <v>2223100</v>
      </c>
      <c r="F33" s="42">
        <v>946</v>
      </c>
      <c r="G33" s="104">
        <f t="shared" si="4"/>
        <v>1324400</v>
      </c>
      <c r="H33" s="93"/>
      <c r="I33" s="93"/>
      <c r="J33" s="42">
        <v>975</v>
      </c>
      <c r="K33" s="116">
        <f t="shared" si="1"/>
        <v>585000</v>
      </c>
      <c r="L33" s="44">
        <f t="shared" si="2"/>
        <v>4132500</v>
      </c>
    </row>
    <row r="34" spans="1:12" ht="12.75">
      <c r="A34" s="134">
        <v>31</v>
      </c>
      <c r="B34" s="38" t="s">
        <v>9</v>
      </c>
      <c r="C34" s="140" t="s">
        <v>215</v>
      </c>
      <c r="D34" s="42">
        <v>708</v>
      </c>
      <c r="E34" s="43">
        <f t="shared" si="3"/>
        <v>1663800</v>
      </c>
      <c r="F34" s="42">
        <v>708</v>
      </c>
      <c r="G34" s="104">
        <f t="shared" si="4"/>
        <v>991200</v>
      </c>
      <c r="H34" s="93"/>
      <c r="I34" s="93"/>
      <c r="J34" s="42">
        <v>1000</v>
      </c>
      <c r="K34" s="116">
        <f t="shared" si="1"/>
        <v>600000</v>
      </c>
      <c r="L34" s="44">
        <f t="shared" si="2"/>
        <v>3255000</v>
      </c>
    </row>
    <row r="35" spans="1:12" ht="12.75">
      <c r="A35" s="134">
        <v>32</v>
      </c>
      <c r="B35" s="38" t="s">
        <v>8</v>
      </c>
      <c r="C35" s="140" t="s">
        <v>216</v>
      </c>
      <c r="D35" s="42">
        <v>513</v>
      </c>
      <c r="E35" s="43">
        <f t="shared" si="3"/>
        <v>1205550</v>
      </c>
      <c r="F35" s="42">
        <v>513</v>
      </c>
      <c r="G35" s="104">
        <f t="shared" si="4"/>
        <v>718200</v>
      </c>
      <c r="H35" s="93"/>
      <c r="I35" s="93"/>
      <c r="J35" s="42">
        <v>682</v>
      </c>
      <c r="K35" s="116">
        <f t="shared" si="1"/>
        <v>409200</v>
      </c>
      <c r="L35" s="44">
        <f t="shared" si="2"/>
        <v>2332950</v>
      </c>
    </row>
    <row r="36" spans="1:12" ht="12.75">
      <c r="A36" s="134">
        <v>33</v>
      </c>
      <c r="B36" s="38" t="s">
        <v>6</v>
      </c>
      <c r="C36" s="140" t="s">
        <v>217</v>
      </c>
      <c r="D36" s="42">
        <v>725</v>
      </c>
      <c r="E36" s="43">
        <f t="shared" si="3"/>
        <v>1703750</v>
      </c>
      <c r="F36" s="42">
        <v>725</v>
      </c>
      <c r="G36" s="104">
        <f t="shared" si="4"/>
        <v>1015000</v>
      </c>
      <c r="H36" s="93"/>
      <c r="I36" s="93"/>
      <c r="J36" s="42">
        <v>1129</v>
      </c>
      <c r="K36" s="116">
        <f t="shared" si="1"/>
        <v>677400</v>
      </c>
      <c r="L36" s="44">
        <f t="shared" si="2"/>
        <v>3396150</v>
      </c>
    </row>
    <row r="37" spans="1:12" ht="12.75">
      <c r="A37" s="134">
        <v>34</v>
      </c>
      <c r="B37" s="38" t="s">
        <v>4</v>
      </c>
      <c r="C37" s="140" t="s">
        <v>218</v>
      </c>
      <c r="D37" s="42">
        <v>622</v>
      </c>
      <c r="E37" s="43">
        <f t="shared" si="3"/>
        <v>1461700</v>
      </c>
      <c r="F37" s="42">
        <v>622</v>
      </c>
      <c r="G37" s="104">
        <f t="shared" si="4"/>
        <v>870800</v>
      </c>
      <c r="H37" s="93"/>
      <c r="I37" s="93"/>
      <c r="J37" s="42">
        <v>912</v>
      </c>
      <c r="K37" s="116">
        <f t="shared" si="1"/>
        <v>547200</v>
      </c>
      <c r="L37" s="44">
        <f t="shared" si="2"/>
        <v>2879700</v>
      </c>
    </row>
    <row r="38" spans="1:12" ht="12.75">
      <c r="A38" s="134">
        <v>35</v>
      </c>
      <c r="B38" s="38" t="s">
        <v>7</v>
      </c>
      <c r="C38" s="140" t="s">
        <v>219</v>
      </c>
      <c r="D38" s="42">
        <v>438</v>
      </c>
      <c r="E38" s="43">
        <f t="shared" si="3"/>
        <v>1029300</v>
      </c>
      <c r="F38" s="42">
        <v>438</v>
      </c>
      <c r="G38" s="104">
        <f t="shared" si="4"/>
        <v>613200</v>
      </c>
      <c r="H38" s="93"/>
      <c r="I38" s="93"/>
      <c r="J38" s="42">
        <v>663</v>
      </c>
      <c r="K38" s="116">
        <f t="shared" si="1"/>
        <v>397800</v>
      </c>
      <c r="L38" s="44">
        <f t="shared" si="2"/>
        <v>2040300</v>
      </c>
    </row>
    <row r="39" spans="1:12" ht="12.75">
      <c r="A39" s="134">
        <v>36</v>
      </c>
      <c r="B39" s="38" t="s">
        <v>10</v>
      </c>
      <c r="C39" s="140" t="s">
        <v>220</v>
      </c>
      <c r="D39" s="42">
        <v>175</v>
      </c>
      <c r="E39" s="43">
        <f t="shared" si="3"/>
        <v>411250</v>
      </c>
      <c r="F39" s="42">
        <v>175</v>
      </c>
      <c r="G39" s="104">
        <f t="shared" si="4"/>
        <v>245000</v>
      </c>
      <c r="H39" s="93"/>
      <c r="I39" s="93"/>
      <c r="J39" s="42">
        <v>268</v>
      </c>
      <c r="K39" s="116">
        <f t="shared" si="1"/>
        <v>160800</v>
      </c>
      <c r="L39" s="44">
        <f t="shared" si="2"/>
        <v>817050</v>
      </c>
    </row>
    <row r="40" spans="1:12" ht="12.75">
      <c r="A40" s="134">
        <v>37</v>
      </c>
      <c r="B40" s="38" t="s">
        <v>12</v>
      </c>
      <c r="C40" s="140" t="s">
        <v>221</v>
      </c>
      <c r="D40" s="42">
        <v>973</v>
      </c>
      <c r="E40" s="43">
        <f t="shared" si="3"/>
        <v>2286550</v>
      </c>
      <c r="F40" s="42">
        <v>973</v>
      </c>
      <c r="G40" s="104">
        <f t="shared" si="4"/>
        <v>1362200</v>
      </c>
      <c r="H40" s="93"/>
      <c r="I40" s="93"/>
      <c r="J40" s="42">
        <v>1061</v>
      </c>
      <c r="K40" s="116">
        <f t="shared" si="1"/>
        <v>636600</v>
      </c>
      <c r="L40" s="44">
        <f t="shared" si="2"/>
        <v>4285350</v>
      </c>
    </row>
    <row r="41" spans="1:12" ht="12.75">
      <c r="A41" s="134">
        <v>38</v>
      </c>
      <c r="B41" s="38" t="s">
        <v>5</v>
      </c>
      <c r="C41" s="140" t="s">
        <v>222</v>
      </c>
      <c r="D41" s="42">
        <v>598</v>
      </c>
      <c r="E41" s="43">
        <f t="shared" si="3"/>
        <v>1405300</v>
      </c>
      <c r="F41" s="42">
        <v>598</v>
      </c>
      <c r="G41" s="104">
        <f t="shared" si="4"/>
        <v>837200</v>
      </c>
      <c r="H41" s="93"/>
      <c r="I41" s="93"/>
      <c r="J41" s="42">
        <v>758</v>
      </c>
      <c r="K41" s="116">
        <f t="shared" si="1"/>
        <v>454800</v>
      </c>
      <c r="L41" s="44">
        <f t="shared" si="2"/>
        <v>2697300</v>
      </c>
    </row>
    <row r="42" spans="1:12" ht="12.75">
      <c r="A42" s="134">
        <v>39</v>
      </c>
      <c r="B42" s="45" t="s">
        <v>14</v>
      </c>
      <c r="C42" s="140" t="s">
        <v>223</v>
      </c>
      <c r="D42" s="42">
        <v>371</v>
      </c>
      <c r="E42" s="43">
        <f t="shared" si="3"/>
        <v>871850</v>
      </c>
      <c r="F42" s="42">
        <v>371</v>
      </c>
      <c r="G42" s="104">
        <f t="shared" si="4"/>
        <v>519400</v>
      </c>
      <c r="H42" s="93"/>
      <c r="I42" s="93"/>
      <c r="J42" s="42">
        <v>371</v>
      </c>
      <c r="K42" s="116">
        <f t="shared" si="1"/>
        <v>222600</v>
      </c>
      <c r="L42" s="44">
        <f t="shared" si="2"/>
        <v>1613850</v>
      </c>
    </row>
    <row r="43" spans="1:12" ht="12.75">
      <c r="A43" s="134">
        <v>40</v>
      </c>
      <c r="B43" s="38" t="s">
        <v>163</v>
      </c>
      <c r="C43" s="140" t="s">
        <v>224</v>
      </c>
      <c r="D43" s="42"/>
      <c r="E43" s="43"/>
      <c r="F43" s="42">
        <v>560</v>
      </c>
      <c r="G43" s="104">
        <f t="shared" si="4"/>
        <v>784000</v>
      </c>
      <c r="H43" s="93"/>
      <c r="I43" s="93"/>
      <c r="J43" s="42">
        <v>560</v>
      </c>
      <c r="K43" s="116">
        <f t="shared" si="1"/>
        <v>336000</v>
      </c>
      <c r="L43" s="44">
        <f t="shared" si="2"/>
        <v>1120000</v>
      </c>
    </row>
    <row r="44" spans="1:12" ht="13.5" thickBot="1">
      <c r="A44" s="135">
        <v>41</v>
      </c>
      <c r="B44" s="47" t="s">
        <v>164</v>
      </c>
      <c r="C44" s="141" t="s">
        <v>225</v>
      </c>
      <c r="D44" s="127"/>
      <c r="E44" s="117"/>
      <c r="F44" s="50">
        <v>297</v>
      </c>
      <c r="G44" s="105">
        <f t="shared" si="4"/>
        <v>415800</v>
      </c>
      <c r="H44" s="125"/>
      <c r="I44" s="89"/>
      <c r="J44" s="50">
        <v>297</v>
      </c>
      <c r="K44" s="129">
        <f t="shared" si="1"/>
        <v>178200</v>
      </c>
      <c r="L44" s="52">
        <f t="shared" si="2"/>
        <v>594000</v>
      </c>
    </row>
    <row r="45" spans="1:12" ht="13.5" thickBot="1">
      <c r="A45" s="136"/>
      <c r="B45" s="53" t="s">
        <v>17</v>
      </c>
      <c r="C45" s="137"/>
      <c r="D45" s="53">
        <f>SUM(D4:D44)</f>
        <v>9997</v>
      </c>
      <c r="E45" s="128">
        <f>SUM(E4:E44)</f>
        <v>23492950</v>
      </c>
      <c r="F45" s="100">
        <f>SUM(F17:F44)</f>
        <v>13331</v>
      </c>
      <c r="G45" s="106">
        <f>SUM(G17:G44)</f>
        <v>18663400</v>
      </c>
      <c r="H45" s="53">
        <f>SUM(H4:H44)</f>
        <v>2171</v>
      </c>
      <c r="I45" s="128">
        <f>SUM(I4:I44)</f>
        <v>2605200</v>
      </c>
      <c r="J45" s="53">
        <f>SUM(J4:J44)</f>
        <v>15156</v>
      </c>
      <c r="K45" s="130">
        <f>SUM(K4:K44)</f>
        <v>9093600</v>
      </c>
      <c r="L45" s="132">
        <f>SUM(L4:L44)</f>
        <v>53855150</v>
      </c>
    </row>
  </sheetData>
  <mergeCells count="4">
    <mergeCell ref="D1:E1"/>
    <mergeCell ref="F1:G1"/>
    <mergeCell ref="H1:I1"/>
    <mergeCell ref="J1:K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 r:id="rId1"/>
  <headerFooter alignWithMargins="0">
    <oddHeader>&amp;CÖsszesítő a Szakmai és informatikai fejlesztési feladatok támogatási igényéhez
(a 18/2006.(IV.24.) OM rendeletre figyelemmel)&amp;R1.sz. táblázat</oddHeader>
    <oddFooter>&amp;L&amp;8&amp;D&amp;T&amp;CC:\&amp;F\inf.2006&amp;R&amp;8&amp;P/&amp;N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8.00390625" style="0" customWidth="1"/>
    <col min="2" max="2" width="9.75390625" style="0" customWidth="1"/>
    <col min="3" max="3" width="10.125" style="0" customWidth="1"/>
    <col min="4" max="4" width="9.75390625" style="0" customWidth="1"/>
    <col min="6" max="7" width="9.375" style="0" customWidth="1"/>
    <col min="8" max="8" width="8.75390625" style="0" bestFit="1" customWidth="1"/>
    <col min="9" max="9" width="9.25390625" style="0" customWidth="1"/>
    <col min="10" max="10" width="9.00390625" style="0" customWidth="1"/>
    <col min="11" max="11" width="13.25390625" style="0" customWidth="1"/>
    <col min="12" max="12" width="9.375" style="0" customWidth="1"/>
    <col min="13" max="13" width="9.00390625" style="0" customWidth="1"/>
    <col min="14" max="14" width="8.75390625" style="0" bestFit="1" customWidth="1"/>
    <col min="15" max="16" width="9.25390625" style="0" customWidth="1"/>
    <col min="17" max="17" width="6.375" style="0" customWidth="1"/>
    <col min="18" max="18" width="9.875" style="0" customWidth="1"/>
    <col min="19" max="19" width="9.25390625" style="0" customWidth="1"/>
    <col min="20" max="20" width="11.125" style="0" customWidth="1"/>
    <col min="21" max="21" width="8.125" style="0" customWidth="1"/>
  </cols>
  <sheetData>
    <row r="1" spans="1:21" ht="16.5" customHeight="1" thickBot="1">
      <c r="A1" s="23"/>
      <c r="B1" s="144" t="s">
        <v>71</v>
      </c>
      <c r="C1" s="145"/>
      <c r="D1" s="145"/>
      <c r="E1" s="145"/>
      <c r="F1" s="145"/>
      <c r="G1" s="145"/>
      <c r="H1" s="146"/>
      <c r="I1" s="144" t="s">
        <v>71</v>
      </c>
      <c r="J1" s="145"/>
      <c r="K1" s="146"/>
      <c r="L1" s="144" t="s">
        <v>71</v>
      </c>
      <c r="M1" s="145"/>
      <c r="N1" s="146"/>
      <c r="O1" s="144" t="s">
        <v>71</v>
      </c>
      <c r="P1" s="145"/>
      <c r="Q1" s="146"/>
      <c r="R1" s="18" t="s">
        <v>73</v>
      </c>
      <c r="S1" s="18" t="s">
        <v>73</v>
      </c>
      <c r="T1" s="18" t="s">
        <v>78</v>
      </c>
      <c r="U1" s="24" t="s">
        <v>80</v>
      </c>
    </row>
    <row r="2" spans="1:21" ht="16.5" customHeight="1" thickBot="1">
      <c r="A2" s="25" t="s">
        <v>0</v>
      </c>
      <c r="B2" s="26" t="s">
        <v>83</v>
      </c>
      <c r="C2" s="27" t="s">
        <v>81</v>
      </c>
      <c r="D2" s="26" t="s">
        <v>84</v>
      </c>
      <c r="E2" s="27" t="s">
        <v>82</v>
      </c>
      <c r="F2" s="26" t="s">
        <v>106</v>
      </c>
      <c r="G2" s="27"/>
      <c r="H2" s="28"/>
      <c r="I2" s="29" t="s">
        <v>85</v>
      </c>
      <c r="J2" s="27" t="s">
        <v>90</v>
      </c>
      <c r="K2" s="30"/>
      <c r="L2" s="29" t="s">
        <v>91</v>
      </c>
      <c r="M2" s="147" t="s">
        <v>92</v>
      </c>
      <c r="N2" s="148"/>
      <c r="O2" s="29" t="s">
        <v>93</v>
      </c>
      <c r="P2" s="147" t="s">
        <v>94</v>
      </c>
      <c r="Q2" s="148"/>
      <c r="R2" s="31" t="s">
        <v>74</v>
      </c>
      <c r="S2" s="31" t="s">
        <v>74</v>
      </c>
      <c r="T2" s="31" t="s">
        <v>79</v>
      </c>
      <c r="U2" s="32"/>
    </row>
    <row r="3" spans="1:21" ht="16.5" customHeight="1" thickBot="1">
      <c r="A3" s="33"/>
      <c r="B3" s="34" t="s">
        <v>18</v>
      </c>
      <c r="C3" s="34" t="s">
        <v>57</v>
      </c>
      <c r="D3" s="34" t="s">
        <v>18</v>
      </c>
      <c r="E3" s="34" t="s">
        <v>57</v>
      </c>
      <c r="F3" s="35" t="s">
        <v>18</v>
      </c>
      <c r="G3" s="35" t="s">
        <v>57</v>
      </c>
      <c r="H3" s="35" t="s">
        <v>58</v>
      </c>
      <c r="I3" s="34" t="s">
        <v>18</v>
      </c>
      <c r="J3" s="34" t="s">
        <v>57</v>
      </c>
      <c r="K3" s="34" t="s">
        <v>58</v>
      </c>
      <c r="L3" s="34" t="s">
        <v>18</v>
      </c>
      <c r="M3" s="34" t="s">
        <v>57</v>
      </c>
      <c r="N3" s="34" t="s">
        <v>58</v>
      </c>
      <c r="O3" s="34" t="s">
        <v>18</v>
      </c>
      <c r="P3" s="34" t="s">
        <v>57</v>
      </c>
      <c r="Q3" s="34" t="s">
        <v>58</v>
      </c>
      <c r="R3" s="35" t="s">
        <v>75</v>
      </c>
      <c r="S3" s="35" t="s">
        <v>76</v>
      </c>
      <c r="T3" s="36" t="s">
        <v>77</v>
      </c>
      <c r="U3" s="36" t="s">
        <v>16</v>
      </c>
    </row>
    <row r="4" spans="1:21" ht="16.5" customHeight="1">
      <c r="A4" s="37" t="s">
        <v>59</v>
      </c>
      <c r="B4" s="38">
        <v>150</v>
      </c>
      <c r="C4" s="38">
        <v>153</v>
      </c>
      <c r="D4" s="38"/>
      <c r="E4" s="38"/>
      <c r="F4" s="38"/>
      <c r="G4" s="38"/>
      <c r="H4" s="39">
        <f>(B4+D4+F4)/12*8+(C4+E4+G4)/12*4</f>
        <v>151</v>
      </c>
      <c r="I4" s="38">
        <v>8</v>
      </c>
      <c r="J4" s="38">
        <v>10</v>
      </c>
      <c r="K4" s="40">
        <f aca="true" t="shared" si="0" ref="K4:K29">I4/12*8+J4/12*4</f>
        <v>8.666666666666666</v>
      </c>
      <c r="L4" s="38"/>
      <c r="M4" s="38"/>
      <c r="N4" s="41"/>
      <c r="O4" s="41"/>
      <c r="P4" s="41"/>
      <c r="Q4" s="41"/>
      <c r="R4" s="41">
        <f aca="true" t="shared" si="1" ref="R4:R29">H4+K4+N4</f>
        <v>159.66666666666666</v>
      </c>
      <c r="S4" s="42">
        <v>160</v>
      </c>
      <c r="T4" s="43">
        <f aca="true" t="shared" si="2" ref="T4:T29">S4*2350</f>
        <v>376000</v>
      </c>
      <c r="U4" s="44">
        <v>376</v>
      </c>
    </row>
    <row r="5" spans="1:21" ht="16.5" customHeight="1">
      <c r="A5" s="38" t="s">
        <v>60</v>
      </c>
      <c r="B5" s="38">
        <v>208</v>
      </c>
      <c r="C5" s="38">
        <v>105</v>
      </c>
      <c r="D5" s="38"/>
      <c r="E5" s="38"/>
      <c r="F5" s="38"/>
      <c r="G5" s="38"/>
      <c r="H5" s="40">
        <f aca="true" t="shared" si="3" ref="H5:H29">(B5+D5+F5)/12*8+(C5+E5+G5)/12*4</f>
        <v>173.66666666666666</v>
      </c>
      <c r="I5" s="38">
        <v>9</v>
      </c>
      <c r="J5" s="38">
        <v>10</v>
      </c>
      <c r="K5" s="40">
        <f t="shared" si="0"/>
        <v>9.333333333333334</v>
      </c>
      <c r="L5" s="38"/>
      <c r="M5" s="38"/>
      <c r="N5" s="41"/>
      <c r="O5" s="41"/>
      <c r="P5" s="41"/>
      <c r="Q5" s="41"/>
      <c r="R5" s="41">
        <f t="shared" si="1"/>
        <v>183</v>
      </c>
      <c r="S5" s="42">
        <v>183</v>
      </c>
      <c r="T5" s="43">
        <f t="shared" si="2"/>
        <v>430050</v>
      </c>
      <c r="U5" s="44">
        <v>430</v>
      </c>
    </row>
    <row r="6" spans="1:21" ht="16.5" customHeight="1">
      <c r="A6" s="38" t="s">
        <v>61</v>
      </c>
      <c r="B6" s="38">
        <v>202</v>
      </c>
      <c r="C6" s="38">
        <v>200</v>
      </c>
      <c r="D6" s="38"/>
      <c r="E6" s="38"/>
      <c r="F6" s="38"/>
      <c r="G6" s="38"/>
      <c r="H6" s="40">
        <f t="shared" si="3"/>
        <v>201.33333333333331</v>
      </c>
      <c r="I6" s="38">
        <v>5</v>
      </c>
      <c r="J6" s="38">
        <v>10</v>
      </c>
      <c r="K6" s="40">
        <f t="shared" si="0"/>
        <v>6.666666666666667</v>
      </c>
      <c r="L6" s="38"/>
      <c r="M6" s="38"/>
      <c r="N6" s="41"/>
      <c r="O6" s="41"/>
      <c r="P6" s="41"/>
      <c r="Q6" s="41"/>
      <c r="R6" s="41">
        <f t="shared" si="1"/>
        <v>207.99999999999997</v>
      </c>
      <c r="S6" s="42">
        <v>208</v>
      </c>
      <c r="T6" s="43">
        <f t="shared" si="2"/>
        <v>488800</v>
      </c>
      <c r="U6" s="44">
        <v>489</v>
      </c>
    </row>
    <row r="7" spans="1:21" ht="16.5" customHeight="1">
      <c r="A7" s="38" t="s">
        <v>62</v>
      </c>
      <c r="B7" s="38">
        <v>219</v>
      </c>
      <c r="C7" s="38">
        <v>215</v>
      </c>
      <c r="D7" s="38"/>
      <c r="E7" s="38"/>
      <c r="F7" s="38"/>
      <c r="G7" s="38"/>
      <c r="H7" s="40">
        <f t="shared" si="3"/>
        <v>217.66666666666669</v>
      </c>
      <c r="I7" s="38">
        <v>0</v>
      </c>
      <c r="J7" s="38">
        <v>0</v>
      </c>
      <c r="K7" s="40">
        <f t="shared" si="0"/>
        <v>0</v>
      </c>
      <c r="L7" s="38"/>
      <c r="M7" s="38"/>
      <c r="N7" s="41"/>
      <c r="O7" s="41"/>
      <c r="P7" s="41"/>
      <c r="Q7" s="41"/>
      <c r="R7" s="41">
        <f t="shared" si="1"/>
        <v>217.66666666666669</v>
      </c>
      <c r="S7" s="42">
        <v>218</v>
      </c>
      <c r="T7" s="43">
        <f t="shared" si="2"/>
        <v>512300</v>
      </c>
      <c r="U7" s="44">
        <v>512</v>
      </c>
    </row>
    <row r="8" spans="1:21" ht="16.5" customHeight="1">
      <c r="A8" s="38" t="s">
        <v>72</v>
      </c>
      <c r="B8" s="38">
        <v>0</v>
      </c>
      <c r="C8" s="38">
        <v>0</v>
      </c>
      <c r="D8" s="38"/>
      <c r="E8" s="38"/>
      <c r="F8" s="38"/>
      <c r="G8" s="38"/>
      <c r="H8" s="40">
        <f t="shared" si="3"/>
        <v>0</v>
      </c>
      <c r="I8" s="38"/>
      <c r="J8" s="38"/>
      <c r="K8" s="40">
        <f t="shared" si="0"/>
        <v>0</v>
      </c>
      <c r="L8" s="38"/>
      <c r="M8" s="38"/>
      <c r="N8" s="41"/>
      <c r="O8" s="41"/>
      <c r="P8" s="41"/>
      <c r="Q8" s="41"/>
      <c r="R8" s="41">
        <f t="shared" si="1"/>
        <v>0</v>
      </c>
      <c r="S8" s="42"/>
      <c r="T8" s="43">
        <f t="shared" si="2"/>
        <v>0</v>
      </c>
      <c r="U8" s="44"/>
    </row>
    <row r="9" spans="1:21" ht="16.5" customHeight="1">
      <c r="A9" s="38" t="s">
        <v>63</v>
      </c>
      <c r="B9" s="38">
        <v>245</v>
      </c>
      <c r="C9" s="38">
        <v>231</v>
      </c>
      <c r="D9" s="38"/>
      <c r="E9" s="38"/>
      <c r="F9" s="38"/>
      <c r="G9" s="38"/>
      <c r="H9" s="40">
        <f t="shared" si="3"/>
        <v>240.33333333333334</v>
      </c>
      <c r="I9" s="38">
        <v>0</v>
      </c>
      <c r="J9" s="38">
        <v>0</v>
      </c>
      <c r="K9" s="40">
        <f t="shared" si="0"/>
        <v>0</v>
      </c>
      <c r="L9" s="38"/>
      <c r="M9" s="38"/>
      <c r="N9" s="41"/>
      <c r="O9" s="41"/>
      <c r="P9" s="41"/>
      <c r="Q9" s="41"/>
      <c r="R9" s="41">
        <f t="shared" si="1"/>
        <v>240.33333333333334</v>
      </c>
      <c r="S9" s="42">
        <v>241</v>
      </c>
      <c r="T9" s="43">
        <f t="shared" si="2"/>
        <v>566350</v>
      </c>
      <c r="U9" s="44">
        <v>566</v>
      </c>
    </row>
    <row r="10" spans="1:21" ht="16.5" customHeight="1">
      <c r="A10" s="38" t="s">
        <v>64</v>
      </c>
      <c r="B10" s="38">
        <v>230</v>
      </c>
      <c r="C10" s="38">
        <v>225</v>
      </c>
      <c r="D10" s="38"/>
      <c r="E10" s="38"/>
      <c r="F10" s="38"/>
      <c r="G10" s="38"/>
      <c r="H10" s="40">
        <f t="shared" si="3"/>
        <v>228.33333333333334</v>
      </c>
      <c r="I10" s="38">
        <v>0</v>
      </c>
      <c r="J10" s="38">
        <v>0</v>
      </c>
      <c r="K10" s="40">
        <f t="shared" si="0"/>
        <v>0</v>
      </c>
      <c r="L10" s="38"/>
      <c r="M10" s="38"/>
      <c r="N10" s="41"/>
      <c r="O10" s="41"/>
      <c r="P10" s="41"/>
      <c r="Q10" s="41"/>
      <c r="R10" s="41">
        <f t="shared" si="1"/>
        <v>228.33333333333334</v>
      </c>
      <c r="S10" s="42">
        <v>228</v>
      </c>
      <c r="T10" s="43">
        <f t="shared" si="2"/>
        <v>535800</v>
      </c>
      <c r="U10" s="44">
        <v>536</v>
      </c>
    </row>
    <row r="11" spans="1:21" ht="16.5" customHeight="1">
      <c r="A11" s="38" t="s">
        <v>65</v>
      </c>
      <c r="B11" s="38">
        <v>317</v>
      </c>
      <c r="C11" s="38">
        <v>320</v>
      </c>
      <c r="D11" s="38"/>
      <c r="E11" s="38"/>
      <c r="F11" s="38"/>
      <c r="G11" s="38"/>
      <c r="H11" s="40">
        <f t="shared" si="3"/>
        <v>318</v>
      </c>
      <c r="I11" s="38">
        <v>0</v>
      </c>
      <c r="J11" s="38">
        <v>0</v>
      </c>
      <c r="K11" s="40">
        <f t="shared" si="0"/>
        <v>0</v>
      </c>
      <c r="L11" s="38"/>
      <c r="M11" s="38"/>
      <c r="N11" s="41"/>
      <c r="O11" s="41"/>
      <c r="P11" s="41"/>
      <c r="Q11" s="41"/>
      <c r="R11" s="41">
        <f t="shared" si="1"/>
        <v>318</v>
      </c>
      <c r="S11" s="42">
        <v>318</v>
      </c>
      <c r="T11" s="43">
        <f t="shared" si="2"/>
        <v>747300</v>
      </c>
      <c r="U11" s="44">
        <v>747</v>
      </c>
    </row>
    <row r="12" spans="1:21" ht="16.5" customHeight="1">
      <c r="A12" s="38" t="s">
        <v>66</v>
      </c>
      <c r="B12" s="38">
        <v>157</v>
      </c>
      <c r="C12" s="38">
        <v>161</v>
      </c>
      <c r="D12" s="38"/>
      <c r="E12" s="38"/>
      <c r="F12" s="38"/>
      <c r="G12" s="38"/>
      <c r="H12" s="40">
        <f t="shared" si="3"/>
        <v>158.33333333333334</v>
      </c>
      <c r="I12" s="38">
        <v>20</v>
      </c>
      <c r="J12" s="38">
        <v>16</v>
      </c>
      <c r="K12" s="40">
        <f t="shared" si="0"/>
        <v>18.666666666666668</v>
      </c>
      <c r="L12" s="38"/>
      <c r="M12" s="38"/>
      <c r="N12" s="41"/>
      <c r="O12" s="41"/>
      <c r="P12" s="41"/>
      <c r="Q12" s="41"/>
      <c r="R12" s="41">
        <f t="shared" si="1"/>
        <v>177</v>
      </c>
      <c r="S12" s="42">
        <v>177</v>
      </c>
      <c r="T12" s="43">
        <f t="shared" si="2"/>
        <v>415950</v>
      </c>
      <c r="U12" s="44">
        <v>416</v>
      </c>
    </row>
    <row r="13" spans="1:21" ht="16.5" customHeight="1">
      <c r="A13" s="38" t="s">
        <v>67</v>
      </c>
      <c r="B13" s="38">
        <v>67</v>
      </c>
      <c r="C13" s="38">
        <v>81</v>
      </c>
      <c r="D13" s="38"/>
      <c r="E13" s="38"/>
      <c r="F13" s="38"/>
      <c r="G13" s="38"/>
      <c r="H13" s="40">
        <f t="shared" si="3"/>
        <v>71.66666666666666</v>
      </c>
      <c r="I13" s="38"/>
      <c r="J13" s="38">
        <v>2</v>
      </c>
      <c r="K13" s="40">
        <f t="shared" si="0"/>
        <v>0.6666666666666666</v>
      </c>
      <c r="L13" s="38"/>
      <c r="M13" s="38"/>
      <c r="N13" s="41"/>
      <c r="O13" s="41"/>
      <c r="P13" s="41"/>
      <c r="Q13" s="41"/>
      <c r="R13" s="41">
        <f t="shared" si="1"/>
        <v>72.33333333333333</v>
      </c>
      <c r="S13" s="42">
        <v>72</v>
      </c>
      <c r="T13" s="43">
        <f t="shared" si="2"/>
        <v>169200</v>
      </c>
      <c r="U13" s="44">
        <v>169</v>
      </c>
    </row>
    <row r="14" spans="1:21" ht="16.5" customHeight="1">
      <c r="A14" s="38" t="s">
        <v>68</v>
      </c>
      <c r="B14" s="38">
        <v>171</v>
      </c>
      <c r="C14" s="38">
        <v>171</v>
      </c>
      <c r="D14" s="38"/>
      <c r="E14" s="38"/>
      <c r="F14" s="38"/>
      <c r="G14" s="38"/>
      <c r="H14" s="40">
        <f t="shared" si="3"/>
        <v>171</v>
      </c>
      <c r="I14" s="38">
        <v>30</v>
      </c>
      <c r="J14" s="38">
        <v>34</v>
      </c>
      <c r="K14" s="40">
        <f t="shared" si="0"/>
        <v>31.333333333333336</v>
      </c>
      <c r="L14" s="38"/>
      <c r="M14" s="38"/>
      <c r="N14" s="41"/>
      <c r="O14" s="41"/>
      <c r="P14" s="41"/>
      <c r="Q14" s="41"/>
      <c r="R14" s="41">
        <f t="shared" si="1"/>
        <v>202.33333333333334</v>
      </c>
      <c r="S14" s="42">
        <v>202</v>
      </c>
      <c r="T14" s="43">
        <f t="shared" si="2"/>
        <v>474700</v>
      </c>
      <c r="U14" s="44">
        <v>475</v>
      </c>
    </row>
    <row r="15" spans="1:21" ht="16.5" customHeight="1">
      <c r="A15" s="38" t="s">
        <v>107</v>
      </c>
      <c r="B15" s="38">
        <v>233</v>
      </c>
      <c r="C15" s="38">
        <v>230</v>
      </c>
      <c r="D15" s="38">
        <v>248</v>
      </c>
      <c r="E15" s="38">
        <v>258</v>
      </c>
      <c r="F15" s="38"/>
      <c r="G15" s="38"/>
      <c r="H15" s="40">
        <f t="shared" si="3"/>
        <v>483.33333333333337</v>
      </c>
      <c r="I15" s="38">
        <v>0</v>
      </c>
      <c r="J15" s="38">
        <v>0</v>
      </c>
      <c r="K15" s="40">
        <f t="shared" si="0"/>
        <v>0</v>
      </c>
      <c r="L15" s="38"/>
      <c r="M15" s="38"/>
      <c r="N15" s="41"/>
      <c r="O15" s="41"/>
      <c r="P15" s="41"/>
      <c r="Q15" s="41"/>
      <c r="R15" s="41">
        <f t="shared" si="1"/>
        <v>483.33333333333337</v>
      </c>
      <c r="S15" s="42">
        <v>483</v>
      </c>
      <c r="T15" s="43">
        <f t="shared" si="2"/>
        <v>1135050</v>
      </c>
      <c r="U15" s="44">
        <v>1135</v>
      </c>
    </row>
    <row r="16" spans="1:21" ht="16.5" customHeight="1">
      <c r="A16" s="38" t="s">
        <v>69</v>
      </c>
      <c r="B16" s="38">
        <v>184</v>
      </c>
      <c r="C16" s="38">
        <v>170</v>
      </c>
      <c r="D16" s="38"/>
      <c r="E16" s="38"/>
      <c r="F16" s="38"/>
      <c r="G16" s="38"/>
      <c r="H16" s="40">
        <f t="shared" si="3"/>
        <v>179.33333333333334</v>
      </c>
      <c r="I16" s="38">
        <v>0</v>
      </c>
      <c r="J16" s="38">
        <v>0</v>
      </c>
      <c r="K16" s="40">
        <f t="shared" si="0"/>
        <v>0</v>
      </c>
      <c r="L16" s="38"/>
      <c r="M16" s="38"/>
      <c r="N16" s="41"/>
      <c r="O16" s="41"/>
      <c r="P16" s="41"/>
      <c r="Q16" s="41"/>
      <c r="R16" s="41">
        <f t="shared" si="1"/>
        <v>179.33333333333334</v>
      </c>
      <c r="S16" s="42">
        <v>179</v>
      </c>
      <c r="T16" s="43">
        <f t="shared" si="2"/>
        <v>420650</v>
      </c>
      <c r="U16" s="44">
        <v>421</v>
      </c>
    </row>
    <row r="17" spans="1:21" ht="16.5" customHeight="1">
      <c r="A17" s="45" t="s">
        <v>70</v>
      </c>
      <c r="B17" s="38">
        <v>209</v>
      </c>
      <c r="C17" s="38">
        <v>195</v>
      </c>
      <c r="D17" s="38"/>
      <c r="E17" s="38"/>
      <c r="F17" s="38"/>
      <c r="G17" s="38"/>
      <c r="H17" s="40">
        <f t="shared" si="3"/>
        <v>204.33333333333334</v>
      </c>
      <c r="I17" s="38">
        <v>4</v>
      </c>
      <c r="J17" s="38">
        <v>5</v>
      </c>
      <c r="K17" s="40">
        <f t="shared" si="0"/>
        <v>4.333333333333333</v>
      </c>
      <c r="L17" s="38"/>
      <c r="M17" s="38"/>
      <c r="N17" s="41"/>
      <c r="O17" s="41"/>
      <c r="P17" s="41"/>
      <c r="Q17" s="41"/>
      <c r="R17" s="41">
        <f t="shared" si="1"/>
        <v>208.66666666666669</v>
      </c>
      <c r="S17" s="42">
        <v>209</v>
      </c>
      <c r="T17" s="43">
        <f t="shared" si="2"/>
        <v>491150</v>
      </c>
      <c r="U17" s="44">
        <v>491</v>
      </c>
    </row>
    <row r="18" spans="1:21" ht="16.5" customHeight="1">
      <c r="A18" s="38" t="s">
        <v>13</v>
      </c>
      <c r="B18" s="38">
        <v>0</v>
      </c>
      <c r="C18" s="38">
        <v>0</v>
      </c>
      <c r="D18" s="38"/>
      <c r="E18" s="38"/>
      <c r="F18" s="38"/>
      <c r="G18" s="38"/>
      <c r="H18" s="40">
        <f t="shared" si="3"/>
        <v>0</v>
      </c>
      <c r="I18" s="42">
        <v>186</v>
      </c>
      <c r="J18" s="42">
        <v>196</v>
      </c>
      <c r="K18" s="40">
        <f t="shared" si="0"/>
        <v>189.33333333333331</v>
      </c>
      <c r="L18" s="42"/>
      <c r="M18" s="42"/>
      <c r="N18" s="46"/>
      <c r="O18" s="42">
        <v>45</v>
      </c>
      <c r="P18" s="42">
        <v>45</v>
      </c>
      <c r="Q18" s="46">
        <f>O18/12*8+P18/12*4</f>
        <v>45</v>
      </c>
      <c r="R18" s="41">
        <f>H18+K18+N18+Q18</f>
        <v>234.33333333333331</v>
      </c>
      <c r="S18" s="42">
        <v>234</v>
      </c>
      <c r="T18" s="43">
        <f t="shared" si="2"/>
        <v>549900</v>
      </c>
      <c r="U18" s="44">
        <v>550</v>
      </c>
    </row>
    <row r="19" spans="1:21" ht="16.5" customHeight="1">
      <c r="A19" s="37" t="s">
        <v>2</v>
      </c>
      <c r="B19" s="38">
        <v>66</v>
      </c>
      <c r="C19" s="38">
        <v>34</v>
      </c>
      <c r="D19" s="38">
        <v>689</v>
      </c>
      <c r="E19" s="38">
        <v>722</v>
      </c>
      <c r="F19" s="42">
        <v>53</v>
      </c>
      <c r="G19" s="42">
        <v>72</v>
      </c>
      <c r="H19" s="40">
        <f t="shared" si="3"/>
        <v>814.6666666666666</v>
      </c>
      <c r="I19" s="38">
        <v>1</v>
      </c>
      <c r="J19" s="38">
        <v>1</v>
      </c>
      <c r="K19" s="40">
        <f t="shared" si="0"/>
        <v>1</v>
      </c>
      <c r="L19" s="38"/>
      <c r="M19" s="38"/>
      <c r="N19" s="41"/>
      <c r="O19" s="41"/>
      <c r="P19" s="41"/>
      <c r="Q19" s="41"/>
      <c r="R19" s="41">
        <f t="shared" si="1"/>
        <v>815.6666666666666</v>
      </c>
      <c r="S19" s="42">
        <v>816</v>
      </c>
      <c r="T19" s="43">
        <f t="shared" si="2"/>
        <v>1917600</v>
      </c>
      <c r="U19" s="44">
        <v>1918</v>
      </c>
    </row>
    <row r="20" spans="1:21" ht="16.5" customHeight="1">
      <c r="A20" s="38" t="s">
        <v>3</v>
      </c>
      <c r="B20" s="38">
        <v>67</v>
      </c>
      <c r="C20" s="38">
        <v>60</v>
      </c>
      <c r="D20" s="38">
        <v>881</v>
      </c>
      <c r="E20" s="38">
        <v>883</v>
      </c>
      <c r="F20" s="38"/>
      <c r="G20" s="38"/>
      <c r="H20" s="40">
        <f t="shared" si="3"/>
        <v>946.3333333333333</v>
      </c>
      <c r="I20" s="38"/>
      <c r="J20" s="38"/>
      <c r="K20" s="40">
        <f t="shared" si="0"/>
        <v>0</v>
      </c>
      <c r="L20" s="38"/>
      <c r="M20" s="38"/>
      <c r="N20" s="41"/>
      <c r="O20" s="41"/>
      <c r="P20" s="41"/>
      <c r="Q20" s="41"/>
      <c r="R20" s="41">
        <f t="shared" si="1"/>
        <v>946.3333333333333</v>
      </c>
      <c r="S20" s="42">
        <v>946</v>
      </c>
      <c r="T20" s="43">
        <f t="shared" si="2"/>
        <v>2223100</v>
      </c>
      <c r="U20" s="44">
        <v>2223</v>
      </c>
    </row>
    <row r="21" spans="1:21" ht="16.5" customHeight="1">
      <c r="A21" s="38" t="s">
        <v>9</v>
      </c>
      <c r="B21" s="38"/>
      <c r="C21" s="38"/>
      <c r="D21" s="38">
        <v>457</v>
      </c>
      <c r="E21" s="38">
        <v>460</v>
      </c>
      <c r="F21" s="38"/>
      <c r="G21" s="38"/>
      <c r="H21" s="40">
        <f t="shared" si="3"/>
        <v>458</v>
      </c>
      <c r="I21" s="38"/>
      <c r="J21" s="38"/>
      <c r="K21" s="40">
        <f t="shared" si="0"/>
        <v>0</v>
      </c>
      <c r="L21" s="38">
        <v>245</v>
      </c>
      <c r="M21" s="38">
        <v>260</v>
      </c>
      <c r="N21" s="41">
        <f aca="true" t="shared" si="4" ref="N21:N29">L21/12*8+M21/12*4</f>
        <v>250</v>
      </c>
      <c r="O21" s="41"/>
      <c r="P21" s="41"/>
      <c r="Q21" s="41"/>
      <c r="R21" s="41">
        <f t="shared" si="1"/>
        <v>708</v>
      </c>
      <c r="S21" s="42">
        <v>708</v>
      </c>
      <c r="T21" s="43">
        <f t="shared" si="2"/>
        <v>1663800</v>
      </c>
      <c r="U21" s="44">
        <v>1664</v>
      </c>
    </row>
    <row r="22" spans="1:21" ht="16.5" customHeight="1">
      <c r="A22" s="38" t="s">
        <v>8</v>
      </c>
      <c r="B22" s="38"/>
      <c r="C22" s="38"/>
      <c r="D22" s="38">
        <v>183</v>
      </c>
      <c r="E22" s="38">
        <v>190</v>
      </c>
      <c r="F22" s="42">
        <v>132</v>
      </c>
      <c r="G22" s="42">
        <v>135</v>
      </c>
      <c r="H22" s="40">
        <f t="shared" si="3"/>
        <v>318.3333333333333</v>
      </c>
      <c r="I22" s="38"/>
      <c r="J22" s="38"/>
      <c r="K22" s="40">
        <f t="shared" si="0"/>
        <v>0</v>
      </c>
      <c r="L22" s="38">
        <v>187</v>
      </c>
      <c r="M22" s="38">
        <v>210</v>
      </c>
      <c r="N22" s="41">
        <f t="shared" si="4"/>
        <v>194.66666666666669</v>
      </c>
      <c r="O22" s="41"/>
      <c r="P22" s="41"/>
      <c r="Q22" s="41"/>
      <c r="R22" s="41">
        <f t="shared" si="1"/>
        <v>513</v>
      </c>
      <c r="S22" s="42">
        <v>513</v>
      </c>
      <c r="T22" s="43">
        <f t="shared" si="2"/>
        <v>1205550</v>
      </c>
      <c r="U22" s="44">
        <v>1206</v>
      </c>
    </row>
    <row r="23" spans="1:21" ht="16.5" customHeight="1">
      <c r="A23" s="38" t="s">
        <v>6</v>
      </c>
      <c r="B23" s="38"/>
      <c r="C23" s="38"/>
      <c r="D23" s="38">
        <v>727</v>
      </c>
      <c r="E23" s="38">
        <v>720</v>
      </c>
      <c r="F23" s="38"/>
      <c r="G23" s="38"/>
      <c r="H23" s="40">
        <f t="shared" si="3"/>
        <v>724.6666666666667</v>
      </c>
      <c r="I23" s="38"/>
      <c r="J23" s="38"/>
      <c r="K23" s="40">
        <f t="shared" si="0"/>
        <v>0</v>
      </c>
      <c r="L23" s="38"/>
      <c r="M23" s="38"/>
      <c r="N23" s="41"/>
      <c r="O23" s="41"/>
      <c r="P23" s="41"/>
      <c r="Q23" s="41"/>
      <c r="R23" s="41">
        <f t="shared" si="1"/>
        <v>724.6666666666667</v>
      </c>
      <c r="S23" s="42">
        <v>725</v>
      </c>
      <c r="T23" s="43">
        <f t="shared" si="2"/>
        <v>1703750</v>
      </c>
      <c r="U23" s="44">
        <v>1704</v>
      </c>
    </row>
    <row r="24" spans="1:21" ht="16.5" customHeight="1">
      <c r="A24" s="38" t="s">
        <v>4</v>
      </c>
      <c r="B24" s="38"/>
      <c r="C24" s="38"/>
      <c r="D24" s="38">
        <v>579</v>
      </c>
      <c r="E24" s="38">
        <v>580</v>
      </c>
      <c r="F24" s="38">
        <v>24</v>
      </c>
      <c r="G24" s="38">
        <v>12</v>
      </c>
      <c r="H24" s="40">
        <f t="shared" si="3"/>
        <v>599.3333333333334</v>
      </c>
      <c r="I24" s="38">
        <v>22</v>
      </c>
      <c r="J24" s="38">
        <v>25</v>
      </c>
      <c r="K24" s="40">
        <f t="shared" si="0"/>
        <v>23</v>
      </c>
      <c r="L24" s="38"/>
      <c r="M24" s="38"/>
      <c r="N24" s="41"/>
      <c r="O24" s="41"/>
      <c r="P24" s="41"/>
      <c r="Q24" s="41"/>
      <c r="R24" s="41">
        <f t="shared" si="1"/>
        <v>622.3333333333334</v>
      </c>
      <c r="S24" s="42">
        <v>622</v>
      </c>
      <c r="T24" s="43">
        <f t="shared" si="2"/>
        <v>1461700</v>
      </c>
      <c r="U24" s="44">
        <v>1462</v>
      </c>
    </row>
    <row r="25" spans="1:21" ht="16.5" customHeight="1">
      <c r="A25" s="38" t="s">
        <v>7</v>
      </c>
      <c r="B25" s="38"/>
      <c r="C25" s="38"/>
      <c r="D25" s="38">
        <v>347</v>
      </c>
      <c r="E25" s="38">
        <v>371</v>
      </c>
      <c r="F25" s="38">
        <v>26</v>
      </c>
      <c r="G25" s="38">
        <v>20</v>
      </c>
      <c r="H25" s="40">
        <f t="shared" si="3"/>
        <v>379</v>
      </c>
      <c r="I25" s="38"/>
      <c r="J25" s="38"/>
      <c r="K25" s="40">
        <f t="shared" si="0"/>
        <v>0</v>
      </c>
      <c r="L25" s="38">
        <v>59</v>
      </c>
      <c r="M25" s="38">
        <v>59</v>
      </c>
      <c r="N25" s="41">
        <f t="shared" si="4"/>
        <v>59</v>
      </c>
      <c r="O25" s="41"/>
      <c r="P25" s="41"/>
      <c r="Q25" s="41"/>
      <c r="R25" s="41">
        <f t="shared" si="1"/>
        <v>438</v>
      </c>
      <c r="S25" s="42">
        <v>438</v>
      </c>
      <c r="T25" s="43">
        <f t="shared" si="2"/>
        <v>1029300</v>
      </c>
      <c r="U25" s="44">
        <v>1029</v>
      </c>
    </row>
    <row r="26" spans="1:21" ht="16.5" customHeight="1">
      <c r="A26" s="38" t="s">
        <v>10</v>
      </c>
      <c r="B26" s="38"/>
      <c r="C26" s="38"/>
      <c r="D26" s="38">
        <v>172</v>
      </c>
      <c r="E26" s="38">
        <v>180</v>
      </c>
      <c r="F26" s="38"/>
      <c r="G26" s="38"/>
      <c r="H26" s="40">
        <f t="shared" si="3"/>
        <v>174.66666666666669</v>
      </c>
      <c r="I26" s="38"/>
      <c r="J26" s="38"/>
      <c r="K26" s="40">
        <f t="shared" si="0"/>
        <v>0</v>
      </c>
      <c r="L26" s="38"/>
      <c r="M26" s="38"/>
      <c r="N26" s="41"/>
      <c r="O26" s="41"/>
      <c r="P26" s="41"/>
      <c r="Q26" s="41"/>
      <c r="R26" s="41">
        <f t="shared" si="1"/>
        <v>174.66666666666669</v>
      </c>
      <c r="S26" s="42">
        <v>175</v>
      </c>
      <c r="T26" s="43">
        <f t="shared" si="2"/>
        <v>411250</v>
      </c>
      <c r="U26" s="44">
        <v>411</v>
      </c>
    </row>
    <row r="27" spans="1:21" ht="16.5" customHeight="1">
      <c r="A27" s="38" t="s">
        <v>12</v>
      </c>
      <c r="B27" s="38"/>
      <c r="C27" s="38"/>
      <c r="D27" s="38">
        <v>531</v>
      </c>
      <c r="E27" s="38">
        <v>530</v>
      </c>
      <c r="F27" s="38"/>
      <c r="G27" s="38"/>
      <c r="H27" s="40">
        <f t="shared" si="3"/>
        <v>530.6666666666666</v>
      </c>
      <c r="I27" s="38"/>
      <c r="J27" s="38"/>
      <c r="K27" s="40">
        <f t="shared" si="0"/>
        <v>0</v>
      </c>
      <c r="L27" s="38">
        <v>439</v>
      </c>
      <c r="M27" s="38">
        <v>450</v>
      </c>
      <c r="N27" s="41">
        <f t="shared" si="4"/>
        <v>442.6666666666667</v>
      </c>
      <c r="O27" s="41"/>
      <c r="P27" s="41"/>
      <c r="Q27" s="41"/>
      <c r="R27" s="41">
        <f t="shared" si="1"/>
        <v>973.3333333333333</v>
      </c>
      <c r="S27" s="42">
        <v>973</v>
      </c>
      <c r="T27" s="43">
        <f t="shared" si="2"/>
        <v>2286550</v>
      </c>
      <c r="U27" s="44">
        <v>2286</v>
      </c>
    </row>
    <row r="28" spans="1:21" ht="16.5" customHeight="1">
      <c r="A28" s="38" t="s">
        <v>5</v>
      </c>
      <c r="B28" s="38"/>
      <c r="C28" s="38"/>
      <c r="D28" s="38">
        <v>597</v>
      </c>
      <c r="E28" s="38">
        <v>600</v>
      </c>
      <c r="F28" s="38"/>
      <c r="G28" s="38"/>
      <c r="H28" s="40">
        <f t="shared" si="3"/>
        <v>598</v>
      </c>
      <c r="I28" s="38"/>
      <c r="J28" s="38"/>
      <c r="K28" s="40">
        <f t="shared" si="0"/>
        <v>0</v>
      </c>
      <c r="L28" s="38"/>
      <c r="M28" s="38"/>
      <c r="N28" s="41"/>
      <c r="O28" s="41"/>
      <c r="P28" s="41"/>
      <c r="Q28" s="41"/>
      <c r="R28" s="41">
        <f t="shared" si="1"/>
        <v>598</v>
      </c>
      <c r="S28" s="42">
        <v>598</v>
      </c>
      <c r="T28" s="43">
        <f t="shared" si="2"/>
        <v>1405300</v>
      </c>
      <c r="U28" s="44">
        <v>1405</v>
      </c>
    </row>
    <row r="29" spans="1:21" ht="16.5" customHeight="1" thickBot="1">
      <c r="A29" s="47" t="s">
        <v>14</v>
      </c>
      <c r="B29" s="47"/>
      <c r="C29" s="47"/>
      <c r="D29" s="47">
        <v>0</v>
      </c>
      <c r="E29" s="47">
        <v>0</v>
      </c>
      <c r="F29" s="45"/>
      <c r="G29" s="45"/>
      <c r="H29" s="40">
        <f t="shared" si="3"/>
        <v>0</v>
      </c>
      <c r="I29" s="47"/>
      <c r="J29" s="47"/>
      <c r="K29" s="48">
        <f t="shared" si="0"/>
        <v>0</v>
      </c>
      <c r="L29" s="47">
        <v>377</v>
      </c>
      <c r="M29" s="47">
        <v>358</v>
      </c>
      <c r="N29" s="49">
        <f t="shared" si="4"/>
        <v>370.6666666666667</v>
      </c>
      <c r="O29" s="49"/>
      <c r="P29" s="49"/>
      <c r="Q29" s="49"/>
      <c r="R29" s="49">
        <f t="shared" si="1"/>
        <v>370.6666666666667</v>
      </c>
      <c r="S29" s="50">
        <v>371</v>
      </c>
      <c r="T29" s="51">
        <f t="shared" si="2"/>
        <v>871850</v>
      </c>
      <c r="U29" s="52">
        <v>872</v>
      </c>
    </row>
    <row r="30" spans="1:21" ht="16.5" customHeight="1" thickBot="1">
      <c r="A30" s="53" t="s">
        <v>17</v>
      </c>
      <c r="B30" s="28">
        <f aca="true" t="shared" si="5" ref="B30:U30">SUM(B4:B29)</f>
        <v>2725</v>
      </c>
      <c r="C30" s="28">
        <f t="shared" si="5"/>
        <v>2551</v>
      </c>
      <c r="D30" s="28">
        <f t="shared" si="5"/>
        <v>5411</v>
      </c>
      <c r="E30" s="28">
        <f t="shared" si="5"/>
        <v>5494</v>
      </c>
      <c r="F30" s="28">
        <f t="shared" si="5"/>
        <v>235</v>
      </c>
      <c r="G30" s="28">
        <f t="shared" si="5"/>
        <v>239</v>
      </c>
      <c r="H30" s="54">
        <f t="shared" si="5"/>
        <v>8342</v>
      </c>
      <c r="I30" s="28">
        <f t="shared" si="5"/>
        <v>285</v>
      </c>
      <c r="J30" s="28">
        <f t="shared" si="5"/>
        <v>309</v>
      </c>
      <c r="K30" s="55">
        <f t="shared" si="5"/>
        <v>293</v>
      </c>
      <c r="L30" s="28">
        <f t="shared" si="5"/>
        <v>1307</v>
      </c>
      <c r="M30" s="28">
        <f t="shared" si="5"/>
        <v>1337</v>
      </c>
      <c r="N30" s="55">
        <f t="shared" si="5"/>
        <v>1317</v>
      </c>
      <c r="O30" s="55">
        <f>SUM(O4:O29)</f>
        <v>45</v>
      </c>
      <c r="P30" s="55">
        <f>SUM(P18:P29)</f>
        <v>45</v>
      </c>
      <c r="Q30" s="55">
        <f>SUM(Q18:Q29)</f>
        <v>45</v>
      </c>
      <c r="R30" s="56">
        <f t="shared" si="5"/>
        <v>9997</v>
      </c>
      <c r="S30" s="53">
        <f t="shared" si="5"/>
        <v>9997</v>
      </c>
      <c r="T30" s="57">
        <f t="shared" si="5"/>
        <v>23492950</v>
      </c>
      <c r="U30" s="58">
        <f t="shared" si="5"/>
        <v>23493</v>
      </c>
    </row>
    <row r="31" spans="1:18" ht="12.75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2:18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8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2:18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2:18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2:18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2:18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2:18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2:18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2:18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2:18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2:18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2:18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</sheetData>
  <mergeCells count="6">
    <mergeCell ref="O1:Q1"/>
    <mergeCell ref="P2:Q2"/>
    <mergeCell ref="B1:H1"/>
    <mergeCell ref="I1:K1"/>
    <mergeCell ref="L1:N1"/>
    <mergeCell ref="M2:N2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61" r:id="rId1"/>
  <headerFooter alignWithMargins="0">
    <oddHeader>&amp;CSzakmai és informatikai fejlesztési feladatok támogatási igénye
(a 18/2006.(IV.24.) OM rendeletre figyelemmel)&amp;R2.sz. táblázat</oddHeader>
    <oddFooter>&amp;L&amp;8&amp;D&amp;T&amp;C&amp;8C:\&amp;F\inf.2006.&amp;R&amp;8&amp;P/&amp;N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3.375" style="0" customWidth="1"/>
    <col min="12" max="12" width="10.00390625" style="0" customWidth="1"/>
    <col min="13" max="14" width="9.875" style="0" customWidth="1"/>
    <col min="15" max="15" width="10.00390625" style="0" customWidth="1"/>
    <col min="16" max="16" width="10.875" style="0" customWidth="1"/>
    <col min="17" max="17" width="11.00390625" style="0" customWidth="1"/>
    <col min="18" max="18" width="13.25390625" style="0" customWidth="1"/>
    <col min="19" max="19" width="12.875" style="0" customWidth="1"/>
    <col min="20" max="20" width="11.875" style="0" customWidth="1"/>
    <col min="22" max="22" width="10.125" style="0" customWidth="1"/>
    <col min="24" max="24" width="11.625" style="0" bestFit="1" customWidth="1"/>
  </cols>
  <sheetData>
    <row r="1" spans="1:25" ht="15" customHeight="1" thickBot="1">
      <c r="A1" s="2"/>
      <c r="B1" s="144" t="s">
        <v>95</v>
      </c>
      <c r="C1" s="145"/>
      <c r="D1" s="145"/>
      <c r="E1" s="145"/>
      <c r="F1" s="145"/>
      <c r="G1" s="145"/>
      <c r="H1" s="145"/>
      <c r="I1" s="145"/>
      <c r="J1" s="145"/>
      <c r="K1" s="146"/>
      <c r="L1" s="142" t="s">
        <v>109</v>
      </c>
      <c r="M1" s="151"/>
      <c r="N1" s="151"/>
      <c r="O1" s="143"/>
      <c r="P1" s="142" t="s">
        <v>109</v>
      </c>
      <c r="Q1" s="143"/>
      <c r="R1" s="142" t="s">
        <v>118</v>
      </c>
      <c r="S1" s="143"/>
      <c r="T1" s="142" t="s">
        <v>121</v>
      </c>
      <c r="U1" s="143"/>
      <c r="V1" s="61"/>
      <c r="W1" s="96"/>
      <c r="X1" s="23"/>
      <c r="Y1" s="61"/>
    </row>
    <row r="2" spans="1:25" ht="15" customHeight="1" thickBot="1">
      <c r="A2" s="4"/>
      <c r="B2" s="21" t="s">
        <v>101</v>
      </c>
      <c r="C2" s="15"/>
      <c r="D2" s="21" t="s">
        <v>102</v>
      </c>
      <c r="E2" s="15"/>
      <c r="F2" s="21" t="s">
        <v>103</v>
      </c>
      <c r="G2" s="15"/>
      <c r="H2" s="21" t="s">
        <v>104</v>
      </c>
      <c r="I2" s="7"/>
      <c r="J2" s="60" t="s">
        <v>129</v>
      </c>
      <c r="K2" s="9" t="s">
        <v>128</v>
      </c>
      <c r="L2" s="60" t="s">
        <v>113</v>
      </c>
      <c r="M2" s="9" t="s">
        <v>111</v>
      </c>
      <c r="N2" s="149" t="s">
        <v>114</v>
      </c>
      <c r="O2" s="150"/>
      <c r="P2" s="22" t="s">
        <v>115</v>
      </c>
      <c r="Q2" s="62"/>
      <c r="R2" s="22" t="s">
        <v>119</v>
      </c>
      <c r="S2" s="9"/>
      <c r="T2" s="61"/>
      <c r="U2" s="61"/>
      <c r="V2" s="90" t="s">
        <v>123</v>
      </c>
      <c r="W2" s="25" t="s">
        <v>123</v>
      </c>
      <c r="X2" s="101" t="s">
        <v>11</v>
      </c>
      <c r="Y2" s="89"/>
    </row>
    <row r="3" spans="1:25" ht="15" customHeight="1">
      <c r="A3" s="16" t="s">
        <v>0</v>
      </c>
      <c r="B3" s="18" t="s">
        <v>96</v>
      </c>
      <c r="C3" s="18" t="s">
        <v>96</v>
      </c>
      <c r="D3" s="18" t="s">
        <v>97</v>
      </c>
      <c r="E3" s="18" t="s">
        <v>97</v>
      </c>
      <c r="F3" s="18" t="s">
        <v>98</v>
      </c>
      <c r="G3" s="18" t="s">
        <v>98</v>
      </c>
      <c r="H3" s="18" t="s">
        <v>99</v>
      </c>
      <c r="I3" s="18" t="s">
        <v>99</v>
      </c>
      <c r="J3" s="59" t="s">
        <v>108</v>
      </c>
      <c r="K3" s="59" t="s">
        <v>108</v>
      </c>
      <c r="L3" s="59" t="s">
        <v>110</v>
      </c>
      <c r="M3" s="59" t="s">
        <v>110</v>
      </c>
      <c r="N3" s="61" t="s">
        <v>112</v>
      </c>
      <c r="O3" s="61" t="s">
        <v>112</v>
      </c>
      <c r="P3" s="59" t="s">
        <v>116</v>
      </c>
      <c r="Q3" s="59" t="s">
        <v>116</v>
      </c>
      <c r="R3" s="59" t="s">
        <v>120</v>
      </c>
      <c r="S3" s="59" t="s">
        <v>120</v>
      </c>
      <c r="T3" s="88" t="s">
        <v>19</v>
      </c>
      <c r="U3" s="59" t="s">
        <v>122</v>
      </c>
      <c r="V3" s="59" t="s">
        <v>21</v>
      </c>
      <c r="W3" s="97" t="s">
        <v>124</v>
      </c>
      <c r="X3" s="59" t="s">
        <v>126</v>
      </c>
      <c r="Y3" s="89"/>
    </row>
    <row r="4" spans="1:25" ht="15" customHeight="1" thickBot="1">
      <c r="A4" s="17"/>
      <c r="B4" s="19" t="s">
        <v>18</v>
      </c>
      <c r="C4" s="20" t="s">
        <v>57</v>
      </c>
      <c r="D4" s="19" t="s">
        <v>18</v>
      </c>
      <c r="E4" s="19" t="s">
        <v>57</v>
      </c>
      <c r="F4" s="19" t="s">
        <v>18</v>
      </c>
      <c r="G4" s="19" t="s">
        <v>57</v>
      </c>
      <c r="H4" s="19" t="s">
        <v>18</v>
      </c>
      <c r="I4" s="19" t="s">
        <v>57</v>
      </c>
      <c r="J4" s="19" t="s">
        <v>18</v>
      </c>
      <c r="K4" s="19" t="s">
        <v>57</v>
      </c>
      <c r="L4" s="19" t="s">
        <v>18</v>
      </c>
      <c r="M4" s="19" t="s">
        <v>57</v>
      </c>
      <c r="N4" s="19" t="s">
        <v>18</v>
      </c>
      <c r="O4" s="19" t="s">
        <v>57</v>
      </c>
      <c r="P4" s="19" t="s">
        <v>18</v>
      </c>
      <c r="Q4" s="19" t="s">
        <v>57</v>
      </c>
      <c r="R4" s="19" t="s">
        <v>18</v>
      </c>
      <c r="S4" s="19" t="s">
        <v>57</v>
      </c>
      <c r="T4" s="19" t="s">
        <v>18</v>
      </c>
      <c r="U4" s="19" t="s">
        <v>57</v>
      </c>
      <c r="V4" s="91" t="s">
        <v>125</v>
      </c>
      <c r="W4" s="98" t="s">
        <v>125</v>
      </c>
      <c r="X4" s="102" t="s">
        <v>77</v>
      </c>
      <c r="Y4" s="102" t="s">
        <v>127</v>
      </c>
    </row>
    <row r="5" spans="1:25" ht="15" customHeight="1">
      <c r="A5" s="10" t="s">
        <v>59</v>
      </c>
      <c r="B5" s="63">
        <v>117</v>
      </c>
      <c r="C5" s="73">
        <v>110</v>
      </c>
      <c r="D5" s="69">
        <v>153</v>
      </c>
      <c r="E5" s="73">
        <v>151</v>
      </c>
      <c r="F5" s="69"/>
      <c r="G5" s="73"/>
      <c r="H5" s="69"/>
      <c r="I5" s="73"/>
      <c r="J5" s="77"/>
      <c r="K5" s="64"/>
      <c r="L5" s="77">
        <v>18</v>
      </c>
      <c r="M5" s="64">
        <v>20</v>
      </c>
      <c r="N5" s="77"/>
      <c r="O5" s="64"/>
      <c r="P5" s="77"/>
      <c r="Q5" s="64"/>
      <c r="R5" s="77"/>
      <c r="S5" s="64"/>
      <c r="T5" s="92">
        <f>(B5+D5+F5+H5+J5+L5+N5+P5+R5)/12*8</f>
        <v>192</v>
      </c>
      <c r="U5" s="92">
        <f>(C5+E5+G5+I5+K5+M5+O5+Q5+S5)/12*4</f>
        <v>93.66666666666667</v>
      </c>
      <c r="V5" s="92">
        <f>T5+U5</f>
        <v>285.6666666666667</v>
      </c>
      <c r="W5" s="99">
        <v>286</v>
      </c>
      <c r="X5" s="103">
        <f>W5*1400</f>
        <v>400400</v>
      </c>
      <c r="Y5" s="107">
        <v>400</v>
      </c>
    </row>
    <row r="6" spans="1:25" ht="15" customHeight="1">
      <c r="A6" s="5" t="s">
        <v>60</v>
      </c>
      <c r="B6" s="65">
        <v>180</v>
      </c>
      <c r="C6" s="74">
        <v>189</v>
      </c>
      <c r="D6" s="70">
        <v>208</v>
      </c>
      <c r="E6" s="76">
        <v>205</v>
      </c>
      <c r="F6" s="70"/>
      <c r="G6" s="74"/>
      <c r="H6" s="70"/>
      <c r="I6" s="74"/>
      <c r="J6" s="78"/>
      <c r="K6" s="66"/>
      <c r="L6" s="78">
        <v>15</v>
      </c>
      <c r="M6" s="66">
        <v>14</v>
      </c>
      <c r="N6" s="78"/>
      <c r="O6" s="66"/>
      <c r="P6" s="78"/>
      <c r="Q6" s="66"/>
      <c r="R6" s="78"/>
      <c r="S6" s="66"/>
      <c r="T6" s="93">
        <f aca="true" t="shared" si="0" ref="T6:T32">(B6+D6+F6+H6+J6+L6+N6+P6+R6)/12*8</f>
        <v>268.6666666666667</v>
      </c>
      <c r="U6" s="93">
        <f aca="true" t="shared" si="1" ref="U6:U32">(C6+E6+G6+I6+K6+M6+O6+Q6+S6)/12*4</f>
        <v>136</v>
      </c>
      <c r="V6" s="93">
        <f aca="true" t="shared" si="2" ref="V6:V32">T6+U6</f>
        <v>404.6666666666667</v>
      </c>
      <c r="W6" s="42">
        <v>405</v>
      </c>
      <c r="X6" s="104">
        <f aca="true" t="shared" si="3" ref="X6:X32">W6*1400</f>
        <v>567000</v>
      </c>
      <c r="Y6" s="44">
        <v>567</v>
      </c>
    </row>
    <row r="7" spans="1:25" ht="15" customHeight="1">
      <c r="A7" s="5" t="s">
        <v>61</v>
      </c>
      <c r="B7" s="65">
        <v>166</v>
      </c>
      <c r="C7" s="74">
        <v>165</v>
      </c>
      <c r="D7" s="70">
        <v>202</v>
      </c>
      <c r="E7" s="76">
        <v>200</v>
      </c>
      <c r="F7" s="70"/>
      <c r="G7" s="74"/>
      <c r="H7" s="70"/>
      <c r="I7" s="74"/>
      <c r="J7" s="78"/>
      <c r="K7" s="66"/>
      <c r="L7" s="78">
        <v>13</v>
      </c>
      <c r="M7" s="66">
        <v>18</v>
      </c>
      <c r="N7" s="78"/>
      <c r="O7" s="66"/>
      <c r="P7" s="78"/>
      <c r="Q7" s="66"/>
      <c r="R7" s="78"/>
      <c r="S7" s="66"/>
      <c r="T7" s="93">
        <f t="shared" si="0"/>
        <v>254</v>
      </c>
      <c r="U7" s="93">
        <f t="shared" si="1"/>
        <v>127.66666666666667</v>
      </c>
      <c r="V7" s="93">
        <f t="shared" si="2"/>
        <v>381.6666666666667</v>
      </c>
      <c r="W7" s="42">
        <v>382</v>
      </c>
      <c r="X7" s="104">
        <f t="shared" si="3"/>
        <v>534800</v>
      </c>
      <c r="Y7" s="44">
        <v>535</v>
      </c>
    </row>
    <row r="8" spans="1:25" ht="15" customHeight="1">
      <c r="A8" s="5" t="s">
        <v>62</v>
      </c>
      <c r="B8" s="65">
        <v>191</v>
      </c>
      <c r="C8" s="74">
        <v>193</v>
      </c>
      <c r="D8" s="71">
        <v>219</v>
      </c>
      <c r="E8" s="76">
        <v>215</v>
      </c>
      <c r="F8" s="70"/>
      <c r="G8" s="74"/>
      <c r="H8" s="70"/>
      <c r="I8" s="74"/>
      <c r="J8" s="78"/>
      <c r="K8" s="66"/>
      <c r="L8" s="78"/>
      <c r="M8" s="66"/>
      <c r="N8" s="78"/>
      <c r="O8" s="66"/>
      <c r="P8" s="78"/>
      <c r="Q8" s="66"/>
      <c r="R8" s="78"/>
      <c r="S8" s="66"/>
      <c r="T8" s="93">
        <f t="shared" si="0"/>
        <v>273.3333333333333</v>
      </c>
      <c r="U8" s="93">
        <f t="shared" si="1"/>
        <v>136</v>
      </c>
      <c r="V8" s="93">
        <f t="shared" si="2"/>
        <v>409.3333333333333</v>
      </c>
      <c r="W8" s="42">
        <v>409</v>
      </c>
      <c r="X8" s="104">
        <f t="shared" si="3"/>
        <v>572600</v>
      </c>
      <c r="Y8" s="44">
        <v>573</v>
      </c>
    </row>
    <row r="9" spans="1:25" ht="15" customHeight="1">
      <c r="A9" s="5" t="s">
        <v>72</v>
      </c>
      <c r="B9" s="65">
        <v>69</v>
      </c>
      <c r="C9" s="74">
        <v>69</v>
      </c>
      <c r="D9" s="71">
        <v>0</v>
      </c>
      <c r="E9" s="76">
        <v>0</v>
      </c>
      <c r="F9" s="70"/>
      <c r="G9" s="74"/>
      <c r="H9" s="70"/>
      <c r="I9" s="74"/>
      <c r="J9" s="78"/>
      <c r="K9" s="66"/>
      <c r="L9" s="78">
        <v>5</v>
      </c>
      <c r="M9" s="66">
        <v>5</v>
      </c>
      <c r="N9" s="78"/>
      <c r="O9" s="66"/>
      <c r="P9" s="78"/>
      <c r="Q9" s="66"/>
      <c r="R9" s="78"/>
      <c r="S9" s="66"/>
      <c r="T9" s="93">
        <f t="shared" si="0"/>
        <v>49.333333333333336</v>
      </c>
      <c r="U9" s="93">
        <f t="shared" si="1"/>
        <v>24.666666666666668</v>
      </c>
      <c r="V9" s="93">
        <f t="shared" si="2"/>
        <v>74</v>
      </c>
      <c r="W9" s="42">
        <v>74</v>
      </c>
      <c r="X9" s="104">
        <f t="shared" si="3"/>
        <v>103600</v>
      </c>
      <c r="Y9" s="44">
        <v>104</v>
      </c>
    </row>
    <row r="10" spans="1:25" ht="15" customHeight="1">
      <c r="A10" s="5" t="s">
        <v>63</v>
      </c>
      <c r="B10" s="65">
        <v>154</v>
      </c>
      <c r="C10" s="74">
        <v>136</v>
      </c>
      <c r="D10" s="71">
        <v>245</v>
      </c>
      <c r="E10" s="76">
        <v>231</v>
      </c>
      <c r="F10" s="70"/>
      <c r="G10" s="74"/>
      <c r="H10" s="70"/>
      <c r="I10" s="74"/>
      <c r="J10" s="78"/>
      <c r="K10" s="66"/>
      <c r="L10" s="78"/>
      <c r="M10" s="66"/>
      <c r="N10" s="78"/>
      <c r="O10" s="66"/>
      <c r="P10" s="78"/>
      <c r="Q10" s="66"/>
      <c r="R10" s="78"/>
      <c r="S10" s="66"/>
      <c r="T10" s="93">
        <f t="shared" si="0"/>
        <v>266</v>
      </c>
      <c r="U10" s="93">
        <f t="shared" si="1"/>
        <v>122.33333333333333</v>
      </c>
      <c r="V10" s="93">
        <f t="shared" si="2"/>
        <v>388.3333333333333</v>
      </c>
      <c r="W10" s="42">
        <v>388</v>
      </c>
      <c r="X10" s="104">
        <f t="shared" si="3"/>
        <v>543200</v>
      </c>
      <c r="Y10" s="44">
        <v>543</v>
      </c>
    </row>
    <row r="11" spans="1:25" ht="15" customHeight="1">
      <c r="A11" s="5" t="s">
        <v>64</v>
      </c>
      <c r="B11" s="65">
        <v>185</v>
      </c>
      <c r="C11" s="74">
        <v>180</v>
      </c>
      <c r="D11" s="71">
        <v>230</v>
      </c>
      <c r="E11" s="76">
        <v>225</v>
      </c>
      <c r="F11" s="70"/>
      <c r="G11" s="74"/>
      <c r="H11" s="70"/>
      <c r="I11" s="74"/>
      <c r="J11" s="78"/>
      <c r="K11" s="66"/>
      <c r="L11" s="78"/>
      <c r="M11" s="66"/>
      <c r="N11" s="78"/>
      <c r="O11" s="66"/>
      <c r="P11" s="78"/>
      <c r="Q11" s="66"/>
      <c r="R11" s="78"/>
      <c r="S11" s="66"/>
      <c r="T11" s="93">
        <f t="shared" si="0"/>
        <v>276.6666666666667</v>
      </c>
      <c r="U11" s="93">
        <f t="shared" si="1"/>
        <v>135</v>
      </c>
      <c r="V11" s="93">
        <f t="shared" si="2"/>
        <v>411.6666666666667</v>
      </c>
      <c r="W11" s="42">
        <v>412</v>
      </c>
      <c r="X11" s="104">
        <f t="shared" si="3"/>
        <v>576800</v>
      </c>
      <c r="Y11" s="44">
        <v>577</v>
      </c>
    </row>
    <row r="12" spans="1:25" ht="15" customHeight="1">
      <c r="A12" s="5" t="s">
        <v>65</v>
      </c>
      <c r="B12" s="65">
        <v>320</v>
      </c>
      <c r="C12" s="74">
        <v>320</v>
      </c>
      <c r="D12" s="71">
        <v>317</v>
      </c>
      <c r="E12" s="76">
        <v>320</v>
      </c>
      <c r="F12" s="70"/>
      <c r="G12" s="74"/>
      <c r="H12" s="70"/>
      <c r="I12" s="74"/>
      <c r="J12" s="78"/>
      <c r="K12" s="66"/>
      <c r="L12" s="78"/>
      <c r="M12" s="66"/>
      <c r="N12" s="78"/>
      <c r="O12" s="66"/>
      <c r="P12" s="78"/>
      <c r="Q12" s="66"/>
      <c r="R12" s="78"/>
      <c r="S12" s="66"/>
      <c r="T12" s="93">
        <f t="shared" si="0"/>
        <v>424.6666666666667</v>
      </c>
      <c r="U12" s="93">
        <f t="shared" si="1"/>
        <v>213.33333333333334</v>
      </c>
      <c r="V12" s="93">
        <f t="shared" si="2"/>
        <v>638</v>
      </c>
      <c r="W12" s="42">
        <v>638</v>
      </c>
      <c r="X12" s="104">
        <f t="shared" si="3"/>
        <v>893200</v>
      </c>
      <c r="Y12" s="44">
        <v>893</v>
      </c>
    </row>
    <row r="13" spans="1:25" ht="15" customHeight="1">
      <c r="A13" s="5" t="s">
        <v>66</v>
      </c>
      <c r="B13" s="65">
        <v>98</v>
      </c>
      <c r="C13" s="74">
        <v>98</v>
      </c>
      <c r="D13" s="71">
        <v>157</v>
      </c>
      <c r="E13" s="76">
        <v>161</v>
      </c>
      <c r="F13" s="70"/>
      <c r="G13" s="74"/>
      <c r="H13" s="70"/>
      <c r="I13" s="74"/>
      <c r="J13" s="78"/>
      <c r="K13" s="66"/>
      <c r="L13" s="78">
        <v>27</v>
      </c>
      <c r="M13" s="66">
        <v>23</v>
      </c>
      <c r="N13" s="78">
        <v>1</v>
      </c>
      <c r="O13" s="66">
        <v>1</v>
      </c>
      <c r="P13" s="78"/>
      <c r="Q13" s="66"/>
      <c r="R13" s="78"/>
      <c r="S13" s="66"/>
      <c r="T13" s="93">
        <f t="shared" si="0"/>
        <v>188.66666666666666</v>
      </c>
      <c r="U13" s="93">
        <f t="shared" si="1"/>
        <v>94.33333333333333</v>
      </c>
      <c r="V13" s="93">
        <f t="shared" si="2"/>
        <v>283</v>
      </c>
      <c r="W13" s="42">
        <v>283</v>
      </c>
      <c r="X13" s="104">
        <f t="shared" si="3"/>
        <v>396200</v>
      </c>
      <c r="Y13" s="44">
        <v>396</v>
      </c>
    </row>
    <row r="14" spans="1:25" ht="15" customHeight="1">
      <c r="A14" s="5" t="s">
        <v>67</v>
      </c>
      <c r="B14" s="65">
        <v>89</v>
      </c>
      <c r="C14" s="74">
        <v>75</v>
      </c>
      <c r="D14" s="71">
        <v>67</v>
      </c>
      <c r="E14" s="76">
        <v>81</v>
      </c>
      <c r="F14" s="70"/>
      <c r="G14" s="74"/>
      <c r="H14" s="70"/>
      <c r="I14" s="74"/>
      <c r="J14" s="78"/>
      <c r="K14" s="66"/>
      <c r="L14" s="78">
        <v>6</v>
      </c>
      <c r="M14" s="66">
        <v>6</v>
      </c>
      <c r="N14" s="78"/>
      <c r="O14" s="66"/>
      <c r="P14" s="78"/>
      <c r="Q14" s="66"/>
      <c r="R14" s="78"/>
      <c r="S14" s="66"/>
      <c r="T14" s="93">
        <f t="shared" si="0"/>
        <v>108</v>
      </c>
      <c r="U14" s="93">
        <f t="shared" si="1"/>
        <v>54</v>
      </c>
      <c r="V14" s="93">
        <f t="shared" si="2"/>
        <v>162</v>
      </c>
      <c r="W14" s="42">
        <v>162</v>
      </c>
      <c r="X14" s="104">
        <f t="shared" si="3"/>
        <v>226800</v>
      </c>
      <c r="Y14" s="44">
        <v>227</v>
      </c>
    </row>
    <row r="15" spans="1:25" ht="15" customHeight="1">
      <c r="A15" s="5" t="s">
        <v>68</v>
      </c>
      <c r="B15" s="65">
        <v>144</v>
      </c>
      <c r="C15" s="74">
        <v>154</v>
      </c>
      <c r="D15" s="71">
        <v>171</v>
      </c>
      <c r="E15" s="76">
        <v>171</v>
      </c>
      <c r="F15" s="70"/>
      <c r="G15" s="74"/>
      <c r="H15" s="70"/>
      <c r="I15" s="74"/>
      <c r="J15" s="78"/>
      <c r="K15" s="66"/>
      <c r="L15" s="78">
        <v>51</v>
      </c>
      <c r="M15" s="66">
        <v>45</v>
      </c>
      <c r="N15" s="78"/>
      <c r="O15" s="66"/>
      <c r="P15" s="78"/>
      <c r="Q15" s="66"/>
      <c r="R15" s="78"/>
      <c r="S15" s="66"/>
      <c r="T15" s="93">
        <f t="shared" si="0"/>
        <v>244</v>
      </c>
      <c r="U15" s="93">
        <f t="shared" si="1"/>
        <v>123.33333333333333</v>
      </c>
      <c r="V15" s="93">
        <f t="shared" si="2"/>
        <v>367.3333333333333</v>
      </c>
      <c r="W15" s="42">
        <v>367</v>
      </c>
      <c r="X15" s="104">
        <f t="shared" si="3"/>
        <v>513800</v>
      </c>
      <c r="Y15" s="44">
        <v>514</v>
      </c>
    </row>
    <row r="16" spans="1:25" ht="15" customHeight="1">
      <c r="A16" s="5" t="s">
        <v>105</v>
      </c>
      <c r="B16" s="65">
        <v>199</v>
      </c>
      <c r="C16" s="74">
        <v>200</v>
      </c>
      <c r="D16" s="71">
        <v>233</v>
      </c>
      <c r="E16" s="76">
        <v>230</v>
      </c>
      <c r="F16" s="70"/>
      <c r="G16" s="74"/>
      <c r="H16" s="70">
        <v>248</v>
      </c>
      <c r="I16" s="74">
        <v>258</v>
      </c>
      <c r="J16" s="78"/>
      <c r="K16" s="66"/>
      <c r="L16" s="78"/>
      <c r="M16" s="66"/>
      <c r="N16" s="78"/>
      <c r="O16" s="66"/>
      <c r="P16" s="78"/>
      <c r="Q16" s="66"/>
      <c r="R16" s="78"/>
      <c r="S16" s="66"/>
      <c r="T16" s="93">
        <f t="shared" si="0"/>
        <v>453.3333333333333</v>
      </c>
      <c r="U16" s="93">
        <f t="shared" si="1"/>
        <v>229.33333333333334</v>
      </c>
      <c r="V16" s="93">
        <f t="shared" si="2"/>
        <v>682.6666666666666</v>
      </c>
      <c r="W16" s="42">
        <v>683</v>
      </c>
      <c r="X16" s="104">
        <f t="shared" si="3"/>
        <v>956200</v>
      </c>
      <c r="Y16" s="44">
        <v>956</v>
      </c>
    </row>
    <row r="17" spans="1:25" ht="15" customHeight="1">
      <c r="A17" s="5" t="s">
        <v>69</v>
      </c>
      <c r="B17" s="65">
        <v>146</v>
      </c>
      <c r="C17" s="74">
        <v>138</v>
      </c>
      <c r="D17" s="71">
        <v>184</v>
      </c>
      <c r="E17" s="76">
        <v>170</v>
      </c>
      <c r="F17" s="70"/>
      <c r="G17" s="74"/>
      <c r="H17" s="70"/>
      <c r="I17" s="74"/>
      <c r="J17" s="78"/>
      <c r="K17" s="66"/>
      <c r="L17" s="78"/>
      <c r="M17" s="66"/>
      <c r="N17" s="78"/>
      <c r="O17" s="66"/>
      <c r="P17" s="78"/>
      <c r="Q17" s="66"/>
      <c r="R17" s="78"/>
      <c r="S17" s="66"/>
      <c r="T17" s="93">
        <f t="shared" si="0"/>
        <v>220</v>
      </c>
      <c r="U17" s="93">
        <f t="shared" si="1"/>
        <v>102.66666666666667</v>
      </c>
      <c r="V17" s="93">
        <f t="shared" si="2"/>
        <v>322.6666666666667</v>
      </c>
      <c r="W17" s="42">
        <v>323</v>
      </c>
      <c r="X17" s="104">
        <f t="shared" si="3"/>
        <v>452200</v>
      </c>
      <c r="Y17" s="44">
        <v>452</v>
      </c>
    </row>
    <row r="18" spans="1:25" ht="15" customHeight="1">
      <c r="A18" s="6" t="s">
        <v>70</v>
      </c>
      <c r="B18" s="65">
        <v>185</v>
      </c>
      <c r="C18" s="74">
        <v>194</v>
      </c>
      <c r="D18" s="71">
        <v>209</v>
      </c>
      <c r="E18" s="76">
        <v>195</v>
      </c>
      <c r="F18" s="70"/>
      <c r="G18" s="74"/>
      <c r="H18" s="70"/>
      <c r="I18" s="74"/>
      <c r="J18" s="78"/>
      <c r="K18" s="66"/>
      <c r="L18" s="78">
        <v>9</v>
      </c>
      <c r="M18" s="66">
        <v>9</v>
      </c>
      <c r="N18" s="78"/>
      <c r="O18" s="66"/>
      <c r="P18" s="78"/>
      <c r="Q18" s="66"/>
      <c r="R18" s="78"/>
      <c r="S18" s="66"/>
      <c r="T18" s="93">
        <f t="shared" si="0"/>
        <v>268.6666666666667</v>
      </c>
      <c r="U18" s="93">
        <f t="shared" si="1"/>
        <v>132.66666666666666</v>
      </c>
      <c r="V18" s="93">
        <f t="shared" si="2"/>
        <v>401.33333333333337</v>
      </c>
      <c r="W18" s="42">
        <v>401</v>
      </c>
      <c r="X18" s="104">
        <f t="shared" si="3"/>
        <v>561400</v>
      </c>
      <c r="Y18" s="44">
        <v>562</v>
      </c>
    </row>
    <row r="19" spans="1:25" ht="15" customHeight="1">
      <c r="A19" s="5" t="s">
        <v>13</v>
      </c>
      <c r="B19" s="65"/>
      <c r="C19" s="74"/>
      <c r="D19" s="70"/>
      <c r="E19" s="74"/>
      <c r="F19" s="70"/>
      <c r="G19" s="74"/>
      <c r="H19" s="70"/>
      <c r="I19" s="74"/>
      <c r="J19" s="78"/>
      <c r="K19" s="66"/>
      <c r="L19" s="78">
        <v>301</v>
      </c>
      <c r="M19" s="66">
        <v>296</v>
      </c>
      <c r="N19" s="78"/>
      <c r="O19" s="66"/>
      <c r="P19" s="78"/>
      <c r="Q19" s="66"/>
      <c r="R19" s="78">
        <v>77</v>
      </c>
      <c r="S19" s="66">
        <v>77</v>
      </c>
      <c r="T19" s="93">
        <f t="shared" si="0"/>
        <v>252</v>
      </c>
      <c r="U19" s="93">
        <f t="shared" si="1"/>
        <v>124.33333333333333</v>
      </c>
      <c r="V19" s="93">
        <f t="shared" si="2"/>
        <v>376.3333333333333</v>
      </c>
      <c r="W19" s="42">
        <v>376</v>
      </c>
      <c r="X19" s="104">
        <f t="shared" si="3"/>
        <v>526400</v>
      </c>
      <c r="Y19" s="44">
        <v>526</v>
      </c>
    </row>
    <row r="20" spans="1:25" ht="15" customHeight="1">
      <c r="A20" s="10" t="s">
        <v>2</v>
      </c>
      <c r="B20" s="65"/>
      <c r="C20" s="74"/>
      <c r="D20" s="70"/>
      <c r="E20" s="74"/>
      <c r="F20" s="70">
        <v>66</v>
      </c>
      <c r="G20" s="74">
        <v>34</v>
      </c>
      <c r="H20" s="70">
        <v>689</v>
      </c>
      <c r="I20" s="74">
        <v>722</v>
      </c>
      <c r="J20" s="79">
        <v>53</v>
      </c>
      <c r="K20" s="81">
        <v>72</v>
      </c>
      <c r="L20" s="78">
        <v>1</v>
      </c>
      <c r="M20" s="66">
        <v>1</v>
      </c>
      <c r="N20" s="78"/>
      <c r="O20" s="66"/>
      <c r="P20" s="78"/>
      <c r="Q20" s="66"/>
      <c r="R20" s="78"/>
      <c r="S20" s="66"/>
      <c r="T20" s="93">
        <f t="shared" si="0"/>
        <v>539.3333333333334</v>
      </c>
      <c r="U20" s="93">
        <f t="shared" si="1"/>
        <v>276.3333333333333</v>
      </c>
      <c r="V20" s="93">
        <f t="shared" si="2"/>
        <v>815.6666666666667</v>
      </c>
      <c r="W20" s="42">
        <v>816</v>
      </c>
      <c r="X20" s="104">
        <f t="shared" si="3"/>
        <v>1142400</v>
      </c>
      <c r="Y20" s="44">
        <v>1142</v>
      </c>
    </row>
    <row r="21" spans="1:25" ht="15" customHeight="1">
      <c r="A21" s="5" t="s">
        <v>3</v>
      </c>
      <c r="B21" s="65"/>
      <c r="C21" s="74"/>
      <c r="D21" s="70"/>
      <c r="E21" s="74"/>
      <c r="F21" s="70">
        <v>67</v>
      </c>
      <c r="G21" s="74">
        <v>60</v>
      </c>
      <c r="H21" s="70">
        <v>881</v>
      </c>
      <c r="I21" s="74">
        <v>883</v>
      </c>
      <c r="J21" s="78"/>
      <c r="K21" s="66"/>
      <c r="L21" s="78"/>
      <c r="M21" s="66"/>
      <c r="N21" s="78"/>
      <c r="O21" s="66"/>
      <c r="P21" s="78"/>
      <c r="Q21" s="66"/>
      <c r="R21" s="78"/>
      <c r="S21" s="66"/>
      <c r="T21" s="93">
        <f t="shared" si="0"/>
        <v>632</v>
      </c>
      <c r="U21" s="93">
        <f t="shared" si="1"/>
        <v>314.3333333333333</v>
      </c>
      <c r="V21" s="93">
        <f t="shared" si="2"/>
        <v>946.3333333333333</v>
      </c>
      <c r="W21" s="42">
        <v>946</v>
      </c>
      <c r="X21" s="104">
        <f t="shared" si="3"/>
        <v>1324400</v>
      </c>
      <c r="Y21" s="44">
        <v>1324</v>
      </c>
    </row>
    <row r="22" spans="1:25" ht="15" customHeight="1">
      <c r="A22" s="5" t="s">
        <v>9</v>
      </c>
      <c r="B22" s="65"/>
      <c r="C22" s="74"/>
      <c r="D22" s="70"/>
      <c r="E22" s="74"/>
      <c r="F22" s="70"/>
      <c r="G22" s="74"/>
      <c r="H22" s="70">
        <v>457</v>
      </c>
      <c r="I22" s="74">
        <v>460</v>
      </c>
      <c r="J22" s="78"/>
      <c r="K22" s="66"/>
      <c r="L22" s="78"/>
      <c r="M22" s="66"/>
      <c r="N22" s="78"/>
      <c r="O22" s="66"/>
      <c r="P22" s="78"/>
      <c r="Q22" s="66"/>
      <c r="R22" s="78">
        <v>245</v>
      </c>
      <c r="S22" s="66">
        <v>260</v>
      </c>
      <c r="T22" s="93">
        <f t="shared" si="0"/>
        <v>468</v>
      </c>
      <c r="U22" s="93">
        <f t="shared" si="1"/>
        <v>240</v>
      </c>
      <c r="V22" s="93">
        <f t="shared" si="2"/>
        <v>708</v>
      </c>
      <c r="W22" s="42">
        <v>708</v>
      </c>
      <c r="X22" s="104">
        <f t="shared" si="3"/>
        <v>991200</v>
      </c>
      <c r="Y22" s="44">
        <v>991</v>
      </c>
    </row>
    <row r="23" spans="1:25" ht="15" customHeight="1">
      <c r="A23" s="5" t="s">
        <v>8</v>
      </c>
      <c r="B23" s="65"/>
      <c r="C23" s="74"/>
      <c r="D23" s="70"/>
      <c r="E23" s="74"/>
      <c r="F23" s="70"/>
      <c r="G23" s="74"/>
      <c r="H23" s="70">
        <v>183</v>
      </c>
      <c r="I23" s="74">
        <v>190</v>
      </c>
      <c r="J23" s="79">
        <v>132</v>
      </c>
      <c r="K23" s="81">
        <v>135</v>
      </c>
      <c r="L23" s="78"/>
      <c r="M23" s="66"/>
      <c r="N23" s="78"/>
      <c r="O23" s="66"/>
      <c r="P23" s="78"/>
      <c r="Q23" s="66"/>
      <c r="R23" s="78">
        <v>187</v>
      </c>
      <c r="S23" s="66">
        <v>210</v>
      </c>
      <c r="T23" s="93">
        <f t="shared" si="0"/>
        <v>334.6666666666667</v>
      </c>
      <c r="U23" s="93">
        <f t="shared" si="1"/>
        <v>178.33333333333334</v>
      </c>
      <c r="V23" s="93">
        <f t="shared" si="2"/>
        <v>513</v>
      </c>
      <c r="W23" s="42">
        <v>513</v>
      </c>
      <c r="X23" s="104">
        <f t="shared" si="3"/>
        <v>718200</v>
      </c>
      <c r="Y23" s="44">
        <v>718</v>
      </c>
    </row>
    <row r="24" spans="1:25" ht="15" customHeight="1">
      <c r="A24" s="5" t="s">
        <v>6</v>
      </c>
      <c r="B24" s="65"/>
      <c r="C24" s="74"/>
      <c r="D24" s="70"/>
      <c r="E24" s="74"/>
      <c r="F24" s="70"/>
      <c r="G24" s="74"/>
      <c r="H24" s="70">
        <v>727</v>
      </c>
      <c r="I24" s="74">
        <v>720</v>
      </c>
      <c r="J24" s="78"/>
      <c r="K24" s="66"/>
      <c r="L24" s="78"/>
      <c r="M24" s="66"/>
      <c r="N24" s="78"/>
      <c r="O24" s="66"/>
      <c r="P24" s="78"/>
      <c r="Q24" s="66"/>
      <c r="R24" s="78"/>
      <c r="S24" s="66"/>
      <c r="T24" s="93">
        <f t="shared" si="0"/>
        <v>484.6666666666667</v>
      </c>
      <c r="U24" s="93">
        <f t="shared" si="1"/>
        <v>240</v>
      </c>
      <c r="V24" s="93">
        <f t="shared" si="2"/>
        <v>724.6666666666667</v>
      </c>
      <c r="W24" s="42">
        <v>725</v>
      </c>
      <c r="X24" s="104">
        <f t="shared" si="3"/>
        <v>1015000</v>
      </c>
      <c r="Y24" s="44">
        <v>1015</v>
      </c>
    </row>
    <row r="25" spans="1:25" ht="15" customHeight="1">
      <c r="A25" s="5" t="s">
        <v>4</v>
      </c>
      <c r="B25" s="65"/>
      <c r="C25" s="74"/>
      <c r="D25" s="70"/>
      <c r="E25" s="74"/>
      <c r="F25" s="70"/>
      <c r="G25" s="74"/>
      <c r="H25" s="70">
        <v>579</v>
      </c>
      <c r="I25" s="74">
        <v>580</v>
      </c>
      <c r="J25" s="78">
        <v>24</v>
      </c>
      <c r="K25" s="66">
        <v>12</v>
      </c>
      <c r="L25" s="78">
        <v>22</v>
      </c>
      <c r="M25" s="66">
        <v>25</v>
      </c>
      <c r="N25" s="78"/>
      <c r="O25" s="66"/>
      <c r="P25" s="78"/>
      <c r="Q25" s="66"/>
      <c r="R25" s="78"/>
      <c r="S25" s="66"/>
      <c r="T25" s="93">
        <f t="shared" si="0"/>
        <v>416.6666666666667</v>
      </c>
      <c r="U25" s="93">
        <f t="shared" si="1"/>
        <v>205.66666666666666</v>
      </c>
      <c r="V25" s="93">
        <f t="shared" si="2"/>
        <v>622.3333333333334</v>
      </c>
      <c r="W25" s="42">
        <v>622</v>
      </c>
      <c r="X25" s="104">
        <f t="shared" si="3"/>
        <v>870800</v>
      </c>
      <c r="Y25" s="44">
        <v>871</v>
      </c>
    </row>
    <row r="26" spans="1:25" ht="15" customHeight="1">
      <c r="A26" s="5" t="s">
        <v>7</v>
      </c>
      <c r="B26" s="65"/>
      <c r="C26" s="74"/>
      <c r="D26" s="70"/>
      <c r="E26" s="74"/>
      <c r="F26" s="70"/>
      <c r="G26" s="74"/>
      <c r="H26" s="70">
        <v>347</v>
      </c>
      <c r="I26" s="74">
        <v>371</v>
      </c>
      <c r="J26" s="78">
        <v>26</v>
      </c>
      <c r="K26" s="66">
        <v>20</v>
      </c>
      <c r="L26" s="78"/>
      <c r="M26" s="66"/>
      <c r="N26" s="78"/>
      <c r="O26" s="66"/>
      <c r="P26" s="78"/>
      <c r="Q26" s="66"/>
      <c r="R26" s="78">
        <v>59</v>
      </c>
      <c r="S26" s="66">
        <v>59</v>
      </c>
      <c r="T26" s="93">
        <f t="shared" si="0"/>
        <v>288</v>
      </c>
      <c r="U26" s="93">
        <f t="shared" si="1"/>
        <v>150</v>
      </c>
      <c r="V26" s="93">
        <f t="shared" si="2"/>
        <v>438</v>
      </c>
      <c r="W26" s="42">
        <v>438</v>
      </c>
      <c r="X26" s="104">
        <f t="shared" si="3"/>
        <v>613200</v>
      </c>
      <c r="Y26" s="44">
        <v>613</v>
      </c>
    </row>
    <row r="27" spans="1:25" ht="15" customHeight="1">
      <c r="A27" s="5" t="s">
        <v>10</v>
      </c>
      <c r="B27" s="65"/>
      <c r="C27" s="74"/>
      <c r="D27" s="70"/>
      <c r="E27" s="74"/>
      <c r="F27" s="70"/>
      <c r="G27" s="74"/>
      <c r="H27" s="70">
        <v>172</v>
      </c>
      <c r="I27" s="74">
        <v>180</v>
      </c>
      <c r="J27" s="78"/>
      <c r="K27" s="66"/>
      <c r="L27" s="78"/>
      <c r="M27" s="66"/>
      <c r="N27" s="78"/>
      <c r="O27" s="66"/>
      <c r="P27" s="78"/>
      <c r="Q27" s="66"/>
      <c r="R27" s="78"/>
      <c r="S27" s="66"/>
      <c r="T27" s="93">
        <f t="shared" si="0"/>
        <v>114.66666666666667</v>
      </c>
      <c r="U27" s="93">
        <f t="shared" si="1"/>
        <v>60</v>
      </c>
      <c r="V27" s="93">
        <f t="shared" si="2"/>
        <v>174.66666666666669</v>
      </c>
      <c r="W27" s="42">
        <v>175</v>
      </c>
      <c r="X27" s="104">
        <f t="shared" si="3"/>
        <v>245000</v>
      </c>
      <c r="Y27" s="44">
        <v>245</v>
      </c>
    </row>
    <row r="28" spans="1:25" ht="15" customHeight="1">
      <c r="A28" s="5" t="s">
        <v>12</v>
      </c>
      <c r="B28" s="65"/>
      <c r="C28" s="74"/>
      <c r="D28" s="70"/>
      <c r="E28" s="74"/>
      <c r="F28" s="70"/>
      <c r="G28" s="74"/>
      <c r="H28" s="70">
        <v>531</v>
      </c>
      <c r="I28" s="74">
        <v>530</v>
      </c>
      <c r="J28" s="78"/>
      <c r="K28" s="66"/>
      <c r="L28" s="78"/>
      <c r="M28" s="66"/>
      <c r="N28" s="78"/>
      <c r="O28" s="66"/>
      <c r="P28" s="78"/>
      <c r="Q28" s="66"/>
      <c r="R28" s="78">
        <v>439</v>
      </c>
      <c r="S28" s="66">
        <v>450</v>
      </c>
      <c r="T28" s="93">
        <f t="shared" si="0"/>
        <v>646.6666666666666</v>
      </c>
      <c r="U28" s="93">
        <f t="shared" si="1"/>
        <v>326.6666666666667</v>
      </c>
      <c r="V28" s="93">
        <f t="shared" si="2"/>
        <v>973.3333333333333</v>
      </c>
      <c r="W28" s="42">
        <v>973</v>
      </c>
      <c r="X28" s="104">
        <f t="shared" si="3"/>
        <v>1362200</v>
      </c>
      <c r="Y28" s="44">
        <v>1362</v>
      </c>
    </row>
    <row r="29" spans="1:25" ht="15" customHeight="1">
      <c r="A29" s="5" t="s">
        <v>5</v>
      </c>
      <c r="B29" s="65"/>
      <c r="C29" s="74"/>
      <c r="D29" s="70"/>
      <c r="E29" s="74"/>
      <c r="F29" s="70"/>
      <c r="G29" s="74"/>
      <c r="H29" s="70">
        <v>597</v>
      </c>
      <c r="I29" s="74">
        <v>600</v>
      </c>
      <c r="J29" s="78"/>
      <c r="K29" s="66"/>
      <c r="L29" s="78"/>
      <c r="M29" s="66"/>
      <c r="N29" s="78"/>
      <c r="O29" s="66"/>
      <c r="P29" s="78"/>
      <c r="Q29" s="66"/>
      <c r="R29" s="78"/>
      <c r="S29" s="66"/>
      <c r="T29" s="93">
        <f t="shared" si="0"/>
        <v>398</v>
      </c>
      <c r="U29" s="93">
        <f t="shared" si="1"/>
        <v>200</v>
      </c>
      <c r="V29" s="93">
        <f t="shared" si="2"/>
        <v>598</v>
      </c>
      <c r="W29" s="42">
        <v>598</v>
      </c>
      <c r="X29" s="104">
        <f t="shared" si="3"/>
        <v>837200</v>
      </c>
      <c r="Y29" s="44">
        <v>837</v>
      </c>
    </row>
    <row r="30" spans="1:25" ht="15" customHeight="1">
      <c r="A30" s="6" t="s">
        <v>14</v>
      </c>
      <c r="B30" s="65"/>
      <c r="C30" s="74"/>
      <c r="D30" s="70"/>
      <c r="E30" s="74"/>
      <c r="F30" s="70"/>
      <c r="G30" s="74"/>
      <c r="H30" s="70">
        <v>0</v>
      </c>
      <c r="I30" s="74">
        <v>0</v>
      </c>
      <c r="J30" s="78"/>
      <c r="K30" s="66"/>
      <c r="L30" s="78"/>
      <c r="M30" s="66"/>
      <c r="N30" s="78"/>
      <c r="O30" s="66"/>
      <c r="P30" s="78"/>
      <c r="Q30" s="66"/>
      <c r="R30" s="78">
        <v>377</v>
      </c>
      <c r="S30" s="66">
        <v>358</v>
      </c>
      <c r="T30" s="93">
        <f t="shared" si="0"/>
        <v>251.33333333333334</v>
      </c>
      <c r="U30" s="93">
        <f t="shared" si="1"/>
        <v>119.33333333333333</v>
      </c>
      <c r="V30" s="93">
        <f t="shared" si="2"/>
        <v>370.6666666666667</v>
      </c>
      <c r="W30" s="42">
        <v>371</v>
      </c>
      <c r="X30" s="104">
        <f t="shared" si="3"/>
        <v>519400</v>
      </c>
      <c r="Y30" s="44">
        <v>520</v>
      </c>
    </row>
    <row r="31" spans="1:25" ht="15" customHeight="1">
      <c r="A31" s="5" t="s">
        <v>1</v>
      </c>
      <c r="B31" s="65"/>
      <c r="C31" s="74"/>
      <c r="D31" s="70"/>
      <c r="E31" s="74"/>
      <c r="F31" s="70"/>
      <c r="G31" s="74"/>
      <c r="H31" s="70"/>
      <c r="I31" s="74"/>
      <c r="J31" s="78"/>
      <c r="K31" s="66"/>
      <c r="L31" s="78"/>
      <c r="M31" s="66"/>
      <c r="N31" s="78"/>
      <c r="O31" s="66"/>
      <c r="P31" s="78">
        <v>560</v>
      </c>
      <c r="Q31" s="66">
        <v>560</v>
      </c>
      <c r="R31" s="78"/>
      <c r="S31" s="66"/>
      <c r="T31" s="93">
        <f t="shared" si="0"/>
        <v>373.3333333333333</v>
      </c>
      <c r="U31" s="93">
        <f t="shared" si="1"/>
        <v>186.66666666666666</v>
      </c>
      <c r="V31" s="93">
        <f t="shared" si="2"/>
        <v>560</v>
      </c>
      <c r="W31" s="42">
        <v>560</v>
      </c>
      <c r="X31" s="104">
        <f t="shared" si="3"/>
        <v>784000</v>
      </c>
      <c r="Y31" s="44">
        <v>784</v>
      </c>
    </row>
    <row r="32" spans="1:25" ht="15" customHeight="1" thickBot="1">
      <c r="A32" s="10" t="s">
        <v>117</v>
      </c>
      <c r="B32" s="67"/>
      <c r="C32" s="75"/>
      <c r="D32" s="72"/>
      <c r="E32" s="75"/>
      <c r="F32" s="72"/>
      <c r="G32" s="82"/>
      <c r="H32" s="72"/>
      <c r="I32" s="82"/>
      <c r="J32" s="80"/>
      <c r="K32" s="68"/>
      <c r="L32" s="80"/>
      <c r="M32" s="68"/>
      <c r="N32" s="80"/>
      <c r="O32" s="68"/>
      <c r="P32" s="80">
        <v>296</v>
      </c>
      <c r="Q32" s="68">
        <v>300</v>
      </c>
      <c r="R32" s="80"/>
      <c r="S32" s="68"/>
      <c r="T32" s="94">
        <f t="shared" si="0"/>
        <v>197.33333333333334</v>
      </c>
      <c r="U32" s="94">
        <f t="shared" si="1"/>
        <v>100</v>
      </c>
      <c r="V32" s="94">
        <f t="shared" si="2"/>
        <v>297.33333333333337</v>
      </c>
      <c r="W32" s="50">
        <v>297</v>
      </c>
      <c r="X32" s="105">
        <f t="shared" si="3"/>
        <v>415800</v>
      </c>
      <c r="Y32" s="108">
        <v>416</v>
      </c>
    </row>
    <row r="33" spans="1:25" ht="15" customHeight="1" thickBot="1">
      <c r="A33" s="8" t="s">
        <v>17</v>
      </c>
      <c r="B33" s="83">
        <f aca="true" t="shared" si="4" ref="B33:O33">SUM(B5:B30)</f>
        <v>2243</v>
      </c>
      <c r="C33" s="84">
        <f t="shared" si="4"/>
        <v>2221</v>
      </c>
      <c r="D33" s="83">
        <f t="shared" si="4"/>
        <v>2595</v>
      </c>
      <c r="E33" s="84">
        <f t="shared" si="4"/>
        <v>2555</v>
      </c>
      <c r="F33" s="85">
        <f t="shared" si="4"/>
        <v>133</v>
      </c>
      <c r="G33" s="86">
        <f t="shared" si="4"/>
        <v>94</v>
      </c>
      <c r="H33" s="85">
        <f t="shared" si="4"/>
        <v>5411</v>
      </c>
      <c r="I33" s="86">
        <f t="shared" si="4"/>
        <v>5494</v>
      </c>
      <c r="J33" s="85">
        <f t="shared" si="4"/>
        <v>235</v>
      </c>
      <c r="K33" s="86">
        <f t="shared" si="4"/>
        <v>239</v>
      </c>
      <c r="L33" s="85">
        <f t="shared" si="4"/>
        <v>468</v>
      </c>
      <c r="M33" s="86">
        <f t="shared" si="4"/>
        <v>462</v>
      </c>
      <c r="N33" s="85">
        <f t="shared" si="4"/>
        <v>1</v>
      </c>
      <c r="O33" s="86">
        <f t="shared" si="4"/>
        <v>1</v>
      </c>
      <c r="P33" s="85">
        <f aca="true" t="shared" si="5" ref="P33:Y33">SUM(P5:P32)</f>
        <v>856</v>
      </c>
      <c r="Q33" s="86">
        <f t="shared" si="5"/>
        <v>860</v>
      </c>
      <c r="R33" s="87">
        <f t="shared" si="5"/>
        <v>1384</v>
      </c>
      <c r="S33" s="9">
        <f t="shared" si="5"/>
        <v>1414</v>
      </c>
      <c r="T33" s="95">
        <f t="shared" si="5"/>
        <v>8884.000000000004</v>
      </c>
      <c r="U33" s="95">
        <f t="shared" si="5"/>
        <v>4446.666666666667</v>
      </c>
      <c r="V33" s="95">
        <f t="shared" si="5"/>
        <v>13330.666666666666</v>
      </c>
      <c r="W33" s="100">
        <f t="shared" si="5"/>
        <v>13331</v>
      </c>
      <c r="X33" s="106">
        <f t="shared" si="5"/>
        <v>18663400</v>
      </c>
      <c r="Y33" s="58">
        <f t="shared" si="5"/>
        <v>18663</v>
      </c>
    </row>
    <row r="36" spans="1:6" ht="12.75">
      <c r="A36" s="3" t="s">
        <v>100</v>
      </c>
      <c r="B36" s="3"/>
      <c r="C36" s="3"/>
      <c r="D36" s="3"/>
      <c r="E36" s="3"/>
      <c r="F36" s="3"/>
    </row>
  </sheetData>
  <mergeCells count="6">
    <mergeCell ref="R1:S1"/>
    <mergeCell ref="T1:U1"/>
    <mergeCell ref="B1:K1"/>
    <mergeCell ref="N2:O2"/>
    <mergeCell ref="L1:O1"/>
    <mergeCell ref="P1:Q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49" r:id="rId1"/>
  <headerFooter alignWithMargins="0">
    <oddHeader>&amp;C&amp;"Arial CE,Félkövér"&amp;11Szakmai és informatikai fejlesztési feladatok támogatási igénye
(a 18/2006.(IV.24.) OM rendeletre figyelemmel)&amp;R3.sz.táblázat</oddHeader>
    <oddFooter>&amp;L&amp;8&amp;D&amp;T&amp;C&amp;8C:\&amp;F\inf.2006&amp;R&amp;8&amp;P/&amp;N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9.00390625" defaultRowHeight="12.75"/>
  <cols>
    <col min="1" max="1" width="27.25390625" style="0" customWidth="1"/>
    <col min="2" max="2" width="10.625" style="0" customWidth="1"/>
    <col min="3" max="3" width="10.00390625" style="0" customWidth="1"/>
    <col min="4" max="4" width="9.875" style="0" customWidth="1"/>
  </cols>
  <sheetData>
    <row r="1" spans="1:7" ht="17.25" customHeight="1" thickBot="1">
      <c r="A1" s="61"/>
      <c r="B1" s="142" t="s">
        <v>131</v>
      </c>
      <c r="C1" s="143"/>
      <c r="D1" s="110" t="s">
        <v>134</v>
      </c>
      <c r="E1" s="61"/>
      <c r="F1" s="61"/>
      <c r="G1" s="61"/>
    </row>
    <row r="2" spans="1:7" ht="17.25" customHeight="1" thickBot="1">
      <c r="A2" s="25"/>
      <c r="B2" s="60" t="s">
        <v>132</v>
      </c>
      <c r="C2" s="9"/>
      <c r="D2" s="90" t="s">
        <v>133</v>
      </c>
      <c r="E2" s="90" t="s">
        <v>22</v>
      </c>
      <c r="F2" s="89" t="s">
        <v>148</v>
      </c>
      <c r="G2" s="90" t="s">
        <v>150</v>
      </c>
    </row>
    <row r="3" spans="1:7" ht="17.25" customHeight="1" thickBot="1">
      <c r="A3" s="33" t="s">
        <v>130</v>
      </c>
      <c r="B3" s="109" t="s">
        <v>18</v>
      </c>
      <c r="C3" s="109" t="s">
        <v>57</v>
      </c>
      <c r="D3" s="91" t="s">
        <v>125</v>
      </c>
      <c r="E3" s="91" t="s">
        <v>125</v>
      </c>
      <c r="F3" s="91" t="s">
        <v>77</v>
      </c>
      <c r="G3" s="113" t="s">
        <v>149</v>
      </c>
    </row>
    <row r="4" spans="1:7" ht="17.25" customHeight="1">
      <c r="A4" s="92" t="s">
        <v>135</v>
      </c>
      <c r="B4" s="92">
        <v>148</v>
      </c>
      <c r="C4" s="92">
        <v>145</v>
      </c>
      <c r="D4" s="92">
        <f aca="true" t="shared" si="0" ref="D4:D16">B4/12*8+C4/12*4</f>
        <v>147</v>
      </c>
      <c r="E4" s="99">
        <v>147</v>
      </c>
      <c r="F4" s="115">
        <f>E4*1200</f>
        <v>176400</v>
      </c>
      <c r="G4" s="118">
        <v>176</v>
      </c>
    </row>
    <row r="5" spans="1:7" ht="17.25" customHeight="1">
      <c r="A5" s="93" t="s">
        <v>136</v>
      </c>
      <c r="B5" s="93">
        <v>191</v>
      </c>
      <c r="C5" s="93">
        <v>190</v>
      </c>
      <c r="D5" s="93">
        <f t="shared" si="0"/>
        <v>190.66666666666666</v>
      </c>
      <c r="E5" s="42">
        <v>191</v>
      </c>
      <c r="F5" s="116">
        <f aca="true" t="shared" si="1" ref="F5:F16">E5*1200</f>
        <v>229200</v>
      </c>
      <c r="G5" s="119">
        <v>229</v>
      </c>
    </row>
    <row r="6" spans="1:7" ht="17.25" customHeight="1">
      <c r="A6" s="93" t="s">
        <v>137</v>
      </c>
      <c r="B6" s="93">
        <v>198</v>
      </c>
      <c r="C6" s="93">
        <v>194</v>
      </c>
      <c r="D6" s="93">
        <f t="shared" si="0"/>
        <v>196.66666666666669</v>
      </c>
      <c r="E6" s="42">
        <v>196</v>
      </c>
      <c r="F6" s="116">
        <f t="shared" si="1"/>
        <v>235200</v>
      </c>
      <c r="G6" s="119">
        <v>235</v>
      </c>
    </row>
    <row r="7" spans="1:7" ht="17.25" customHeight="1">
      <c r="A7" s="93" t="s">
        <v>138</v>
      </c>
      <c r="B7" s="93">
        <v>156</v>
      </c>
      <c r="C7" s="93">
        <v>150</v>
      </c>
      <c r="D7" s="93">
        <f t="shared" si="0"/>
        <v>154</v>
      </c>
      <c r="E7" s="42">
        <v>154</v>
      </c>
      <c r="F7" s="116">
        <f t="shared" si="1"/>
        <v>184800</v>
      </c>
      <c r="G7" s="119">
        <v>185</v>
      </c>
    </row>
    <row r="8" spans="1:7" ht="17.25" customHeight="1">
      <c r="A8" s="93" t="s">
        <v>139</v>
      </c>
      <c r="B8" s="93">
        <v>184</v>
      </c>
      <c r="C8" s="93">
        <v>184</v>
      </c>
      <c r="D8" s="111">
        <f t="shared" si="0"/>
        <v>184</v>
      </c>
      <c r="E8" s="42">
        <v>184</v>
      </c>
      <c r="F8" s="116">
        <f t="shared" si="1"/>
        <v>220800</v>
      </c>
      <c r="G8" s="119">
        <v>221</v>
      </c>
    </row>
    <row r="9" spans="1:7" ht="17.25" customHeight="1">
      <c r="A9" s="93" t="s">
        <v>140</v>
      </c>
      <c r="B9" s="93">
        <v>148</v>
      </c>
      <c r="C9" s="93">
        <v>145</v>
      </c>
      <c r="D9" s="111">
        <f t="shared" si="0"/>
        <v>147</v>
      </c>
      <c r="E9" s="42">
        <v>147</v>
      </c>
      <c r="F9" s="116">
        <f t="shared" si="1"/>
        <v>176400</v>
      </c>
      <c r="G9" s="119">
        <v>176</v>
      </c>
    </row>
    <row r="10" spans="1:7" ht="17.25" customHeight="1">
      <c r="A10" s="93" t="s">
        <v>141</v>
      </c>
      <c r="B10" s="93">
        <v>195</v>
      </c>
      <c r="C10" s="93">
        <v>190</v>
      </c>
      <c r="D10" s="111">
        <f t="shared" si="0"/>
        <v>193.33333333333334</v>
      </c>
      <c r="E10" s="42">
        <v>193</v>
      </c>
      <c r="F10" s="116">
        <f t="shared" si="1"/>
        <v>231600</v>
      </c>
      <c r="G10" s="119">
        <v>232</v>
      </c>
    </row>
    <row r="11" spans="1:7" ht="17.25" customHeight="1">
      <c r="A11" s="93" t="s">
        <v>142</v>
      </c>
      <c r="B11" s="93">
        <v>140</v>
      </c>
      <c r="C11" s="93">
        <v>135</v>
      </c>
      <c r="D11" s="111">
        <f t="shared" si="0"/>
        <v>138.33333333333331</v>
      </c>
      <c r="E11" s="42">
        <v>138</v>
      </c>
      <c r="F11" s="116">
        <f t="shared" si="1"/>
        <v>165600</v>
      </c>
      <c r="G11" s="119">
        <v>166</v>
      </c>
    </row>
    <row r="12" spans="1:7" ht="17.25" customHeight="1">
      <c r="A12" s="93" t="s">
        <v>143</v>
      </c>
      <c r="B12" s="93">
        <v>141</v>
      </c>
      <c r="C12" s="93">
        <v>144</v>
      </c>
      <c r="D12" s="111">
        <f t="shared" si="0"/>
        <v>142</v>
      </c>
      <c r="E12" s="42">
        <v>142</v>
      </c>
      <c r="F12" s="116">
        <f t="shared" si="1"/>
        <v>170400</v>
      </c>
      <c r="G12" s="119">
        <v>170</v>
      </c>
    </row>
    <row r="13" spans="1:7" ht="17.25" customHeight="1">
      <c r="A13" s="93" t="s">
        <v>144</v>
      </c>
      <c r="B13" s="93">
        <v>198</v>
      </c>
      <c r="C13" s="93">
        <v>197</v>
      </c>
      <c r="D13" s="111">
        <f t="shared" si="0"/>
        <v>197.66666666666669</v>
      </c>
      <c r="E13" s="42">
        <v>198</v>
      </c>
      <c r="F13" s="116">
        <f t="shared" si="1"/>
        <v>237600</v>
      </c>
      <c r="G13" s="119">
        <v>238</v>
      </c>
    </row>
    <row r="14" spans="1:7" ht="17.25" customHeight="1">
      <c r="A14" s="93" t="s">
        <v>145</v>
      </c>
      <c r="B14" s="93">
        <v>211</v>
      </c>
      <c r="C14" s="93">
        <v>211</v>
      </c>
      <c r="D14" s="111">
        <f t="shared" si="0"/>
        <v>211</v>
      </c>
      <c r="E14" s="42">
        <v>211</v>
      </c>
      <c r="F14" s="116">
        <f t="shared" si="1"/>
        <v>253200</v>
      </c>
      <c r="G14" s="119">
        <v>253</v>
      </c>
    </row>
    <row r="15" spans="1:7" ht="17.25" customHeight="1">
      <c r="A15" s="93" t="s">
        <v>146</v>
      </c>
      <c r="B15" s="93">
        <v>75</v>
      </c>
      <c r="C15" s="93">
        <v>75</v>
      </c>
      <c r="D15" s="111">
        <f t="shared" si="0"/>
        <v>75</v>
      </c>
      <c r="E15" s="42">
        <v>75</v>
      </c>
      <c r="F15" s="116">
        <f t="shared" si="1"/>
        <v>90000</v>
      </c>
      <c r="G15" s="119">
        <v>90</v>
      </c>
    </row>
    <row r="16" spans="1:7" ht="17.25" customHeight="1" thickBot="1">
      <c r="A16" s="94" t="s">
        <v>147</v>
      </c>
      <c r="B16" s="94">
        <v>195</v>
      </c>
      <c r="C16" s="94">
        <v>194</v>
      </c>
      <c r="D16" s="112">
        <f t="shared" si="0"/>
        <v>194.66666666666669</v>
      </c>
      <c r="E16" s="50">
        <v>195</v>
      </c>
      <c r="F16" s="117">
        <f t="shared" si="1"/>
        <v>234000</v>
      </c>
      <c r="G16" s="120">
        <v>234</v>
      </c>
    </row>
    <row r="17" spans="1:7" ht="17.25" customHeight="1" thickBot="1">
      <c r="A17" s="53" t="s">
        <v>15</v>
      </c>
      <c r="B17" s="109">
        <f aca="true" t="shared" si="2" ref="B17:G17">SUM(B4:B16)</f>
        <v>2180</v>
      </c>
      <c r="C17" s="109">
        <f t="shared" si="2"/>
        <v>2154</v>
      </c>
      <c r="D17" s="95">
        <f t="shared" si="2"/>
        <v>2171.333333333333</v>
      </c>
      <c r="E17" s="53">
        <f t="shared" si="2"/>
        <v>2171</v>
      </c>
      <c r="F17" s="114">
        <f t="shared" si="2"/>
        <v>2605200</v>
      </c>
      <c r="G17" s="58">
        <f t="shared" si="2"/>
        <v>2605</v>
      </c>
    </row>
  </sheetData>
  <mergeCells count="1">
    <mergeCell ref="B1:C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
&amp;"Arial CE,Félkövér"&amp;9Szakmai és informatikai fejlesztési feladatok támogatási igénye
(a 18/2006.(IV.24.) OM rendeletre figyelemmel)&amp;R4.sz.táblázat</oddHeader>
    <oddFooter>&amp;L&amp;8&amp;D&amp;T&amp;C&amp;9C:\&amp;F\inf.2006.&amp;R&amp;8&amp;P/&amp;N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8.00390625" style="0" customWidth="1"/>
    <col min="2" max="9" width="9.25390625" style="0" bestFit="1" customWidth="1"/>
    <col min="10" max="10" width="11.625" style="0" customWidth="1"/>
    <col min="11" max="11" width="12.00390625" style="0" customWidth="1"/>
    <col min="12" max="12" width="10.125" style="0" customWidth="1"/>
    <col min="13" max="13" width="10.625" style="0" customWidth="1"/>
    <col min="14" max="23" width="9.25390625" style="0" bestFit="1" customWidth="1"/>
    <col min="24" max="24" width="10.75390625" style="0" customWidth="1"/>
    <col min="25" max="25" width="10.00390625" style="0" customWidth="1"/>
    <col min="26" max="26" width="10.75390625" style="0" customWidth="1"/>
    <col min="27" max="27" width="9.25390625" style="0" bestFit="1" customWidth="1"/>
    <col min="28" max="28" width="10.375" style="0" bestFit="1" customWidth="1"/>
    <col min="29" max="29" width="9.25390625" style="0" bestFit="1" customWidth="1"/>
  </cols>
  <sheetData>
    <row r="1" spans="1:29" ht="17.25" customHeight="1" thickBot="1">
      <c r="A1" s="61"/>
      <c r="B1" s="142" t="s">
        <v>152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43"/>
      <c r="N1" s="60" t="s">
        <v>158</v>
      </c>
      <c r="O1" s="9"/>
      <c r="P1" s="142" t="s">
        <v>160</v>
      </c>
      <c r="Q1" s="151"/>
      <c r="R1" s="151"/>
      <c r="S1" s="143"/>
      <c r="T1" s="142" t="s">
        <v>152</v>
      </c>
      <c r="U1" s="151"/>
      <c r="V1" s="151"/>
      <c r="W1" s="143"/>
      <c r="X1" s="60" t="s">
        <v>152</v>
      </c>
      <c r="Y1" s="9"/>
      <c r="Z1" s="110"/>
      <c r="AA1" s="61"/>
      <c r="AB1" s="61"/>
      <c r="AC1" s="110" t="s">
        <v>80</v>
      </c>
    </row>
    <row r="2" spans="1:29" ht="17.25" customHeight="1" thickBot="1">
      <c r="A2" s="25" t="s">
        <v>130</v>
      </c>
      <c r="B2" s="60" t="s">
        <v>151</v>
      </c>
      <c r="C2" s="9"/>
      <c r="D2" s="142" t="s">
        <v>153</v>
      </c>
      <c r="E2" s="143"/>
      <c r="F2" s="142" t="s">
        <v>154</v>
      </c>
      <c r="G2" s="143"/>
      <c r="H2" s="142" t="s">
        <v>155</v>
      </c>
      <c r="I2" s="143"/>
      <c r="J2" s="60" t="s">
        <v>156</v>
      </c>
      <c r="K2" s="9"/>
      <c r="L2" s="60" t="s">
        <v>157</v>
      </c>
      <c r="M2" s="9"/>
      <c r="N2" s="60" t="s">
        <v>159</v>
      </c>
      <c r="O2" s="9"/>
      <c r="P2" s="60" t="s">
        <v>161</v>
      </c>
      <c r="Q2" s="9"/>
      <c r="R2" s="60" t="s">
        <v>162</v>
      </c>
      <c r="S2" s="9"/>
      <c r="T2" s="60" t="s">
        <v>165</v>
      </c>
      <c r="U2" s="9"/>
      <c r="V2" s="60" t="s">
        <v>166</v>
      </c>
      <c r="W2" s="9"/>
      <c r="X2" t="s">
        <v>167</v>
      </c>
      <c r="Y2" t="s">
        <v>20</v>
      </c>
      <c r="Z2" s="90" t="s">
        <v>58</v>
      </c>
      <c r="AA2" s="90" t="s">
        <v>168</v>
      </c>
      <c r="AB2" s="89" t="s">
        <v>169</v>
      </c>
      <c r="AC2" s="89"/>
    </row>
    <row r="3" spans="1:29" ht="17.25" customHeight="1" thickBot="1">
      <c r="A3" s="33"/>
      <c r="B3" s="109" t="s">
        <v>18</v>
      </c>
      <c r="C3" t="s">
        <v>57</v>
      </c>
      <c r="D3" s="109" t="s">
        <v>18</v>
      </c>
      <c r="E3" t="s">
        <v>57</v>
      </c>
      <c r="F3" s="109" t="s">
        <v>18</v>
      </c>
      <c r="G3" s="109" t="s">
        <v>57</v>
      </c>
      <c r="H3" s="109" t="s">
        <v>18</v>
      </c>
      <c r="I3" s="109" t="s">
        <v>57</v>
      </c>
      <c r="J3" s="123" t="s">
        <v>18</v>
      </c>
      <c r="K3" s="123" t="s">
        <v>57</v>
      </c>
      <c r="L3" s="109" t="s">
        <v>18</v>
      </c>
      <c r="M3" s="109" t="s">
        <v>57</v>
      </c>
      <c r="N3" s="109" t="s">
        <v>18</v>
      </c>
      <c r="O3" s="109" t="s">
        <v>57</v>
      </c>
      <c r="P3" s="109" t="s">
        <v>18</v>
      </c>
      <c r="Q3" s="109" t="s">
        <v>57</v>
      </c>
      <c r="R3" s="109" t="s">
        <v>18</v>
      </c>
      <c r="S3" s="109" t="s">
        <v>57</v>
      </c>
      <c r="T3" s="109" t="s">
        <v>18</v>
      </c>
      <c r="U3" s="109" t="s">
        <v>57</v>
      </c>
      <c r="V3" s="109" t="s">
        <v>18</v>
      </c>
      <c r="W3" s="109" t="s">
        <v>57</v>
      </c>
      <c r="X3" s="109" t="s">
        <v>18</v>
      </c>
      <c r="Y3" s="60" t="s">
        <v>57</v>
      </c>
      <c r="Z3" s="91" t="s">
        <v>125</v>
      </c>
      <c r="AA3" s="91" t="s">
        <v>125</v>
      </c>
      <c r="AB3" s="113" t="s">
        <v>77</v>
      </c>
      <c r="AC3" s="113" t="s">
        <v>16</v>
      </c>
    </row>
    <row r="4" spans="1:29" ht="17.25" customHeight="1">
      <c r="A4" s="92" t="s">
        <v>135</v>
      </c>
      <c r="B4" s="121"/>
      <c r="C4" s="121"/>
      <c r="D4" s="121"/>
      <c r="E4" s="121"/>
      <c r="F4" s="92"/>
      <c r="G4" s="92"/>
      <c r="H4" s="92"/>
      <c r="I4" s="92"/>
      <c r="J4" s="92"/>
      <c r="K4" s="92"/>
      <c r="L4" s="92"/>
      <c r="M4" s="92"/>
      <c r="N4" s="92">
        <v>3</v>
      </c>
      <c r="O4" s="92">
        <v>3</v>
      </c>
      <c r="P4" s="92"/>
      <c r="Q4" s="92"/>
      <c r="R4" s="92"/>
      <c r="S4" s="92"/>
      <c r="T4" s="92"/>
      <c r="U4" s="92"/>
      <c r="V4" s="92"/>
      <c r="W4" s="92"/>
      <c r="X4" s="92">
        <f>(B4+D4+F4+H4+J4+L4+N4+P4+R4+T4+V4)/12*8</f>
        <v>2</v>
      </c>
      <c r="Y4" s="92">
        <f>(C4+E4+G4+I4+K4+M4+O4+Q4+S4+U4+W4)/12*4</f>
        <v>1</v>
      </c>
      <c r="Z4" s="92">
        <f>X4+Y4</f>
        <v>3</v>
      </c>
      <c r="AA4" s="99">
        <v>3</v>
      </c>
      <c r="AB4" s="115">
        <f>AA4*600</f>
        <v>1800</v>
      </c>
      <c r="AC4" s="99">
        <v>2</v>
      </c>
    </row>
    <row r="5" spans="1:29" ht="17.25" customHeight="1">
      <c r="A5" s="93" t="s">
        <v>136</v>
      </c>
      <c r="B5" s="122"/>
      <c r="C5" s="122"/>
      <c r="D5" s="122"/>
      <c r="E5" s="122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>
        <f aca="true" t="shared" si="0" ref="X5:X44">(B5+D5+F5+H5+J5+L5+N5+P5+R5+T5+V5)/12*8</f>
        <v>0</v>
      </c>
      <c r="Y5" s="93">
        <f aca="true" t="shared" si="1" ref="Y5:Y44">(C5+E5+G5+I5+K5+M5+O5+Q5+S5+U5+W5)/12*4</f>
        <v>0</v>
      </c>
      <c r="Z5" s="93">
        <f aca="true" t="shared" si="2" ref="Z5:Z44">X5+Y5</f>
        <v>0</v>
      </c>
      <c r="AA5" s="42"/>
      <c r="AB5" s="116">
        <f aca="true" t="shared" si="3" ref="AB5:AB44">AA5*600</f>
        <v>0</v>
      </c>
      <c r="AC5" s="42"/>
    </row>
    <row r="6" spans="1:29" ht="17.25" customHeight="1">
      <c r="A6" s="93" t="s">
        <v>137</v>
      </c>
      <c r="B6" s="122"/>
      <c r="C6" s="122"/>
      <c r="D6" s="122"/>
      <c r="E6" s="122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>
        <f t="shared" si="0"/>
        <v>0</v>
      </c>
      <c r="Y6" s="93">
        <f t="shared" si="1"/>
        <v>0</v>
      </c>
      <c r="Z6" s="93">
        <f t="shared" si="2"/>
        <v>0</v>
      </c>
      <c r="AA6" s="42"/>
      <c r="AB6" s="116">
        <f t="shared" si="3"/>
        <v>0</v>
      </c>
      <c r="AC6" s="42"/>
    </row>
    <row r="7" spans="1:29" ht="17.25" customHeight="1">
      <c r="A7" s="93" t="s">
        <v>138</v>
      </c>
      <c r="B7" s="122"/>
      <c r="C7" s="122"/>
      <c r="D7" s="122"/>
      <c r="E7" s="122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>
        <f t="shared" si="0"/>
        <v>0</v>
      </c>
      <c r="Y7" s="93">
        <f t="shared" si="1"/>
        <v>0</v>
      </c>
      <c r="Z7" s="93">
        <f t="shared" si="2"/>
        <v>0</v>
      </c>
      <c r="AA7" s="42"/>
      <c r="AB7" s="116">
        <f t="shared" si="3"/>
        <v>0</v>
      </c>
      <c r="AC7" s="42"/>
    </row>
    <row r="8" spans="1:29" ht="17.25" customHeight="1">
      <c r="A8" s="93" t="s">
        <v>139</v>
      </c>
      <c r="B8" s="122"/>
      <c r="C8" s="122"/>
      <c r="D8" s="122"/>
      <c r="E8" s="122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>
        <f t="shared" si="0"/>
        <v>0</v>
      </c>
      <c r="Y8" s="93">
        <f t="shared" si="1"/>
        <v>0</v>
      </c>
      <c r="Z8" s="93">
        <f t="shared" si="2"/>
        <v>0</v>
      </c>
      <c r="AA8" s="42"/>
      <c r="AB8" s="116">
        <f t="shared" si="3"/>
        <v>0</v>
      </c>
      <c r="AC8" s="42"/>
    </row>
    <row r="9" spans="1:29" ht="17.25" customHeight="1">
      <c r="A9" s="93" t="s">
        <v>140</v>
      </c>
      <c r="B9" s="122"/>
      <c r="C9" s="122"/>
      <c r="D9" s="122"/>
      <c r="E9" s="122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>
        <f t="shared" si="0"/>
        <v>0</v>
      </c>
      <c r="Y9" s="93">
        <f t="shared" si="1"/>
        <v>0</v>
      </c>
      <c r="Z9" s="93">
        <f t="shared" si="2"/>
        <v>0</v>
      </c>
      <c r="AA9" s="42"/>
      <c r="AB9" s="116">
        <f t="shared" si="3"/>
        <v>0</v>
      </c>
      <c r="AC9" s="42"/>
    </row>
    <row r="10" spans="1:29" ht="17.25" customHeight="1">
      <c r="A10" s="93" t="s">
        <v>141</v>
      </c>
      <c r="B10" s="122"/>
      <c r="C10" s="122"/>
      <c r="D10" s="122"/>
      <c r="E10" s="122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>
        <f t="shared" si="0"/>
        <v>0</v>
      </c>
      <c r="Y10" s="93">
        <f t="shared" si="1"/>
        <v>0</v>
      </c>
      <c r="Z10" s="93">
        <f t="shared" si="2"/>
        <v>0</v>
      </c>
      <c r="AA10" s="42"/>
      <c r="AB10" s="116">
        <f t="shared" si="3"/>
        <v>0</v>
      </c>
      <c r="AC10" s="42"/>
    </row>
    <row r="11" spans="1:29" ht="17.25" customHeight="1">
      <c r="A11" s="93" t="s">
        <v>142</v>
      </c>
      <c r="B11" s="122"/>
      <c r="C11" s="122"/>
      <c r="D11" s="122"/>
      <c r="E11" s="122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>
        <f t="shared" si="0"/>
        <v>0</v>
      </c>
      <c r="Y11" s="93">
        <f t="shared" si="1"/>
        <v>0</v>
      </c>
      <c r="Z11" s="93">
        <f t="shared" si="2"/>
        <v>0</v>
      </c>
      <c r="AA11" s="42"/>
      <c r="AB11" s="116">
        <f t="shared" si="3"/>
        <v>0</v>
      </c>
      <c r="AC11" s="42"/>
    </row>
    <row r="12" spans="1:29" ht="17.25" customHeight="1">
      <c r="A12" s="93" t="s">
        <v>143</v>
      </c>
      <c r="B12" s="122"/>
      <c r="C12" s="122"/>
      <c r="D12" s="122"/>
      <c r="E12" s="122"/>
      <c r="F12" s="93"/>
      <c r="G12" s="93"/>
      <c r="H12" s="93"/>
      <c r="I12" s="93"/>
      <c r="J12" s="93"/>
      <c r="K12" s="93"/>
      <c r="L12" s="93"/>
      <c r="M12" s="93"/>
      <c r="N12" s="93">
        <v>1</v>
      </c>
      <c r="O12" s="93">
        <v>1</v>
      </c>
      <c r="P12" s="93"/>
      <c r="Q12" s="93"/>
      <c r="R12" s="93"/>
      <c r="S12" s="93"/>
      <c r="T12" s="93"/>
      <c r="U12" s="93"/>
      <c r="V12" s="93"/>
      <c r="W12" s="93"/>
      <c r="X12" s="93">
        <f t="shared" si="0"/>
        <v>0.6666666666666666</v>
      </c>
      <c r="Y12" s="93">
        <f t="shared" si="1"/>
        <v>0.3333333333333333</v>
      </c>
      <c r="Z12" s="93">
        <f t="shared" si="2"/>
        <v>1</v>
      </c>
      <c r="AA12" s="42">
        <v>1</v>
      </c>
      <c r="AB12" s="116">
        <f t="shared" si="3"/>
        <v>600</v>
      </c>
      <c r="AC12" s="42">
        <v>1</v>
      </c>
    </row>
    <row r="13" spans="1:29" ht="17.25" customHeight="1">
      <c r="A13" s="93" t="s">
        <v>144</v>
      </c>
      <c r="B13" s="122"/>
      <c r="C13" s="122"/>
      <c r="D13" s="122"/>
      <c r="E13" s="122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>
        <f t="shared" si="0"/>
        <v>0</v>
      </c>
      <c r="Y13" s="93">
        <f t="shared" si="1"/>
        <v>0</v>
      </c>
      <c r="Z13" s="93">
        <f t="shared" si="2"/>
        <v>0</v>
      </c>
      <c r="AA13" s="42"/>
      <c r="AB13" s="116">
        <f t="shared" si="3"/>
        <v>0</v>
      </c>
      <c r="AC13" s="42"/>
    </row>
    <row r="14" spans="1:29" ht="17.25" customHeight="1">
      <c r="A14" s="93" t="s">
        <v>145</v>
      </c>
      <c r="B14" s="122"/>
      <c r="C14" s="122"/>
      <c r="D14" s="122"/>
      <c r="E14" s="122"/>
      <c r="F14" s="93"/>
      <c r="G14" s="93"/>
      <c r="H14" s="93"/>
      <c r="I14" s="93"/>
      <c r="J14" s="93"/>
      <c r="K14" s="93"/>
      <c r="L14" s="93"/>
      <c r="M14" s="93"/>
      <c r="N14" s="93">
        <v>5</v>
      </c>
      <c r="O14" s="93">
        <v>5</v>
      </c>
      <c r="P14" s="93"/>
      <c r="Q14" s="93"/>
      <c r="R14" s="93"/>
      <c r="S14" s="93"/>
      <c r="T14" s="93"/>
      <c r="U14" s="93"/>
      <c r="V14" s="93"/>
      <c r="W14" s="93"/>
      <c r="X14" s="93">
        <f t="shared" si="0"/>
        <v>3.3333333333333335</v>
      </c>
      <c r="Y14" s="93">
        <f t="shared" si="1"/>
        <v>1.6666666666666667</v>
      </c>
      <c r="Z14" s="93">
        <f t="shared" si="2"/>
        <v>5</v>
      </c>
      <c r="AA14" s="42">
        <v>5</v>
      </c>
      <c r="AB14" s="116">
        <f t="shared" si="3"/>
        <v>3000</v>
      </c>
      <c r="AC14" s="42">
        <v>3</v>
      </c>
    </row>
    <row r="15" spans="1:29" ht="17.25" customHeight="1">
      <c r="A15" s="93" t="s">
        <v>146</v>
      </c>
      <c r="B15" s="122"/>
      <c r="C15" s="122"/>
      <c r="D15" s="122"/>
      <c r="E15" s="122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>
        <f t="shared" si="0"/>
        <v>0</v>
      </c>
      <c r="Y15" s="93">
        <f t="shared" si="1"/>
        <v>0</v>
      </c>
      <c r="Z15" s="93">
        <f t="shared" si="2"/>
        <v>0</v>
      </c>
      <c r="AA15" s="42"/>
      <c r="AB15" s="116">
        <f t="shared" si="3"/>
        <v>0</v>
      </c>
      <c r="AC15" s="42"/>
    </row>
    <row r="16" spans="1:29" ht="17.25" customHeight="1">
      <c r="A16" s="93" t="s">
        <v>147</v>
      </c>
      <c r="B16" s="122"/>
      <c r="C16" s="122"/>
      <c r="D16" s="122"/>
      <c r="E16" s="122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>
        <f t="shared" si="0"/>
        <v>0</v>
      </c>
      <c r="Y16" s="93">
        <f t="shared" si="1"/>
        <v>0</v>
      </c>
      <c r="Z16" s="93">
        <f t="shared" si="2"/>
        <v>0</v>
      </c>
      <c r="AA16" s="42"/>
      <c r="AB16" s="116">
        <f t="shared" si="3"/>
        <v>0</v>
      </c>
      <c r="AC16" s="42"/>
    </row>
    <row r="17" spans="1:29" ht="17.25" customHeight="1">
      <c r="A17" s="37" t="s">
        <v>59</v>
      </c>
      <c r="B17" s="93">
        <v>117</v>
      </c>
      <c r="C17" s="93">
        <v>110</v>
      </c>
      <c r="D17" s="93">
        <v>153</v>
      </c>
      <c r="E17" s="93">
        <v>151</v>
      </c>
      <c r="F17" s="93"/>
      <c r="G17" s="93"/>
      <c r="H17" s="93"/>
      <c r="I17" s="93"/>
      <c r="J17" s="93"/>
      <c r="K17" s="93"/>
      <c r="L17" s="93"/>
      <c r="M17" s="93"/>
      <c r="N17" s="93">
        <v>18</v>
      </c>
      <c r="O17" s="93">
        <v>20</v>
      </c>
      <c r="P17" s="93"/>
      <c r="Q17" s="93"/>
      <c r="R17" s="93"/>
      <c r="S17" s="93"/>
      <c r="T17" s="93"/>
      <c r="U17" s="93"/>
      <c r="V17" s="93"/>
      <c r="W17" s="93"/>
      <c r="X17" s="93">
        <f t="shared" si="0"/>
        <v>192</v>
      </c>
      <c r="Y17" s="93">
        <f t="shared" si="1"/>
        <v>93.66666666666667</v>
      </c>
      <c r="Z17" s="93">
        <f t="shared" si="2"/>
        <v>285.6666666666667</v>
      </c>
      <c r="AA17" s="42">
        <v>286</v>
      </c>
      <c r="AB17" s="116">
        <f t="shared" si="3"/>
        <v>171600</v>
      </c>
      <c r="AC17" s="42">
        <v>172</v>
      </c>
    </row>
    <row r="18" spans="1:29" ht="17.25" customHeight="1">
      <c r="A18" s="38" t="s">
        <v>60</v>
      </c>
      <c r="B18" s="93">
        <v>180</v>
      </c>
      <c r="C18" s="93">
        <v>189</v>
      </c>
      <c r="D18" s="93">
        <v>208</v>
      </c>
      <c r="E18" s="93">
        <v>205</v>
      </c>
      <c r="F18" s="93"/>
      <c r="G18" s="93"/>
      <c r="H18" s="93"/>
      <c r="I18" s="93"/>
      <c r="J18" s="93"/>
      <c r="K18" s="93"/>
      <c r="L18" s="93"/>
      <c r="M18" s="93"/>
      <c r="N18" s="93">
        <v>15</v>
      </c>
      <c r="O18" s="93">
        <v>14</v>
      </c>
      <c r="P18" s="93"/>
      <c r="Q18" s="93"/>
      <c r="R18" s="93"/>
      <c r="S18" s="93"/>
      <c r="T18" s="93"/>
      <c r="U18" s="93"/>
      <c r="V18" s="93"/>
      <c r="W18" s="93"/>
      <c r="X18" s="93">
        <f t="shared" si="0"/>
        <v>268.6666666666667</v>
      </c>
      <c r="Y18" s="93">
        <f t="shared" si="1"/>
        <v>136</v>
      </c>
      <c r="Z18" s="93">
        <f t="shared" si="2"/>
        <v>404.6666666666667</v>
      </c>
      <c r="AA18" s="42">
        <v>405</v>
      </c>
      <c r="AB18" s="116">
        <f t="shared" si="3"/>
        <v>243000</v>
      </c>
      <c r="AC18" s="42">
        <v>243</v>
      </c>
    </row>
    <row r="19" spans="1:29" ht="17.25" customHeight="1">
      <c r="A19" s="38" t="s">
        <v>61</v>
      </c>
      <c r="B19" s="93">
        <v>166</v>
      </c>
      <c r="C19" s="93">
        <v>165</v>
      </c>
      <c r="D19" s="93">
        <v>202</v>
      </c>
      <c r="E19" s="93">
        <v>200</v>
      </c>
      <c r="F19" s="93"/>
      <c r="G19" s="93"/>
      <c r="H19" s="93"/>
      <c r="I19" s="93"/>
      <c r="J19" s="93"/>
      <c r="K19" s="93"/>
      <c r="L19" s="93"/>
      <c r="M19" s="93"/>
      <c r="N19" s="93">
        <v>13</v>
      </c>
      <c r="O19" s="93">
        <v>18</v>
      </c>
      <c r="P19" s="93"/>
      <c r="Q19" s="93"/>
      <c r="R19" s="93"/>
      <c r="S19" s="93"/>
      <c r="T19" s="93"/>
      <c r="U19" s="93"/>
      <c r="V19" s="93"/>
      <c r="W19" s="93"/>
      <c r="X19" s="93">
        <f t="shared" si="0"/>
        <v>254</v>
      </c>
      <c r="Y19" s="93">
        <f t="shared" si="1"/>
        <v>127.66666666666667</v>
      </c>
      <c r="Z19" s="93">
        <f t="shared" si="2"/>
        <v>381.6666666666667</v>
      </c>
      <c r="AA19" s="42">
        <v>382</v>
      </c>
      <c r="AB19" s="116">
        <f t="shared" si="3"/>
        <v>229200</v>
      </c>
      <c r="AC19" s="42">
        <v>229</v>
      </c>
    </row>
    <row r="20" spans="1:29" ht="17.25" customHeight="1">
      <c r="A20" s="38" t="s">
        <v>62</v>
      </c>
      <c r="B20" s="93">
        <v>191</v>
      </c>
      <c r="C20" s="93">
        <v>193</v>
      </c>
      <c r="D20" s="93">
        <v>219</v>
      </c>
      <c r="E20" s="93">
        <v>215</v>
      </c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>
        <f t="shared" si="0"/>
        <v>273.3333333333333</v>
      </c>
      <c r="Y20" s="93">
        <f t="shared" si="1"/>
        <v>136</v>
      </c>
      <c r="Z20" s="93">
        <f t="shared" si="2"/>
        <v>409.3333333333333</v>
      </c>
      <c r="AA20" s="42">
        <v>409</v>
      </c>
      <c r="AB20" s="116">
        <f t="shared" si="3"/>
        <v>245400</v>
      </c>
      <c r="AC20" s="42">
        <v>245</v>
      </c>
    </row>
    <row r="21" spans="1:29" ht="17.25" customHeight="1">
      <c r="A21" s="38" t="s">
        <v>72</v>
      </c>
      <c r="B21" s="93">
        <v>69</v>
      </c>
      <c r="C21" s="93">
        <v>69</v>
      </c>
      <c r="D21" s="93">
        <v>0</v>
      </c>
      <c r="E21" s="93">
        <v>0</v>
      </c>
      <c r="F21" s="93"/>
      <c r="G21" s="93"/>
      <c r="H21" s="93"/>
      <c r="I21" s="93"/>
      <c r="J21" s="93"/>
      <c r="K21" s="93"/>
      <c r="L21" s="93"/>
      <c r="M21" s="93"/>
      <c r="N21" s="93">
        <v>5</v>
      </c>
      <c r="O21" s="93">
        <v>5</v>
      </c>
      <c r="P21" s="93"/>
      <c r="Q21" s="93"/>
      <c r="R21" s="93"/>
      <c r="S21" s="93"/>
      <c r="T21" s="93"/>
      <c r="U21" s="93"/>
      <c r="V21" s="93"/>
      <c r="W21" s="93"/>
      <c r="X21" s="93">
        <f t="shared" si="0"/>
        <v>49.333333333333336</v>
      </c>
      <c r="Y21" s="93">
        <f t="shared" si="1"/>
        <v>24.666666666666668</v>
      </c>
      <c r="Z21" s="93">
        <f t="shared" si="2"/>
        <v>74</v>
      </c>
      <c r="AA21" s="42">
        <v>74</v>
      </c>
      <c r="AB21" s="116">
        <f t="shared" si="3"/>
        <v>44400</v>
      </c>
      <c r="AC21" s="42">
        <v>44</v>
      </c>
    </row>
    <row r="22" spans="1:29" ht="17.25" customHeight="1">
      <c r="A22" s="38" t="s">
        <v>63</v>
      </c>
      <c r="B22" s="93">
        <v>154</v>
      </c>
      <c r="C22" s="93">
        <v>136</v>
      </c>
      <c r="D22" s="93">
        <v>245</v>
      </c>
      <c r="E22" s="93">
        <v>231</v>
      </c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>
        <f t="shared" si="0"/>
        <v>266</v>
      </c>
      <c r="Y22" s="93">
        <f t="shared" si="1"/>
        <v>122.33333333333333</v>
      </c>
      <c r="Z22" s="93">
        <f t="shared" si="2"/>
        <v>388.3333333333333</v>
      </c>
      <c r="AA22" s="42">
        <v>388</v>
      </c>
      <c r="AB22" s="116">
        <f t="shared" si="3"/>
        <v>232800</v>
      </c>
      <c r="AC22" s="42">
        <v>233</v>
      </c>
    </row>
    <row r="23" spans="1:29" ht="17.25" customHeight="1">
      <c r="A23" s="38" t="s">
        <v>64</v>
      </c>
      <c r="B23" s="93">
        <v>185</v>
      </c>
      <c r="C23" s="93">
        <v>180</v>
      </c>
      <c r="D23" s="93">
        <v>230</v>
      </c>
      <c r="E23" s="93">
        <v>225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>
        <f t="shared" si="0"/>
        <v>276.6666666666667</v>
      </c>
      <c r="Y23" s="93">
        <f t="shared" si="1"/>
        <v>135</v>
      </c>
      <c r="Z23" s="93">
        <f t="shared" si="2"/>
        <v>411.6666666666667</v>
      </c>
      <c r="AA23" s="42">
        <v>412</v>
      </c>
      <c r="AB23" s="116">
        <f t="shared" si="3"/>
        <v>247200</v>
      </c>
      <c r="AC23" s="42">
        <v>247</v>
      </c>
    </row>
    <row r="24" spans="1:29" ht="17.25" customHeight="1">
      <c r="A24" s="38" t="s">
        <v>65</v>
      </c>
      <c r="B24" s="93">
        <v>320</v>
      </c>
      <c r="C24" s="93">
        <v>320</v>
      </c>
      <c r="D24" s="93">
        <v>317</v>
      </c>
      <c r="E24" s="93">
        <v>320</v>
      </c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>
        <f t="shared" si="0"/>
        <v>424.6666666666667</v>
      </c>
      <c r="Y24" s="93">
        <f t="shared" si="1"/>
        <v>213.33333333333334</v>
      </c>
      <c r="Z24" s="93">
        <f t="shared" si="2"/>
        <v>638</v>
      </c>
      <c r="AA24" s="42">
        <v>638</v>
      </c>
      <c r="AB24" s="116">
        <f t="shared" si="3"/>
        <v>382800</v>
      </c>
      <c r="AC24" s="42">
        <v>383</v>
      </c>
    </row>
    <row r="25" spans="1:29" ht="17.25" customHeight="1">
      <c r="A25" s="38" t="s">
        <v>66</v>
      </c>
      <c r="B25" s="93">
        <v>99</v>
      </c>
      <c r="C25" s="93">
        <v>99</v>
      </c>
      <c r="D25" s="93">
        <v>157</v>
      </c>
      <c r="E25" s="93">
        <v>161</v>
      </c>
      <c r="F25" s="93"/>
      <c r="G25" s="93"/>
      <c r="H25" s="93"/>
      <c r="I25" s="93"/>
      <c r="J25" s="93"/>
      <c r="K25" s="93"/>
      <c r="L25" s="93"/>
      <c r="M25" s="93"/>
      <c r="N25" s="93">
        <v>27</v>
      </c>
      <c r="O25" s="93">
        <v>23</v>
      </c>
      <c r="P25" s="93"/>
      <c r="Q25" s="93"/>
      <c r="R25" s="93"/>
      <c r="S25" s="93"/>
      <c r="T25" s="93"/>
      <c r="U25" s="93"/>
      <c r="V25" s="93"/>
      <c r="W25" s="93"/>
      <c r="X25" s="93">
        <f t="shared" si="0"/>
        <v>188.66666666666666</v>
      </c>
      <c r="Y25" s="93">
        <f t="shared" si="1"/>
        <v>94.33333333333333</v>
      </c>
      <c r="Z25" s="93">
        <f t="shared" si="2"/>
        <v>283</v>
      </c>
      <c r="AA25" s="42">
        <v>283</v>
      </c>
      <c r="AB25" s="116">
        <f t="shared" si="3"/>
        <v>169800</v>
      </c>
      <c r="AC25" s="42">
        <v>170</v>
      </c>
    </row>
    <row r="26" spans="1:29" ht="17.25" customHeight="1">
      <c r="A26" s="38" t="s">
        <v>67</v>
      </c>
      <c r="B26" s="93">
        <v>89</v>
      </c>
      <c r="C26" s="93">
        <v>75</v>
      </c>
      <c r="D26" s="93">
        <v>67</v>
      </c>
      <c r="E26" s="93">
        <v>81</v>
      </c>
      <c r="F26" s="93"/>
      <c r="G26" s="93"/>
      <c r="H26" s="93"/>
      <c r="I26" s="93"/>
      <c r="J26" s="93"/>
      <c r="K26" s="93"/>
      <c r="L26" s="93"/>
      <c r="M26" s="93"/>
      <c r="N26" s="93">
        <v>6</v>
      </c>
      <c r="O26" s="93">
        <v>6</v>
      </c>
      <c r="P26" s="93"/>
      <c r="Q26" s="93"/>
      <c r="R26" s="93"/>
      <c r="S26" s="93"/>
      <c r="T26" s="93"/>
      <c r="U26" s="93"/>
      <c r="V26" s="93"/>
      <c r="W26" s="93"/>
      <c r="X26" s="93">
        <f t="shared" si="0"/>
        <v>108</v>
      </c>
      <c r="Y26" s="93">
        <f t="shared" si="1"/>
        <v>54</v>
      </c>
      <c r="Z26" s="93">
        <f t="shared" si="2"/>
        <v>162</v>
      </c>
      <c r="AA26" s="42">
        <v>162</v>
      </c>
      <c r="AB26" s="116">
        <f t="shared" si="3"/>
        <v>97200</v>
      </c>
      <c r="AC26" s="42">
        <v>97</v>
      </c>
    </row>
    <row r="27" spans="1:29" ht="17.25" customHeight="1">
      <c r="A27" s="38" t="s">
        <v>68</v>
      </c>
      <c r="B27" s="93">
        <v>144</v>
      </c>
      <c r="C27" s="93">
        <v>154</v>
      </c>
      <c r="D27" s="93">
        <v>171</v>
      </c>
      <c r="E27" s="93">
        <v>171</v>
      </c>
      <c r="F27" s="93"/>
      <c r="G27" s="93"/>
      <c r="H27" s="93"/>
      <c r="I27" s="93"/>
      <c r="J27" s="93"/>
      <c r="K27" s="93"/>
      <c r="L27" s="93"/>
      <c r="M27" s="93"/>
      <c r="N27" s="93">
        <v>51</v>
      </c>
      <c r="O27" s="93">
        <v>45</v>
      </c>
      <c r="P27" s="93"/>
      <c r="Q27" s="93"/>
      <c r="R27" s="93"/>
      <c r="S27" s="93"/>
      <c r="T27" s="93"/>
      <c r="U27" s="93"/>
      <c r="V27" s="93"/>
      <c r="W27" s="93"/>
      <c r="X27" s="93">
        <f t="shared" si="0"/>
        <v>244</v>
      </c>
      <c r="Y27" s="93">
        <f t="shared" si="1"/>
        <v>123.33333333333333</v>
      </c>
      <c r="Z27" s="93">
        <f t="shared" si="2"/>
        <v>367.3333333333333</v>
      </c>
      <c r="AA27" s="42">
        <v>367</v>
      </c>
      <c r="AB27" s="116">
        <f t="shared" si="3"/>
        <v>220200</v>
      </c>
      <c r="AC27" s="42">
        <v>220</v>
      </c>
    </row>
    <row r="28" spans="1:29" ht="17.25" customHeight="1">
      <c r="A28" s="38" t="s">
        <v>107</v>
      </c>
      <c r="B28" s="93">
        <v>199</v>
      </c>
      <c r="C28" s="93">
        <v>200</v>
      </c>
      <c r="D28" s="93">
        <v>233</v>
      </c>
      <c r="E28" s="93">
        <v>230</v>
      </c>
      <c r="F28" s="93"/>
      <c r="G28" s="93"/>
      <c r="H28" s="93">
        <v>248</v>
      </c>
      <c r="I28" s="93">
        <v>258</v>
      </c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>
        <f t="shared" si="0"/>
        <v>453.3333333333333</v>
      </c>
      <c r="Y28" s="93">
        <f t="shared" si="1"/>
        <v>229.33333333333334</v>
      </c>
      <c r="Z28" s="93">
        <f t="shared" si="2"/>
        <v>682.6666666666666</v>
      </c>
      <c r="AA28" s="42">
        <v>683</v>
      </c>
      <c r="AB28" s="116">
        <f t="shared" si="3"/>
        <v>409800</v>
      </c>
      <c r="AC28" s="42">
        <v>410</v>
      </c>
    </row>
    <row r="29" spans="1:29" ht="17.25" customHeight="1">
      <c r="A29" s="38" t="s">
        <v>69</v>
      </c>
      <c r="B29" s="93">
        <v>146</v>
      </c>
      <c r="C29" s="93">
        <v>138</v>
      </c>
      <c r="D29" s="93">
        <v>184</v>
      </c>
      <c r="E29" s="93">
        <v>170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>
        <f t="shared" si="0"/>
        <v>220</v>
      </c>
      <c r="Y29" s="93">
        <f t="shared" si="1"/>
        <v>102.66666666666667</v>
      </c>
      <c r="Z29" s="93">
        <f t="shared" si="2"/>
        <v>322.6666666666667</v>
      </c>
      <c r="AA29" s="42">
        <v>323</v>
      </c>
      <c r="AB29" s="116">
        <f t="shared" si="3"/>
        <v>193800</v>
      </c>
      <c r="AC29" s="42">
        <v>194</v>
      </c>
    </row>
    <row r="30" spans="1:29" ht="17.25" customHeight="1">
      <c r="A30" s="45" t="s">
        <v>70</v>
      </c>
      <c r="B30" s="93">
        <v>185</v>
      </c>
      <c r="C30" s="93">
        <v>194</v>
      </c>
      <c r="D30" s="93">
        <v>209</v>
      </c>
      <c r="E30" s="93">
        <v>195</v>
      </c>
      <c r="F30" s="93"/>
      <c r="G30" s="93"/>
      <c r="H30" s="93"/>
      <c r="I30" s="93"/>
      <c r="J30" s="93"/>
      <c r="K30" s="93"/>
      <c r="L30" s="93"/>
      <c r="M30" s="93"/>
      <c r="N30" s="93">
        <v>9</v>
      </c>
      <c r="O30" s="93">
        <v>9</v>
      </c>
      <c r="P30" s="93"/>
      <c r="Q30" s="93"/>
      <c r="R30" s="93"/>
      <c r="S30" s="93"/>
      <c r="T30" s="93"/>
      <c r="U30" s="93"/>
      <c r="V30" s="93"/>
      <c r="W30" s="93"/>
      <c r="X30" s="93">
        <f t="shared" si="0"/>
        <v>268.6666666666667</v>
      </c>
      <c r="Y30" s="93">
        <f t="shared" si="1"/>
        <v>132.66666666666666</v>
      </c>
      <c r="Z30" s="93">
        <f t="shared" si="2"/>
        <v>401.33333333333337</v>
      </c>
      <c r="AA30" s="42">
        <v>401</v>
      </c>
      <c r="AB30" s="116">
        <f t="shared" si="3"/>
        <v>240600</v>
      </c>
      <c r="AC30" s="42">
        <v>241</v>
      </c>
    </row>
    <row r="31" spans="1:29" ht="17.25" customHeight="1">
      <c r="A31" s="38" t="s">
        <v>13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>
        <v>49</v>
      </c>
      <c r="M31" s="93">
        <v>50</v>
      </c>
      <c r="N31" s="93">
        <v>314</v>
      </c>
      <c r="O31" s="93">
        <v>309</v>
      </c>
      <c r="P31" s="93"/>
      <c r="Q31" s="93"/>
      <c r="R31" s="93"/>
      <c r="S31" s="93"/>
      <c r="T31" s="93"/>
      <c r="U31" s="93"/>
      <c r="V31" s="93">
        <v>80</v>
      </c>
      <c r="W31" s="93">
        <v>80</v>
      </c>
      <c r="X31" s="93">
        <f t="shared" si="0"/>
        <v>295.3333333333333</v>
      </c>
      <c r="Y31" s="93">
        <f t="shared" si="1"/>
        <v>146.33333333333334</v>
      </c>
      <c r="Z31" s="93">
        <f t="shared" si="2"/>
        <v>441.66666666666663</v>
      </c>
      <c r="AA31" s="42">
        <v>442</v>
      </c>
      <c r="AB31" s="116">
        <f t="shared" si="3"/>
        <v>265200</v>
      </c>
      <c r="AC31" s="42">
        <v>265</v>
      </c>
    </row>
    <row r="32" spans="1:29" ht="17.25" customHeight="1">
      <c r="A32" s="37" t="s">
        <v>2</v>
      </c>
      <c r="B32" s="93"/>
      <c r="C32" s="93"/>
      <c r="D32" s="93"/>
      <c r="E32" s="93"/>
      <c r="F32" s="93">
        <v>66</v>
      </c>
      <c r="G32" s="93">
        <v>34</v>
      </c>
      <c r="H32" s="93">
        <v>689</v>
      </c>
      <c r="I32" s="93">
        <v>722</v>
      </c>
      <c r="J32" s="42">
        <v>53</v>
      </c>
      <c r="K32" s="42">
        <v>72</v>
      </c>
      <c r="L32" s="111"/>
      <c r="M32" s="111"/>
      <c r="N32" s="111">
        <v>1</v>
      </c>
      <c r="O32" s="111">
        <v>1</v>
      </c>
      <c r="P32" s="93"/>
      <c r="Q32" s="93"/>
      <c r="R32" s="93"/>
      <c r="S32" s="93"/>
      <c r="T32" s="93"/>
      <c r="U32" s="93"/>
      <c r="V32" s="93"/>
      <c r="W32" s="93"/>
      <c r="X32" s="93">
        <f t="shared" si="0"/>
        <v>539.3333333333334</v>
      </c>
      <c r="Y32" s="93">
        <f t="shared" si="1"/>
        <v>276.3333333333333</v>
      </c>
      <c r="Z32" s="93">
        <f t="shared" si="2"/>
        <v>815.6666666666667</v>
      </c>
      <c r="AA32" s="42">
        <v>816</v>
      </c>
      <c r="AB32" s="116">
        <f t="shared" si="3"/>
        <v>489600</v>
      </c>
      <c r="AC32" s="42">
        <v>490</v>
      </c>
    </row>
    <row r="33" spans="1:29" ht="17.25" customHeight="1">
      <c r="A33" s="38" t="s">
        <v>3</v>
      </c>
      <c r="B33" s="93"/>
      <c r="C33" s="93"/>
      <c r="D33" s="93"/>
      <c r="E33" s="93"/>
      <c r="F33" s="93">
        <v>67</v>
      </c>
      <c r="G33" s="93">
        <v>60</v>
      </c>
      <c r="H33" s="93">
        <v>881</v>
      </c>
      <c r="I33" s="93">
        <v>883</v>
      </c>
      <c r="J33" s="93"/>
      <c r="K33" s="93"/>
      <c r="L33" s="111">
        <v>35</v>
      </c>
      <c r="M33" s="111">
        <v>17</v>
      </c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>
        <f t="shared" si="0"/>
        <v>655.3333333333334</v>
      </c>
      <c r="Y33" s="93">
        <f t="shared" si="1"/>
        <v>320</v>
      </c>
      <c r="Z33" s="93">
        <f t="shared" si="2"/>
        <v>975.3333333333334</v>
      </c>
      <c r="AA33" s="42">
        <v>975</v>
      </c>
      <c r="AB33" s="116">
        <f t="shared" si="3"/>
        <v>585000</v>
      </c>
      <c r="AC33" s="42">
        <v>585</v>
      </c>
    </row>
    <row r="34" spans="1:29" ht="17.25" customHeight="1">
      <c r="A34" s="38" t="s">
        <v>9</v>
      </c>
      <c r="B34" s="93"/>
      <c r="C34" s="93"/>
      <c r="D34" s="93"/>
      <c r="E34" s="93"/>
      <c r="F34" s="93"/>
      <c r="G34" s="93"/>
      <c r="H34" s="93">
        <v>457</v>
      </c>
      <c r="I34" s="93">
        <v>460</v>
      </c>
      <c r="J34" s="93"/>
      <c r="K34" s="93"/>
      <c r="L34" s="93">
        <v>291</v>
      </c>
      <c r="M34" s="93">
        <v>295</v>
      </c>
      <c r="N34" s="93"/>
      <c r="O34" s="93"/>
      <c r="P34" s="93"/>
      <c r="Q34" s="93"/>
      <c r="R34" s="93"/>
      <c r="S34" s="93"/>
      <c r="T34" s="93">
        <v>245</v>
      </c>
      <c r="U34" s="93">
        <v>260</v>
      </c>
      <c r="V34" s="93"/>
      <c r="W34" s="93"/>
      <c r="X34" s="93">
        <f t="shared" si="0"/>
        <v>662</v>
      </c>
      <c r="Y34" s="93">
        <f t="shared" si="1"/>
        <v>338.3333333333333</v>
      </c>
      <c r="Z34" s="93">
        <f t="shared" si="2"/>
        <v>1000.3333333333333</v>
      </c>
      <c r="AA34" s="42">
        <v>1000</v>
      </c>
      <c r="AB34" s="116">
        <f t="shared" si="3"/>
        <v>600000</v>
      </c>
      <c r="AC34" s="42">
        <v>600</v>
      </c>
    </row>
    <row r="35" spans="1:29" ht="17.25" customHeight="1">
      <c r="A35" s="38" t="s">
        <v>8</v>
      </c>
      <c r="B35" s="93"/>
      <c r="C35" s="93"/>
      <c r="D35" s="93"/>
      <c r="E35" s="93"/>
      <c r="F35" s="93"/>
      <c r="G35" s="93"/>
      <c r="H35" s="93">
        <v>183</v>
      </c>
      <c r="I35" s="93">
        <v>190</v>
      </c>
      <c r="J35" s="42">
        <v>132</v>
      </c>
      <c r="K35" s="42">
        <v>135</v>
      </c>
      <c r="L35" s="111">
        <v>167</v>
      </c>
      <c r="M35" s="111">
        <v>173</v>
      </c>
      <c r="N35" s="93"/>
      <c r="O35" s="93"/>
      <c r="P35" s="93"/>
      <c r="Q35" s="93"/>
      <c r="R35" s="93"/>
      <c r="S35" s="93"/>
      <c r="T35" s="93">
        <v>187</v>
      </c>
      <c r="U35" s="93">
        <v>210</v>
      </c>
      <c r="V35" s="93"/>
      <c r="W35" s="93"/>
      <c r="X35" s="93">
        <f t="shared" si="0"/>
        <v>446</v>
      </c>
      <c r="Y35" s="93">
        <f t="shared" si="1"/>
        <v>236</v>
      </c>
      <c r="Z35" s="93">
        <f t="shared" si="2"/>
        <v>682</v>
      </c>
      <c r="AA35" s="42">
        <v>682</v>
      </c>
      <c r="AB35" s="116">
        <f t="shared" si="3"/>
        <v>409200</v>
      </c>
      <c r="AC35" s="42">
        <v>409</v>
      </c>
    </row>
    <row r="36" spans="1:29" ht="17.25" customHeight="1">
      <c r="A36" s="38" t="s">
        <v>6</v>
      </c>
      <c r="B36" s="93"/>
      <c r="C36" s="93"/>
      <c r="D36" s="93"/>
      <c r="E36" s="93"/>
      <c r="F36" s="93"/>
      <c r="G36" s="93"/>
      <c r="H36" s="93">
        <v>727</v>
      </c>
      <c r="I36" s="93">
        <v>720</v>
      </c>
      <c r="J36" s="93"/>
      <c r="K36" s="93"/>
      <c r="L36" s="111">
        <v>401</v>
      </c>
      <c r="M36" s="111">
        <v>410</v>
      </c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>
        <f t="shared" si="0"/>
        <v>752</v>
      </c>
      <c r="Y36" s="93">
        <f t="shared" si="1"/>
        <v>376.6666666666667</v>
      </c>
      <c r="Z36" s="93">
        <f t="shared" si="2"/>
        <v>1128.6666666666667</v>
      </c>
      <c r="AA36" s="42">
        <v>1129</v>
      </c>
      <c r="AB36" s="116">
        <f t="shared" si="3"/>
        <v>677400</v>
      </c>
      <c r="AC36" s="42">
        <v>677</v>
      </c>
    </row>
    <row r="37" spans="1:29" ht="17.25" customHeight="1">
      <c r="A37" s="38" t="s">
        <v>4</v>
      </c>
      <c r="B37" s="93"/>
      <c r="C37" s="93"/>
      <c r="D37" s="93"/>
      <c r="E37" s="93"/>
      <c r="F37" s="93"/>
      <c r="G37" s="93"/>
      <c r="H37" s="93">
        <v>579</v>
      </c>
      <c r="I37" s="93">
        <v>580</v>
      </c>
      <c r="J37" s="93">
        <v>24</v>
      </c>
      <c r="K37" s="93">
        <v>12</v>
      </c>
      <c r="L37" s="111">
        <v>289</v>
      </c>
      <c r="M37" s="111">
        <v>290</v>
      </c>
      <c r="N37" s="111">
        <v>22</v>
      </c>
      <c r="O37" s="111">
        <v>25</v>
      </c>
      <c r="P37" s="93"/>
      <c r="Q37" s="93"/>
      <c r="R37" s="93"/>
      <c r="S37" s="93"/>
      <c r="T37" s="93"/>
      <c r="U37" s="93"/>
      <c r="V37" s="93"/>
      <c r="W37" s="93"/>
      <c r="X37" s="93">
        <f t="shared" si="0"/>
        <v>609.3333333333334</v>
      </c>
      <c r="Y37" s="93">
        <f t="shared" si="1"/>
        <v>302.3333333333333</v>
      </c>
      <c r="Z37" s="93">
        <f t="shared" si="2"/>
        <v>911.6666666666667</v>
      </c>
      <c r="AA37" s="42">
        <v>912</v>
      </c>
      <c r="AB37" s="116">
        <f t="shared" si="3"/>
        <v>547200</v>
      </c>
      <c r="AC37" s="42">
        <v>547</v>
      </c>
    </row>
    <row r="38" spans="1:29" ht="17.25" customHeight="1">
      <c r="A38" s="38" t="s">
        <v>7</v>
      </c>
      <c r="B38" s="93"/>
      <c r="C38" s="93"/>
      <c r="D38" s="93"/>
      <c r="E38" s="93"/>
      <c r="F38" s="93"/>
      <c r="G38" s="93"/>
      <c r="H38" s="93">
        <v>347</v>
      </c>
      <c r="I38" s="93">
        <v>371</v>
      </c>
      <c r="J38" s="93">
        <v>26</v>
      </c>
      <c r="K38" s="93">
        <v>20</v>
      </c>
      <c r="L38" s="111">
        <v>229</v>
      </c>
      <c r="M38" s="111">
        <v>216</v>
      </c>
      <c r="N38" s="93"/>
      <c r="O38" s="93"/>
      <c r="P38" s="93"/>
      <c r="Q38" s="93"/>
      <c r="R38" s="93"/>
      <c r="S38" s="93"/>
      <c r="T38" s="93">
        <v>59</v>
      </c>
      <c r="U38" s="93">
        <v>59</v>
      </c>
      <c r="V38" s="93"/>
      <c r="W38" s="93"/>
      <c r="X38" s="93">
        <f t="shared" si="0"/>
        <v>440.6666666666667</v>
      </c>
      <c r="Y38" s="93">
        <f t="shared" si="1"/>
        <v>222</v>
      </c>
      <c r="Z38" s="93">
        <f t="shared" si="2"/>
        <v>662.6666666666667</v>
      </c>
      <c r="AA38" s="42">
        <v>663</v>
      </c>
      <c r="AB38" s="116">
        <f t="shared" si="3"/>
        <v>397800</v>
      </c>
      <c r="AC38" s="42">
        <v>398</v>
      </c>
    </row>
    <row r="39" spans="1:29" ht="17.25" customHeight="1">
      <c r="A39" s="38" t="s">
        <v>10</v>
      </c>
      <c r="B39" s="93"/>
      <c r="C39" s="93"/>
      <c r="D39" s="93"/>
      <c r="E39" s="93"/>
      <c r="F39" s="93"/>
      <c r="G39" s="93"/>
      <c r="H39" s="93">
        <v>172</v>
      </c>
      <c r="I39" s="93">
        <v>180</v>
      </c>
      <c r="J39" s="93"/>
      <c r="K39" s="93"/>
      <c r="L39" s="111">
        <v>90</v>
      </c>
      <c r="M39" s="111">
        <v>101</v>
      </c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>
        <f t="shared" si="0"/>
        <v>174.66666666666666</v>
      </c>
      <c r="Y39" s="93">
        <f t="shared" si="1"/>
        <v>93.66666666666667</v>
      </c>
      <c r="Z39" s="93">
        <f t="shared" si="2"/>
        <v>268.3333333333333</v>
      </c>
      <c r="AA39" s="42">
        <v>268</v>
      </c>
      <c r="AB39" s="116">
        <f t="shared" si="3"/>
        <v>160800</v>
      </c>
      <c r="AC39" s="42">
        <v>161</v>
      </c>
    </row>
    <row r="40" spans="1:29" ht="17.25" customHeight="1">
      <c r="A40" s="38" t="s">
        <v>12</v>
      </c>
      <c r="B40" s="93"/>
      <c r="C40" s="93"/>
      <c r="D40" s="93"/>
      <c r="E40" s="93"/>
      <c r="F40" s="93"/>
      <c r="G40" s="93"/>
      <c r="H40" s="93">
        <v>531</v>
      </c>
      <c r="I40" s="93">
        <v>530</v>
      </c>
      <c r="J40" s="93"/>
      <c r="K40" s="93"/>
      <c r="L40" s="111">
        <v>86</v>
      </c>
      <c r="M40" s="111">
        <v>90</v>
      </c>
      <c r="N40" s="93"/>
      <c r="O40" s="93"/>
      <c r="P40" s="93"/>
      <c r="Q40" s="93"/>
      <c r="R40" s="93"/>
      <c r="S40" s="93"/>
      <c r="T40" s="93">
        <v>439</v>
      </c>
      <c r="U40" s="93">
        <v>450</v>
      </c>
      <c r="V40" s="93"/>
      <c r="W40" s="93"/>
      <c r="X40" s="93">
        <f t="shared" si="0"/>
        <v>704</v>
      </c>
      <c r="Y40" s="93">
        <f t="shared" si="1"/>
        <v>356.6666666666667</v>
      </c>
      <c r="Z40" s="93">
        <f t="shared" si="2"/>
        <v>1060.6666666666667</v>
      </c>
      <c r="AA40" s="42">
        <v>1061</v>
      </c>
      <c r="AB40" s="116">
        <f t="shared" si="3"/>
        <v>636600</v>
      </c>
      <c r="AC40" s="42">
        <v>637</v>
      </c>
    </row>
    <row r="41" spans="1:29" ht="17.25" customHeight="1">
      <c r="A41" s="38" t="s">
        <v>5</v>
      </c>
      <c r="B41" s="93"/>
      <c r="C41" s="93"/>
      <c r="D41" s="93"/>
      <c r="E41" s="93"/>
      <c r="F41" s="93"/>
      <c r="G41" s="93"/>
      <c r="H41" s="93">
        <v>597</v>
      </c>
      <c r="I41" s="93">
        <v>600</v>
      </c>
      <c r="J41" s="93"/>
      <c r="K41" s="93"/>
      <c r="L41" s="111">
        <v>160</v>
      </c>
      <c r="M41" s="111">
        <v>160</v>
      </c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>
        <f t="shared" si="0"/>
        <v>504.6666666666667</v>
      </c>
      <c r="Y41" s="93">
        <f t="shared" si="1"/>
        <v>253.33333333333334</v>
      </c>
      <c r="Z41" s="93">
        <f t="shared" si="2"/>
        <v>758</v>
      </c>
      <c r="AA41" s="42">
        <v>758</v>
      </c>
      <c r="AB41" s="116">
        <f t="shared" si="3"/>
        <v>454800</v>
      </c>
      <c r="AC41" s="42">
        <v>455</v>
      </c>
    </row>
    <row r="42" spans="1:29" ht="17.25" customHeight="1" thickBot="1">
      <c r="A42" s="45" t="s">
        <v>14</v>
      </c>
      <c r="B42" s="125"/>
      <c r="C42" s="125"/>
      <c r="D42" s="125"/>
      <c r="E42" s="125"/>
      <c r="F42" s="125"/>
      <c r="G42" s="94"/>
      <c r="H42" s="94"/>
      <c r="I42" s="94"/>
      <c r="J42" s="94"/>
      <c r="K42" s="94"/>
      <c r="L42" s="94"/>
      <c r="M42" s="94"/>
      <c r="N42" s="94"/>
      <c r="O42" s="94"/>
      <c r="P42" s="93"/>
      <c r="Q42" s="93"/>
      <c r="R42" s="93"/>
      <c r="S42" s="93"/>
      <c r="T42" s="93">
        <v>377</v>
      </c>
      <c r="U42" s="93">
        <v>358</v>
      </c>
      <c r="V42" s="93"/>
      <c r="W42" s="93"/>
      <c r="X42" s="93">
        <f t="shared" si="0"/>
        <v>251.33333333333334</v>
      </c>
      <c r="Y42" s="93">
        <f t="shared" si="1"/>
        <v>119.33333333333333</v>
      </c>
      <c r="Z42" s="93">
        <f t="shared" si="2"/>
        <v>370.6666666666667</v>
      </c>
      <c r="AA42" s="42">
        <v>371</v>
      </c>
      <c r="AB42" s="116">
        <f t="shared" si="3"/>
        <v>222600</v>
      </c>
      <c r="AC42" s="42">
        <v>222</v>
      </c>
    </row>
    <row r="43" spans="1:29" ht="17.25" customHeight="1" thickBot="1">
      <c r="A43" s="38" t="s">
        <v>163</v>
      </c>
      <c r="B43" s="93"/>
      <c r="C43" s="93"/>
      <c r="D43" s="93"/>
      <c r="E43" s="93"/>
      <c r="F43" s="93"/>
      <c r="G43" s="124"/>
      <c r="H43" s="124"/>
      <c r="I43" s="124"/>
      <c r="J43" s="124"/>
      <c r="K43" s="124"/>
      <c r="L43" s="124"/>
      <c r="M43" s="124"/>
      <c r="N43" s="124"/>
      <c r="O43" s="124"/>
      <c r="P43" s="93">
        <v>560</v>
      </c>
      <c r="Q43" s="93">
        <v>560</v>
      </c>
      <c r="R43" s="93"/>
      <c r="S43" s="93"/>
      <c r="T43" s="93"/>
      <c r="U43" s="93"/>
      <c r="V43" s="93"/>
      <c r="W43" s="93"/>
      <c r="X43" s="93">
        <f t="shared" si="0"/>
        <v>373.3333333333333</v>
      </c>
      <c r="Y43" s="93">
        <f t="shared" si="1"/>
        <v>186.66666666666666</v>
      </c>
      <c r="Z43" s="93">
        <f t="shared" si="2"/>
        <v>560</v>
      </c>
      <c r="AA43" s="42">
        <v>560</v>
      </c>
      <c r="AB43" s="116">
        <f t="shared" si="3"/>
        <v>336000</v>
      </c>
      <c r="AC43" s="42">
        <v>336</v>
      </c>
    </row>
    <row r="44" spans="1:29" ht="17.25" customHeight="1" thickBot="1">
      <c r="A44" s="47" t="s">
        <v>164</v>
      </c>
      <c r="B44" s="94"/>
      <c r="C44" s="94"/>
      <c r="D44" s="94"/>
      <c r="E44" s="94"/>
      <c r="F44" s="94"/>
      <c r="G44" s="124"/>
      <c r="H44" s="124"/>
      <c r="I44" s="124"/>
      <c r="J44" s="124"/>
      <c r="K44" s="124"/>
      <c r="L44" s="124"/>
      <c r="M44" s="124"/>
      <c r="N44" s="124"/>
      <c r="O44" s="124"/>
      <c r="P44" s="94"/>
      <c r="Q44" s="94"/>
      <c r="R44" s="94">
        <v>296</v>
      </c>
      <c r="S44" s="94">
        <v>300</v>
      </c>
      <c r="T44" s="94"/>
      <c r="U44" s="94"/>
      <c r="V44" s="94"/>
      <c r="W44" s="94"/>
      <c r="X44" s="125">
        <f t="shared" si="0"/>
        <v>197.33333333333334</v>
      </c>
      <c r="Y44" s="94">
        <f t="shared" si="1"/>
        <v>100</v>
      </c>
      <c r="Z44" s="94">
        <f t="shared" si="2"/>
        <v>297.33333333333337</v>
      </c>
      <c r="AA44" s="50">
        <v>297</v>
      </c>
      <c r="AB44" s="116">
        <f t="shared" si="3"/>
        <v>178200</v>
      </c>
      <c r="AC44" s="50">
        <v>178</v>
      </c>
    </row>
    <row r="45" spans="1:29" ht="17.25" customHeight="1" thickBot="1">
      <c r="A45" s="53" t="s">
        <v>17</v>
      </c>
      <c r="B45" s="109">
        <f aca="true" t="shared" si="4" ref="B45:I45">SUM(B4:B42)</f>
        <v>2244</v>
      </c>
      <c r="C45" s="109">
        <f t="shared" si="4"/>
        <v>2222</v>
      </c>
      <c r="D45" s="109">
        <f t="shared" si="4"/>
        <v>2595</v>
      </c>
      <c r="E45" s="109">
        <f t="shared" si="4"/>
        <v>2555</v>
      </c>
      <c r="F45" s="109">
        <f t="shared" si="4"/>
        <v>133</v>
      </c>
      <c r="G45" s="109">
        <f t="shared" si="4"/>
        <v>94</v>
      </c>
      <c r="H45" s="109">
        <f t="shared" si="4"/>
        <v>5411</v>
      </c>
      <c r="I45" s="109">
        <f t="shared" si="4"/>
        <v>5494</v>
      </c>
      <c r="J45" s="109">
        <f>SUM(J32:J42)</f>
        <v>235</v>
      </c>
      <c r="K45" s="109">
        <f>SUM(K32:K42)</f>
        <v>239</v>
      </c>
      <c r="L45" s="109">
        <f>SUM(L4:L42)</f>
        <v>1797</v>
      </c>
      <c r="M45" s="109">
        <f>SUM(M4:M42)</f>
        <v>1802</v>
      </c>
      <c r="N45" s="109">
        <f>SUM(N4:N42)</f>
        <v>490</v>
      </c>
      <c r="O45" s="109">
        <f>SUM(O4:O42)</f>
        <v>484</v>
      </c>
      <c r="P45" s="95">
        <f>SUM(P4:P44)</f>
        <v>560</v>
      </c>
      <c r="Q45" s="95">
        <f>SUM(Q4:Q44)</f>
        <v>560</v>
      </c>
      <c r="R45" s="109">
        <f>SUM(R44)</f>
        <v>296</v>
      </c>
      <c r="S45" s="109">
        <f>SUM(S44)</f>
        <v>300</v>
      </c>
      <c r="T45" s="109">
        <f>SUM(T4:T44)</f>
        <v>1307</v>
      </c>
      <c r="U45" s="109">
        <f>SUM(U4:U44)</f>
        <v>1337</v>
      </c>
      <c r="V45" s="109">
        <f>SUM(V31:V44)</f>
        <v>80</v>
      </c>
      <c r="W45" s="109">
        <f>SUM(W31:W44)</f>
        <v>80</v>
      </c>
      <c r="X45" s="95">
        <f aca="true" t="shared" si="5" ref="X45:AC45">SUM(X4:X44)</f>
        <v>10098.666666666668</v>
      </c>
      <c r="Y45" s="124">
        <f t="shared" si="5"/>
        <v>5055.666666666666</v>
      </c>
      <c r="Z45" s="109">
        <f t="shared" si="5"/>
        <v>15154.333333333332</v>
      </c>
      <c r="AA45" s="53">
        <f t="shared" si="5"/>
        <v>15156</v>
      </c>
      <c r="AB45" s="126">
        <f t="shared" si="5"/>
        <v>9093600</v>
      </c>
      <c r="AC45" s="100">
        <f t="shared" si="5"/>
        <v>9094</v>
      </c>
    </row>
  </sheetData>
  <mergeCells count="6">
    <mergeCell ref="P1:S1"/>
    <mergeCell ref="T1:W1"/>
    <mergeCell ref="F2:G2"/>
    <mergeCell ref="D2:E2"/>
    <mergeCell ref="H2:I2"/>
    <mergeCell ref="B1:M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43" r:id="rId1"/>
  <headerFooter alignWithMargins="0">
    <oddHeader>&amp;CSzakmai és informatikai fejlesztési feladatok támogatási igénye
( a 18/2006.(IV.24.) OM rendeletre figyelemmel)&amp;R5.sz.táblázat</oddHeader>
    <oddFooter>&amp;L&amp;8&amp;D&amp;T&amp;C&amp;8C:\&amp;F\inf.2006&amp;R&amp;8&amp;P/&amp;N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"/>
    </sheetView>
  </sheetViews>
  <sheetFormatPr defaultColWidth="9.00390625" defaultRowHeight="12.75"/>
  <cols>
    <col min="3" max="3" width="30.00390625" style="0" customWidth="1"/>
  </cols>
  <sheetData>
    <row r="1" spans="1:8" ht="12.75">
      <c r="A1" s="3" t="s">
        <v>23</v>
      </c>
      <c r="B1" s="3"/>
      <c r="C1" s="14" t="s">
        <v>37</v>
      </c>
      <c r="D1" s="3"/>
      <c r="E1" s="3"/>
      <c r="F1" s="3"/>
      <c r="G1" s="3"/>
      <c r="H1" s="3"/>
    </row>
    <row r="2" spans="1:8" ht="12.75">
      <c r="A2" s="3">
        <v>16</v>
      </c>
      <c r="B2" s="11"/>
      <c r="C2" s="3"/>
      <c r="D2" s="3"/>
      <c r="E2" s="3"/>
      <c r="F2" s="3"/>
      <c r="G2" s="3"/>
      <c r="H2" s="3"/>
    </row>
    <row r="3" spans="1:8" ht="12.75">
      <c r="A3" s="3"/>
      <c r="B3" s="11" t="s">
        <v>24</v>
      </c>
      <c r="C3" s="3" t="s">
        <v>26</v>
      </c>
      <c r="D3" s="3"/>
      <c r="E3" s="3"/>
      <c r="F3" s="3"/>
      <c r="G3" s="3"/>
      <c r="H3" s="3"/>
    </row>
    <row r="4" spans="1:8" ht="12.75">
      <c r="A4" s="3"/>
      <c r="B4" s="11" t="s">
        <v>25</v>
      </c>
      <c r="C4" s="3" t="s">
        <v>27</v>
      </c>
      <c r="D4" s="3"/>
      <c r="E4" s="3"/>
      <c r="F4" s="3"/>
      <c r="G4" s="3"/>
      <c r="H4" s="3"/>
    </row>
    <row r="5" spans="1:8" ht="12.75">
      <c r="A5" s="3"/>
      <c r="B5" s="11" t="s">
        <v>28</v>
      </c>
      <c r="C5" s="3" t="s">
        <v>29</v>
      </c>
      <c r="D5" s="3"/>
      <c r="E5" s="3"/>
      <c r="F5" s="3"/>
      <c r="G5" s="3"/>
      <c r="H5" s="3"/>
    </row>
    <row r="6" spans="1:8" ht="12.75">
      <c r="A6" s="3"/>
      <c r="B6" s="3"/>
      <c r="C6" s="3" t="s">
        <v>30</v>
      </c>
      <c r="D6" s="3"/>
      <c r="E6" s="3"/>
      <c r="F6" s="3"/>
      <c r="G6" s="3"/>
      <c r="H6" s="3"/>
    </row>
    <row r="7" spans="1:8" ht="12.75">
      <c r="A7" s="3"/>
      <c r="B7" s="3"/>
      <c r="C7" s="3" t="s">
        <v>31</v>
      </c>
      <c r="D7" s="3"/>
      <c r="E7" s="3"/>
      <c r="F7" s="3"/>
      <c r="G7" s="3"/>
      <c r="H7" s="3"/>
    </row>
    <row r="8" spans="1:8" ht="12.75">
      <c r="A8" s="3">
        <v>17</v>
      </c>
      <c r="B8" s="11" t="s">
        <v>32</v>
      </c>
      <c r="C8" s="12" t="s">
        <v>183</v>
      </c>
      <c r="D8" s="3"/>
      <c r="E8" s="3"/>
      <c r="F8" s="3"/>
      <c r="G8" s="3"/>
      <c r="H8" s="3"/>
    </row>
    <row r="9" spans="1:8" ht="12.75">
      <c r="A9" s="3"/>
      <c r="B9" s="11" t="s">
        <v>33</v>
      </c>
      <c r="C9" s="3" t="s">
        <v>55</v>
      </c>
      <c r="D9" s="3"/>
      <c r="E9" s="3"/>
      <c r="F9" s="3"/>
      <c r="G9" s="3"/>
      <c r="H9" s="3"/>
    </row>
    <row r="10" spans="1:8" ht="12.75">
      <c r="A10" s="3"/>
      <c r="B10" s="3"/>
      <c r="C10" s="3" t="s">
        <v>56</v>
      </c>
      <c r="D10" s="3"/>
      <c r="E10" s="3"/>
      <c r="F10" s="3"/>
      <c r="G10" s="3"/>
      <c r="H10" s="3"/>
    </row>
    <row r="11" spans="1:8" ht="12.75">
      <c r="A11" s="3"/>
      <c r="B11" s="3"/>
      <c r="C11" s="3" t="s">
        <v>34</v>
      </c>
      <c r="D11" s="3"/>
      <c r="E11" s="3"/>
      <c r="F11" s="3"/>
      <c r="G11" s="3"/>
      <c r="H11" s="3"/>
    </row>
    <row r="12" spans="1:8" ht="12.75">
      <c r="A12" s="3">
        <v>19</v>
      </c>
      <c r="B12" s="11" t="s">
        <v>32</v>
      </c>
      <c r="C12" s="3" t="s">
        <v>89</v>
      </c>
      <c r="D12" s="3"/>
      <c r="E12" s="3"/>
      <c r="F12" s="3"/>
      <c r="G12" s="3"/>
      <c r="H12" s="3"/>
    </row>
    <row r="13" spans="1:8" ht="12.75">
      <c r="A13" s="3"/>
      <c r="B13" s="11" t="s">
        <v>35</v>
      </c>
      <c r="C13" s="3" t="s">
        <v>86</v>
      </c>
      <c r="D13" s="3"/>
      <c r="E13" s="3"/>
      <c r="F13" s="3"/>
      <c r="G13" s="3"/>
      <c r="H13" s="3"/>
    </row>
    <row r="14" spans="1:8" ht="12.75">
      <c r="A14" s="3" t="s">
        <v>36</v>
      </c>
      <c r="B14" s="11"/>
      <c r="C14" s="14" t="s">
        <v>38</v>
      </c>
      <c r="D14" s="3"/>
      <c r="E14" s="3"/>
      <c r="F14" s="3"/>
      <c r="G14" s="3"/>
      <c r="H14" s="3"/>
    </row>
    <row r="15" spans="1:8" ht="12.75">
      <c r="A15" s="11">
        <v>16</v>
      </c>
      <c r="B15" s="11"/>
      <c r="C15" s="3"/>
      <c r="D15" s="3"/>
      <c r="E15" s="3"/>
      <c r="F15" s="3"/>
      <c r="G15" s="3"/>
      <c r="H15" s="3"/>
    </row>
    <row r="16" spans="1:8" ht="12.75">
      <c r="A16" s="11"/>
      <c r="B16" s="11" t="s">
        <v>32</v>
      </c>
      <c r="C16" s="3" t="s">
        <v>40</v>
      </c>
      <c r="D16" s="3"/>
      <c r="E16" s="3"/>
      <c r="F16" s="3"/>
      <c r="G16" s="3"/>
      <c r="H16" s="3"/>
    </row>
    <row r="17" spans="1:8" ht="12.75">
      <c r="A17" s="11"/>
      <c r="B17" s="11" t="s">
        <v>24</v>
      </c>
      <c r="C17" s="3" t="s">
        <v>39</v>
      </c>
      <c r="D17" s="3"/>
      <c r="E17" s="3"/>
      <c r="F17" s="3"/>
      <c r="G17" s="3"/>
      <c r="H17" s="3"/>
    </row>
    <row r="18" spans="1:8" ht="12.75">
      <c r="A18" s="11"/>
      <c r="B18" s="11" t="s">
        <v>41</v>
      </c>
      <c r="C18" s="3" t="s">
        <v>42</v>
      </c>
      <c r="D18" s="3"/>
      <c r="E18" s="3"/>
      <c r="F18" s="3"/>
      <c r="G18" s="3"/>
      <c r="H18" s="3"/>
    </row>
    <row r="19" spans="1:8" ht="12.75">
      <c r="A19" s="11"/>
      <c r="B19" s="11" t="s">
        <v>25</v>
      </c>
      <c r="C19" s="3" t="s">
        <v>43</v>
      </c>
      <c r="D19" s="3"/>
      <c r="E19" s="3"/>
      <c r="F19" s="3"/>
      <c r="G19" s="3"/>
      <c r="H19" s="3"/>
    </row>
    <row r="20" spans="1:8" ht="12.75">
      <c r="A20" s="11"/>
      <c r="B20" s="11" t="s">
        <v>28</v>
      </c>
      <c r="C20" s="3" t="s">
        <v>44</v>
      </c>
      <c r="D20" s="3"/>
      <c r="E20" s="3"/>
      <c r="F20" s="3"/>
      <c r="G20" s="3"/>
      <c r="H20" s="3"/>
    </row>
    <row r="21" spans="1:8" ht="12.75">
      <c r="A21" s="11"/>
      <c r="B21" s="11"/>
      <c r="C21" s="3" t="s">
        <v>45</v>
      </c>
      <c r="D21" s="3"/>
      <c r="E21" s="3"/>
      <c r="F21" s="3"/>
      <c r="G21" s="3"/>
      <c r="H21" s="3"/>
    </row>
    <row r="22" spans="1:8" ht="12.75">
      <c r="A22" s="11"/>
      <c r="B22" s="11"/>
      <c r="C22" s="3" t="s">
        <v>31</v>
      </c>
      <c r="D22" s="3"/>
      <c r="E22" s="3"/>
      <c r="F22" s="3"/>
      <c r="G22" s="3"/>
      <c r="H22" s="3"/>
    </row>
    <row r="23" spans="1:8" ht="12.75">
      <c r="A23" s="11">
        <v>17</v>
      </c>
      <c r="B23" s="11" t="s">
        <v>32</v>
      </c>
      <c r="C23" s="3" t="s">
        <v>184</v>
      </c>
      <c r="D23" s="3"/>
      <c r="E23" s="3"/>
      <c r="F23" s="3"/>
      <c r="G23" s="3"/>
      <c r="H23" s="3"/>
    </row>
    <row r="24" spans="1:8" ht="12.75">
      <c r="A24" s="11">
        <v>18</v>
      </c>
      <c r="B24" s="11" t="s">
        <v>32</v>
      </c>
      <c r="C24" s="3" t="s">
        <v>46</v>
      </c>
      <c r="D24" s="3"/>
      <c r="E24" s="3"/>
      <c r="F24" s="3"/>
      <c r="G24" s="3"/>
      <c r="H24" s="3"/>
    </row>
    <row r="25" spans="1:8" ht="12.75">
      <c r="A25" s="11"/>
      <c r="B25" s="11" t="s">
        <v>24</v>
      </c>
      <c r="C25" s="3" t="s">
        <v>47</v>
      </c>
      <c r="D25" s="3"/>
      <c r="E25" s="3"/>
      <c r="F25" s="3"/>
      <c r="G25" s="3"/>
      <c r="H25" s="3"/>
    </row>
    <row r="26" spans="1:8" ht="12.75">
      <c r="A26" s="11">
        <v>19</v>
      </c>
      <c r="B26" s="11" t="s">
        <v>32</v>
      </c>
      <c r="C26" s="3" t="s">
        <v>89</v>
      </c>
      <c r="D26" s="3"/>
      <c r="E26" s="3"/>
      <c r="F26" s="3"/>
      <c r="G26" s="3"/>
      <c r="H26" s="3"/>
    </row>
    <row r="27" spans="1:8" ht="12.75">
      <c r="A27" s="11"/>
      <c r="B27" s="11" t="s">
        <v>35</v>
      </c>
      <c r="C27" s="3" t="s">
        <v>87</v>
      </c>
      <c r="D27" s="3"/>
      <c r="E27" s="3"/>
      <c r="F27" s="3"/>
      <c r="G27" s="3"/>
      <c r="H27" s="3"/>
    </row>
    <row r="28" spans="1:8" ht="12.75">
      <c r="A28" s="3" t="s">
        <v>48</v>
      </c>
      <c r="B28" s="11"/>
      <c r="C28" s="14" t="s">
        <v>49</v>
      </c>
      <c r="D28" s="3"/>
      <c r="E28" s="3"/>
      <c r="F28" s="3"/>
      <c r="G28" s="3"/>
      <c r="H28" s="3"/>
    </row>
    <row r="29" spans="1:8" ht="12.75">
      <c r="A29" s="3">
        <v>15</v>
      </c>
      <c r="B29" s="13"/>
      <c r="C29" s="3" t="s">
        <v>50</v>
      </c>
      <c r="D29" s="3"/>
      <c r="E29" s="3"/>
      <c r="F29" s="3"/>
      <c r="G29" s="3"/>
      <c r="H29" s="3"/>
    </row>
    <row r="30" spans="1:8" ht="12.75">
      <c r="A30" s="3" t="s">
        <v>51</v>
      </c>
      <c r="B30" s="11"/>
      <c r="C30" s="14" t="s">
        <v>52</v>
      </c>
      <c r="D30" s="3"/>
      <c r="E30" s="3"/>
      <c r="F30" s="3"/>
      <c r="G30" s="3"/>
      <c r="H30" s="3"/>
    </row>
    <row r="31" spans="1:8" ht="12.75">
      <c r="A31" s="3">
        <v>16</v>
      </c>
      <c r="B31" s="13"/>
      <c r="C31" s="3"/>
      <c r="D31" s="3"/>
      <c r="E31" s="3"/>
      <c r="F31" s="3"/>
      <c r="G31" s="3"/>
      <c r="H31" s="3"/>
    </row>
    <row r="32" spans="1:8" ht="12.75">
      <c r="A32" s="3"/>
      <c r="B32" s="11" t="s">
        <v>32</v>
      </c>
      <c r="C32" s="3" t="s">
        <v>40</v>
      </c>
      <c r="D32" s="3"/>
      <c r="E32" s="3"/>
      <c r="F32" s="3"/>
      <c r="G32" s="3"/>
      <c r="H32" s="3"/>
    </row>
    <row r="33" spans="1:3" ht="12.75">
      <c r="A33" s="3"/>
      <c r="B33" s="11" t="s">
        <v>24</v>
      </c>
      <c r="C33" s="3" t="s">
        <v>39</v>
      </c>
    </row>
    <row r="34" spans="1:3" ht="12.75">
      <c r="A34" s="3"/>
      <c r="B34" s="11" t="s">
        <v>41</v>
      </c>
      <c r="C34" s="3" t="s">
        <v>42</v>
      </c>
    </row>
    <row r="35" spans="1:3" ht="12.75">
      <c r="A35" s="3"/>
      <c r="B35" s="11" t="s">
        <v>25</v>
      </c>
      <c r="C35" s="3" t="s">
        <v>53</v>
      </c>
    </row>
    <row r="36" spans="1:3" ht="12.75">
      <c r="A36" s="3"/>
      <c r="B36" s="11"/>
      <c r="C36" s="3" t="s">
        <v>44</v>
      </c>
    </row>
    <row r="37" spans="1:3" ht="12.75">
      <c r="A37" s="3"/>
      <c r="B37" s="11"/>
      <c r="C37" s="3" t="s">
        <v>45</v>
      </c>
    </row>
    <row r="38" spans="1:3" ht="12.75">
      <c r="A38" s="3"/>
      <c r="B38" s="11"/>
      <c r="C38" s="3" t="s">
        <v>180</v>
      </c>
    </row>
    <row r="39" spans="1:3" ht="12.75">
      <c r="A39" s="3"/>
      <c r="B39" s="11" t="s">
        <v>35</v>
      </c>
      <c r="C39" s="3" t="s">
        <v>54</v>
      </c>
    </row>
    <row r="40" spans="1:3" ht="12.75">
      <c r="A40" s="3">
        <v>17</v>
      </c>
      <c r="B40" s="11" t="s">
        <v>32</v>
      </c>
      <c r="C40" s="3" t="s">
        <v>182</v>
      </c>
    </row>
    <row r="41" spans="1:3" ht="12.75">
      <c r="A41" s="3"/>
      <c r="B41" s="11"/>
      <c r="C41" s="3" t="s">
        <v>181</v>
      </c>
    </row>
    <row r="42" spans="1:3" ht="12.75">
      <c r="A42" s="3">
        <v>18</v>
      </c>
      <c r="B42" s="11" t="s">
        <v>32</v>
      </c>
      <c r="C42" s="3" t="s">
        <v>46</v>
      </c>
    </row>
    <row r="43" spans="2:3" ht="12.75">
      <c r="B43" s="11" t="s">
        <v>24</v>
      </c>
      <c r="C43" s="3" t="s">
        <v>47</v>
      </c>
    </row>
    <row r="44" spans="1:3" ht="12.75">
      <c r="A44">
        <v>19</v>
      </c>
      <c r="B44" s="11" t="s">
        <v>32</v>
      </c>
      <c r="C44" s="3" t="s">
        <v>89</v>
      </c>
    </row>
    <row r="45" spans="2:3" ht="12.75">
      <c r="B45" s="11" t="s">
        <v>24</v>
      </c>
      <c r="C45" s="3" t="s">
        <v>88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&amp;CSzakmai és informatikai fejlesztési feladatok támogatásának igénylési rendje
(a 18/2006.(IV.24.) OM rendelete alpján! )&amp;R6.sz.táblázat</oddHeader>
    <oddFooter>&amp;L&amp;9&amp;D&amp;T&amp;C&amp;8C:\&amp;F\szakm.inf.2006.&amp;R&amp;P/&amp;N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Kaposvár MJV PM Hivatala</dc:creator>
  <cp:keywords/>
  <dc:description/>
  <cp:lastModifiedBy>bzs</cp:lastModifiedBy>
  <cp:lastPrinted>2006-07-04T14:18:29Z</cp:lastPrinted>
  <dcterms:created xsi:type="dcterms:W3CDTF">2003-05-23T12:43:01Z</dcterms:created>
  <dcterms:modified xsi:type="dcterms:W3CDTF">2006-07-06T16:33:44Z</dcterms:modified>
  <cp:category/>
  <cp:version/>
  <cp:contentType/>
  <cp:contentStatus/>
</cp:coreProperties>
</file>