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6495" tabRatio="607" activeTab="0"/>
  </bookViews>
  <sheets>
    <sheet name="kimutatás" sheetId="1" r:id="rId1"/>
    <sheet name="segédlet" sheetId="2" r:id="rId2"/>
  </sheets>
  <definedNames/>
  <calcPr fullCalcOnLoad="1"/>
</workbook>
</file>

<file path=xl/sharedStrings.xml><?xml version="1.0" encoding="utf-8"?>
<sst xmlns="http://schemas.openxmlformats.org/spreadsheetml/2006/main" count="197" uniqueCount="102">
  <si>
    <t>11. Helyi adók</t>
  </si>
  <si>
    <t>12. Gépjárműadó</t>
  </si>
  <si>
    <t>1.1. Tömörítőgépes szemétszállítás</t>
  </si>
  <si>
    <t>1.2. Egyéb szemétszállítás</t>
  </si>
  <si>
    <t>1. Köztisztaság összesen</t>
  </si>
  <si>
    <t>Tömörítőgépes szemétszállítás</t>
  </si>
  <si>
    <t>2. sz. melléklet</t>
  </si>
  <si>
    <t>4. sz. melléklet</t>
  </si>
  <si>
    <t>3. sz. melléklet</t>
  </si>
  <si>
    <t xml:space="preserve">    - Idegenforgalmi adó</t>
  </si>
  <si>
    <t>5. sz. melléklet</t>
  </si>
  <si>
    <t>Egyéb szemétszállítás</t>
  </si>
  <si>
    <t>Kimutatás</t>
  </si>
  <si>
    <t>a bevételi hátralékok alakulásáról</t>
  </si>
  <si>
    <t>Megnevezés</t>
  </si>
  <si>
    <t>Változás</t>
  </si>
  <si>
    <t>Index</t>
  </si>
  <si>
    <t>eFt</t>
  </si>
  <si>
    <t>%</t>
  </si>
  <si>
    <t>1. Nem lakás bérlemények</t>
  </si>
  <si>
    <t xml:space="preserve">        - 30 napon belüli</t>
  </si>
  <si>
    <t xml:space="preserve">        - 30 - 180 nap közötti</t>
  </si>
  <si>
    <t xml:space="preserve">        - 180 napon túli</t>
  </si>
  <si>
    <t xml:space="preserve">     Ebből: 180 napon túli</t>
  </si>
  <si>
    <t xml:space="preserve">                  Ebből: - Memória Kft. tartozása</t>
  </si>
  <si>
    <t xml:space="preserve">    versenytárgyalási dok. díja, parkolóhely megváltás, bírság, stb.)</t>
  </si>
  <si>
    <t>I. Folyó és felhalmozási bevételek hátraléka</t>
  </si>
  <si>
    <t>II. Illetékek</t>
  </si>
  <si>
    <t>I-II. Önkormányzati hátralék összesen</t>
  </si>
  <si>
    <t xml:space="preserve">    - Építményadó</t>
  </si>
  <si>
    <r>
      <t xml:space="preserve">    </t>
    </r>
    <r>
      <rPr>
        <sz val="10"/>
        <rFont val="Times New Roman CE"/>
        <family val="1"/>
      </rPr>
      <t>- Telekadó</t>
    </r>
  </si>
  <si>
    <t xml:space="preserve">    - Kommunális adó</t>
  </si>
  <si>
    <t xml:space="preserve">    - Iparűzési adó</t>
  </si>
  <si>
    <t>I-III. Önkormányzati hátralék mindösszesen</t>
  </si>
  <si>
    <t>IV. Közszolgáltató részvénytársaságok kintlévőségei</t>
  </si>
  <si>
    <t xml:space="preserve">     - Kaposvári Városgazdálkodási Rt.</t>
  </si>
  <si>
    <t xml:space="preserve">     - Kaposvári Vagyonkezelő és Szolgáltató Rt.</t>
  </si>
  <si>
    <t>az illeték kintlévőségek alakulásáról</t>
  </si>
  <si>
    <t>Összes városi kintlévőség</t>
  </si>
  <si>
    <t>Ebből:</t>
  </si>
  <si>
    <t>1. Fizetési kedvezmény</t>
  </si>
  <si>
    <t xml:space="preserve">    (részlet és fizetési halasztás)</t>
  </si>
  <si>
    <t xml:space="preserve">    (kiskorúak öröklése)</t>
  </si>
  <si>
    <t>13. Földbér</t>
  </si>
  <si>
    <t>-</t>
  </si>
  <si>
    <t>14. Késedelmi pótlék</t>
  </si>
  <si>
    <t>15. Adó és mulasztási bírság</t>
  </si>
  <si>
    <t xml:space="preserve"> Megjegyzés:</t>
  </si>
  <si>
    <t xml:space="preserve">  A kintlévőség pénzügyi teljesítése esetén Kaposvár Megyei Jogú Várost a befolyt összeg</t>
  </si>
  <si>
    <t xml:space="preserve">  50 %-a illeti meg.</t>
  </si>
  <si>
    <t>a Kaposvári Városgazdálkodási Részvénytársaság</t>
  </si>
  <si>
    <t>kintlévőségeiről</t>
  </si>
  <si>
    <t xml:space="preserve">     Ebből:   - 30 napon belüli</t>
  </si>
  <si>
    <t xml:space="preserve">                  - 30 - 180 nap közötti</t>
  </si>
  <si>
    <t xml:space="preserve">                  - 180 napon túli</t>
  </si>
  <si>
    <t>2. Közterület fenntartás</t>
  </si>
  <si>
    <t>3. Parkfenntartás</t>
  </si>
  <si>
    <t xml:space="preserve">                    -</t>
  </si>
  <si>
    <t>4. TMK</t>
  </si>
  <si>
    <t>5. Bérlemények</t>
  </si>
  <si>
    <t>6. Anyageladás</t>
  </si>
  <si>
    <t>Összesen</t>
  </si>
  <si>
    <t>a Kaposvári Vagyonkezelő és Szolgáltató Részvénytársaság</t>
  </si>
  <si>
    <t>1. Távfűtés</t>
  </si>
  <si>
    <t xml:space="preserve">                  - 30-180 nap közötti</t>
  </si>
  <si>
    <t>2. Bérlemény szolgáltatás</t>
  </si>
  <si>
    <t xml:space="preserve">     Ebből:   - 30-180 nap közötti</t>
  </si>
  <si>
    <t>Fizetési kedvezmény</t>
  </si>
  <si>
    <t>Behajtásra vár illetve befizetés folyamatban</t>
  </si>
  <si>
    <t>Közterület fenntartás</t>
  </si>
  <si>
    <t>Parkfenntartás+TMK+Bérlemények+Anyageladás</t>
  </si>
  <si>
    <t>Távfűtés</t>
  </si>
  <si>
    <t>Bérlemény szolgáltatás</t>
  </si>
  <si>
    <t>Egyéb vevő</t>
  </si>
  <si>
    <t xml:space="preserve">     bérleti díja</t>
  </si>
  <si>
    <t>2. Bérleti jog átadás</t>
  </si>
  <si>
    <t>3. Tovább számlázott szolgáltatások (közüzemi díjak)</t>
  </si>
  <si>
    <t>4. Közterület használati díj</t>
  </si>
  <si>
    <t>5. Lakásforgalmazás</t>
  </si>
  <si>
    <t>6. Ingatlanértékesítés</t>
  </si>
  <si>
    <t>7. Lakáshasználati díj (Szántó u. 11.)</t>
  </si>
  <si>
    <t>8. Lakbér</t>
  </si>
  <si>
    <t>9. Kamatmentes kölcsön</t>
  </si>
  <si>
    <t>10. Állami gondozási díj</t>
  </si>
  <si>
    <r>
      <t>11. Egyéb bevételek</t>
    </r>
    <r>
      <rPr>
        <sz val="10"/>
        <rFont val="Times New Roman CE"/>
        <family val="0"/>
      </rPr>
      <t xml:space="preserve"> (munkahelyteremtő kölcsön, adatszolg. díj,</t>
    </r>
  </si>
  <si>
    <t>12. Reklámtábla</t>
  </si>
  <si>
    <t>13. Szolgalmi jog</t>
  </si>
  <si>
    <t>III. Adóhátralékok összesen /1</t>
  </si>
  <si>
    <t xml:space="preserve">        Ebből: gazdasági társaságok megszűnése,</t>
  </si>
  <si>
    <t xml:space="preserve">                   felszámolása, vagy a bírósági eljárás miatti követelés </t>
  </si>
  <si>
    <t>16. Talajterhelési díj</t>
  </si>
  <si>
    <t>3. Egyéb vevő</t>
  </si>
  <si>
    <t>2. Nem esedékes tartozás; még nem jogerős előírás</t>
  </si>
  <si>
    <t xml:space="preserve">3. Illetékhátralékok </t>
  </si>
  <si>
    <t xml:space="preserve">      3/2. Behajtásra vár illetve befizetés folyamatban</t>
  </si>
  <si>
    <t xml:space="preserve">     3/1. Kaposvár Többcélú Kistérségi Társulás Munkaszervezete</t>
  </si>
  <si>
    <t xml:space="preserve">             Pénzügyi VH Társulásnak behajtásra átadva</t>
  </si>
  <si>
    <t>Nem esedékes tartozás; még nem jogerős előírás</t>
  </si>
  <si>
    <t>Kaposvár Többcélú K. T. Munkaszervezete Pénzügyi VH Társulásnak behajtásra átadva</t>
  </si>
  <si>
    <t>2006. II. 28.</t>
  </si>
  <si>
    <t>/1 Az első oszlop a 2005. december 31-ei, a második a 2006. március 31-ei adatokat tartalmazza.</t>
  </si>
  <si>
    <t>2006. IV. 30.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</si>
</sst>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\ %"/>
    <numFmt numFmtId="166" formatCode="[Red]#,##0\ _F_t;[Blue]\-#,##0\ _F_t"/>
    <numFmt numFmtId="167" formatCode="[Red]#,##0;[Blue]\-#,##0"/>
    <numFmt numFmtId="168" formatCode="[Red]#,##0;[Blue]\-#,##0;[Black]0"/>
    <numFmt numFmtId="169" formatCode="#,##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10"/>
      <name val="Times New Roman CE"/>
      <family val="1"/>
    </font>
    <font>
      <sz val="18"/>
      <name val="Times New Roman CE"/>
      <family val="0"/>
    </font>
    <font>
      <sz val="21.5"/>
      <name val="Times New Roman CE"/>
      <family val="0"/>
    </font>
    <font>
      <sz val="20.5"/>
      <name val="Times New Roman CE"/>
      <family val="0"/>
    </font>
    <font>
      <b/>
      <sz val="9.5"/>
      <name val="Times New Roman CE"/>
      <family val="1"/>
    </font>
    <font>
      <sz val="9.5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9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3" fontId="0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" borderId="0" xfId="0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3" fontId="5" fillId="3" borderId="0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3" fontId="1" fillId="3" borderId="0" xfId="0" applyNumberFormat="1" applyFont="1" applyFill="1" applyAlignment="1">
      <alignment/>
    </xf>
    <xf numFmtId="3" fontId="1" fillId="3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0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164" fontId="3" fillId="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5" fillId="3" borderId="0" xfId="0" applyNumberFormat="1" applyFont="1" applyFill="1" applyBorder="1" applyAlignment="1">
      <alignment/>
    </xf>
    <xf numFmtId="164" fontId="1" fillId="3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64" fontId="1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5"/>
          <c:w val="0.828"/>
          <c:h val="0.96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segédlet!$A$2</c:f>
              <c:strCache>
                <c:ptCount val="1"/>
                <c:pt idx="0">
                  <c:v>Fizetési kedvezmény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2006. II. 28.</c:v>
                </c:pt>
                <c:pt idx="1">
                  <c:v>2006. IV. 30.</c:v>
                </c:pt>
              </c:strCache>
            </c:strRef>
          </c:cat>
          <c:val>
            <c:numRef>
              <c:f>segédlet!$B$2:$C$2</c:f>
              <c:numCache>
                <c:ptCount val="2"/>
                <c:pt idx="0">
                  <c:v>0.17847469707769067</c:v>
                </c:pt>
                <c:pt idx="1">
                  <c:v>0.18785326612791758</c:v>
                </c:pt>
              </c:numCache>
            </c:numRef>
          </c:val>
        </c:ser>
        <c:ser>
          <c:idx val="2"/>
          <c:order val="1"/>
          <c:tx>
            <c:strRef>
              <c:f>segédlet!$A$3</c:f>
              <c:strCache>
                <c:ptCount val="1"/>
                <c:pt idx="0">
                  <c:v>Nem esedékes tartozás; még nem jogerős előírás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2006. II. 28.</c:v>
                </c:pt>
                <c:pt idx="1">
                  <c:v>2006. IV. 30.</c:v>
                </c:pt>
              </c:strCache>
            </c:strRef>
          </c:cat>
          <c:val>
            <c:numRef>
              <c:f>segédlet!$B$3:$C$3</c:f>
              <c:numCache>
                <c:ptCount val="2"/>
                <c:pt idx="0">
                  <c:v>0.3546463515102147</c:v>
                </c:pt>
                <c:pt idx="1">
                  <c:v>0.34374832984712916</c:v>
                </c:pt>
              </c:numCache>
            </c:numRef>
          </c:val>
        </c:ser>
        <c:ser>
          <c:idx val="3"/>
          <c:order val="2"/>
          <c:tx>
            <c:strRef>
              <c:f>segédlet!$A$4</c:f>
              <c:strCache>
                <c:ptCount val="1"/>
                <c:pt idx="0">
                  <c:v>Kaposvár Többcélú K. T. Munkaszervezete Pénzügyi VH Társulásnak behajtásra átadva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2006. II. 28.</c:v>
                </c:pt>
                <c:pt idx="1">
                  <c:v>2006. IV. 30.</c:v>
                </c:pt>
              </c:strCache>
            </c:strRef>
          </c:cat>
          <c:val>
            <c:numRef>
              <c:f>segédlet!$B$4:$C$4</c:f>
              <c:numCache>
                <c:ptCount val="2"/>
                <c:pt idx="0">
                  <c:v>0.3387638733326545</c:v>
                </c:pt>
                <c:pt idx="1">
                  <c:v>0.4160942841609613</c:v>
                </c:pt>
              </c:numCache>
            </c:numRef>
          </c:val>
        </c:ser>
        <c:ser>
          <c:idx val="4"/>
          <c:order val="3"/>
          <c:tx>
            <c:strRef>
              <c:f>segédlet!$A$5</c:f>
              <c:strCache>
                <c:ptCount val="1"/>
                <c:pt idx="0">
                  <c:v>Behajtásra vár illetve befizetés folyamatban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2006. II. 28.</c:v>
                </c:pt>
                <c:pt idx="1">
                  <c:v>2006. IV. 30.</c:v>
                </c:pt>
              </c:strCache>
            </c:strRef>
          </c:cat>
          <c:val>
            <c:numRef>
              <c:f>segédlet!$B$5:$C$5</c:f>
              <c:numCache>
                <c:ptCount val="2"/>
                <c:pt idx="0">
                  <c:v>0.12811507807944017</c:v>
                </c:pt>
                <c:pt idx="1">
                  <c:v>0.052304119863991964</c:v>
                </c:pt>
              </c:numCache>
            </c:numRef>
          </c:val>
        </c:ser>
        <c:overlap val="100"/>
        <c:axId val="65384691"/>
        <c:axId val="51591308"/>
      </c:barChart>
      <c:catAx>
        <c:axId val="6538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1591308"/>
        <c:crosses val="autoZero"/>
        <c:auto val="1"/>
        <c:lblOffset val="100"/>
        <c:noMultiLvlLbl val="0"/>
      </c:catAx>
      <c:valAx>
        <c:axId val="51591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5384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75"/>
          <c:y val="0"/>
          <c:w val="0.19125"/>
          <c:h val="0.99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75"/>
          <c:w val="0.81825"/>
          <c:h val="0.97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segédlet!$A$8</c:f>
              <c:strCache>
                <c:ptCount val="1"/>
                <c:pt idx="0">
                  <c:v>Tömörítőgépes szemétszállítás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segédlet!$B$7:$C$7</c:f>
              <c:strCache>
                <c:ptCount val="2"/>
                <c:pt idx="0">
                  <c:v>2006. II. 28.</c:v>
                </c:pt>
                <c:pt idx="1">
                  <c:v>2006. IV. 30.</c:v>
                </c:pt>
              </c:strCache>
            </c:strRef>
          </c:cat>
          <c:val>
            <c:numRef>
              <c:f>segédlet!$B$8:$C$8</c:f>
              <c:numCache>
                <c:ptCount val="2"/>
                <c:pt idx="0">
                  <c:v>0.30061507652696323</c:v>
                </c:pt>
                <c:pt idx="1">
                  <c:v>0.7993175911212939</c:v>
                </c:pt>
              </c:numCache>
            </c:numRef>
          </c:val>
        </c:ser>
        <c:ser>
          <c:idx val="1"/>
          <c:order val="1"/>
          <c:tx>
            <c:strRef>
              <c:f>segédlet!$A$9</c:f>
              <c:strCache>
                <c:ptCount val="1"/>
                <c:pt idx="0">
                  <c:v>Egyéb szemétszállítás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segédlet!$B$7:$C$7</c:f>
              <c:strCache>
                <c:ptCount val="2"/>
                <c:pt idx="0">
                  <c:v>2006. II. 28.</c:v>
                </c:pt>
                <c:pt idx="1">
                  <c:v>2006. IV. 30.</c:v>
                </c:pt>
              </c:strCache>
            </c:strRef>
          </c:cat>
          <c:val>
            <c:numRef>
              <c:f>segédlet!$B$9:$C$9</c:f>
              <c:numCache>
                <c:ptCount val="2"/>
                <c:pt idx="0">
                  <c:v>0.6993849234730367</c:v>
                </c:pt>
                <c:pt idx="1">
                  <c:v>0.20068240887870614</c:v>
                </c:pt>
              </c:numCache>
            </c:numRef>
          </c:val>
        </c:ser>
        <c:overlap val="100"/>
        <c:axId val="61668589"/>
        <c:axId val="18146390"/>
      </c:barChart>
      <c:catAx>
        <c:axId val="6166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8146390"/>
        <c:crosses val="autoZero"/>
        <c:auto val="1"/>
        <c:lblOffset val="100"/>
        <c:noMultiLvlLbl val="0"/>
      </c:catAx>
      <c:valAx>
        <c:axId val="18146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1668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208"/>
          <c:w val="0.17475"/>
          <c:h val="0.4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0.78275"/>
          <c:h val="0.95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segédlet!$A$15</c:f>
              <c:strCache>
                <c:ptCount val="1"/>
                <c:pt idx="0">
                  <c:v>Távfűtés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segédlet!$B$14:$C$14</c:f>
              <c:strCache>
                <c:ptCount val="2"/>
                <c:pt idx="0">
                  <c:v>2006. II. 28.</c:v>
                </c:pt>
                <c:pt idx="1">
                  <c:v>2006. IV. 30.</c:v>
                </c:pt>
              </c:strCache>
            </c:strRef>
          </c:cat>
          <c:val>
            <c:numRef>
              <c:f>segédlet!$B$15:$C$15</c:f>
              <c:numCache>
                <c:ptCount val="2"/>
                <c:pt idx="0">
                  <c:v>0.7536204515679772</c:v>
                </c:pt>
                <c:pt idx="1">
                  <c:v>0.6701193743737202</c:v>
                </c:pt>
              </c:numCache>
            </c:numRef>
          </c:val>
        </c:ser>
        <c:ser>
          <c:idx val="1"/>
          <c:order val="1"/>
          <c:tx>
            <c:strRef>
              <c:f>segédlet!$A$16</c:f>
              <c:strCache>
                <c:ptCount val="1"/>
                <c:pt idx="0">
                  <c:v>Bérlemény szolgáltatás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segédlet!$B$14:$C$14</c:f>
              <c:strCache>
                <c:ptCount val="2"/>
                <c:pt idx="0">
                  <c:v>2006. II. 28.</c:v>
                </c:pt>
                <c:pt idx="1">
                  <c:v>2006. IV. 30.</c:v>
                </c:pt>
              </c:strCache>
            </c:strRef>
          </c:cat>
          <c:val>
            <c:numRef>
              <c:f>segédlet!$B$16:$C$16</c:f>
              <c:numCache>
                <c:ptCount val="2"/>
                <c:pt idx="0">
                  <c:v>0.16967436590461127</c:v>
                </c:pt>
                <c:pt idx="1">
                  <c:v>0.15321526597830348</c:v>
                </c:pt>
              </c:numCache>
            </c:numRef>
          </c:val>
        </c:ser>
        <c:ser>
          <c:idx val="3"/>
          <c:order val="2"/>
          <c:tx>
            <c:strRef>
              <c:f>segédlet!$A$17</c:f>
              <c:strCache>
                <c:ptCount val="1"/>
                <c:pt idx="0">
                  <c:v>Egyéb vevő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segédlet!$B$14:$C$14</c:f>
              <c:strCache>
                <c:ptCount val="2"/>
                <c:pt idx="0">
                  <c:v>2006. II. 28.</c:v>
                </c:pt>
                <c:pt idx="1">
                  <c:v>2006. IV. 30.</c:v>
                </c:pt>
              </c:strCache>
            </c:strRef>
          </c:cat>
          <c:val>
            <c:numRef>
              <c:f>segédlet!$B$17:$C$17</c:f>
              <c:numCache>
                <c:ptCount val="2"/>
                <c:pt idx="0">
                  <c:v>0.07670518252741157</c:v>
                </c:pt>
                <c:pt idx="1">
                  <c:v>0.1766653596479763</c:v>
                </c:pt>
              </c:numCache>
            </c:numRef>
          </c:val>
        </c:ser>
        <c:overlap val="100"/>
        <c:axId val="29099783"/>
        <c:axId val="60571456"/>
      </c:barChart>
      <c:catAx>
        <c:axId val="29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0571456"/>
        <c:crosses val="autoZero"/>
        <c:auto val="1"/>
        <c:lblOffset val="100"/>
        <c:noMultiLvlLbl val="0"/>
      </c:catAx>
      <c:valAx>
        <c:axId val="60571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9099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04075"/>
          <c:w val="0.1955"/>
          <c:h val="0.7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113</xdr:row>
      <xdr:rowOff>0</xdr:rowOff>
    </xdr:from>
    <xdr:to>
      <xdr:col>5</xdr:col>
      <xdr:colOff>0</xdr:colOff>
      <xdr:row>141</xdr:row>
      <xdr:rowOff>9525</xdr:rowOff>
    </xdr:to>
    <xdr:graphicFrame>
      <xdr:nvGraphicFramePr>
        <xdr:cNvPr id="1" name="Chart 14"/>
        <xdr:cNvGraphicFramePr/>
      </xdr:nvGraphicFramePr>
      <xdr:xfrm>
        <a:off x="38100" y="18449925"/>
        <a:ext cx="86201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198</xdr:row>
      <xdr:rowOff>19050</xdr:rowOff>
    </xdr:from>
    <xdr:to>
      <xdr:col>5</xdr:col>
      <xdr:colOff>0</xdr:colOff>
      <xdr:row>226</xdr:row>
      <xdr:rowOff>152400</xdr:rowOff>
    </xdr:to>
    <xdr:graphicFrame>
      <xdr:nvGraphicFramePr>
        <xdr:cNvPr id="2" name="Chart 15"/>
        <xdr:cNvGraphicFramePr/>
      </xdr:nvGraphicFramePr>
      <xdr:xfrm>
        <a:off x="28575" y="29479875"/>
        <a:ext cx="862965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261</xdr:row>
      <xdr:rowOff>47625</xdr:rowOff>
    </xdr:from>
    <xdr:to>
      <xdr:col>5</xdr:col>
      <xdr:colOff>0</xdr:colOff>
      <xdr:row>292</xdr:row>
      <xdr:rowOff>19050</xdr:rowOff>
    </xdr:to>
    <xdr:graphicFrame>
      <xdr:nvGraphicFramePr>
        <xdr:cNvPr id="3" name="Chart 16"/>
        <xdr:cNvGraphicFramePr/>
      </xdr:nvGraphicFramePr>
      <xdr:xfrm>
        <a:off x="28575" y="39871650"/>
        <a:ext cx="86296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8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9.625" style="27" customWidth="1"/>
    <col min="2" max="3" width="12.875" style="27" customWidth="1"/>
    <col min="4" max="4" width="12.875" style="6" customWidth="1"/>
    <col min="5" max="5" width="15.375" style="6" customWidth="1"/>
    <col min="6" max="16384" width="9.375" style="27" customWidth="1"/>
  </cols>
  <sheetData>
    <row r="1" spans="2:5" ht="12.75">
      <c r="B1" s="21"/>
      <c r="C1" s="21"/>
      <c r="E1" s="44" t="s">
        <v>6</v>
      </c>
    </row>
    <row r="2" spans="1:5" ht="15.75">
      <c r="A2" s="23" t="s">
        <v>12</v>
      </c>
      <c r="B2" s="28"/>
      <c r="C2" s="28"/>
      <c r="D2" s="29"/>
      <c r="E2" s="29"/>
    </row>
    <row r="3" spans="1:5" ht="15.75">
      <c r="A3" s="23" t="s">
        <v>13</v>
      </c>
      <c r="B3" s="28"/>
      <c r="C3" s="28"/>
      <c r="D3" s="29"/>
      <c r="E3" s="29"/>
    </row>
    <row r="4" spans="1:5" ht="13.5" thickBot="1">
      <c r="A4" s="30"/>
      <c r="B4" s="31"/>
      <c r="C4" s="31"/>
      <c r="D4" s="32"/>
      <c r="E4" s="32"/>
    </row>
    <row r="5" spans="1:5" ht="12.75">
      <c r="A5" s="33" t="s">
        <v>14</v>
      </c>
      <c r="B5" s="34" t="s">
        <v>99</v>
      </c>
      <c r="C5" s="34" t="s">
        <v>101</v>
      </c>
      <c r="D5" s="35" t="s">
        <v>15</v>
      </c>
      <c r="E5" s="35" t="s">
        <v>16</v>
      </c>
    </row>
    <row r="6" spans="1:5" ht="13.5" thickBot="1">
      <c r="A6" s="30"/>
      <c r="B6" s="36" t="s">
        <v>17</v>
      </c>
      <c r="C6" s="36" t="s">
        <v>17</v>
      </c>
      <c r="D6" s="37" t="s">
        <v>17</v>
      </c>
      <c r="E6" s="37" t="s">
        <v>18</v>
      </c>
    </row>
    <row r="7" ht="12.75">
      <c r="A7" s="33" t="s">
        <v>19</v>
      </c>
    </row>
    <row r="8" spans="1:5" s="6" customFormat="1" ht="12.75">
      <c r="A8" s="6" t="s">
        <v>74</v>
      </c>
      <c r="B8" s="58">
        <f>SUM(B9:B11)</f>
        <v>38299</v>
      </c>
      <c r="C8" s="58">
        <f>SUM(C9:C11)</f>
        <v>38731</v>
      </c>
      <c r="D8" s="58">
        <f>C8-B8</f>
        <v>432</v>
      </c>
      <c r="E8" s="59">
        <f aca="true" t="shared" si="0" ref="E8:E19">(C8/B8*100)</f>
        <v>101.1279667876446</v>
      </c>
    </row>
    <row r="9" spans="1:5" ht="12.75">
      <c r="A9" s="27" t="s">
        <v>20</v>
      </c>
      <c r="B9" s="24">
        <v>3050</v>
      </c>
      <c r="C9" s="24">
        <v>2997</v>
      </c>
      <c r="D9" s="60">
        <f aca="true" t="shared" si="1" ref="D9:D26">C9-B9</f>
        <v>-53</v>
      </c>
      <c r="E9" s="61">
        <f t="shared" si="0"/>
        <v>98.26229508196721</v>
      </c>
    </row>
    <row r="10" spans="1:5" ht="12.75">
      <c r="A10" s="27" t="s">
        <v>21</v>
      </c>
      <c r="B10" s="24">
        <v>5417</v>
      </c>
      <c r="C10" s="24">
        <v>5128</v>
      </c>
      <c r="D10" s="60">
        <f t="shared" si="1"/>
        <v>-289</v>
      </c>
      <c r="E10" s="61">
        <f t="shared" si="0"/>
        <v>94.66494369577256</v>
      </c>
    </row>
    <row r="11" spans="1:5" ht="12.75">
      <c r="A11" s="27" t="s">
        <v>22</v>
      </c>
      <c r="B11" s="24">
        <v>29832</v>
      </c>
      <c r="C11" s="24">
        <v>30606</v>
      </c>
      <c r="D11" s="60">
        <f t="shared" si="1"/>
        <v>774</v>
      </c>
      <c r="E11" s="61">
        <f t="shared" si="0"/>
        <v>102.59452936444087</v>
      </c>
    </row>
    <row r="12" spans="1:5" ht="12.75">
      <c r="A12" s="38" t="s">
        <v>88</v>
      </c>
      <c r="B12" s="1"/>
      <c r="C12" s="1"/>
      <c r="D12" s="88"/>
      <c r="E12" s="89"/>
    </row>
    <row r="13" spans="1:5" ht="12.75">
      <c r="A13" s="38" t="s">
        <v>89</v>
      </c>
      <c r="B13" s="54">
        <v>20394</v>
      </c>
      <c r="C13" s="54">
        <v>20928</v>
      </c>
      <c r="D13" s="62">
        <f t="shared" si="1"/>
        <v>534</v>
      </c>
      <c r="E13" s="61">
        <f t="shared" si="0"/>
        <v>102.61841718152398</v>
      </c>
    </row>
    <row r="14" spans="1:5" ht="12.75">
      <c r="A14" s="38"/>
      <c r="B14" s="1"/>
      <c r="C14" s="1"/>
      <c r="D14" s="88"/>
      <c r="E14" s="89"/>
    </row>
    <row r="15" spans="1:5" s="33" customFormat="1" ht="12.75">
      <c r="A15" s="33" t="s">
        <v>75</v>
      </c>
      <c r="B15" s="91">
        <v>0</v>
      </c>
      <c r="C15" s="91">
        <v>0</v>
      </c>
      <c r="D15" s="62">
        <f>C15-B15</f>
        <v>0</v>
      </c>
      <c r="E15" s="92" t="s">
        <v>44</v>
      </c>
    </row>
    <row r="16" spans="1:5" ht="12.75">
      <c r="A16" s="38" t="s">
        <v>23</v>
      </c>
      <c r="B16" s="24">
        <v>0</v>
      </c>
      <c r="C16" s="24">
        <v>0</v>
      </c>
      <c r="D16" s="62">
        <f>C16-B16</f>
        <v>0</v>
      </c>
      <c r="E16" s="92" t="s">
        <v>44</v>
      </c>
    </row>
    <row r="17" spans="1:5" ht="12.75">
      <c r="A17" s="38"/>
      <c r="B17" s="16"/>
      <c r="C17" s="16"/>
      <c r="D17" s="88"/>
      <c r="E17" s="93"/>
    </row>
    <row r="18" spans="1:5" s="6" customFormat="1" ht="12.75">
      <c r="A18" s="6" t="s">
        <v>76</v>
      </c>
      <c r="B18" s="26">
        <v>867</v>
      </c>
      <c r="C18" s="26">
        <v>676</v>
      </c>
      <c r="D18" s="58">
        <f t="shared" si="1"/>
        <v>-191</v>
      </c>
      <c r="E18" s="59">
        <f t="shared" si="0"/>
        <v>77.97001153402537</v>
      </c>
    </row>
    <row r="19" spans="1:5" s="38" customFormat="1" ht="12">
      <c r="A19" s="38" t="s">
        <v>23</v>
      </c>
      <c r="B19" s="54">
        <v>29</v>
      </c>
      <c r="C19" s="54">
        <v>379</v>
      </c>
      <c r="D19" s="63">
        <f t="shared" si="1"/>
        <v>350</v>
      </c>
      <c r="E19" s="64">
        <f t="shared" si="0"/>
        <v>1306.896551724138</v>
      </c>
    </row>
    <row r="20" spans="2:5" ht="12.75">
      <c r="B20" s="16"/>
      <c r="C20" s="16"/>
      <c r="D20" s="3"/>
      <c r="E20" s="4"/>
    </row>
    <row r="21" spans="1:5" s="6" customFormat="1" ht="12.75">
      <c r="A21" s="6" t="s">
        <v>77</v>
      </c>
      <c r="B21" s="26">
        <v>1239</v>
      </c>
      <c r="C21" s="26">
        <v>1375</v>
      </c>
      <c r="D21" s="58">
        <f t="shared" si="1"/>
        <v>136</v>
      </c>
      <c r="E21" s="59">
        <f>(C21/B21*100)</f>
        <v>110.9765940274415</v>
      </c>
    </row>
    <row r="22" spans="1:5" s="38" customFormat="1" ht="12">
      <c r="A22" s="38" t="s">
        <v>23</v>
      </c>
      <c r="B22" s="54">
        <v>860</v>
      </c>
      <c r="C22" s="54">
        <v>1083</v>
      </c>
      <c r="D22" s="63">
        <f t="shared" si="1"/>
        <v>223</v>
      </c>
      <c r="E22" s="64">
        <f>(C22/B22*100)</f>
        <v>125.93023255813954</v>
      </c>
    </row>
    <row r="23" spans="2:5" ht="12.75">
      <c r="B23" s="16"/>
      <c r="C23" s="16"/>
      <c r="D23" s="3"/>
      <c r="E23" s="4"/>
    </row>
    <row r="24" spans="1:5" s="6" customFormat="1" ht="12.75">
      <c r="A24" s="6" t="s">
        <v>78</v>
      </c>
      <c r="B24" s="26">
        <v>9166</v>
      </c>
      <c r="C24" s="26">
        <v>6189</v>
      </c>
      <c r="D24" s="58">
        <f t="shared" si="1"/>
        <v>-2977</v>
      </c>
      <c r="E24" s="59">
        <f>(C24/B24*100)</f>
        <v>67.5212742744927</v>
      </c>
    </row>
    <row r="25" spans="1:5" s="38" customFormat="1" ht="12">
      <c r="A25" s="38" t="s">
        <v>23</v>
      </c>
      <c r="B25" s="54">
        <v>5047</v>
      </c>
      <c r="C25" s="54">
        <v>5002</v>
      </c>
      <c r="D25" s="63">
        <f>C25-B25</f>
        <v>-45</v>
      </c>
      <c r="E25" s="64">
        <f>(C25/B25*100)</f>
        <v>99.1083812165643</v>
      </c>
    </row>
    <row r="26" spans="1:5" s="38" customFormat="1" ht="12">
      <c r="A26" s="38" t="s">
        <v>24</v>
      </c>
      <c r="B26" s="54">
        <v>104</v>
      </c>
      <c r="C26" s="54">
        <v>104</v>
      </c>
      <c r="D26" s="63">
        <f t="shared" si="1"/>
        <v>0</v>
      </c>
      <c r="E26" s="64">
        <f>(C26/B26*100)</f>
        <v>100</v>
      </c>
    </row>
    <row r="27" s="21" customFormat="1" ht="12.75"/>
    <row r="28" spans="1:5" s="6" customFormat="1" ht="12.75">
      <c r="A28" s="6" t="s">
        <v>79</v>
      </c>
      <c r="B28" s="26">
        <v>58</v>
      </c>
      <c r="C28" s="26">
        <v>19</v>
      </c>
      <c r="D28" s="58">
        <f>C28-B28</f>
        <v>-39</v>
      </c>
      <c r="E28" s="59">
        <f>(C28/B28*100)</f>
        <v>32.758620689655174</v>
      </c>
    </row>
    <row r="29" spans="1:5" s="38" customFormat="1" ht="12.75">
      <c r="A29" s="38" t="s">
        <v>23</v>
      </c>
      <c r="B29" s="54">
        <v>0</v>
      </c>
      <c r="C29" s="54">
        <v>0</v>
      </c>
      <c r="D29" s="63">
        <f>C29-B29</f>
        <v>0</v>
      </c>
      <c r="E29" s="92" t="s">
        <v>44</v>
      </c>
    </row>
    <row r="30" spans="2:5" ht="12.75">
      <c r="B30" s="16"/>
      <c r="C30" s="16"/>
      <c r="D30" s="3"/>
      <c r="E30" s="4"/>
    </row>
    <row r="31" spans="1:5" s="6" customFormat="1" ht="12.75">
      <c r="A31" s="6" t="s">
        <v>80</v>
      </c>
      <c r="B31" s="26">
        <v>2600</v>
      </c>
      <c r="C31" s="26">
        <v>2612</v>
      </c>
      <c r="D31" s="58">
        <f>C31-B31</f>
        <v>12</v>
      </c>
      <c r="E31" s="59">
        <f>(C31/B31*100)</f>
        <v>100.46153846153847</v>
      </c>
    </row>
    <row r="32" spans="1:5" s="38" customFormat="1" ht="12">
      <c r="A32" s="38" t="s">
        <v>23</v>
      </c>
      <c r="B32" s="54">
        <v>2519</v>
      </c>
      <c r="C32" s="54">
        <v>2531</v>
      </c>
      <c r="D32" s="63">
        <f>C32-B32</f>
        <v>12</v>
      </c>
      <c r="E32" s="64">
        <f>(C32/B32*100)</f>
        <v>100.47637951568082</v>
      </c>
    </row>
    <row r="33" spans="2:5" s="38" customFormat="1" ht="12">
      <c r="B33" s="1"/>
      <c r="C33" s="1"/>
      <c r="D33" s="1"/>
      <c r="E33" s="2"/>
    </row>
    <row r="34" spans="1:5" s="90" customFormat="1" ht="12.75">
      <c r="A34" s="90" t="s">
        <v>81</v>
      </c>
      <c r="B34" s="94">
        <v>16059</v>
      </c>
      <c r="C34" s="94">
        <v>15732</v>
      </c>
      <c r="D34" s="72">
        <f>C34-B34</f>
        <v>-327</v>
      </c>
      <c r="E34" s="79">
        <f>(C34/B34*100)</f>
        <v>97.96375864001494</v>
      </c>
    </row>
    <row r="35" spans="2:5" ht="12.75">
      <c r="B35" s="16"/>
      <c r="C35" s="16"/>
      <c r="D35" s="3"/>
      <c r="E35" s="4"/>
    </row>
    <row r="36" spans="1:5" s="6" customFormat="1" ht="12.75">
      <c r="A36" s="6" t="s">
        <v>82</v>
      </c>
      <c r="B36" s="26">
        <v>6946</v>
      </c>
      <c r="C36" s="26">
        <v>6403</v>
      </c>
      <c r="D36" s="58">
        <f aca="true" t="shared" si="2" ref="D36:D42">C36-B36</f>
        <v>-543</v>
      </c>
      <c r="E36" s="59">
        <f>(C36/B36*100)</f>
        <v>92.18255110855168</v>
      </c>
    </row>
    <row r="37" spans="1:5" s="38" customFormat="1" ht="12">
      <c r="A37" s="38" t="s">
        <v>23</v>
      </c>
      <c r="B37" s="54">
        <v>6465</v>
      </c>
      <c r="C37" s="54">
        <v>5923</v>
      </c>
      <c r="D37" s="63">
        <f t="shared" si="2"/>
        <v>-542</v>
      </c>
      <c r="E37" s="64">
        <f>(C37/B37*100)</f>
        <v>91.61639597834494</v>
      </c>
    </row>
    <row r="38" spans="2:5" ht="12.75">
      <c r="B38" s="16"/>
      <c r="C38" s="16"/>
      <c r="D38" s="3"/>
      <c r="E38" s="4"/>
    </row>
    <row r="39" spans="1:5" s="6" customFormat="1" ht="12.75">
      <c r="A39" s="6" t="s">
        <v>83</v>
      </c>
      <c r="B39" s="26">
        <v>3590</v>
      </c>
      <c r="C39" s="26">
        <v>3520</v>
      </c>
      <c r="D39" s="58">
        <f t="shared" si="2"/>
        <v>-70</v>
      </c>
      <c r="E39" s="59">
        <f>(C39/B39*100)</f>
        <v>98.05013927576601</v>
      </c>
    </row>
    <row r="40" spans="1:5" s="38" customFormat="1" ht="12">
      <c r="A40" s="38" t="s">
        <v>23</v>
      </c>
      <c r="B40" s="54">
        <v>3310</v>
      </c>
      <c r="C40" s="54">
        <v>3244</v>
      </c>
      <c r="D40" s="63">
        <f t="shared" si="2"/>
        <v>-66</v>
      </c>
      <c r="E40" s="64">
        <f>(C40/B40*100)</f>
        <v>98.00604229607251</v>
      </c>
    </row>
    <row r="41" spans="2:5" ht="12.75">
      <c r="B41" s="16"/>
      <c r="C41" s="16"/>
      <c r="D41" s="3"/>
      <c r="E41" s="4"/>
    </row>
    <row r="42" spans="1:5" s="6" customFormat="1" ht="12.75">
      <c r="A42" s="6" t="s">
        <v>84</v>
      </c>
      <c r="B42" s="26">
        <v>27973</v>
      </c>
      <c r="C42" s="26">
        <v>21251</v>
      </c>
      <c r="D42" s="58">
        <f t="shared" si="2"/>
        <v>-6722</v>
      </c>
      <c r="E42" s="59">
        <f>(C42/B42*100)</f>
        <v>75.9696850534444</v>
      </c>
    </row>
    <row r="43" spans="1:5" s="6" customFormat="1" ht="12.75">
      <c r="A43" s="5" t="s">
        <v>25</v>
      </c>
      <c r="B43" s="3"/>
      <c r="C43" s="3"/>
      <c r="D43" s="3"/>
      <c r="E43" s="4"/>
    </row>
    <row r="44" spans="1:5" s="38" customFormat="1" ht="12">
      <c r="A44" s="38" t="s">
        <v>23</v>
      </c>
      <c r="B44" s="54">
        <v>7946</v>
      </c>
      <c r="C44" s="54">
        <v>10011</v>
      </c>
      <c r="D44" s="63">
        <f>C44-B44</f>
        <v>2065</v>
      </c>
      <c r="E44" s="64">
        <f>(C44/B44*100)</f>
        <v>125.98791844953436</v>
      </c>
    </row>
    <row r="45" spans="2:5" ht="12.75">
      <c r="B45" s="16"/>
      <c r="C45" s="16"/>
      <c r="D45" s="3"/>
      <c r="E45" s="4"/>
    </row>
    <row r="46" spans="1:5" s="6" customFormat="1" ht="12.75">
      <c r="A46" s="39" t="s">
        <v>85</v>
      </c>
      <c r="B46" s="55">
        <v>71</v>
      </c>
      <c r="C46" s="55">
        <v>4437</v>
      </c>
      <c r="D46" s="58">
        <f>C46-B46</f>
        <v>4366</v>
      </c>
      <c r="E46" s="59">
        <f>(C46/B46*100)</f>
        <v>6249.295774647887</v>
      </c>
    </row>
    <row r="47" spans="1:5" s="38" customFormat="1" ht="12.75">
      <c r="A47" s="40" t="s">
        <v>23</v>
      </c>
      <c r="B47" s="56">
        <v>71</v>
      </c>
      <c r="C47" s="56">
        <v>71</v>
      </c>
      <c r="D47" s="65">
        <f>C47-B47</f>
        <v>0</v>
      </c>
      <c r="E47" s="59">
        <f>(C47/B47*100)</f>
        <v>100</v>
      </c>
    </row>
    <row r="48" spans="1:5" s="38" customFormat="1" ht="12.75">
      <c r="A48" s="40"/>
      <c r="B48" s="7"/>
      <c r="C48" s="7"/>
      <c r="D48" s="7"/>
      <c r="E48" s="22"/>
    </row>
    <row r="49" spans="1:5" s="38" customFormat="1" ht="12.75">
      <c r="A49" s="39" t="s">
        <v>86</v>
      </c>
      <c r="B49" s="55">
        <v>0</v>
      </c>
      <c r="C49" s="55">
        <v>0</v>
      </c>
      <c r="D49" s="58">
        <f>C49-B49</f>
        <v>0</v>
      </c>
      <c r="E49" s="92" t="s">
        <v>44</v>
      </c>
    </row>
    <row r="50" spans="1:5" s="38" customFormat="1" ht="12.75">
      <c r="A50" s="40" t="s">
        <v>23</v>
      </c>
      <c r="B50" s="56">
        <v>0</v>
      </c>
      <c r="C50" s="56">
        <v>0</v>
      </c>
      <c r="D50" s="65">
        <f>C50-B50</f>
        <v>0</v>
      </c>
      <c r="E50" s="92" t="s">
        <v>44</v>
      </c>
    </row>
    <row r="51" spans="1:5" s="38" customFormat="1" ht="12.75" thickBot="1">
      <c r="A51" s="40"/>
      <c r="B51" s="7"/>
      <c r="C51" s="7"/>
      <c r="D51" s="7"/>
      <c r="E51" s="9"/>
    </row>
    <row r="52" spans="1:5" ht="13.5" thickTop="1">
      <c r="A52" s="41" t="s">
        <v>26</v>
      </c>
      <c r="B52" s="66">
        <f>B8+B15+B18+B21+B24+B28+B31+B34+B36+B39+B42+B46+B49</f>
        <v>106868</v>
      </c>
      <c r="C52" s="66">
        <f>C8+C15+C18+C21+C24+C28+C31+C34+C36+C39+C42+C46+C49</f>
        <v>100945</v>
      </c>
      <c r="D52" s="67">
        <f>C52-B52</f>
        <v>-5923</v>
      </c>
      <c r="E52" s="68">
        <f>(C52/B52*100)</f>
        <v>94.45764868810122</v>
      </c>
    </row>
    <row r="53" spans="1:5" s="38" customFormat="1" ht="12">
      <c r="A53" s="38" t="s">
        <v>23</v>
      </c>
      <c r="B53" s="65">
        <f>B11+B16+B19+B22+B25+B29+B32+B37+B40+B44+B47+B50</f>
        <v>56079</v>
      </c>
      <c r="C53" s="65">
        <f>C11+C16+C19+C22+C25+C29+C32+C37+C40+C44+C47+C50</f>
        <v>58850</v>
      </c>
      <c r="D53" s="63">
        <f>C53-B53</f>
        <v>2771</v>
      </c>
      <c r="E53" s="64">
        <f>(C53/B53*100)</f>
        <v>104.94124360277466</v>
      </c>
    </row>
    <row r="54" spans="2:5" s="38" customFormat="1" ht="12">
      <c r="B54" s="7"/>
      <c r="C54" s="7"/>
      <c r="D54" s="1"/>
      <c r="E54" s="2"/>
    </row>
    <row r="55" spans="1:5" ht="13.5" thickBot="1">
      <c r="A55" s="42" t="s">
        <v>27</v>
      </c>
      <c r="B55" s="69">
        <f>B97</f>
        <v>252187</v>
      </c>
      <c r="C55" s="69">
        <f>C97</f>
        <v>254160</v>
      </c>
      <c r="D55" s="70">
        <f>C55-B55</f>
        <v>1973</v>
      </c>
      <c r="E55" s="71">
        <f>(C55/B55*100)</f>
        <v>100.7823559501481</v>
      </c>
    </row>
    <row r="56" spans="1:5" ht="13.5" thickTop="1">
      <c r="A56" s="33" t="s">
        <v>28</v>
      </c>
      <c r="B56" s="72">
        <f>B52+B55</f>
        <v>359055</v>
      </c>
      <c r="C56" s="72">
        <f>C52+C55</f>
        <v>355105</v>
      </c>
      <c r="D56" s="58">
        <f>C56-B56</f>
        <v>-3950</v>
      </c>
      <c r="E56" s="59">
        <f>(C56/B56*100)</f>
        <v>98.89988998899891</v>
      </c>
    </row>
    <row r="57" spans="1:5" ht="12.75">
      <c r="A57" s="33"/>
      <c r="B57" s="10"/>
      <c r="C57" s="10"/>
      <c r="D57" s="3"/>
      <c r="E57" s="4"/>
    </row>
    <row r="58" spans="1:5" ht="12.75">
      <c r="A58" s="33" t="s">
        <v>0</v>
      </c>
      <c r="B58" s="72">
        <f>SUM(B59:B63)</f>
        <v>130631</v>
      </c>
      <c r="C58" s="72">
        <f>SUM(C59:C63)</f>
        <v>361473</v>
      </c>
      <c r="D58" s="73">
        <f aca="true" t="shared" si="3" ref="D58:D70">C58-B58</f>
        <v>230842</v>
      </c>
      <c r="E58" s="59">
        <f aca="true" t="shared" si="4" ref="E58:E68">(C58/B58*100)</f>
        <v>276.7130313631527</v>
      </c>
    </row>
    <row r="59" spans="1:5" ht="12.75">
      <c r="A59" s="27" t="s">
        <v>29</v>
      </c>
      <c r="B59" s="24">
        <v>9517</v>
      </c>
      <c r="C59" s="24">
        <v>23031</v>
      </c>
      <c r="D59" s="73">
        <f t="shared" si="3"/>
        <v>13514</v>
      </c>
      <c r="E59" s="59">
        <f t="shared" si="4"/>
        <v>241.998528948198</v>
      </c>
    </row>
    <row r="60" spans="1:5" ht="12.75">
      <c r="A60" s="33" t="s">
        <v>30</v>
      </c>
      <c r="B60" s="24">
        <v>33729</v>
      </c>
      <c r="C60" s="24">
        <v>36477</v>
      </c>
      <c r="D60" s="73">
        <f t="shared" si="3"/>
        <v>2748</v>
      </c>
      <c r="E60" s="59">
        <f t="shared" si="4"/>
        <v>108.14729164813662</v>
      </c>
    </row>
    <row r="61" spans="1:5" ht="12.75">
      <c r="A61" s="27" t="s">
        <v>31</v>
      </c>
      <c r="B61" s="24">
        <v>11499</v>
      </c>
      <c r="C61" s="24">
        <v>17956</v>
      </c>
      <c r="D61" s="73">
        <f t="shared" si="3"/>
        <v>6457</v>
      </c>
      <c r="E61" s="59">
        <f t="shared" si="4"/>
        <v>156.1527089312114</v>
      </c>
    </row>
    <row r="62" spans="1:5" ht="12.75">
      <c r="A62" s="27" t="s">
        <v>32</v>
      </c>
      <c r="B62" s="24">
        <v>75716</v>
      </c>
      <c r="C62" s="24">
        <v>283954</v>
      </c>
      <c r="D62" s="73">
        <f t="shared" si="3"/>
        <v>208238</v>
      </c>
      <c r="E62" s="59">
        <f t="shared" si="4"/>
        <v>375.0250937714618</v>
      </c>
    </row>
    <row r="63" spans="1:5" ht="12.75">
      <c r="A63" s="27" t="s">
        <v>9</v>
      </c>
      <c r="B63" s="24">
        <v>170</v>
      </c>
      <c r="C63" s="24">
        <v>55</v>
      </c>
      <c r="D63" s="73">
        <f>C63-B63</f>
        <v>-115</v>
      </c>
      <c r="E63" s="92" t="s">
        <v>44</v>
      </c>
    </row>
    <row r="64" spans="1:5" ht="12.75">
      <c r="A64" s="11" t="s">
        <v>1</v>
      </c>
      <c r="B64" s="25">
        <v>51850</v>
      </c>
      <c r="C64" s="25">
        <v>78384</v>
      </c>
      <c r="D64" s="73">
        <f t="shared" si="3"/>
        <v>26534</v>
      </c>
      <c r="E64" s="59">
        <f t="shared" si="4"/>
        <v>151.1745419479267</v>
      </c>
    </row>
    <row r="65" spans="1:5" ht="12.75">
      <c r="A65" s="11" t="s">
        <v>43</v>
      </c>
      <c r="B65" s="87">
        <v>0</v>
      </c>
      <c r="C65" s="87">
        <v>0</v>
      </c>
      <c r="D65" s="73">
        <f t="shared" si="3"/>
        <v>0</v>
      </c>
      <c r="E65" s="92" t="s">
        <v>44</v>
      </c>
    </row>
    <row r="66" spans="1:5" ht="12.75">
      <c r="A66" s="11" t="s">
        <v>45</v>
      </c>
      <c r="B66" s="25">
        <v>52827</v>
      </c>
      <c r="C66" s="25">
        <v>55293</v>
      </c>
      <c r="D66" s="73">
        <f t="shared" si="3"/>
        <v>2466</v>
      </c>
      <c r="E66" s="59">
        <f t="shared" si="4"/>
        <v>104.6680674655006</v>
      </c>
    </row>
    <row r="67" spans="1:5" ht="12.75">
      <c r="A67" s="11" t="s">
        <v>46</v>
      </c>
      <c r="B67" s="25">
        <v>15763</v>
      </c>
      <c r="C67" s="25">
        <v>15236</v>
      </c>
      <c r="D67" s="73">
        <f t="shared" si="3"/>
        <v>-527</v>
      </c>
      <c r="E67" s="59">
        <f t="shared" si="4"/>
        <v>96.65672778024488</v>
      </c>
    </row>
    <row r="68" spans="1:5" ht="12.75">
      <c r="A68" s="11" t="s">
        <v>90</v>
      </c>
      <c r="B68" s="25">
        <v>563</v>
      </c>
      <c r="C68" s="25">
        <v>544</v>
      </c>
      <c r="D68" s="73">
        <f>C68-B68</f>
        <v>-19</v>
      </c>
      <c r="E68" s="59">
        <f t="shared" si="4"/>
        <v>96.62522202486679</v>
      </c>
    </row>
    <row r="69" spans="1:5" ht="13.5" thickBot="1">
      <c r="A69" s="42" t="s">
        <v>87</v>
      </c>
      <c r="B69" s="69">
        <f>B58+B64+B66+B67+B65+B68</f>
        <v>251634</v>
      </c>
      <c r="C69" s="69">
        <f>C58+C64+C66+C67+C65+C68</f>
        <v>510930</v>
      </c>
      <c r="D69" s="70">
        <f>C69-B69</f>
        <v>259296</v>
      </c>
      <c r="E69" s="71">
        <f>(C69/B69*100)</f>
        <v>203.04489854312214</v>
      </c>
    </row>
    <row r="70" spans="1:5" ht="13.5" thickTop="1">
      <c r="A70" s="33" t="s">
        <v>33</v>
      </c>
      <c r="B70" s="72">
        <f>B56+B69</f>
        <v>610689</v>
      </c>
      <c r="C70" s="72">
        <f>C56+C69</f>
        <v>866035</v>
      </c>
      <c r="D70" s="58">
        <f t="shared" si="3"/>
        <v>255346</v>
      </c>
      <c r="E70" s="59">
        <f>(C70/B70*100)</f>
        <v>141.8127721311502</v>
      </c>
    </row>
    <row r="71" spans="1:5" ht="12.75">
      <c r="A71" s="27" t="s">
        <v>100</v>
      </c>
      <c r="B71" s="16"/>
      <c r="C71" s="16"/>
      <c r="D71" s="16"/>
      <c r="E71" s="22"/>
    </row>
    <row r="72" spans="2:5" ht="12.75">
      <c r="B72" s="10"/>
      <c r="C72" s="10"/>
      <c r="D72" s="3"/>
      <c r="E72" s="4"/>
    </row>
    <row r="73" spans="1:5" ht="12.75">
      <c r="A73" s="33" t="s">
        <v>34</v>
      </c>
      <c r="B73" s="16"/>
      <c r="C73" s="16"/>
      <c r="D73" s="3"/>
      <c r="E73" s="4"/>
    </row>
    <row r="74" spans="1:5" ht="12.75">
      <c r="A74" s="27" t="s">
        <v>35</v>
      </c>
      <c r="B74" s="75">
        <f>B192</f>
        <v>69910</v>
      </c>
      <c r="C74" s="75">
        <f>C192</f>
        <v>81183</v>
      </c>
      <c r="D74" s="58">
        <f>C74-B74</f>
        <v>11273</v>
      </c>
      <c r="E74" s="59">
        <f>(C74/B74*100)</f>
        <v>116.1250178801316</v>
      </c>
    </row>
    <row r="75" spans="1:5" ht="13.5" thickBot="1">
      <c r="A75" s="30" t="s">
        <v>36</v>
      </c>
      <c r="B75" s="76">
        <f>B252</f>
        <v>84727</v>
      </c>
      <c r="C75" s="76">
        <f>C252</f>
        <v>91812</v>
      </c>
      <c r="D75" s="77">
        <f>C75-B75</f>
        <v>7085</v>
      </c>
      <c r="E75" s="78">
        <f>(C75/B75*100)</f>
        <v>108.3621513803156</v>
      </c>
    </row>
    <row r="76" spans="1:5" ht="12.75">
      <c r="A76" s="57"/>
      <c r="B76" s="8"/>
      <c r="C76" s="8"/>
      <c r="D76" s="12"/>
      <c r="E76" s="13"/>
    </row>
    <row r="77" spans="1:5" ht="12.75">
      <c r="A77" s="57"/>
      <c r="B77" s="8"/>
      <c r="C77" s="8"/>
      <c r="D77" s="12"/>
      <c r="E77" s="13"/>
    </row>
    <row r="78" spans="2:5" ht="12.75">
      <c r="B78" s="8"/>
      <c r="C78" s="8"/>
      <c r="D78" s="12"/>
      <c r="E78" s="44" t="s">
        <v>8</v>
      </c>
    </row>
    <row r="79" spans="1:5" s="47" customFormat="1" ht="15.75">
      <c r="A79" s="23" t="s">
        <v>12</v>
      </c>
      <c r="B79" s="45"/>
      <c r="C79" s="45"/>
      <c r="D79" s="46"/>
      <c r="E79" s="46"/>
    </row>
    <row r="80" spans="1:5" s="47" customFormat="1" ht="15.75">
      <c r="A80" s="23" t="s">
        <v>37</v>
      </c>
      <c r="B80" s="45"/>
      <c r="C80" s="45"/>
      <c r="D80" s="46"/>
      <c r="E80" s="46"/>
    </row>
    <row r="82" spans="1:5" ht="13.5" thickBot="1">
      <c r="A82" s="30"/>
      <c r="B82" s="30"/>
      <c r="C82" s="30"/>
      <c r="D82" s="32"/>
      <c r="E82" s="32"/>
    </row>
    <row r="83" spans="1:5" ht="12.75">
      <c r="A83" s="33" t="s">
        <v>14</v>
      </c>
      <c r="B83" s="34" t="str">
        <f>B5</f>
        <v>2006. II. 28.</v>
      </c>
      <c r="C83" s="34" t="str">
        <f>C5</f>
        <v>2006. IV. 30.</v>
      </c>
      <c r="D83" s="35" t="s">
        <v>15</v>
      </c>
      <c r="E83" s="35" t="s">
        <v>16</v>
      </c>
    </row>
    <row r="84" spans="1:5" ht="13.5" thickBot="1">
      <c r="A84" s="30"/>
      <c r="B84" s="36" t="s">
        <v>17</v>
      </c>
      <c r="C84" s="36" t="s">
        <v>17</v>
      </c>
      <c r="D84" s="37" t="s">
        <v>17</v>
      </c>
      <c r="E84" s="37" t="s">
        <v>18</v>
      </c>
    </row>
    <row r="85" spans="1:5" ht="12.75">
      <c r="A85" s="14"/>
      <c r="B85" s="48"/>
      <c r="C85" s="48"/>
      <c r="D85" s="49"/>
      <c r="E85" s="49"/>
    </row>
    <row r="86" ht="12.75">
      <c r="A86" s="21"/>
    </row>
    <row r="87" spans="1:5" ht="12.75">
      <c r="A87" s="33" t="s">
        <v>38</v>
      </c>
      <c r="B87" s="72">
        <f>SUM(B90:B97)</f>
        <v>540155</v>
      </c>
      <c r="C87" s="72">
        <f>SUM(C90:C97)</f>
        <v>542615</v>
      </c>
      <c r="D87" s="58">
        <f>C87-B87</f>
        <v>2460</v>
      </c>
      <c r="E87" s="59">
        <f>(C87/B87*100)</f>
        <v>100.45542483176126</v>
      </c>
    </row>
    <row r="88" spans="1:5" ht="12.75">
      <c r="A88" s="5" t="s">
        <v>39</v>
      </c>
      <c r="B88" s="10"/>
      <c r="C88" s="10"/>
      <c r="D88" s="3"/>
      <c r="E88" s="4"/>
    </row>
    <row r="89" spans="2:5" ht="12.75">
      <c r="B89" s="16"/>
      <c r="C89" s="16"/>
      <c r="D89" s="3"/>
      <c r="E89" s="3"/>
    </row>
    <row r="90" spans="1:5" ht="12.75">
      <c r="A90" s="33" t="s">
        <v>40</v>
      </c>
      <c r="B90" s="24">
        <v>96404</v>
      </c>
      <c r="C90" s="24">
        <v>101932</v>
      </c>
      <c r="D90" s="60">
        <f>C90-B90</f>
        <v>5528</v>
      </c>
      <c r="E90" s="61">
        <f>(C90/B90*100)</f>
        <v>105.73420190033609</v>
      </c>
    </row>
    <row r="91" spans="1:5" ht="12.75">
      <c r="A91" s="27" t="s">
        <v>41</v>
      </c>
      <c r="B91" s="16"/>
      <c r="C91" s="16"/>
      <c r="D91" s="15"/>
      <c r="E91" s="15"/>
    </row>
    <row r="92" spans="2:5" ht="12.75">
      <c r="B92" s="16"/>
      <c r="C92" s="16"/>
      <c r="D92" s="15"/>
      <c r="E92" s="15"/>
    </row>
    <row r="93" spans="1:5" ht="12.75">
      <c r="A93" s="33" t="s">
        <v>92</v>
      </c>
      <c r="B93" s="24">
        <v>191564</v>
      </c>
      <c r="C93" s="24">
        <v>186523</v>
      </c>
      <c r="D93" s="60">
        <f>C93-B93</f>
        <v>-5041</v>
      </c>
      <c r="E93" s="61">
        <f>(C93/B93*100)</f>
        <v>97.36850347664489</v>
      </c>
    </row>
    <row r="94" spans="1:5" ht="12.75">
      <c r="A94" s="27" t="s">
        <v>42</v>
      </c>
      <c r="B94" s="16"/>
      <c r="C94" s="16"/>
      <c r="D94" s="15"/>
      <c r="E94" s="15"/>
    </row>
    <row r="95" spans="2:5" ht="12.75">
      <c r="B95" s="16"/>
      <c r="C95" s="16"/>
      <c r="D95" s="15"/>
      <c r="E95" s="15"/>
    </row>
    <row r="96" spans="2:5" ht="12.75">
      <c r="B96" s="16"/>
      <c r="C96" s="16"/>
      <c r="D96" s="15"/>
      <c r="E96" s="15"/>
    </row>
    <row r="97" spans="1:5" s="33" customFormat="1" ht="12.75">
      <c r="A97" s="33" t="s">
        <v>93</v>
      </c>
      <c r="B97" s="72">
        <f>SUM(B100:B105)</f>
        <v>252187</v>
      </c>
      <c r="C97" s="72">
        <f>SUM(C100:C105)</f>
        <v>254160</v>
      </c>
      <c r="D97" s="72">
        <f>C97-B97</f>
        <v>1973</v>
      </c>
      <c r="E97" s="79">
        <f>(C97/B97*100)</f>
        <v>100.7823559501481</v>
      </c>
    </row>
    <row r="98" spans="1:5" ht="12.75">
      <c r="A98" s="27" t="s">
        <v>39</v>
      </c>
      <c r="B98" s="16"/>
      <c r="C98" s="16"/>
      <c r="D98" s="15"/>
      <c r="E98" s="15"/>
    </row>
    <row r="99" spans="2:5" ht="12.75">
      <c r="B99" s="16"/>
      <c r="C99" s="16"/>
      <c r="D99" s="15"/>
      <c r="E99" s="15"/>
    </row>
    <row r="100" spans="1:5" ht="12.75">
      <c r="A100" s="33" t="s">
        <v>95</v>
      </c>
      <c r="B100" s="24">
        <v>182985</v>
      </c>
      <c r="C100" s="24">
        <v>225779</v>
      </c>
      <c r="D100" s="60">
        <f>C100-B100</f>
        <v>42794</v>
      </c>
      <c r="E100" s="61">
        <f>(C100/B100*100)</f>
        <v>123.38661638932153</v>
      </c>
    </row>
    <row r="101" spans="1:5" ht="12.75">
      <c r="A101" s="33" t="s">
        <v>96</v>
      </c>
      <c r="B101" s="16"/>
      <c r="C101" s="16"/>
      <c r="D101" s="15"/>
      <c r="E101" s="15"/>
    </row>
    <row r="102" spans="2:5" ht="12.75">
      <c r="B102" s="16"/>
      <c r="C102" s="16"/>
      <c r="D102" s="15"/>
      <c r="E102" s="15"/>
    </row>
    <row r="103" spans="2:5" ht="12.75">
      <c r="B103" s="16"/>
      <c r="C103" s="16"/>
      <c r="D103" s="15"/>
      <c r="E103" s="15"/>
    </row>
    <row r="104" spans="1:5" ht="12.75">
      <c r="A104" s="33" t="s">
        <v>94</v>
      </c>
      <c r="B104" s="24">
        <v>69202</v>
      </c>
      <c r="C104" s="24">
        <v>28381</v>
      </c>
      <c r="D104" s="60">
        <f>C104-B104</f>
        <v>-40821</v>
      </c>
      <c r="E104" s="61">
        <f>(C104/B104*100)</f>
        <v>41.011820467616545</v>
      </c>
    </row>
    <row r="105" spans="2:5" ht="12.75">
      <c r="B105" s="16"/>
      <c r="C105" s="16"/>
      <c r="D105" s="15"/>
      <c r="E105" s="15"/>
    </row>
    <row r="106" spans="2:5" ht="12.75">
      <c r="B106" s="16"/>
      <c r="C106" s="16"/>
      <c r="D106" s="15"/>
      <c r="E106" s="15"/>
    </row>
    <row r="107" spans="1:5" ht="13.5" thickBot="1">
      <c r="A107" s="30"/>
      <c r="B107" s="30"/>
      <c r="C107" s="30"/>
      <c r="D107" s="50"/>
      <c r="E107" s="50"/>
    </row>
    <row r="108" spans="1:5" ht="12.75">
      <c r="A108" s="14"/>
      <c r="B108" s="14"/>
      <c r="C108" s="14"/>
      <c r="D108" s="39"/>
      <c r="E108" s="39"/>
    </row>
    <row r="109" ht="12.75">
      <c r="A109" s="33" t="s">
        <v>47</v>
      </c>
    </row>
    <row r="110" ht="12.75">
      <c r="A110" s="27" t="s">
        <v>48</v>
      </c>
    </row>
    <row r="111" ht="12.75">
      <c r="A111" s="27" t="s">
        <v>49</v>
      </c>
    </row>
    <row r="112" ht="12.75">
      <c r="A112" s="21"/>
    </row>
    <row r="113" ht="12.75">
      <c r="A113" s="21"/>
    </row>
    <row r="144" spans="2:5" ht="12.75">
      <c r="B144" s="21"/>
      <c r="C144" s="21"/>
      <c r="E144" s="44" t="s">
        <v>7</v>
      </c>
    </row>
    <row r="145" spans="1:5" s="51" customFormat="1" ht="15.75">
      <c r="A145" s="23" t="s">
        <v>12</v>
      </c>
      <c r="B145" s="23"/>
      <c r="C145" s="23"/>
      <c r="D145" s="46"/>
      <c r="E145" s="46"/>
    </row>
    <row r="146" spans="1:5" s="51" customFormat="1" ht="15.75">
      <c r="A146" s="23" t="s">
        <v>50</v>
      </c>
      <c r="B146" s="23"/>
      <c r="C146" s="23"/>
      <c r="D146" s="46"/>
      <c r="E146" s="46"/>
    </row>
    <row r="147" spans="1:5" s="51" customFormat="1" ht="15.75">
      <c r="A147" s="23" t="s">
        <v>51</v>
      </c>
      <c r="B147" s="23"/>
      <c r="C147" s="23"/>
      <c r="D147" s="46"/>
      <c r="E147" s="46"/>
    </row>
    <row r="148" spans="1:5" ht="13.5" thickBot="1">
      <c r="A148" s="30"/>
      <c r="B148" s="30"/>
      <c r="C148" s="30"/>
      <c r="D148" s="32"/>
      <c r="E148" s="32"/>
    </row>
    <row r="149" spans="1:5" ht="12.75">
      <c r="A149" s="33" t="s">
        <v>14</v>
      </c>
      <c r="B149" s="34" t="str">
        <f>B5</f>
        <v>2006. II. 28.</v>
      </c>
      <c r="C149" s="34" t="str">
        <f>C5</f>
        <v>2006. IV. 30.</v>
      </c>
      <c r="D149" s="35" t="s">
        <v>15</v>
      </c>
      <c r="E149" s="35" t="s">
        <v>16</v>
      </c>
    </row>
    <row r="150" spans="1:5" ht="13.5" thickBot="1">
      <c r="A150" s="30"/>
      <c r="B150" s="36" t="s">
        <v>17</v>
      </c>
      <c r="C150" s="36" t="s">
        <v>17</v>
      </c>
      <c r="D150" s="37" t="s">
        <v>17</v>
      </c>
      <c r="E150" s="37" t="s">
        <v>18</v>
      </c>
    </row>
    <row r="151" spans="1:5" s="84" customFormat="1" ht="13.5">
      <c r="A151" s="81" t="s">
        <v>2</v>
      </c>
      <c r="B151" s="82">
        <f>SUM(B152:B154)</f>
        <v>21016</v>
      </c>
      <c r="C151" s="82">
        <f>SUM(C152:C154)</f>
        <v>64891</v>
      </c>
      <c r="D151" s="82">
        <f>C151-B151</f>
        <v>43875</v>
      </c>
      <c r="E151" s="83">
        <f>(C151/B151*100)</f>
        <v>308.7695089455653</v>
      </c>
    </row>
    <row r="152" spans="1:5" s="38" customFormat="1" ht="12">
      <c r="A152" s="38" t="s">
        <v>52</v>
      </c>
      <c r="B152" s="54">
        <v>56</v>
      </c>
      <c r="C152" s="54">
        <v>16320</v>
      </c>
      <c r="D152" s="63">
        <f>C152-B152</f>
        <v>16264</v>
      </c>
      <c r="E152" s="64">
        <f>(C152/B152*100)</f>
        <v>29142.857142857145</v>
      </c>
    </row>
    <row r="153" spans="1:5" s="38" customFormat="1" ht="12">
      <c r="A153" s="38" t="s">
        <v>53</v>
      </c>
      <c r="B153" s="54">
        <v>4439</v>
      </c>
      <c r="C153" s="54">
        <v>21938</v>
      </c>
      <c r="D153" s="63">
        <f>C153-B153</f>
        <v>17499</v>
      </c>
      <c r="E153" s="64">
        <f>(C153/B153*100)</f>
        <v>494.2104077494931</v>
      </c>
    </row>
    <row r="154" spans="1:5" s="38" customFormat="1" ht="12">
      <c r="A154" s="38" t="s">
        <v>54</v>
      </c>
      <c r="B154" s="54">
        <v>16521</v>
      </c>
      <c r="C154" s="54">
        <v>26633</v>
      </c>
      <c r="D154" s="63">
        <f>C154-B154</f>
        <v>10112</v>
      </c>
      <c r="E154" s="64">
        <f>(C154/B154*100)</f>
        <v>161.20694873191695</v>
      </c>
    </row>
    <row r="155" spans="1:5" ht="12.75">
      <c r="A155" s="33"/>
      <c r="B155" s="3"/>
      <c r="C155" s="3"/>
      <c r="D155" s="3"/>
      <c r="E155" s="4"/>
    </row>
    <row r="156" spans="1:5" s="84" customFormat="1" ht="13.5">
      <c r="A156" s="81" t="s">
        <v>3</v>
      </c>
      <c r="B156" s="82">
        <f>SUM(B157:B159)</f>
        <v>48894</v>
      </c>
      <c r="C156" s="82">
        <f>SUM(C157:C159)</f>
        <v>16292</v>
      </c>
      <c r="D156" s="82">
        <f>C156-B156</f>
        <v>-32602</v>
      </c>
      <c r="E156" s="83">
        <f>(C156/B156*100)</f>
        <v>33.32106188898433</v>
      </c>
    </row>
    <row r="157" spans="1:5" s="38" customFormat="1" ht="12">
      <c r="A157" s="38" t="s">
        <v>52</v>
      </c>
      <c r="B157" s="54">
        <v>16715</v>
      </c>
      <c r="C157" s="54">
        <v>4125</v>
      </c>
      <c r="D157" s="63">
        <f>C157-B157</f>
        <v>-12590</v>
      </c>
      <c r="E157" s="64">
        <f>(C157/B157*100)</f>
        <v>24.67843254561771</v>
      </c>
    </row>
    <row r="158" spans="1:5" s="38" customFormat="1" ht="12">
      <c r="A158" s="38" t="s">
        <v>53</v>
      </c>
      <c r="B158" s="54">
        <v>23178</v>
      </c>
      <c r="C158" s="54">
        <v>7708</v>
      </c>
      <c r="D158" s="63">
        <f>C158-B158</f>
        <v>-15470</v>
      </c>
      <c r="E158" s="64">
        <f>(C158/B158*100)</f>
        <v>33.25567348347571</v>
      </c>
    </row>
    <row r="159" spans="1:5" s="38" customFormat="1" ht="12">
      <c r="A159" s="38" t="s">
        <v>54</v>
      </c>
      <c r="B159" s="54">
        <v>9001</v>
      </c>
      <c r="C159" s="54">
        <v>4459</v>
      </c>
      <c r="D159" s="63">
        <f>C159-B159</f>
        <v>-4542</v>
      </c>
      <c r="E159" s="64">
        <f>(C159/B159*100)</f>
        <v>49.53894011776469</v>
      </c>
    </row>
    <row r="160" spans="1:5" ht="12.75">
      <c r="A160" s="33"/>
      <c r="B160" s="12"/>
      <c r="C160" s="12"/>
      <c r="D160" s="12"/>
      <c r="E160" s="13"/>
    </row>
    <row r="161" spans="1:5" ht="12.75">
      <c r="A161" s="33" t="s">
        <v>4</v>
      </c>
      <c r="B161" s="72">
        <f>SUM(B162:B164)</f>
        <v>69910</v>
      </c>
      <c r="C161" s="72">
        <f>SUM(C162:C164)</f>
        <v>81183</v>
      </c>
      <c r="D161" s="72">
        <f>C161-B161</f>
        <v>11273</v>
      </c>
      <c r="E161" s="79">
        <f>(C161/B161*100)</f>
        <v>116.1250178801316</v>
      </c>
    </row>
    <row r="162" spans="1:5" s="38" customFormat="1" ht="12">
      <c r="A162" s="38" t="s">
        <v>52</v>
      </c>
      <c r="B162" s="63">
        <f aca="true" t="shared" si="5" ref="B162:C164">B152+B157</f>
        <v>16771</v>
      </c>
      <c r="C162" s="63">
        <f t="shared" si="5"/>
        <v>20445</v>
      </c>
      <c r="D162" s="63">
        <f>C162-B162</f>
        <v>3674</v>
      </c>
      <c r="E162" s="64">
        <f>(C162/B162*100)</f>
        <v>121.90686303738596</v>
      </c>
    </row>
    <row r="163" spans="1:5" s="38" customFormat="1" ht="12">
      <c r="A163" s="38" t="s">
        <v>53</v>
      </c>
      <c r="B163" s="63">
        <f t="shared" si="5"/>
        <v>27617</v>
      </c>
      <c r="C163" s="63">
        <f t="shared" si="5"/>
        <v>29646</v>
      </c>
      <c r="D163" s="63">
        <f>C163-B163</f>
        <v>2029</v>
      </c>
      <c r="E163" s="64">
        <f>(C163/B163*100)</f>
        <v>107.34692399608936</v>
      </c>
    </row>
    <row r="164" spans="1:5" s="38" customFormat="1" ht="12">
      <c r="A164" s="38" t="s">
        <v>54</v>
      </c>
      <c r="B164" s="65">
        <f t="shared" si="5"/>
        <v>25522</v>
      </c>
      <c r="C164" s="65">
        <f t="shared" si="5"/>
        <v>31092</v>
      </c>
      <c r="D164" s="65">
        <f>C164-B164</f>
        <v>5570</v>
      </c>
      <c r="E164" s="85">
        <f>(C164/B164*100)</f>
        <v>121.82430843977745</v>
      </c>
    </row>
    <row r="165" spans="2:5" ht="12.75">
      <c r="B165" s="16"/>
      <c r="C165" s="16"/>
      <c r="D165" s="16"/>
      <c r="E165" s="22"/>
    </row>
    <row r="166" spans="1:5" ht="12.75">
      <c r="A166" s="33" t="s">
        <v>55</v>
      </c>
      <c r="B166" s="72">
        <f>SUM(B167:B169)</f>
        <v>0</v>
      </c>
      <c r="C166" s="72">
        <f>SUM(C167:C169)</f>
        <v>0</v>
      </c>
      <c r="D166" s="72">
        <f>C166-B166</f>
        <v>0</v>
      </c>
      <c r="E166" s="86" t="s">
        <v>44</v>
      </c>
    </row>
    <row r="167" spans="1:5" ht="12.75" hidden="1">
      <c r="A167" s="38" t="s">
        <v>52</v>
      </c>
      <c r="B167" s="54">
        <v>0</v>
      </c>
      <c r="C167" s="54">
        <v>0</v>
      </c>
      <c r="D167" s="63">
        <f>C167-B167</f>
        <v>0</v>
      </c>
      <c r="E167" s="80"/>
    </row>
    <row r="168" spans="1:5" ht="12.75" hidden="1">
      <c r="A168" s="38" t="s">
        <v>53</v>
      </c>
      <c r="B168" s="54">
        <v>0</v>
      </c>
      <c r="C168" s="54">
        <v>0</v>
      </c>
      <c r="D168" s="63">
        <f>C168-B168</f>
        <v>0</v>
      </c>
      <c r="E168" s="80"/>
    </row>
    <row r="169" spans="1:5" ht="12.75" hidden="1">
      <c r="A169" s="38" t="s">
        <v>54</v>
      </c>
      <c r="B169" s="54">
        <v>0</v>
      </c>
      <c r="C169" s="54">
        <v>0</v>
      </c>
      <c r="D169" s="63">
        <f>C169-B169</f>
        <v>0</v>
      </c>
      <c r="E169" s="80"/>
    </row>
    <row r="170" spans="2:5" ht="12.75">
      <c r="B170" s="16"/>
      <c r="C170" s="16"/>
      <c r="D170" s="3"/>
      <c r="E170" s="3"/>
    </row>
    <row r="171" spans="1:5" ht="12.75">
      <c r="A171" s="33" t="s">
        <v>56</v>
      </c>
      <c r="B171" s="72">
        <f>SUM(B172:B174)</f>
        <v>0</v>
      </c>
      <c r="C171" s="72">
        <f>SUM(C172:C174)</f>
        <v>0</v>
      </c>
      <c r="D171" s="72">
        <f>C171-B171</f>
        <v>0</v>
      </c>
      <c r="E171" s="86" t="s">
        <v>44</v>
      </c>
    </row>
    <row r="172" spans="1:5" ht="12.75" hidden="1">
      <c r="A172" s="38" t="s">
        <v>52</v>
      </c>
      <c r="B172" s="1">
        <v>0</v>
      </c>
      <c r="C172" s="1">
        <v>0</v>
      </c>
      <c r="D172" s="1">
        <f>C172-B172</f>
        <v>0</v>
      </c>
      <c r="E172" s="52" t="s">
        <v>57</v>
      </c>
    </row>
    <row r="173" spans="1:5" ht="12.75" hidden="1">
      <c r="A173" s="38" t="s">
        <v>53</v>
      </c>
      <c r="B173" s="1">
        <v>0</v>
      </c>
      <c r="C173" s="1">
        <v>0</v>
      </c>
      <c r="D173" s="1">
        <f>C173-B173</f>
        <v>0</v>
      </c>
      <c r="E173" s="52" t="s">
        <v>57</v>
      </c>
    </row>
    <row r="174" spans="1:5" ht="12.75" hidden="1">
      <c r="A174" s="38" t="s">
        <v>54</v>
      </c>
      <c r="B174" s="1">
        <v>0</v>
      </c>
      <c r="C174" s="1">
        <v>0</v>
      </c>
      <c r="D174" s="1">
        <f>C174-B174</f>
        <v>0</v>
      </c>
      <c r="E174" s="52" t="s">
        <v>57</v>
      </c>
    </row>
    <row r="175" spans="2:5" ht="12.75">
      <c r="B175" s="16"/>
      <c r="C175" s="16"/>
      <c r="D175" s="3"/>
      <c r="E175" s="3"/>
    </row>
    <row r="176" spans="1:5" ht="12.75">
      <c r="A176" s="33" t="s">
        <v>58</v>
      </c>
      <c r="B176" s="72">
        <f>SUM(B177:B179)</f>
        <v>0</v>
      </c>
      <c r="C176" s="72">
        <f>SUM(C177:C179)</f>
        <v>0</v>
      </c>
      <c r="D176" s="72">
        <f>C176-B176</f>
        <v>0</v>
      </c>
      <c r="E176" s="86" t="s">
        <v>44</v>
      </c>
    </row>
    <row r="177" spans="1:5" ht="12.75" hidden="1">
      <c r="A177" s="38" t="s">
        <v>52</v>
      </c>
      <c r="B177" s="1">
        <v>0</v>
      </c>
      <c r="C177" s="1">
        <v>0</v>
      </c>
      <c r="D177" s="1">
        <f>C177-B177</f>
        <v>0</v>
      </c>
      <c r="E177" s="52" t="s">
        <v>57</v>
      </c>
    </row>
    <row r="178" spans="1:5" ht="12.75" hidden="1">
      <c r="A178" s="38" t="s">
        <v>53</v>
      </c>
      <c r="B178" s="1">
        <v>0</v>
      </c>
      <c r="C178" s="1">
        <v>0</v>
      </c>
      <c r="D178" s="1">
        <f>C178-B178</f>
        <v>0</v>
      </c>
      <c r="E178" s="52" t="s">
        <v>57</v>
      </c>
    </row>
    <row r="179" spans="1:5" ht="12.75" hidden="1">
      <c r="A179" s="38" t="s">
        <v>54</v>
      </c>
      <c r="B179" s="1">
        <v>0</v>
      </c>
      <c r="C179" s="1">
        <v>0</v>
      </c>
      <c r="D179" s="1">
        <f>C179-B179</f>
        <v>0</v>
      </c>
      <c r="E179" s="52" t="s">
        <v>57</v>
      </c>
    </row>
    <row r="180" spans="2:5" ht="12.75">
      <c r="B180" s="16"/>
      <c r="C180" s="16"/>
      <c r="D180" s="3"/>
      <c r="E180" s="3"/>
    </row>
    <row r="181" spans="1:5" ht="12.75">
      <c r="A181" s="11" t="s">
        <v>59</v>
      </c>
      <c r="B181" s="72">
        <f>SUM(B182:B184)</f>
        <v>0</v>
      </c>
      <c r="C181" s="72">
        <f>SUM(C182:C184)</f>
        <v>0</v>
      </c>
      <c r="D181" s="72">
        <f>C181-B181</f>
        <v>0</v>
      </c>
      <c r="E181" s="86" t="s">
        <v>44</v>
      </c>
    </row>
    <row r="182" spans="1:5" ht="12.75" hidden="1">
      <c r="A182" s="38" t="s">
        <v>52</v>
      </c>
      <c r="B182" s="54">
        <v>0</v>
      </c>
      <c r="C182" s="54">
        <v>0</v>
      </c>
      <c r="D182" s="63">
        <f>C182-B182</f>
        <v>0</v>
      </c>
      <c r="E182" s="80" t="s">
        <v>57</v>
      </c>
    </row>
    <row r="183" spans="1:5" ht="12.75" hidden="1">
      <c r="A183" s="38" t="s">
        <v>53</v>
      </c>
      <c r="B183" s="54">
        <v>0</v>
      </c>
      <c r="C183" s="54">
        <v>0</v>
      </c>
      <c r="D183" s="63">
        <f>C183-B183</f>
        <v>0</v>
      </c>
      <c r="E183" s="80" t="s">
        <v>57</v>
      </c>
    </row>
    <row r="184" spans="1:5" ht="12.75" hidden="1">
      <c r="A184" s="38" t="s">
        <v>54</v>
      </c>
      <c r="B184" s="54">
        <v>0</v>
      </c>
      <c r="C184" s="54">
        <v>0</v>
      </c>
      <c r="D184" s="63">
        <f>C184-B184</f>
        <v>0</v>
      </c>
      <c r="E184" s="80" t="s">
        <v>57</v>
      </c>
    </row>
    <row r="185" spans="1:5" ht="12.75">
      <c r="A185" s="11"/>
      <c r="B185" s="8"/>
      <c r="C185" s="8"/>
      <c r="D185" s="12"/>
      <c r="E185" s="13"/>
    </row>
    <row r="186" spans="1:5" ht="12.75">
      <c r="A186" s="11" t="s">
        <v>60</v>
      </c>
      <c r="B186" s="72">
        <f>SUM(B187:B189)</f>
        <v>0</v>
      </c>
      <c r="C186" s="72">
        <f>SUM(C187:C189)</f>
        <v>0</v>
      </c>
      <c r="D186" s="72">
        <f>C186-B186</f>
        <v>0</v>
      </c>
      <c r="E186" s="86" t="s">
        <v>44</v>
      </c>
    </row>
    <row r="187" spans="1:5" ht="12.75" hidden="1">
      <c r="A187" s="38" t="s">
        <v>52</v>
      </c>
      <c r="B187" s="54">
        <v>0</v>
      </c>
      <c r="C187" s="54">
        <v>0</v>
      </c>
      <c r="D187" s="63">
        <f>C187-B187</f>
        <v>0</v>
      </c>
      <c r="E187" s="80" t="s">
        <v>57</v>
      </c>
    </row>
    <row r="188" spans="1:5" ht="12.75" hidden="1">
      <c r="A188" s="38" t="s">
        <v>53</v>
      </c>
      <c r="B188" s="54">
        <v>0</v>
      </c>
      <c r="C188" s="54">
        <v>0</v>
      </c>
      <c r="D188" s="63">
        <f>C188-B188</f>
        <v>0</v>
      </c>
      <c r="E188" s="80" t="s">
        <v>57</v>
      </c>
    </row>
    <row r="189" spans="1:5" ht="12.75" hidden="1">
      <c r="A189" s="38" t="s">
        <v>54</v>
      </c>
      <c r="B189" s="54">
        <v>0</v>
      </c>
      <c r="C189" s="54">
        <v>0</v>
      </c>
      <c r="D189" s="63">
        <f>C189-B189</f>
        <v>0</v>
      </c>
      <c r="E189" s="80" t="s">
        <v>57</v>
      </c>
    </row>
    <row r="190" spans="1:5" s="14" customFormat="1" ht="4.5" customHeight="1" hidden="1">
      <c r="A190" s="11"/>
      <c r="B190" s="8"/>
      <c r="C190" s="8"/>
      <c r="D190" s="12"/>
      <c r="E190" s="12"/>
    </row>
    <row r="191" spans="1:5" ht="4.5" customHeight="1" thickBot="1">
      <c r="A191" s="42"/>
      <c r="B191" s="53"/>
      <c r="C191" s="53"/>
      <c r="D191" s="43"/>
      <c r="E191" s="43"/>
    </row>
    <row r="192" spans="1:5" s="14" customFormat="1" ht="13.5" thickTop="1">
      <c r="A192" s="11" t="s">
        <v>61</v>
      </c>
      <c r="B192" s="73">
        <f>SUM(B193:B195)</f>
        <v>69910</v>
      </c>
      <c r="C192" s="73">
        <f>SUM(C193:C195)</f>
        <v>81183</v>
      </c>
      <c r="D192" s="73">
        <f>C192-B192</f>
        <v>11273</v>
      </c>
      <c r="E192" s="74">
        <f>(C192/B192*100)</f>
        <v>116.1250178801316</v>
      </c>
    </row>
    <row r="193" spans="1:5" s="40" customFormat="1" ht="12">
      <c r="A193" s="38" t="s">
        <v>52</v>
      </c>
      <c r="B193" s="63">
        <f aca="true" t="shared" si="6" ref="B193:C195">B162+B167+B172+B177+B182+B187</f>
        <v>16771</v>
      </c>
      <c r="C193" s="63">
        <f t="shared" si="6"/>
        <v>20445</v>
      </c>
      <c r="D193" s="63">
        <f>C193-B193</f>
        <v>3674</v>
      </c>
      <c r="E193" s="64">
        <f>(C193/B193*100)</f>
        <v>121.90686303738596</v>
      </c>
    </row>
    <row r="194" spans="1:5" s="40" customFormat="1" ht="12">
      <c r="A194" s="38" t="s">
        <v>53</v>
      </c>
      <c r="B194" s="63">
        <f t="shared" si="6"/>
        <v>27617</v>
      </c>
      <c r="C194" s="63">
        <f t="shared" si="6"/>
        <v>29646</v>
      </c>
      <c r="D194" s="63">
        <f>C194-B194</f>
        <v>2029</v>
      </c>
      <c r="E194" s="64">
        <f>(C194/B194*100)</f>
        <v>107.34692399608936</v>
      </c>
    </row>
    <row r="195" spans="1:5" s="40" customFormat="1" ht="12">
      <c r="A195" s="38" t="s">
        <v>54</v>
      </c>
      <c r="B195" s="63">
        <f t="shared" si="6"/>
        <v>25522</v>
      </c>
      <c r="C195" s="63">
        <f t="shared" si="6"/>
        <v>31092</v>
      </c>
      <c r="D195" s="63">
        <f>C195-B195</f>
        <v>5570</v>
      </c>
      <c r="E195" s="64">
        <f>(C195/B195*100)</f>
        <v>121.82430843977745</v>
      </c>
    </row>
    <row r="196" spans="1:5" s="14" customFormat="1" ht="4.5" customHeight="1" thickBot="1">
      <c r="A196" s="30"/>
      <c r="B196" s="30"/>
      <c r="C196" s="30"/>
      <c r="D196" s="50"/>
      <c r="E196" s="50"/>
    </row>
    <row r="197" spans="1:5" s="14" customFormat="1" ht="12.75">
      <c r="A197" s="27"/>
      <c r="B197" s="27"/>
      <c r="C197" s="27"/>
      <c r="D197" s="6"/>
      <c r="E197" s="6"/>
    </row>
    <row r="230" spans="2:5" ht="12.75">
      <c r="B230" s="21"/>
      <c r="C230" s="21"/>
      <c r="E230" s="44" t="s">
        <v>10</v>
      </c>
    </row>
    <row r="231" spans="1:5" ht="15.75">
      <c r="A231" s="23" t="s">
        <v>12</v>
      </c>
      <c r="B231" s="23"/>
      <c r="C231" s="23"/>
      <c r="D231" s="46"/>
      <c r="E231" s="46"/>
    </row>
    <row r="232" spans="1:5" ht="15.75">
      <c r="A232" s="23" t="s">
        <v>62</v>
      </c>
      <c r="B232" s="23"/>
      <c r="C232" s="23"/>
      <c r="D232" s="46"/>
      <c r="E232" s="46"/>
    </row>
    <row r="233" spans="1:5" ht="15.75">
      <c r="A233" s="23" t="s">
        <v>51</v>
      </c>
      <c r="B233" s="23"/>
      <c r="C233" s="23"/>
      <c r="D233" s="46"/>
      <c r="E233" s="46"/>
    </row>
    <row r="234" spans="1:5" ht="13.5" thickBot="1">
      <c r="A234" s="30"/>
      <c r="B234" s="30"/>
      <c r="C234" s="30"/>
      <c r="D234" s="32"/>
      <c r="E234" s="32"/>
    </row>
    <row r="235" spans="1:5" ht="12.75">
      <c r="A235" s="33" t="s">
        <v>14</v>
      </c>
      <c r="B235" s="34" t="str">
        <f>B5</f>
        <v>2006. II. 28.</v>
      </c>
      <c r="C235" s="34" t="str">
        <f>C5</f>
        <v>2006. IV. 30.</v>
      </c>
      <c r="D235" s="35" t="s">
        <v>15</v>
      </c>
      <c r="E235" s="35" t="s">
        <v>16</v>
      </c>
    </row>
    <row r="236" spans="1:5" ht="13.5" thickBot="1">
      <c r="A236" s="30"/>
      <c r="B236" s="36" t="s">
        <v>17</v>
      </c>
      <c r="C236" s="36" t="s">
        <v>17</v>
      </c>
      <c r="D236" s="37" t="s">
        <v>17</v>
      </c>
      <c r="E236" s="37" t="s">
        <v>18</v>
      </c>
    </row>
    <row r="237" spans="1:5" ht="12.75">
      <c r="A237" s="33" t="s">
        <v>63</v>
      </c>
      <c r="B237" s="58">
        <f>SUM(B238:B240)</f>
        <v>63852</v>
      </c>
      <c r="C237" s="58">
        <f>SUM(C238:C240)</f>
        <v>61525</v>
      </c>
      <c r="D237" s="58">
        <f>C237-B237</f>
        <v>-2327</v>
      </c>
      <c r="E237" s="59">
        <f>(C237/B237*100)</f>
        <v>96.35563490571948</v>
      </c>
    </row>
    <row r="238" spans="1:5" ht="12.75">
      <c r="A238" s="38" t="s">
        <v>52</v>
      </c>
      <c r="B238" s="54">
        <v>28969</v>
      </c>
      <c r="C238" s="54">
        <v>24497</v>
      </c>
      <c r="D238" s="63">
        <f>C238-B238</f>
        <v>-4472</v>
      </c>
      <c r="E238" s="64">
        <f>(C238/B238*100)</f>
        <v>84.56280851945182</v>
      </c>
    </row>
    <row r="239" spans="1:5" ht="12.75">
      <c r="A239" s="38" t="s">
        <v>64</v>
      </c>
      <c r="B239" s="54">
        <v>16736</v>
      </c>
      <c r="C239" s="54">
        <v>19029</v>
      </c>
      <c r="D239" s="63">
        <f>C239-B239</f>
        <v>2293</v>
      </c>
      <c r="E239" s="64">
        <f>(C239/B239*100)</f>
        <v>113.70100382409179</v>
      </c>
    </row>
    <row r="240" spans="1:5" ht="12.75">
      <c r="A240" s="38" t="s">
        <v>54</v>
      </c>
      <c r="B240" s="54">
        <v>18147</v>
      </c>
      <c r="C240" s="54">
        <v>17999</v>
      </c>
      <c r="D240" s="63">
        <f>C240-B240</f>
        <v>-148</v>
      </c>
      <c r="E240" s="64">
        <f>(C240/B240*100)</f>
        <v>99.18443819915137</v>
      </c>
    </row>
    <row r="241" spans="2:5" ht="12.75">
      <c r="B241" s="16"/>
      <c r="C241" s="16"/>
      <c r="D241" s="3"/>
      <c r="E241" s="3"/>
    </row>
    <row r="242" spans="1:5" ht="12.75">
      <c r="A242" s="33" t="s">
        <v>65</v>
      </c>
      <c r="B242" s="58">
        <f>SUM(B243:B244)</f>
        <v>14376</v>
      </c>
      <c r="C242" s="58">
        <f>SUM(C243:C244)</f>
        <v>14067</v>
      </c>
      <c r="D242" s="58">
        <f>C242-B242</f>
        <v>-309</v>
      </c>
      <c r="E242" s="59">
        <f>(C242/B242*100)</f>
        <v>97.85058430717864</v>
      </c>
    </row>
    <row r="243" spans="1:5" ht="12.75">
      <c r="A243" s="38" t="s">
        <v>66</v>
      </c>
      <c r="B243" s="54">
        <v>1183</v>
      </c>
      <c r="C243" s="54">
        <v>1258</v>
      </c>
      <c r="D243" s="63">
        <f>C243-B243</f>
        <v>75</v>
      </c>
      <c r="E243" s="64">
        <f>(C243/B243*100)</f>
        <v>106.33981403212172</v>
      </c>
    </row>
    <row r="244" spans="1:5" ht="12.75">
      <c r="A244" s="38" t="s">
        <v>54</v>
      </c>
      <c r="B244" s="54">
        <v>13193</v>
      </c>
      <c r="C244" s="54">
        <v>12809</v>
      </c>
      <c r="D244" s="63">
        <f>C244-B244</f>
        <v>-384</v>
      </c>
      <c r="E244" s="64">
        <f>(C244/B244*100)</f>
        <v>97.08936557265217</v>
      </c>
    </row>
    <row r="245" spans="2:5" ht="12.75">
      <c r="B245" s="16"/>
      <c r="C245" s="16"/>
      <c r="D245" s="3"/>
      <c r="E245" s="3"/>
    </row>
    <row r="246" spans="1:5" ht="12.75">
      <c r="A246" s="11" t="s">
        <v>91</v>
      </c>
      <c r="B246" s="58">
        <f>SUM(B247:B249)</f>
        <v>6499</v>
      </c>
      <c r="C246" s="58">
        <f>SUM(C247:C249)</f>
        <v>16220</v>
      </c>
      <c r="D246" s="58">
        <f>C246-B246</f>
        <v>9721</v>
      </c>
      <c r="E246" s="59">
        <f>(C246/B246*100)</f>
        <v>249.5768579781505</v>
      </c>
    </row>
    <row r="247" spans="1:5" ht="12.75">
      <c r="A247" s="38" t="s">
        <v>52</v>
      </c>
      <c r="B247" s="54">
        <v>6241</v>
      </c>
      <c r="C247" s="54">
        <v>15949</v>
      </c>
      <c r="D247" s="63">
        <f>C247-B247</f>
        <v>9708</v>
      </c>
      <c r="E247" s="64">
        <f>(C247/B247*100)</f>
        <v>255.55199487261655</v>
      </c>
    </row>
    <row r="248" spans="1:5" ht="12.75">
      <c r="A248" s="38" t="s">
        <v>53</v>
      </c>
      <c r="B248" s="54">
        <v>183</v>
      </c>
      <c r="C248" s="54">
        <v>208</v>
      </c>
      <c r="D248" s="63">
        <f>C248-B248</f>
        <v>25</v>
      </c>
      <c r="E248" s="64">
        <f>(C248/B248*100)</f>
        <v>113.66120218579235</v>
      </c>
    </row>
    <row r="249" spans="1:5" ht="12.75">
      <c r="A249" s="38" t="s">
        <v>54</v>
      </c>
      <c r="B249" s="54">
        <v>75</v>
      </c>
      <c r="C249" s="54">
        <v>63</v>
      </c>
      <c r="D249" s="63">
        <f>C249-B249</f>
        <v>-12</v>
      </c>
      <c r="E249" s="64">
        <f>(C249/B249*100)</f>
        <v>84</v>
      </c>
    </row>
    <row r="250" spans="1:5" ht="13.5" thickBot="1">
      <c r="A250" s="42"/>
      <c r="B250" s="53"/>
      <c r="C250" s="53"/>
      <c r="D250" s="43"/>
      <c r="E250" s="43"/>
    </row>
    <row r="251" spans="1:5" ht="13.5" thickTop="1">
      <c r="A251" s="11"/>
      <c r="B251" s="8"/>
      <c r="C251" s="8"/>
      <c r="D251" s="12"/>
      <c r="E251" s="12"/>
    </row>
    <row r="252" spans="1:5" ht="12.75">
      <c r="A252" s="33" t="s">
        <v>61</v>
      </c>
      <c r="B252" s="72">
        <f>SUM(B253:B255)</f>
        <v>84727</v>
      </c>
      <c r="C252" s="72">
        <f>SUM(C253:C255)</f>
        <v>91812</v>
      </c>
      <c r="D252" s="58">
        <f>C252-B252</f>
        <v>7085</v>
      </c>
      <c r="E252" s="59">
        <f>(C252/B252*100)</f>
        <v>108.3621513803156</v>
      </c>
    </row>
    <row r="253" spans="1:5" ht="12.75">
      <c r="A253" s="38" t="s">
        <v>52</v>
      </c>
      <c r="B253" s="63">
        <f>B238+B247</f>
        <v>35210</v>
      </c>
      <c r="C253" s="63">
        <f>C238+C247</f>
        <v>40446</v>
      </c>
      <c r="D253" s="63">
        <f>C253-B253</f>
        <v>5236</v>
      </c>
      <c r="E253" s="64">
        <f>(C253/B253*100)</f>
        <v>114.87077534791253</v>
      </c>
    </row>
    <row r="254" spans="1:5" ht="12.75">
      <c r="A254" s="38" t="s">
        <v>53</v>
      </c>
      <c r="B254" s="63">
        <f>B239+B243+B248</f>
        <v>18102</v>
      </c>
      <c r="C254" s="63">
        <f>C239+C243+C248</f>
        <v>20495</v>
      </c>
      <c r="D254" s="63">
        <f>C254-B254</f>
        <v>2393</v>
      </c>
      <c r="E254" s="64">
        <f>(C254/B254*100)</f>
        <v>113.21953375317644</v>
      </c>
    </row>
    <row r="255" spans="1:5" ht="12.75">
      <c r="A255" s="38" t="s">
        <v>54</v>
      </c>
      <c r="B255" s="63">
        <f>B240+B244+B249</f>
        <v>31415</v>
      </c>
      <c r="C255" s="63">
        <f>C240+C244+C249</f>
        <v>30871</v>
      </c>
      <c r="D255" s="63">
        <f>C255-B255</f>
        <v>-544</v>
      </c>
      <c r="E255" s="64">
        <f>(C255/B255*100)</f>
        <v>98.26834314817762</v>
      </c>
    </row>
    <row r="256" spans="1:5" ht="13.5" thickBot="1">
      <c r="A256" s="30"/>
      <c r="B256" s="30"/>
      <c r="C256" s="30"/>
      <c r="D256" s="50"/>
      <c r="E256" s="50"/>
    </row>
    <row r="258" ht="12.75">
      <c r="A258" s="33"/>
    </row>
  </sheetData>
  <printOptions horizontalCentered="1"/>
  <pageMargins left="0.3937007874015748" right="0.3937007874015748" top="0.12" bottom="0.1968503937007874" header="0" footer="0"/>
  <pageSetup blackAndWhite="1" horizontalDpi="300" verticalDpi="300" orientation="portrait" paperSize="9" scale="80" r:id="rId2"/>
  <headerFooter alignWithMargins="0">
    <oddFooter>&amp;L&amp;9
&amp;D
C:\Réka\hátralék2005\&amp;F&amp;C&amp;9
Balogh Réka&amp;R&amp;9
&amp;P/&amp;N</oddFooter>
  </headerFooter>
  <rowBreaks count="3" manualBreakCount="3">
    <brk id="77" max="255" man="1"/>
    <brk id="143" max="255" man="1"/>
    <brk id="2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5" sqref="A5"/>
    </sheetView>
  </sheetViews>
  <sheetFormatPr defaultColWidth="9.00390625" defaultRowHeight="12.75"/>
  <cols>
    <col min="1" max="1" width="45.50390625" style="18" customWidth="1"/>
    <col min="2" max="2" width="12.50390625" style="0" customWidth="1"/>
    <col min="3" max="3" width="17.125" style="0" customWidth="1"/>
  </cols>
  <sheetData>
    <row r="1" spans="2:3" ht="12.75">
      <c r="B1" s="19" t="str">
        <f>kimutatás!B5</f>
        <v>2006. II. 28.</v>
      </c>
      <c r="C1" s="19" t="str">
        <f>kimutatás!C5</f>
        <v>2006. IV. 30.</v>
      </c>
    </row>
    <row r="2" spans="1:3" ht="12.75">
      <c r="A2" s="17" t="s">
        <v>67</v>
      </c>
      <c r="B2" s="20">
        <f>kimutatás!B90/kimutatás!B87</f>
        <v>0.17847469707769067</v>
      </c>
      <c r="C2" s="20">
        <f>kimutatás!C90/kimutatás!C87</f>
        <v>0.18785326612791758</v>
      </c>
    </row>
    <row r="3" spans="1:3" ht="12.75">
      <c r="A3" s="27" t="s">
        <v>97</v>
      </c>
      <c r="B3" s="20">
        <f>kimutatás!B93/kimutatás!B87</f>
        <v>0.3546463515102147</v>
      </c>
      <c r="C3" s="20">
        <f>kimutatás!C93/kimutatás!C87</f>
        <v>0.34374832984712916</v>
      </c>
    </row>
    <row r="4" spans="1:3" ht="12.75">
      <c r="A4" s="27" t="s">
        <v>98</v>
      </c>
      <c r="B4" s="20">
        <f>kimutatás!B100/kimutatás!B87</f>
        <v>0.3387638733326545</v>
      </c>
      <c r="C4" s="20">
        <f>kimutatás!C100/kimutatás!C87</f>
        <v>0.4160942841609613</v>
      </c>
    </row>
    <row r="5" spans="1:6" ht="12.75">
      <c r="A5" s="27" t="s">
        <v>68</v>
      </c>
      <c r="B5" s="20">
        <f>kimutatás!B104/kimutatás!B87</f>
        <v>0.12811507807944017</v>
      </c>
      <c r="C5" s="20">
        <f>kimutatás!C104/kimutatás!C87</f>
        <v>0.052304119863991964</v>
      </c>
      <c r="E5" s="20"/>
      <c r="F5" s="20"/>
    </row>
    <row r="7" spans="2:3" ht="12.75">
      <c r="B7" t="str">
        <f>B1</f>
        <v>2006. II. 28.</v>
      </c>
      <c r="C7" t="str">
        <f>C1</f>
        <v>2006. IV. 30.</v>
      </c>
    </row>
    <row r="8" spans="1:3" ht="12.75">
      <c r="A8" s="27" t="s">
        <v>5</v>
      </c>
      <c r="B8" s="20">
        <f>kimutatás!B151/kimutatás!B192</f>
        <v>0.30061507652696323</v>
      </c>
      <c r="C8" s="20">
        <f>kimutatás!C151/kimutatás!C192</f>
        <v>0.7993175911212939</v>
      </c>
    </row>
    <row r="9" spans="1:3" ht="12.75">
      <c r="A9" s="27" t="s">
        <v>11</v>
      </c>
      <c r="B9" s="20">
        <f>kimutatás!B156/kimutatás!B192</f>
        <v>0.6993849234730367</v>
      </c>
      <c r="C9" s="20">
        <f>kimutatás!C156/kimutatás!C192</f>
        <v>0.20068240887870614</v>
      </c>
    </row>
    <row r="10" spans="1:3" ht="12.75">
      <c r="A10" s="18" t="s">
        <v>69</v>
      </c>
      <c r="B10" s="20">
        <f>kimutatás!B166/kimutatás!B192</f>
        <v>0</v>
      </c>
      <c r="C10" s="20">
        <f>kimutatás!C166/kimutatás!C192</f>
        <v>0</v>
      </c>
    </row>
    <row r="11" spans="1:3" ht="12.75">
      <c r="A11" s="18" t="s">
        <v>70</v>
      </c>
      <c r="B11" s="20">
        <f>(kimutatás!B171+kimutatás!B176+kimutatás!B181+kimutatás!B186)/kimutatás!B192</f>
        <v>0</v>
      </c>
      <c r="C11" s="20">
        <f>(kimutatás!C171+kimutatás!C176+kimutatás!C181+kimutatás!C186)/kimutatás!C192</f>
        <v>0</v>
      </c>
    </row>
    <row r="12" spans="2:3" ht="12.75">
      <c r="B12" s="20">
        <f>SUM(B8:B11)</f>
        <v>1</v>
      </c>
      <c r="C12" s="20">
        <f>SUM(C8:C11)</f>
        <v>1</v>
      </c>
    </row>
    <row r="14" spans="2:3" ht="12.75">
      <c r="B14" t="str">
        <f>B1</f>
        <v>2006. II. 28.</v>
      </c>
      <c r="C14" t="str">
        <f>C1</f>
        <v>2006. IV. 30.</v>
      </c>
    </row>
    <row r="15" spans="1:3" ht="12.75">
      <c r="A15" s="18" t="s">
        <v>71</v>
      </c>
      <c r="B15" s="20">
        <f>kimutatás!B237/kimutatás!B252</f>
        <v>0.7536204515679772</v>
      </c>
      <c r="C15" s="20">
        <f>kimutatás!C237/kimutatás!C252</f>
        <v>0.6701193743737202</v>
      </c>
    </row>
    <row r="16" spans="1:3" ht="12.75">
      <c r="A16" s="18" t="s">
        <v>72</v>
      </c>
      <c r="B16" s="20">
        <f>kimutatás!B242/kimutatás!B252</f>
        <v>0.16967436590461127</v>
      </c>
      <c r="C16" s="20">
        <f>kimutatás!C242/kimutatás!C252</f>
        <v>0.15321526597830348</v>
      </c>
    </row>
    <row r="17" spans="1:3" ht="12.75">
      <c r="A17" s="18" t="s">
        <v>73</v>
      </c>
      <c r="B17" s="20">
        <f>kimutatás!B246/kimutatás!B252</f>
        <v>0.07670518252741157</v>
      </c>
      <c r="C17" s="20">
        <f>kimutatás!C246/kimutatás!C252</f>
        <v>0.1766653596479763</v>
      </c>
    </row>
    <row r="18" spans="2:3" ht="12.75">
      <c r="B18" s="20">
        <f>SUM(B15:B17)</f>
        <v>1</v>
      </c>
      <c r="C18" s="20">
        <f>SUM(C15:C17)</f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bzs</cp:lastModifiedBy>
  <cp:lastPrinted>2006-01-31T14:40:38Z</cp:lastPrinted>
  <dcterms:created xsi:type="dcterms:W3CDTF">2000-08-09T08:16:11Z</dcterms:created>
  <dcterms:modified xsi:type="dcterms:W3CDTF">2006-06-08T14:27:28Z</dcterms:modified>
  <cp:category/>
  <cp:version/>
  <cp:contentType/>
  <cp:contentStatus/>
</cp:coreProperties>
</file>