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12.31." sheetId="1" r:id="rId1"/>
  </sheets>
  <definedNames>
    <definedName name="_xlnm.Print_Area" localSheetId="0">'12.31.'!$A$1:$F$132</definedName>
  </definedNames>
  <calcPr fullCalcOnLoad="1"/>
</workbook>
</file>

<file path=xl/sharedStrings.xml><?xml version="1.0" encoding="utf-8"?>
<sst xmlns="http://schemas.openxmlformats.org/spreadsheetml/2006/main" count="189" uniqueCount="170">
  <si>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</si>
  <si>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</si>
  <si>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</si>
  <si>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</si>
  <si>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</si>
  <si>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</si>
  <si>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</si>
  <si>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</si>
  <si>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</si>
  <si>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</si>
  <si>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</si>
  <si>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</si>
  <si>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</si>
  <si>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</si>
  <si>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</si>
  <si>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</si>
  <si>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</si>
  <si>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</si>
  <si>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</si>
  <si>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</si>
  <si>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</si>
  <si>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</si>
  <si>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</si>
  <si>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</si>
  <si>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</si>
  <si>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</si>
  <si>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</si>
  <si>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</si>
  <si>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</si>
  <si>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</si>
  <si>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</si>
  <si>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</si>
  <si>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</si>
  <si>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</si>
  <si>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</si>
  <si>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</si>
  <si>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</si>
  <si>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</si>
  <si>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</si>
  <si>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</si>
  <si>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</si>
  <si>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</si>
  <si>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</si>
  <si>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</si>
  <si>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</si>
  <si>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</si>
  <si>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</si>
  <si>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</si>
  <si>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</si>
  <si>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</si>
  <si>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</si>
  <si>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</si>
  <si>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</si>
  <si>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</si>
  <si>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</si>
  <si>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</si>
  <si>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</si>
  <si>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</si>
  <si>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</si>
  <si>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</si>
  <si>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</si>
  <si>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</si>
  <si>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</si>
  <si>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</si>
  <si>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</si>
  <si>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</si>
  <si>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</si>
  <si>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</si>
  <si>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</si>
  <si>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</si>
  <si>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</si>
  <si>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</si>
  <si>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</si>
  <si>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</si>
  <si>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</si>
  <si>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</si>
  <si>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</si>
  <si>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</si>
  <si>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</si>
  <si>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</si>
  <si>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</si>
  <si>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</si>
  <si>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</si>
  <si>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</si>
  <si>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</si>
  <si>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</si>
  <si>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</si>
  <si>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</si>
  <si>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</si>
  <si>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</si>
  <si>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</si>
  <si>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</si>
  <si>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</si>
  <si>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</si>
  <si>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</si>
  <si>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</si>
  <si>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</si>
  <si>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</si>
  <si>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</si>
  <si>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</si>
  <si>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</si>
  <si>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</si>
  <si>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</si>
  <si>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</si>
  <si>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</si>
  <si>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</si>
  <si>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</si>
  <si>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</si>
  <si>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</si>
  <si>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</si>
  <si>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</si>
  <si>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</si>
  <si>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</si>
  <si>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</si>
  <si>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</si>
  <si>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</si>
  <si>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</si>
  <si>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</si>
  <si>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</si>
  <si>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</si>
  <si>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</si>
  <si>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</si>
  <si>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</si>
  <si>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</si>
  <si>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</si>
  <si>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</si>
  <si>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</si>
  <si>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</si>
  <si>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</si>
  <si>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</si>
  <si>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</si>
  <si>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</si>
  <si>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</si>
  <si>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</si>
  <si>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</si>
  <si>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</si>
  <si>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</si>
  <si>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</si>
  <si>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</si>
  <si>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</si>
  <si>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</si>
  <si>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</si>
  <si>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</si>
  <si>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</si>
  <si>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</si>
  <si>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</si>
  <si>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</si>
  <si>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</si>
  <si>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működési c.átvett pénzeszközök</t>
    </r>
    <r>
      <rPr>
        <sz val="10"/>
        <rFont val="Times New Roman"/>
        <family val="1"/>
      </rPr>
      <t xml:space="preserve">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</si>
  <si>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</si>
  <si>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</si>
  <si>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2,10,1</t>
  </si>
  <si>
    <t>2,10,2</t>
  </si>
  <si>
    <t>Talajterhelési díj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</si>
  <si>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működtetéséhez hozzájárulás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</si>
  <si>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</si>
  <si>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Önkormányzat működési c. kiadásai  összesen(2,1+2,2...+2,5)</t>
  </si>
  <si>
    <t>Kiadások  mindösszesen (I+II )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</si>
  <si>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</si>
  <si>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</si>
  <si>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 xml:space="preserve">          folyószámla hitel</t>
  </si>
  <si>
    <t>2,9,2</t>
  </si>
  <si>
    <t>Kiegészítő támogatás helyi önkormányzatok bérkiadásaihoz</t>
  </si>
  <si>
    <t>Módosított új</t>
  </si>
  <si>
    <t>Polg.Hivatal Gondn. felh. célú pénzmaradványa</t>
  </si>
  <si>
    <t>Felhalmozási célú pótigények és kiemelt előirányzatok közötti átcsoportosítások</t>
  </si>
  <si>
    <t>Működésii célú pótigények és kiemelt előirányzatok közötti átcsoportosítások</t>
  </si>
  <si>
    <t>2004. évi személyi jövedelemadó kiegészítés többlete</t>
  </si>
  <si>
    <t>2,11,1</t>
  </si>
  <si>
    <t>2,11,2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</si>
</sst>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#,##0.0"/>
    <numFmt numFmtId="167" formatCode="m/d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2" fillId="2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3" fontId="12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centerContinuous"/>
    </xf>
    <xf numFmtId="3" fontId="12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left"/>
    </xf>
    <xf numFmtId="3" fontId="13" fillId="4" borderId="4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6" xfId="0" applyNumberFormat="1" applyFont="1" applyBorder="1" applyAlignment="1" applyProtection="1">
      <alignment/>
      <protection locked="0"/>
    </xf>
    <xf numFmtId="3" fontId="9" fillId="0" borderId="5" xfId="0" applyNumberFormat="1" applyFont="1" applyBorder="1" applyAlignment="1" applyProtection="1">
      <alignment/>
      <protection locked="0"/>
    </xf>
    <xf numFmtId="3" fontId="13" fillId="0" borderId="5" xfId="0" applyNumberFormat="1" applyFont="1" applyBorder="1" applyAlignment="1">
      <alignment/>
    </xf>
    <xf numFmtId="3" fontId="9" fillId="0" borderId="2" xfId="0" applyNumberFormat="1" applyFont="1" applyBorder="1" applyAlignment="1" applyProtection="1">
      <alignment/>
      <protection locked="0"/>
    </xf>
    <xf numFmtId="3" fontId="12" fillId="0" borderId="2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7" xfId="0" applyNumberFormat="1" applyFont="1" applyBorder="1" applyAlignment="1" applyProtection="1">
      <alignment/>
      <protection locked="0"/>
    </xf>
    <xf numFmtId="3" fontId="11" fillId="5" borderId="3" xfId="0" applyNumberFormat="1" applyFont="1" applyFill="1" applyBorder="1" applyAlignment="1" applyProtection="1">
      <alignment horizontal="left"/>
      <protection locked="0"/>
    </xf>
    <xf numFmtId="3" fontId="12" fillId="0" borderId="4" xfId="0" applyNumberFormat="1" applyFont="1" applyBorder="1" applyAlignment="1">
      <alignment/>
    </xf>
    <xf numFmtId="3" fontId="11" fillId="5" borderId="8" xfId="0" applyNumberFormat="1" applyFont="1" applyFill="1" applyBorder="1" applyAlignment="1" applyProtection="1">
      <alignment horizontal="left"/>
      <protection locked="0"/>
    </xf>
    <xf numFmtId="3" fontId="13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4" fillId="0" borderId="1" xfId="0" applyNumberFormat="1" applyFont="1" applyBorder="1" applyAlignment="1" applyProtection="1">
      <alignment/>
      <protection locked="0"/>
    </xf>
    <xf numFmtId="3" fontId="14" fillId="0" borderId="5" xfId="0" applyNumberFormat="1" applyFont="1" applyBorder="1" applyAlignment="1" applyProtection="1">
      <alignment/>
      <protection locked="0"/>
    </xf>
    <xf numFmtId="3" fontId="11" fillId="5" borderId="0" xfId="0" applyNumberFormat="1" applyFont="1" applyFill="1" applyBorder="1" applyAlignment="1" applyProtection="1">
      <alignment horizontal="left"/>
      <protection locked="0"/>
    </xf>
    <xf numFmtId="3" fontId="13" fillId="5" borderId="4" xfId="0" applyNumberFormat="1" applyFont="1" applyFill="1" applyBorder="1" applyAlignment="1">
      <alignment/>
    </xf>
    <xf numFmtId="3" fontId="12" fillId="0" borderId="5" xfId="0" applyNumberFormat="1" applyFont="1" applyBorder="1" applyAlignment="1" applyProtection="1">
      <alignment/>
      <protection locked="0"/>
    </xf>
    <xf numFmtId="3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 applyProtection="1">
      <alignment/>
      <protection locked="0"/>
    </xf>
    <xf numFmtId="3" fontId="7" fillId="4" borderId="4" xfId="0" applyNumberFormat="1" applyFont="1" applyFill="1" applyBorder="1" applyAlignment="1">
      <alignment horizontal="left"/>
    </xf>
    <xf numFmtId="3" fontId="7" fillId="4" borderId="4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 horizontal="left"/>
    </xf>
    <xf numFmtId="3" fontId="7" fillId="2" borderId="4" xfId="0" applyNumberFormat="1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3" fontId="9" fillId="0" borderId="9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6" fillId="0" borderId="5" xfId="0" applyNumberFormat="1" applyFont="1" applyBorder="1" applyAlignment="1" applyProtection="1">
      <alignment/>
      <protection locked="0"/>
    </xf>
    <xf numFmtId="3" fontId="13" fillId="4" borderId="4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centerContinuous"/>
    </xf>
    <xf numFmtId="3" fontId="13" fillId="0" borderId="10" xfId="0" applyNumberFormat="1" applyFont="1" applyBorder="1" applyAlignment="1">
      <alignment horizontal="right"/>
    </xf>
    <xf numFmtId="3" fontId="9" fillId="0" borderId="4" xfId="0" applyNumberFormat="1" applyFont="1" applyBorder="1" applyAlignment="1" applyProtection="1">
      <alignment horizontal="centerContinuous"/>
      <protection locked="0"/>
    </xf>
    <xf numFmtId="3" fontId="13" fillId="0" borderId="4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" xfId="0" applyNumberFormat="1" applyFont="1" applyBorder="1" applyAlignment="1" applyProtection="1">
      <alignment/>
      <protection locked="0"/>
    </xf>
    <xf numFmtId="3" fontId="11" fillId="4" borderId="4" xfId="0" applyNumberFormat="1" applyFont="1" applyFill="1" applyBorder="1" applyAlignment="1">
      <alignment horizontal="left"/>
    </xf>
    <xf numFmtId="3" fontId="13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3" borderId="4" xfId="0" applyNumberFormat="1" applyFont="1" applyFill="1" applyBorder="1" applyAlignment="1" applyProtection="1">
      <alignment/>
      <protection locked="0"/>
    </xf>
    <xf numFmtId="3" fontId="9" fillId="3" borderId="10" xfId="0" applyNumberFormat="1" applyFont="1" applyFill="1" applyBorder="1" applyAlignment="1" applyProtection="1">
      <alignment/>
      <protection locked="0"/>
    </xf>
    <xf numFmtId="3" fontId="9" fillId="3" borderId="4" xfId="0" applyNumberFormat="1" applyFont="1" applyFill="1" applyBorder="1" applyAlignment="1" applyProtection="1">
      <alignment/>
      <protection locked="0"/>
    </xf>
    <xf numFmtId="3" fontId="9" fillId="2" borderId="4" xfId="0" applyNumberFormat="1" applyFont="1" applyFill="1" applyBorder="1" applyAlignment="1">
      <alignment horizontal="left"/>
    </xf>
    <xf numFmtId="3" fontId="9" fillId="5" borderId="10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/>
    </xf>
    <xf numFmtId="3" fontId="9" fillId="4" borderId="4" xfId="0" applyNumberFormat="1" applyFont="1" applyFill="1" applyBorder="1" applyAlignment="1">
      <alignment/>
    </xf>
    <xf numFmtId="3" fontId="12" fillId="3" borderId="4" xfId="0" applyNumberFormat="1" applyFont="1" applyFill="1" applyBorder="1" applyAlignment="1" applyProtection="1">
      <alignment/>
      <protection locked="0"/>
    </xf>
    <xf numFmtId="3" fontId="9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4" borderId="3" xfId="0" applyNumberFormat="1" applyFont="1" applyFill="1" applyBorder="1" applyAlignment="1" applyProtection="1">
      <alignment/>
      <protection locked="0"/>
    </xf>
    <xf numFmtId="3" fontId="12" fillId="4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12" fillId="2" borderId="1" xfId="0" applyNumberFormat="1" applyFont="1" applyFill="1" applyBorder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166" fontId="13" fillId="4" borderId="1" xfId="0" applyNumberFormat="1" applyFont="1" applyFill="1" applyBorder="1" applyAlignment="1">
      <alignment/>
    </xf>
    <xf numFmtId="166" fontId="13" fillId="0" borderId="1" xfId="0" applyNumberFormat="1" applyFont="1" applyBorder="1" applyAlignment="1">
      <alignment/>
    </xf>
    <xf numFmtId="166" fontId="13" fillId="0" borderId="5" xfId="0" applyNumberFormat="1" applyFont="1" applyBorder="1" applyAlignment="1">
      <alignment/>
    </xf>
    <xf numFmtId="166" fontId="13" fillId="2" borderId="1" xfId="0" applyNumberFormat="1" applyFont="1" applyFill="1" applyBorder="1" applyAlignment="1">
      <alignment/>
    </xf>
    <xf numFmtId="166" fontId="13" fillId="0" borderId="3" xfId="0" applyNumberFormat="1" applyFont="1" applyBorder="1" applyAlignment="1">
      <alignment/>
    </xf>
    <xf numFmtId="166" fontId="13" fillId="0" borderId="2" xfId="0" applyNumberFormat="1" applyFont="1" applyBorder="1" applyAlignment="1">
      <alignment/>
    </xf>
    <xf numFmtId="166" fontId="13" fillId="0" borderId="4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166" fontId="13" fillId="3" borderId="1" xfId="0" applyNumberFormat="1" applyFont="1" applyFill="1" applyBorder="1" applyAlignment="1">
      <alignment/>
    </xf>
    <xf numFmtId="166" fontId="13" fillId="0" borderId="13" xfId="0" applyNumberFormat="1" applyFont="1" applyBorder="1" applyAlignment="1">
      <alignment/>
    </xf>
    <xf numFmtId="166" fontId="13" fillId="0" borderId="8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6" fontId="13" fillId="4" borderId="4" xfId="0" applyNumberFormat="1" applyFont="1" applyFill="1" applyBorder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12" fillId="0" borderId="5" xfId="0" applyNumberFormat="1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14" xfId="0" applyNumberFormat="1" applyFont="1" applyBorder="1" applyAlignment="1" applyProtection="1">
      <alignment horizontal="centerContinuous"/>
      <protection locked="0"/>
    </xf>
    <xf numFmtId="164" fontId="13" fillId="0" borderId="7" xfId="0" applyNumberFormat="1" applyFont="1" applyBorder="1" applyAlignment="1" applyProtection="1">
      <alignment horizontal="centerContinuous"/>
      <protection locked="0"/>
    </xf>
    <xf numFmtId="164" fontId="13" fillId="0" borderId="6" xfId="0" applyNumberFormat="1" applyFont="1" applyBorder="1" applyAlignment="1" applyProtection="1">
      <alignment horizontal="centerContinuous"/>
      <protection locked="0"/>
    </xf>
    <xf numFmtId="164" fontId="12" fillId="0" borderId="5" xfId="0" applyNumberFormat="1" applyFont="1" applyBorder="1" applyAlignment="1" applyProtection="1">
      <alignment horizontal="centerContinuous"/>
      <protection locked="0"/>
    </xf>
    <xf numFmtId="164" fontId="13" fillId="4" borderId="4" xfId="0" applyNumberFormat="1" applyFont="1" applyFill="1" applyBorder="1" applyAlignment="1">
      <alignment horizontal="centerContinuous"/>
    </xf>
    <xf numFmtId="164" fontId="7" fillId="2" borderId="4" xfId="0" applyNumberFormat="1" applyFont="1" applyFill="1" applyBorder="1" applyAlignment="1">
      <alignment horizontal="centerContinuous"/>
    </xf>
    <xf numFmtId="164" fontId="9" fillId="4" borderId="14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>
      <alignment/>
    </xf>
    <xf numFmtId="164" fontId="9" fillId="2" borderId="4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Continuous"/>
      <protection locked="0"/>
    </xf>
    <xf numFmtId="164" fontId="9" fillId="0" borderId="11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Continuous"/>
    </xf>
    <xf numFmtId="164" fontId="9" fillId="0" borderId="5" xfId="0" applyNumberFormat="1" applyFont="1" applyBorder="1" applyAlignment="1" applyProtection="1">
      <alignment horizontal="centerContinuous"/>
      <protection locked="0"/>
    </xf>
    <xf numFmtId="164" fontId="9" fillId="0" borderId="2" xfId="0" applyNumberFormat="1" applyFont="1" applyBorder="1" applyAlignment="1" applyProtection="1">
      <alignment horizontal="centerContinuous"/>
      <protection locked="0"/>
    </xf>
    <xf numFmtId="164" fontId="9" fillId="0" borderId="6" xfId="0" applyNumberFormat="1" applyFont="1" applyBorder="1" applyAlignment="1">
      <alignment/>
    </xf>
    <xf numFmtId="164" fontId="12" fillId="3" borderId="4" xfId="0" applyNumberFormat="1" applyFont="1" applyFill="1" applyBorder="1" applyAlignment="1" applyProtection="1">
      <alignment horizontal="center"/>
      <protection locked="0"/>
    </xf>
    <xf numFmtId="164" fontId="9" fillId="2" borderId="4" xfId="0" applyNumberFormat="1" applyFont="1" applyFill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4" fontId="12" fillId="0" borderId="15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4" borderId="14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9" fillId="4" borderId="4" xfId="0" applyNumberFormat="1" applyFont="1" applyFill="1" applyBorder="1" applyAlignment="1">
      <alignment horizontal="centerContinuous"/>
    </xf>
    <xf numFmtId="1" fontId="9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" fontId="12" fillId="3" borderId="4" xfId="0" applyNumberFormat="1" applyFont="1" applyFill="1" applyBorder="1" applyAlignment="1" applyProtection="1">
      <alignment horizontal="center"/>
      <protection locked="0"/>
    </xf>
    <xf numFmtId="1" fontId="13" fillId="4" borderId="14" xfId="0" applyNumberFormat="1" applyFont="1" applyFill="1" applyBorder="1" applyAlignment="1">
      <alignment horizontal="center"/>
    </xf>
    <xf numFmtId="167" fontId="12" fillId="2" borderId="2" xfId="0" applyNumberFormat="1" applyFont="1" applyFill="1" applyBorder="1" applyAlignment="1">
      <alignment horizontal="centerContinuous"/>
    </xf>
    <xf numFmtId="164" fontId="10" fillId="0" borderId="14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SheetLayoutView="75" workbookViewId="0" topLeftCell="A1">
      <selection activeCell="D73" sqref="D73"/>
    </sheetView>
  </sheetViews>
  <sheetFormatPr defaultColWidth="9.140625" defaultRowHeight="12.75"/>
  <cols>
    <col min="1" max="1" width="7.7109375" style="1" customWidth="1"/>
    <col min="2" max="2" width="58.140625" style="76" customWidth="1"/>
    <col min="3" max="4" width="12.57421875" style="76" customWidth="1"/>
    <col min="5" max="5" width="10.140625" style="76" customWidth="1"/>
    <col min="6" max="6" width="6.00390625" style="94" customWidth="1"/>
  </cols>
  <sheetData>
    <row r="1" spans="1:6" ht="12.75">
      <c r="A1" s="2" t="s">
        <v>72</v>
      </c>
      <c r="B1" s="7" t="s">
        <v>71</v>
      </c>
      <c r="C1" s="6" t="s">
        <v>142</v>
      </c>
      <c r="D1" s="6" t="s">
        <v>163</v>
      </c>
      <c r="E1" s="8" t="s">
        <v>139</v>
      </c>
      <c r="F1" s="77" t="s">
        <v>140</v>
      </c>
    </row>
    <row r="2" spans="1:6" ht="12.75">
      <c r="A2" s="3" t="s">
        <v>73</v>
      </c>
      <c r="B2" s="10" t="s">
        <v>74</v>
      </c>
      <c r="C2" s="9" t="s">
        <v>75</v>
      </c>
      <c r="D2" s="9" t="s">
        <v>75</v>
      </c>
      <c r="E2" s="134">
        <v>38717</v>
      </c>
      <c r="F2" s="78" t="s">
        <v>141</v>
      </c>
    </row>
    <row r="3" spans="1:6" ht="13.5">
      <c r="A3" s="135" t="s">
        <v>70</v>
      </c>
      <c r="B3" s="136"/>
      <c r="C3" s="136"/>
      <c r="D3" s="136"/>
      <c r="E3" s="136"/>
      <c r="F3" s="137"/>
    </row>
    <row r="4" spans="1:6" ht="12.75">
      <c r="A4" s="133">
        <v>1</v>
      </c>
      <c r="B4" s="11" t="s">
        <v>25</v>
      </c>
      <c r="C4" s="12">
        <f>SUM(C5:C8)</f>
        <v>1689930</v>
      </c>
      <c r="D4" s="12">
        <f>SUM(D5:D8)</f>
        <v>1835494</v>
      </c>
      <c r="E4" s="12">
        <f>SUM(E5:E8)</f>
        <v>1827008</v>
      </c>
      <c r="F4" s="79">
        <f aca="true" t="shared" si="0" ref="F4:F21">(E4/D4*100)</f>
        <v>99.5376721471168</v>
      </c>
    </row>
    <row r="5" spans="1:6" ht="12.75">
      <c r="A5" s="96">
        <v>1.1</v>
      </c>
      <c r="B5" s="13" t="s">
        <v>149</v>
      </c>
      <c r="C5" s="14">
        <v>1084922</v>
      </c>
      <c r="D5" s="15">
        <v>1140841</v>
      </c>
      <c r="E5" s="16">
        <v>1141844</v>
      </c>
      <c r="F5" s="80">
        <f t="shared" si="0"/>
        <v>100.08791759763191</v>
      </c>
    </row>
    <row r="6" spans="1:6" ht="12.75">
      <c r="A6" s="97">
        <v>1.2</v>
      </c>
      <c r="B6" s="17" t="s">
        <v>148</v>
      </c>
      <c r="C6" s="14">
        <v>176816</v>
      </c>
      <c r="D6" s="15">
        <v>190505</v>
      </c>
      <c r="E6" s="16">
        <v>190505</v>
      </c>
      <c r="F6" s="81">
        <f t="shared" si="0"/>
        <v>100</v>
      </c>
    </row>
    <row r="7" spans="1:6" ht="12.75">
      <c r="A7" s="97">
        <v>1.3</v>
      </c>
      <c r="B7" s="17" t="s">
        <v>21</v>
      </c>
      <c r="C7" s="14">
        <v>22093</v>
      </c>
      <c r="D7" s="15">
        <v>246838</v>
      </c>
      <c r="E7" s="16">
        <v>247520</v>
      </c>
      <c r="F7" s="81">
        <f t="shared" si="0"/>
        <v>100.27629457376904</v>
      </c>
    </row>
    <row r="8" spans="1:6" ht="12.75">
      <c r="A8" s="98">
        <v>1.4</v>
      </c>
      <c r="B8" s="19" t="s">
        <v>48</v>
      </c>
      <c r="C8" s="20">
        <v>406099</v>
      </c>
      <c r="D8" s="21">
        <v>257310</v>
      </c>
      <c r="E8" s="22">
        <v>247139</v>
      </c>
      <c r="F8" s="81">
        <f t="shared" si="0"/>
        <v>96.04718044382263</v>
      </c>
    </row>
    <row r="9" spans="1:6" ht="12.75">
      <c r="A9" s="99">
        <v>2.1</v>
      </c>
      <c r="B9" s="23" t="s">
        <v>76</v>
      </c>
      <c r="C9" s="24">
        <v>293000</v>
      </c>
      <c r="D9" s="24">
        <v>360000</v>
      </c>
      <c r="E9" s="24">
        <v>371651</v>
      </c>
      <c r="F9" s="80">
        <f t="shared" si="0"/>
        <v>103.23638888888888</v>
      </c>
    </row>
    <row r="10" spans="1:6" ht="12.75">
      <c r="A10" s="100">
        <v>2.2</v>
      </c>
      <c r="B10" s="25" t="s">
        <v>15</v>
      </c>
      <c r="C10" s="26">
        <f>SUM(C11:C16)</f>
        <v>2573100</v>
      </c>
      <c r="D10" s="26">
        <f>SUM(D11:D16)</f>
        <v>2503100</v>
      </c>
      <c r="E10" s="26">
        <f>SUM(E11:E16)</f>
        <v>2417958</v>
      </c>
      <c r="F10" s="80">
        <f t="shared" si="0"/>
        <v>96.59853781311173</v>
      </c>
    </row>
    <row r="11" spans="1:6" ht="12.75">
      <c r="A11" s="96" t="s">
        <v>79</v>
      </c>
      <c r="B11" s="13" t="s">
        <v>49</v>
      </c>
      <c r="C11" s="27">
        <v>208000</v>
      </c>
      <c r="D11" s="27">
        <v>210000</v>
      </c>
      <c r="E11" s="28">
        <v>222943</v>
      </c>
      <c r="F11" s="80">
        <f t="shared" si="0"/>
        <v>106.16333333333334</v>
      </c>
    </row>
    <row r="12" spans="1:6" ht="12.75">
      <c r="A12" s="97" t="s">
        <v>80</v>
      </c>
      <c r="B12" s="17" t="s">
        <v>50</v>
      </c>
      <c r="C12" s="14">
        <v>270000</v>
      </c>
      <c r="D12" s="14">
        <v>300000</v>
      </c>
      <c r="E12" s="29">
        <v>301562</v>
      </c>
      <c r="F12" s="81">
        <f t="shared" si="0"/>
        <v>100.52066666666666</v>
      </c>
    </row>
    <row r="13" spans="1:6" ht="12.75">
      <c r="A13" s="97" t="s">
        <v>81</v>
      </c>
      <c r="B13" s="17" t="s">
        <v>51</v>
      </c>
      <c r="C13" s="14">
        <v>140000</v>
      </c>
      <c r="D13" s="14">
        <v>144000</v>
      </c>
      <c r="E13" s="29">
        <v>146801</v>
      </c>
      <c r="F13" s="81">
        <f t="shared" si="0"/>
        <v>101.94513888888889</v>
      </c>
    </row>
    <row r="14" spans="1:6" ht="12.75">
      <c r="A14" s="97" t="s">
        <v>82</v>
      </c>
      <c r="B14" s="17" t="s">
        <v>52</v>
      </c>
      <c r="C14" s="14">
        <v>1915000</v>
      </c>
      <c r="D14" s="14">
        <v>1800000</v>
      </c>
      <c r="E14" s="29">
        <v>1689860</v>
      </c>
      <c r="F14" s="81">
        <f t="shared" si="0"/>
        <v>93.88111111111111</v>
      </c>
    </row>
    <row r="15" spans="1:6" ht="12.75">
      <c r="A15" s="97" t="s">
        <v>83</v>
      </c>
      <c r="B15" s="17" t="s">
        <v>53</v>
      </c>
      <c r="C15" s="14">
        <v>2100</v>
      </c>
      <c r="D15" s="14">
        <v>2100</v>
      </c>
      <c r="E15" s="29">
        <v>2640</v>
      </c>
      <c r="F15" s="81">
        <f t="shared" si="0"/>
        <v>125.71428571428571</v>
      </c>
    </row>
    <row r="16" spans="1:6" ht="12.75">
      <c r="A16" s="98" t="s">
        <v>84</v>
      </c>
      <c r="B16" s="19" t="s">
        <v>54</v>
      </c>
      <c r="C16" s="14">
        <v>38000</v>
      </c>
      <c r="D16" s="14">
        <v>47000</v>
      </c>
      <c r="E16" s="29">
        <v>54152</v>
      </c>
      <c r="F16" s="81">
        <f t="shared" si="0"/>
        <v>115.21702127659574</v>
      </c>
    </row>
    <row r="17" spans="1:6" ht="12.75">
      <c r="A17" s="101">
        <v>2.3</v>
      </c>
      <c r="B17" s="30" t="s">
        <v>85</v>
      </c>
      <c r="C17" s="31">
        <f>SUM(C18:C21)</f>
        <v>2065403</v>
      </c>
      <c r="D17" s="31">
        <f>SUM(D18:D21)</f>
        <v>2065404</v>
      </c>
      <c r="E17" s="31">
        <f>SUM(E18:E21)</f>
        <v>1917799</v>
      </c>
      <c r="F17" s="80">
        <f t="shared" si="0"/>
        <v>92.85345627296161</v>
      </c>
    </row>
    <row r="18" spans="1:6" ht="12.75">
      <c r="A18" s="96" t="s">
        <v>86</v>
      </c>
      <c r="B18" s="13" t="s">
        <v>143</v>
      </c>
      <c r="C18" s="14">
        <v>854448</v>
      </c>
      <c r="D18" s="14">
        <v>854448</v>
      </c>
      <c r="E18" s="32">
        <v>707056</v>
      </c>
      <c r="F18" s="80">
        <f t="shared" si="0"/>
        <v>82.75003276969458</v>
      </c>
    </row>
    <row r="19" spans="1:6" ht="12.75">
      <c r="A19" s="97" t="s">
        <v>87</v>
      </c>
      <c r="B19" s="17" t="s">
        <v>150</v>
      </c>
      <c r="C19" s="14">
        <v>880355</v>
      </c>
      <c r="D19" s="14">
        <v>880356</v>
      </c>
      <c r="E19" s="32">
        <v>880356</v>
      </c>
      <c r="F19" s="81">
        <f t="shared" si="0"/>
        <v>100</v>
      </c>
    </row>
    <row r="20" spans="1:6" ht="12.75">
      <c r="A20" s="97" t="s">
        <v>88</v>
      </c>
      <c r="B20" s="17" t="s">
        <v>144</v>
      </c>
      <c r="C20" s="14">
        <v>330000</v>
      </c>
      <c r="D20" s="14">
        <v>330000</v>
      </c>
      <c r="E20" s="32">
        <v>329585</v>
      </c>
      <c r="F20" s="81">
        <f t="shared" si="0"/>
        <v>99.87424242424242</v>
      </c>
    </row>
    <row r="21" spans="1:6" ht="12.75">
      <c r="A21" s="102" t="s">
        <v>89</v>
      </c>
      <c r="B21" s="17" t="s">
        <v>55</v>
      </c>
      <c r="C21" s="14">
        <v>600</v>
      </c>
      <c r="D21" s="33">
        <v>600</v>
      </c>
      <c r="E21" s="34">
        <v>802</v>
      </c>
      <c r="F21" s="81">
        <f t="shared" si="0"/>
        <v>133.66666666666666</v>
      </c>
    </row>
    <row r="22" spans="1:6" ht="12.75">
      <c r="A22" s="102">
        <v>2.4</v>
      </c>
      <c r="B22" s="32" t="s">
        <v>167</v>
      </c>
      <c r="C22" s="14">
        <v>0</v>
      </c>
      <c r="D22" s="33">
        <v>0</v>
      </c>
      <c r="E22" s="34">
        <v>69789</v>
      </c>
      <c r="F22" s="81">
        <v>0</v>
      </c>
    </row>
    <row r="23" spans="1:6" ht="12.75">
      <c r="A23" s="97">
        <v>2.5</v>
      </c>
      <c r="B23" s="17" t="s">
        <v>153</v>
      </c>
      <c r="C23" s="14">
        <v>1000</v>
      </c>
      <c r="D23" s="33">
        <v>1000</v>
      </c>
      <c r="E23" s="34">
        <v>1461</v>
      </c>
      <c r="F23" s="81">
        <f aca="true" t="shared" si="1" ref="F23:F44">(E23/D23*100)</f>
        <v>146.1</v>
      </c>
    </row>
    <row r="24" spans="1:6" ht="12.75">
      <c r="A24" s="102">
        <v>2.6</v>
      </c>
      <c r="B24" s="17" t="s">
        <v>26</v>
      </c>
      <c r="C24" s="14">
        <v>303892</v>
      </c>
      <c r="D24" s="33">
        <v>309083</v>
      </c>
      <c r="E24" s="33">
        <v>286969</v>
      </c>
      <c r="F24" s="81">
        <f t="shared" si="1"/>
        <v>92.84528751176867</v>
      </c>
    </row>
    <row r="25" spans="1:6" ht="12.75">
      <c r="A25" s="97">
        <v>2.7</v>
      </c>
      <c r="B25" s="17" t="s">
        <v>90</v>
      </c>
      <c r="C25" s="14">
        <v>335000</v>
      </c>
      <c r="D25" s="14">
        <v>325000</v>
      </c>
      <c r="E25" s="32">
        <v>334293</v>
      </c>
      <c r="F25" s="81">
        <f t="shared" si="1"/>
        <v>102.85938461538461</v>
      </c>
    </row>
    <row r="26" spans="1:6" ht="12.75">
      <c r="A26" s="102">
        <v>2.8</v>
      </c>
      <c r="B26" s="17" t="s">
        <v>91</v>
      </c>
      <c r="C26" s="14">
        <v>30000</v>
      </c>
      <c r="D26" s="14">
        <v>40000</v>
      </c>
      <c r="E26" s="32">
        <v>39407</v>
      </c>
      <c r="F26" s="81">
        <f t="shared" si="1"/>
        <v>98.5175</v>
      </c>
    </row>
    <row r="27" spans="1:6" ht="12.75">
      <c r="A27" s="97">
        <v>2.9</v>
      </c>
      <c r="B27" s="17" t="s">
        <v>92</v>
      </c>
      <c r="C27" s="18">
        <f>(C28+C29)</f>
        <v>6103985</v>
      </c>
      <c r="D27" s="18">
        <f>(D28+D29)</f>
        <v>6139402</v>
      </c>
      <c r="E27" s="18">
        <f>(E28+E29)</f>
        <v>6139402</v>
      </c>
      <c r="F27" s="81">
        <f t="shared" si="1"/>
        <v>100</v>
      </c>
    </row>
    <row r="28" spans="1:6" ht="12.75">
      <c r="A28" s="97" t="s">
        <v>97</v>
      </c>
      <c r="B28" s="17" t="s">
        <v>24</v>
      </c>
      <c r="C28" s="14">
        <v>5209218</v>
      </c>
      <c r="D28" s="14">
        <v>5244630</v>
      </c>
      <c r="E28" s="32">
        <v>5244630</v>
      </c>
      <c r="F28" s="81">
        <f t="shared" si="1"/>
        <v>100</v>
      </c>
    </row>
    <row r="29" spans="1:6" ht="12.75">
      <c r="A29" s="97" t="s">
        <v>161</v>
      </c>
      <c r="B29" s="17" t="s">
        <v>95</v>
      </c>
      <c r="C29" s="14">
        <v>894767</v>
      </c>
      <c r="D29" s="14">
        <v>894772</v>
      </c>
      <c r="E29" s="32">
        <v>894772</v>
      </c>
      <c r="F29" s="81">
        <f t="shared" si="1"/>
        <v>100</v>
      </c>
    </row>
    <row r="30" spans="1:6" ht="12.75">
      <c r="A30" s="97" t="s">
        <v>158</v>
      </c>
      <c r="B30" s="17" t="s">
        <v>27</v>
      </c>
      <c r="C30" s="18">
        <f>SUM(C31:C32)</f>
        <v>975284</v>
      </c>
      <c r="D30" s="18">
        <f>SUM(D31:D32)</f>
        <v>1004925</v>
      </c>
      <c r="E30" s="18">
        <f>SUM(E31:E32)</f>
        <v>1002427</v>
      </c>
      <c r="F30" s="81">
        <f t="shared" si="1"/>
        <v>99.75142423563948</v>
      </c>
    </row>
    <row r="31" spans="1:6" ht="12.75">
      <c r="A31" s="97" t="s">
        <v>151</v>
      </c>
      <c r="B31" s="17" t="s">
        <v>24</v>
      </c>
      <c r="C31" s="14">
        <v>674821</v>
      </c>
      <c r="D31" s="14">
        <v>704462</v>
      </c>
      <c r="E31" s="32">
        <v>701964</v>
      </c>
      <c r="F31" s="81">
        <f t="shared" si="1"/>
        <v>99.64540315872254</v>
      </c>
    </row>
    <row r="32" spans="1:6" ht="12.75">
      <c r="A32" s="97" t="s">
        <v>152</v>
      </c>
      <c r="B32" s="17" t="s">
        <v>95</v>
      </c>
      <c r="C32" s="14">
        <v>300463</v>
      </c>
      <c r="D32" s="14">
        <v>300463</v>
      </c>
      <c r="E32" s="32">
        <v>300463</v>
      </c>
      <c r="F32" s="81">
        <f t="shared" si="1"/>
        <v>100</v>
      </c>
    </row>
    <row r="33" spans="1:6" ht="12.75">
      <c r="A33" s="95">
        <v>2.11</v>
      </c>
      <c r="B33" s="17" t="s">
        <v>96</v>
      </c>
      <c r="C33" s="18">
        <f>SUM(C34:C35)</f>
        <v>327072</v>
      </c>
      <c r="D33" s="18">
        <f>SUM(D34:D35)</f>
        <v>320541</v>
      </c>
      <c r="E33" s="18">
        <f>SUM(E34:E35)</f>
        <v>320541</v>
      </c>
      <c r="F33" s="81">
        <f t="shared" si="1"/>
        <v>100</v>
      </c>
    </row>
    <row r="34" spans="1:6" ht="12.75">
      <c r="A34" s="97" t="s">
        <v>168</v>
      </c>
      <c r="B34" s="17" t="s">
        <v>154</v>
      </c>
      <c r="C34" s="14">
        <v>223200</v>
      </c>
      <c r="D34" s="14">
        <v>223200</v>
      </c>
      <c r="E34" s="32">
        <v>223200</v>
      </c>
      <c r="F34" s="81">
        <f t="shared" si="1"/>
        <v>100</v>
      </c>
    </row>
    <row r="35" spans="1:6" ht="12.75">
      <c r="A35" s="97" t="s">
        <v>169</v>
      </c>
      <c r="B35" s="17" t="s">
        <v>56</v>
      </c>
      <c r="C35" s="14">
        <v>103872</v>
      </c>
      <c r="D35" s="14">
        <v>97341</v>
      </c>
      <c r="E35" s="32">
        <v>97341</v>
      </c>
      <c r="F35" s="81">
        <f t="shared" si="1"/>
        <v>100</v>
      </c>
    </row>
    <row r="36" spans="1:6" ht="12.75">
      <c r="A36" s="95">
        <v>2.12</v>
      </c>
      <c r="B36" s="17" t="s">
        <v>28</v>
      </c>
      <c r="C36" s="14">
        <v>38543</v>
      </c>
      <c r="D36" s="14">
        <v>210740</v>
      </c>
      <c r="E36" s="35">
        <v>231228</v>
      </c>
      <c r="F36" s="81">
        <f t="shared" si="1"/>
        <v>109.72193223877764</v>
      </c>
    </row>
    <row r="37" spans="1:6" ht="12.75">
      <c r="A37" s="95">
        <v>2.13</v>
      </c>
      <c r="B37" s="17" t="s">
        <v>162</v>
      </c>
      <c r="C37" s="14">
        <v>75479</v>
      </c>
      <c r="D37" s="14">
        <v>75479</v>
      </c>
      <c r="E37" s="35">
        <v>75479</v>
      </c>
      <c r="F37" s="81">
        <f t="shared" si="1"/>
        <v>100</v>
      </c>
    </row>
    <row r="38" spans="1:6" ht="12.75">
      <c r="A38" s="95">
        <v>2.14</v>
      </c>
      <c r="B38" s="17" t="s">
        <v>98</v>
      </c>
      <c r="C38" s="14">
        <v>8474</v>
      </c>
      <c r="D38" s="14">
        <v>8474</v>
      </c>
      <c r="E38" s="32">
        <v>10400</v>
      </c>
      <c r="F38" s="81">
        <f t="shared" si="1"/>
        <v>122.72834552749588</v>
      </c>
    </row>
    <row r="39" spans="1:6" ht="12.75">
      <c r="A39" s="95">
        <v>2.15</v>
      </c>
      <c r="B39" s="17" t="s">
        <v>29</v>
      </c>
      <c r="C39" s="14">
        <v>196654</v>
      </c>
      <c r="D39" s="14">
        <v>152365</v>
      </c>
      <c r="E39" s="14">
        <v>133177</v>
      </c>
      <c r="F39" s="81">
        <f t="shared" si="1"/>
        <v>87.40655662389656</v>
      </c>
    </row>
    <row r="40" spans="1:6" ht="12.75">
      <c r="A40" s="95">
        <v>2.16</v>
      </c>
      <c r="B40" s="17" t="s">
        <v>99</v>
      </c>
      <c r="C40" s="14">
        <v>0</v>
      </c>
      <c r="D40" s="14">
        <v>141622</v>
      </c>
      <c r="E40" s="32">
        <v>295935</v>
      </c>
      <c r="F40" s="81">
        <f t="shared" si="1"/>
        <v>208.96117834799676</v>
      </c>
    </row>
    <row r="41" spans="1:6" ht="12.75">
      <c r="A41" s="95">
        <v>2.17</v>
      </c>
      <c r="B41" s="17" t="s">
        <v>23</v>
      </c>
      <c r="C41" s="14">
        <v>0</v>
      </c>
      <c r="D41" s="14">
        <v>24641</v>
      </c>
      <c r="E41" s="36">
        <v>0</v>
      </c>
      <c r="F41" s="81">
        <f t="shared" si="1"/>
        <v>0</v>
      </c>
    </row>
    <row r="42" spans="1:6" ht="12.75">
      <c r="A42" s="95">
        <v>2.18</v>
      </c>
      <c r="B42" s="19" t="s">
        <v>100</v>
      </c>
      <c r="C42" s="14">
        <v>18900</v>
      </c>
      <c r="D42" s="14">
        <v>23892</v>
      </c>
      <c r="E42" s="20">
        <v>24996</v>
      </c>
      <c r="F42" s="81">
        <f t="shared" si="1"/>
        <v>104.62079357106981</v>
      </c>
    </row>
    <row r="43" spans="1:6" ht="12.75">
      <c r="A43" s="103" t="s">
        <v>101</v>
      </c>
      <c r="B43" s="37" t="s">
        <v>102</v>
      </c>
      <c r="C43" s="38">
        <f>(C9+C10+C17+C23+C24+C25+C26+C27+C30+C33+C36+C37+C38+C39+C40+C41+C42)</f>
        <v>13345786</v>
      </c>
      <c r="D43" s="38">
        <f>(D9+D10+D17+D23+D24+D25+D26+D27+D30+D33+D36+D37+D38+D39+D40+D41+D42)</f>
        <v>13705668</v>
      </c>
      <c r="E43" s="38">
        <f>(E9+E10+E17+E22+E23+E24+E25+E26+E27+E30+E33+E36+E37+E38+E39+E40+E41+E42)</f>
        <v>13672912</v>
      </c>
      <c r="F43" s="79">
        <f t="shared" si="1"/>
        <v>99.76100398754734</v>
      </c>
    </row>
    <row r="44" spans="1:6" ht="12.75">
      <c r="A44" s="104" t="s">
        <v>103</v>
      </c>
      <c r="B44" s="39" t="s">
        <v>104</v>
      </c>
      <c r="C44" s="40">
        <f>(C4+C43)</f>
        <v>15035716</v>
      </c>
      <c r="D44" s="40">
        <f>(D4+D43)</f>
        <v>15541162</v>
      </c>
      <c r="E44" s="40">
        <f>(E4+E43)</f>
        <v>15499920</v>
      </c>
      <c r="F44" s="82">
        <f t="shared" si="1"/>
        <v>99.73462730779076</v>
      </c>
    </row>
    <row r="45" spans="1:6" ht="13.5">
      <c r="A45" s="135" t="s">
        <v>105</v>
      </c>
      <c r="B45" s="136"/>
      <c r="C45" s="136"/>
      <c r="D45" s="136"/>
      <c r="E45" s="136"/>
      <c r="F45" s="137"/>
    </row>
    <row r="46" spans="1:6" ht="12.75">
      <c r="A46" s="105" t="s">
        <v>106</v>
      </c>
      <c r="B46" s="41" t="s">
        <v>30</v>
      </c>
      <c r="C46" s="38">
        <f>SUM(C47:C53)</f>
        <v>156770</v>
      </c>
      <c r="D46" s="38">
        <f>SUM(D47:D53)</f>
        <v>324187</v>
      </c>
      <c r="E46" s="38">
        <f>SUM(E47:E53)</f>
        <v>318710</v>
      </c>
      <c r="F46" s="79">
        <f>(E46/D46*100)</f>
        <v>98.31054298907729</v>
      </c>
    </row>
    <row r="47" spans="1:6" ht="12.75">
      <c r="A47" s="106">
        <v>1.1</v>
      </c>
      <c r="B47" s="17" t="s">
        <v>57</v>
      </c>
      <c r="C47" s="27">
        <v>0</v>
      </c>
      <c r="D47" s="14">
        <v>0</v>
      </c>
      <c r="E47" s="32">
        <v>0</v>
      </c>
      <c r="F47" s="80">
        <v>0</v>
      </c>
    </row>
    <row r="48" spans="1:6" ht="12.75">
      <c r="A48" s="106">
        <v>1.2</v>
      </c>
      <c r="B48" s="17" t="s">
        <v>58</v>
      </c>
      <c r="C48" s="14">
        <v>0</v>
      </c>
      <c r="D48" s="14">
        <v>470</v>
      </c>
      <c r="E48" s="32">
        <v>0</v>
      </c>
      <c r="F48" s="81">
        <v>0</v>
      </c>
    </row>
    <row r="49" spans="1:6" ht="12.75">
      <c r="A49" s="106">
        <v>1.3</v>
      </c>
      <c r="B49" s="17" t="s">
        <v>59</v>
      </c>
      <c r="C49" s="14">
        <v>600</v>
      </c>
      <c r="D49" s="14">
        <v>1856</v>
      </c>
      <c r="E49" s="32">
        <v>3336</v>
      </c>
      <c r="F49" s="81">
        <f>(E49/D49*100)</f>
        <v>179.74137931034483</v>
      </c>
    </row>
    <row r="50" spans="1:6" ht="12.75">
      <c r="A50" s="106">
        <v>1.4</v>
      </c>
      <c r="B50" s="17" t="s">
        <v>155</v>
      </c>
      <c r="C50" s="14">
        <v>0</v>
      </c>
      <c r="D50" s="14">
        <v>6702</v>
      </c>
      <c r="E50" s="32">
        <v>6702</v>
      </c>
      <c r="F50" s="81">
        <f>(E50/D50*100)</f>
        <v>100</v>
      </c>
    </row>
    <row r="51" spans="1:6" ht="12.75">
      <c r="A51" s="106">
        <v>1.5</v>
      </c>
      <c r="B51" s="17" t="s">
        <v>22</v>
      </c>
      <c r="C51" s="14">
        <v>44880</v>
      </c>
      <c r="D51" s="14">
        <v>219632</v>
      </c>
      <c r="E51" s="32">
        <v>213060</v>
      </c>
      <c r="F51" s="81">
        <f>(E51/D51*100)</f>
        <v>97.00772200772201</v>
      </c>
    </row>
    <row r="52" spans="1:6" ht="12.75">
      <c r="A52" s="106">
        <v>1.6</v>
      </c>
      <c r="B52" s="17" t="s">
        <v>159</v>
      </c>
      <c r="C52" s="14">
        <v>0</v>
      </c>
      <c r="D52" s="14">
        <v>0</v>
      </c>
      <c r="E52" s="32">
        <v>0</v>
      </c>
      <c r="F52" s="81">
        <v>0</v>
      </c>
    </row>
    <row r="53" spans="1:6" ht="12.75">
      <c r="A53" s="106">
        <v>1.7</v>
      </c>
      <c r="B53" s="42" t="s">
        <v>60</v>
      </c>
      <c r="C53" s="14">
        <v>111290</v>
      </c>
      <c r="D53" s="14">
        <v>95527</v>
      </c>
      <c r="E53" s="32">
        <v>95612</v>
      </c>
      <c r="F53" s="81">
        <f>(E53/D53*100)</f>
        <v>100.08898007893056</v>
      </c>
    </row>
    <row r="54" spans="1:6" ht="12.75">
      <c r="A54" s="107"/>
      <c r="B54" s="43"/>
      <c r="C54" s="44"/>
      <c r="D54" s="44"/>
      <c r="E54" s="44"/>
      <c r="F54" s="83"/>
    </row>
    <row r="55" spans="1:6" ht="12.75">
      <c r="A55" s="106" t="s">
        <v>101</v>
      </c>
      <c r="B55" s="45" t="s">
        <v>31</v>
      </c>
      <c r="C55" s="14">
        <v>18150</v>
      </c>
      <c r="D55" s="14">
        <v>20252</v>
      </c>
      <c r="E55" s="14">
        <v>21733</v>
      </c>
      <c r="F55" s="80">
        <f aca="true" t="shared" si="2" ref="F55:F63">(E55/D55*100)</f>
        <v>107.31285798933439</v>
      </c>
    </row>
    <row r="56" spans="1:6" ht="12.75">
      <c r="A56" s="106" t="s">
        <v>107</v>
      </c>
      <c r="B56" s="17" t="s">
        <v>108</v>
      </c>
      <c r="C56" s="14">
        <v>2702</v>
      </c>
      <c r="D56" s="14">
        <v>2702</v>
      </c>
      <c r="E56" s="32">
        <v>2150</v>
      </c>
      <c r="F56" s="81">
        <f t="shared" si="2"/>
        <v>79.57068837897853</v>
      </c>
    </row>
    <row r="57" spans="1:6" ht="12.75">
      <c r="A57" s="106" t="s">
        <v>109</v>
      </c>
      <c r="B57" s="17" t="s">
        <v>110</v>
      </c>
      <c r="C57" s="14">
        <v>179622</v>
      </c>
      <c r="D57" s="14">
        <v>224528</v>
      </c>
      <c r="E57" s="32">
        <v>224687</v>
      </c>
      <c r="F57" s="81">
        <f t="shared" si="2"/>
        <v>100.07081522126416</v>
      </c>
    </row>
    <row r="58" spans="1:6" ht="12.75">
      <c r="A58" s="106" t="s">
        <v>111</v>
      </c>
      <c r="B58" s="17" t="s">
        <v>112</v>
      </c>
      <c r="C58" s="14">
        <v>62000</v>
      </c>
      <c r="D58" s="14">
        <v>62000</v>
      </c>
      <c r="E58" s="32">
        <v>62423</v>
      </c>
      <c r="F58" s="81">
        <f t="shared" si="2"/>
        <v>100.68225806451613</v>
      </c>
    </row>
    <row r="59" spans="1:6" ht="12.75">
      <c r="A59" s="106" t="s">
        <v>113</v>
      </c>
      <c r="B59" s="17" t="s">
        <v>41</v>
      </c>
      <c r="C59" s="14">
        <v>737779</v>
      </c>
      <c r="D59" s="14">
        <v>622485</v>
      </c>
      <c r="E59" s="35">
        <v>361758</v>
      </c>
      <c r="F59" s="81">
        <f t="shared" si="2"/>
        <v>58.11513530446517</v>
      </c>
    </row>
    <row r="60" spans="1:6" ht="12.75">
      <c r="A60" s="106" t="s">
        <v>114</v>
      </c>
      <c r="B60" s="17" t="s">
        <v>116</v>
      </c>
      <c r="C60" s="14">
        <v>0</v>
      </c>
      <c r="D60" s="14">
        <v>734</v>
      </c>
      <c r="E60" s="32">
        <v>756</v>
      </c>
      <c r="F60" s="81">
        <f t="shared" si="2"/>
        <v>102.99727520435968</v>
      </c>
    </row>
    <row r="61" spans="1:6" ht="12.75">
      <c r="A61" s="106" t="s">
        <v>115</v>
      </c>
      <c r="B61" s="17" t="s">
        <v>118</v>
      </c>
      <c r="C61" s="14">
        <v>1383590</v>
      </c>
      <c r="D61" s="14">
        <v>1383590</v>
      </c>
      <c r="E61" s="32">
        <v>748278</v>
      </c>
      <c r="F61" s="81">
        <f t="shared" si="2"/>
        <v>54.0823509854798</v>
      </c>
    </row>
    <row r="62" spans="1:6" ht="12.75">
      <c r="A62" s="106" t="s">
        <v>117</v>
      </c>
      <c r="B62" s="17" t="s">
        <v>32</v>
      </c>
      <c r="C62" s="14">
        <v>196651</v>
      </c>
      <c r="D62" s="14">
        <v>385588</v>
      </c>
      <c r="E62" s="35">
        <v>233330</v>
      </c>
      <c r="F62" s="81">
        <f t="shared" si="2"/>
        <v>60.51277529383694</v>
      </c>
    </row>
    <row r="63" spans="1:6" ht="12.75">
      <c r="A63" s="106" t="s">
        <v>119</v>
      </c>
      <c r="B63" s="17" t="s">
        <v>33</v>
      </c>
      <c r="C63" s="14">
        <v>46661</v>
      </c>
      <c r="D63" s="14">
        <v>317805</v>
      </c>
      <c r="E63" s="35">
        <v>297317</v>
      </c>
      <c r="F63" s="81">
        <f t="shared" si="2"/>
        <v>93.55327952675383</v>
      </c>
    </row>
    <row r="64" spans="1:6" ht="12.75">
      <c r="A64" s="106" t="s">
        <v>120</v>
      </c>
      <c r="B64" s="17" t="s">
        <v>164</v>
      </c>
      <c r="C64" s="14">
        <v>0</v>
      </c>
      <c r="D64" s="14">
        <v>0</v>
      </c>
      <c r="E64" s="14">
        <v>0</v>
      </c>
      <c r="F64" s="81">
        <v>0</v>
      </c>
    </row>
    <row r="65" spans="1:6" ht="12.75">
      <c r="A65" s="106" t="s">
        <v>121</v>
      </c>
      <c r="B65" s="19" t="s">
        <v>122</v>
      </c>
      <c r="C65" s="20">
        <v>0</v>
      </c>
      <c r="D65" s="20">
        <v>0</v>
      </c>
      <c r="E65" s="20">
        <v>0</v>
      </c>
      <c r="F65" s="84">
        <v>0</v>
      </c>
    </row>
    <row r="66" spans="1:6" ht="12.75">
      <c r="A66" s="105" t="s">
        <v>101</v>
      </c>
      <c r="B66" s="38" t="s">
        <v>123</v>
      </c>
      <c r="C66" s="46">
        <f>SUM(C55:C65)</f>
        <v>2627155</v>
      </c>
      <c r="D66" s="46">
        <f>SUM(D55:D65)</f>
        <v>3019684</v>
      </c>
      <c r="E66" s="46">
        <f>SUM(E55:E65)</f>
        <v>1952432</v>
      </c>
      <c r="F66" s="79">
        <f aca="true" t="shared" si="3" ref="F66:F72">(E66/D66*100)</f>
        <v>64.65683164198637</v>
      </c>
    </row>
    <row r="67" spans="1:6" ht="12.75">
      <c r="A67" s="108" t="s">
        <v>124</v>
      </c>
      <c r="B67" s="40" t="s">
        <v>125</v>
      </c>
      <c r="C67" s="48">
        <f>(C46+C66)</f>
        <v>2783925</v>
      </c>
      <c r="D67" s="48">
        <f>(D46+D66)</f>
        <v>3343871</v>
      </c>
      <c r="E67" s="48">
        <f>(E46+E66)</f>
        <v>2271142</v>
      </c>
      <c r="F67" s="82">
        <f t="shared" si="3"/>
        <v>67.91954593942171</v>
      </c>
    </row>
    <row r="68" spans="1:6" ht="12.75">
      <c r="A68" s="109"/>
      <c r="B68" s="49" t="s">
        <v>126</v>
      </c>
      <c r="C68" s="50">
        <f>(C44+C67)</f>
        <v>17819641</v>
      </c>
      <c r="D68" s="50">
        <f>(D44+D67)</f>
        <v>18885033</v>
      </c>
      <c r="E68" s="50">
        <f>(E44+E67)</f>
        <v>17771062</v>
      </c>
      <c r="F68" s="80">
        <f t="shared" si="3"/>
        <v>94.10130233820614</v>
      </c>
    </row>
    <row r="69" spans="1:6" ht="12.75">
      <c r="A69" s="110" t="s">
        <v>127</v>
      </c>
      <c r="B69" s="13" t="s">
        <v>128</v>
      </c>
      <c r="C69" s="18">
        <f>(C127-C68)</f>
        <v>1447706</v>
      </c>
      <c r="D69" s="18">
        <f>(D127-D68)</f>
        <v>1639024</v>
      </c>
      <c r="E69" s="18">
        <f>SUM(E70:E71)</f>
        <v>755146</v>
      </c>
      <c r="F69" s="80">
        <f t="shared" si="3"/>
        <v>46.072906803073046</v>
      </c>
    </row>
    <row r="70" spans="1:6" ht="12.75">
      <c r="A70" s="106"/>
      <c r="B70" s="17" t="s">
        <v>129</v>
      </c>
      <c r="C70" s="14">
        <v>1039282</v>
      </c>
      <c r="D70" s="14">
        <v>1039282</v>
      </c>
      <c r="E70" s="32">
        <v>755146</v>
      </c>
      <c r="F70" s="81">
        <f t="shared" si="3"/>
        <v>72.66035589955374</v>
      </c>
    </row>
    <row r="71" spans="1:6" ht="12.75">
      <c r="A71" s="111"/>
      <c r="B71" s="19" t="s">
        <v>160</v>
      </c>
      <c r="C71" s="26">
        <f>(C69-C70)</f>
        <v>408424</v>
      </c>
      <c r="D71" s="26">
        <f>(D69-D70)</f>
        <v>599742</v>
      </c>
      <c r="E71" s="20">
        <v>0</v>
      </c>
      <c r="F71" s="81">
        <f t="shared" si="3"/>
        <v>0</v>
      </c>
    </row>
    <row r="72" spans="1:6" ht="12.75">
      <c r="A72" s="112"/>
      <c r="B72" s="51" t="s">
        <v>130</v>
      </c>
      <c r="C72" s="52">
        <f>(C68+C69)</f>
        <v>19267347</v>
      </c>
      <c r="D72" s="52">
        <f>(D68+D69)</f>
        <v>20524057</v>
      </c>
      <c r="E72" s="52">
        <f>(E68+E69)</f>
        <v>18526208</v>
      </c>
      <c r="F72" s="85">
        <f t="shared" si="3"/>
        <v>90.26581830288232</v>
      </c>
    </row>
    <row r="73" spans="1:6" ht="12.75">
      <c r="A73" s="113"/>
      <c r="B73" s="53"/>
      <c r="C73" s="54"/>
      <c r="D73" s="54"/>
      <c r="E73" s="54"/>
      <c r="F73" s="86"/>
    </row>
    <row r="74" spans="1:6" ht="12.75">
      <c r="A74" s="114" t="s">
        <v>72</v>
      </c>
      <c r="B74" s="7" t="s">
        <v>71</v>
      </c>
      <c r="C74" s="6" t="s">
        <v>142</v>
      </c>
      <c r="D74" s="6" t="s">
        <v>163</v>
      </c>
      <c r="E74" s="8" t="s">
        <v>139</v>
      </c>
      <c r="F74" s="77" t="s">
        <v>140</v>
      </c>
    </row>
    <row r="75" spans="1:6" ht="12.75">
      <c r="A75" s="115" t="s">
        <v>73</v>
      </c>
      <c r="B75" s="10" t="s">
        <v>131</v>
      </c>
      <c r="C75" s="9" t="s">
        <v>75</v>
      </c>
      <c r="D75" s="9" t="s">
        <v>75</v>
      </c>
      <c r="E75" s="134">
        <f>E2</f>
        <v>38717</v>
      </c>
      <c r="F75" s="78" t="s">
        <v>141</v>
      </c>
    </row>
    <row r="76" spans="1:6" ht="13.5">
      <c r="A76" s="138" t="s">
        <v>132</v>
      </c>
      <c r="B76" s="139"/>
      <c r="C76" s="139"/>
      <c r="D76" s="139"/>
      <c r="E76" s="139"/>
      <c r="F76" s="140"/>
    </row>
    <row r="77" spans="1:6" ht="12.75">
      <c r="A77" s="116" t="s">
        <v>106</v>
      </c>
      <c r="B77" s="37" t="s">
        <v>34</v>
      </c>
      <c r="C77" s="12">
        <f>SUM(C78+C79+C80+C83+C84)</f>
        <v>10260459</v>
      </c>
      <c r="D77" s="12">
        <f>SUM(D78+D79+D80+D83+D84)</f>
        <v>11613604</v>
      </c>
      <c r="E77" s="12">
        <f>SUM(E78+E79+E80+E83+E84)</f>
        <v>11165305</v>
      </c>
      <c r="F77" s="79">
        <f>(E77/D77*100)</f>
        <v>96.13988043677053</v>
      </c>
    </row>
    <row r="78" spans="1:6" ht="12.75">
      <c r="A78" s="110">
        <v>1.1</v>
      </c>
      <c r="B78" s="13" t="s">
        <v>16</v>
      </c>
      <c r="C78" s="27">
        <v>5248048</v>
      </c>
      <c r="D78" s="27">
        <v>6151626</v>
      </c>
      <c r="E78" s="55">
        <v>5967923</v>
      </c>
      <c r="F78" s="80">
        <f>(E78/D78*100)</f>
        <v>97.01374888525407</v>
      </c>
    </row>
    <row r="79" spans="1:6" ht="12.75">
      <c r="A79" s="106">
        <v>1.2</v>
      </c>
      <c r="B79" s="17" t="s">
        <v>17</v>
      </c>
      <c r="C79" s="14">
        <v>1734662</v>
      </c>
      <c r="D79" s="14">
        <v>2026734</v>
      </c>
      <c r="E79" s="32">
        <v>1955510</v>
      </c>
      <c r="F79" s="81">
        <f>(E79/D79*100)</f>
        <v>96.48577465025011</v>
      </c>
    </row>
    <row r="80" spans="1:6" ht="12.75">
      <c r="A80" s="106">
        <v>1.3</v>
      </c>
      <c r="B80" s="17" t="s">
        <v>18</v>
      </c>
      <c r="C80" s="14">
        <v>3260600</v>
      </c>
      <c r="D80" s="14">
        <v>3368007</v>
      </c>
      <c r="E80" s="32">
        <v>3180494</v>
      </c>
      <c r="F80" s="81">
        <f>(E80/D80*100)</f>
        <v>94.43252344784318</v>
      </c>
    </row>
    <row r="81" spans="1:6" ht="12.75">
      <c r="A81" s="106" t="s">
        <v>133</v>
      </c>
      <c r="B81" s="17" t="s">
        <v>134</v>
      </c>
      <c r="C81" s="14">
        <v>400575</v>
      </c>
      <c r="D81" s="14">
        <v>0</v>
      </c>
      <c r="E81" s="32">
        <v>0</v>
      </c>
      <c r="F81" s="81">
        <v>0</v>
      </c>
    </row>
    <row r="82" spans="1:6" ht="12.75">
      <c r="A82" s="106" t="s">
        <v>135</v>
      </c>
      <c r="B82" s="17" t="s">
        <v>136</v>
      </c>
      <c r="C82" s="14">
        <v>2860025</v>
      </c>
      <c r="D82" s="14">
        <v>3368007</v>
      </c>
      <c r="E82" s="32">
        <v>3180494</v>
      </c>
      <c r="F82" s="81">
        <f aca="true" t="shared" si="4" ref="F82:F88">(E82/D82*100)</f>
        <v>94.43252344784318</v>
      </c>
    </row>
    <row r="83" spans="1:6" ht="12.75">
      <c r="A83" s="106">
        <v>1.4</v>
      </c>
      <c r="B83" s="17" t="s">
        <v>19</v>
      </c>
      <c r="C83" s="14">
        <v>4987</v>
      </c>
      <c r="D83" s="14">
        <v>9609</v>
      </c>
      <c r="E83" s="32">
        <v>9497</v>
      </c>
      <c r="F83" s="81">
        <f t="shared" si="4"/>
        <v>98.83442605890312</v>
      </c>
    </row>
    <row r="84" spans="1:6" ht="12.75">
      <c r="A84" s="111">
        <v>1.5</v>
      </c>
      <c r="B84" s="19" t="s">
        <v>20</v>
      </c>
      <c r="C84" s="14">
        <v>12162</v>
      </c>
      <c r="D84" s="14">
        <v>57628</v>
      </c>
      <c r="E84" s="32">
        <v>51881</v>
      </c>
      <c r="F84" s="81">
        <f t="shared" si="4"/>
        <v>90.02741722773652</v>
      </c>
    </row>
    <row r="85" spans="1:6" ht="12.75">
      <c r="A85" s="116">
        <v>2.1</v>
      </c>
      <c r="B85" s="56" t="s">
        <v>35</v>
      </c>
      <c r="C85" s="46">
        <f>(C86+C87+C88+C91)</f>
        <v>3228674</v>
      </c>
      <c r="D85" s="46">
        <f>(D86+D87+D88+D91)</f>
        <v>3661366</v>
      </c>
      <c r="E85" s="46">
        <f>(E86+E87+E88+E91)</f>
        <v>3518706</v>
      </c>
      <c r="F85" s="79">
        <f t="shared" si="4"/>
        <v>96.10364000758187</v>
      </c>
    </row>
    <row r="86" spans="1:6" ht="12.75">
      <c r="A86" s="110" t="s">
        <v>77</v>
      </c>
      <c r="B86" s="13" t="s">
        <v>61</v>
      </c>
      <c r="C86" s="14">
        <v>949521</v>
      </c>
      <c r="D86" s="33">
        <v>1044807</v>
      </c>
      <c r="E86" s="33">
        <v>1005155</v>
      </c>
      <c r="F86" s="80">
        <f t="shared" si="4"/>
        <v>96.20484931666805</v>
      </c>
    </row>
    <row r="87" spans="1:6" ht="12.75">
      <c r="A87" s="106" t="s">
        <v>78</v>
      </c>
      <c r="B87" s="17" t="s">
        <v>17</v>
      </c>
      <c r="C87" s="14">
        <v>294589</v>
      </c>
      <c r="D87" s="33">
        <v>323736</v>
      </c>
      <c r="E87" s="33">
        <v>312446</v>
      </c>
      <c r="F87" s="81">
        <f t="shared" si="4"/>
        <v>96.51259050584426</v>
      </c>
    </row>
    <row r="88" spans="1:6" ht="12.75">
      <c r="A88" s="106" t="s">
        <v>137</v>
      </c>
      <c r="B88" s="17" t="s">
        <v>62</v>
      </c>
      <c r="C88" s="14">
        <v>846655</v>
      </c>
      <c r="D88" s="33">
        <v>918723</v>
      </c>
      <c r="E88" s="33">
        <v>853418</v>
      </c>
      <c r="F88" s="81">
        <f t="shared" si="4"/>
        <v>92.89176389401376</v>
      </c>
    </row>
    <row r="89" spans="1:6" ht="12.75">
      <c r="A89" s="106" t="s">
        <v>138</v>
      </c>
      <c r="B89" s="17" t="s">
        <v>0</v>
      </c>
      <c r="C89" s="14">
        <v>0</v>
      </c>
      <c r="D89" s="33">
        <v>0</v>
      </c>
      <c r="E89" s="33">
        <v>0</v>
      </c>
      <c r="F89" s="81">
        <v>0</v>
      </c>
    </row>
    <row r="90" spans="1:6" ht="12.75">
      <c r="A90" s="106" t="s">
        <v>1</v>
      </c>
      <c r="B90" s="17" t="s">
        <v>2</v>
      </c>
      <c r="C90" s="14">
        <v>846655</v>
      </c>
      <c r="D90" s="57">
        <f>D88-D89</f>
        <v>918723</v>
      </c>
      <c r="E90" s="57">
        <f>E88-E89</f>
        <v>853418</v>
      </c>
      <c r="F90" s="81">
        <f>(E90/D90*100)</f>
        <v>92.89176389401376</v>
      </c>
    </row>
    <row r="91" spans="1:6" ht="12.75">
      <c r="A91" s="106" t="s">
        <v>3</v>
      </c>
      <c r="B91" s="17" t="s">
        <v>63</v>
      </c>
      <c r="C91" s="14">
        <v>1137909</v>
      </c>
      <c r="D91" s="33">
        <v>1374100</v>
      </c>
      <c r="E91" s="33">
        <v>1347687</v>
      </c>
      <c r="F91" s="81">
        <f>(E91/D91*100)</f>
        <v>98.07779637580963</v>
      </c>
    </row>
    <row r="92" spans="1:6" ht="12.75">
      <c r="A92" s="106" t="s">
        <v>4</v>
      </c>
      <c r="B92" s="17" t="s">
        <v>36</v>
      </c>
      <c r="C92" s="14">
        <v>806639</v>
      </c>
      <c r="D92" s="33">
        <v>823081</v>
      </c>
      <c r="E92" s="33">
        <v>805785</v>
      </c>
      <c r="F92" s="81">
        <f>(E92/D92*100)</f>
        <v>97.89862723109877</v>
      </c>
    </row>
    <row r="93" spans="1:6" ht="12.75">
      <c r="A93" s="106"/>
      <c r="B93" s="17"/>
      <c r="C93" s="14"/>
      <c r="D93" s="33"/>
      <c r="E93" s="33"/>
      <c r="F93" s="81"/>
    </row>
    <row r="94" spans="1:6" ht="12.75">
      <c r="A94" s="117">
        <v>2.2</v>
      </c>
      <c r="B94" s="17" t="s">
        <v>5</v>
      </c>
      <c r="C94" s="14">
        <v>25000</v>
      </c>
      <c r="D94" s="14">
        <v>7000</v>
      </c>
      <c r="E94" s="32">
        <v>2269</v>
      </c>
      <c r="F94" s="81">
        <f>(E94/D94*100)</f>
        <v>32.41428571428571</v>
      </c>
    </row>
    <row r="95" spans="1:6" ht="12.75">
      <c r="A95" s="117">
        <v>2.3</v>
      </c>
      <c r="B95" s="17" t="s">
        <v>6</v>
      </c>
      <c r="C95" s="14">
        <v>0</v>
      </c>
      <c r="D95" s="14">
        <v>0</v>
      </c>
      <c r="E95" s="32">
        <v>0</v>
      </c>
      <c r="F95" s="81">
        <v>0</v>
      </c>
    </row>
    <row r="96" spans="1:6" ht="12.75">
      <c r="A96" s="117">
        <v>2.4</v>
      </c>
      <c r="B96" s="17" t="s">
        <v>37</v>
      </c>
      <c r="C96" s="14">
        <v>1723588</v>
      </c>
      <c r="D96" s="14">
        <v>405755</v>
      </c>
      <c r="E96" s="14">
        <v>0</v>
      </c>
      <c r="F96" s="81">
        <f>(E96/D96*100)</f>
        <v>0</v>
      </c>
    </row>
    <row r="97" spans="1:6" ht="12.75">
      <c r="A97" s="118">
        <v>2.5</v>
      </c>
      <c r="B97" s="19" t="s">
        <v>7</v>
      </c>
      <c r="C97" s="14">
        <v>50000</v>
      </c>
      <c r="D97" s="14">
        <v>71833</v>
      </c>
      <c r="E97" s="32">
        <v>71833</v>
      </c>
      <c r="F97" s="81">
        <f>(E97/D97*100)</f>
        <v>100</v>
      </c>
    </row>
    <row r="98" spans="1:6" ht="12.75">
      <c r="A98" s="119"/>
      <c r="B98" s="58"/>
      <c r="C98" s="43"/>
      <c r="D98" s="43"/>
      <c r="E98" s="43"/>
      <c r="F98" s="80"/>
    </row>
    <row r="99" spans="1:6" ht="12.75">
      <c r="A99" s="129">
        <v>2</v>
      </c>
      <c r="B99" s="37" t="s">
        <v>156</v>
      </c>
      <c r="C99" s="38">
        <f>(C85+C94+C95+C96+C97)</f>
        <v>5027262</v>
      </c>
      <c r="D99" s="38">
        <f>(D85+D94+D95+D96+D97)</f>
        <v>4145954</v>
      </c>
      <c r="E99" s="38">
        <f>(E85+E94+E95+E96+E97)</f>
        <v>3592808</v>
      </c>
      <c r="F99" s="79">
        <f>(E99/D99*100)</f>
        <v>86.65817324553046</v>
      </c>
    </row>
    <row r="100" spans="1:6" s="5" customFormat="1" ht="12.75" hidden="1">
      <c r="A100" s="120">
        <v>3</v>
      </c>
      <c r="B100" s="59" t="s">
        <v>166</v>
      </c>
      <c r="C100" s="60">
        <v>0</v>
      </c>
      <c r="D100" s="61">
        <v>0</v>
      </c>
      <c r="E100" s="60"/>
      <c r="F100" s="87" t="e">
        <f>(E100/D100*100)</f>
        <v>#DIV/0!</v>
      </c>
    </row>
    <row r="101" spans="1:6" ht="12.75">
      <c r="A101" s="121" t="s">
        <v>8</v>
      </c>
      <c r="B101" s="62" t="s">
        <v>146</v>
      </c>
      <c r="C101" s="40">
        <f>(C77+C99+C100)</f>
        <v>15287721</v>
      </c>
      <c r="D101" s="40">
        <f>(D77+D99+D100)</f>
        <v>15759558</v>
      </c>
      <c r="E101" s="40">
        <f>(E77+E99)</f>
        <v>14758113</v>
      </c>
      <c r="F101" s="82">
        <f>(E101/D101*100)</f>
        <v>93.64547533630068</v>
      </c>
    </row>
    <row r="102" spans="1:6" ht="12.75">
      <c r="A102" s="122"/>
      <c r="B102" s="63"/>
      <c r="C102" s="64"/>
      <c r="D102" s="64"/>
      <c r="E102" s="64"/>
      <c r="F102" s="83"/>
    </row>
    <row r="103" spans="1:6" ht="13.5">
      <c r="A103" s="138" t="s">
        <v>9</v>
      </c>
      <c r="B103" s="139"/>
      <c r="C103" s="139"/>
      <c r="D103" s="139"/>
      <c r="E103" s="139"/>
      <c r="F103" s="140"/>
    </row>
    <row r="104" spans="1:6" ht="12.75">
      <c r="A104" s="130">
        <v>1</v>
      </c>
      <c r="B104" s="65" t="s">
        <v>38</v>
      </c>
      <c r="C104" s="46">
        <f>SUM(C105:C107)</f>
        <v>185592</v>
      </c>
      <c r="D104" s="46">
        <f>SUM(D105:D107)</f>
        <v>507263</v>
      </c>
      <c r="E104" s="46">
        <f>SUM(E105:E107)</f>
        <v>425390</v>
      </c>
      <c r="F104" s="79">
        <f>(E104/D104*100)</f>
        <v>83.85985179285697</v>
      </c>
    </row>
    <row r="105" spans="1:6" ht="12.75">
      <c r="A105" s="106">
        <v>1.1</v>
      </c>
      <c r="B105" s="17" t="s">
        <v>64</v>
      </c>
      <c r="C105" s="27">
        <v>4996</v>
      </c>
      <c r="D105" s="14">
        <v>66139</v>
      </c>
      <c r="E105" s="32">
        <v>64345</v>
      </c>
      <c r="F105" s="80">
        <f>(E105/D105*100)</f>
        <v>97.28753080633213</v>
      </c>
    </row>
    <row r="106" spans="1:6" ht="12.75">
      <c r="A106" s="106">
        <v>1.2</v>
      </c>
      <c r="B106" s="17" t="s">
        <v>65</v>
      </c>
      <c r="C106" s="14">
        <v>16676</v>
      </c>
      <c r="D106" s="14">
        <v>88524</v>
      </c>
      <c r="E106" s="32">
        <v>76102</v>
      </c>
      <c r="F106" s="81">
        <f>(E106/D106*100)</f>
        <v>85.96764719172202</v>
      </c>
    </row>
    <row r="107" spans="1:6" ht="12.75">
      <c r="A107" s="111">
        <v>1.3</v>
      </c>
      <c r="B107" s="19" t="s">
        <v>66</v>
      </c>
      <c r="C107" s="14">
        <v>163920</v>
      </c>
      <c r="D107" s="14">
        <v>352600</v>
      </c>
      <c r="E107" s="32">
        <v>284943</v>
      </c>
      <c r="F107" s="81">
        <f>(E107/D107*100)</f>
        <v>80.81196823596143</v>
      </c>
    </row>
    <row r="108" spans="1:6" ht="12.75">
      <c r="A108" s="107"/>
      <c r="B108" s="43"/>
      <c r="C108" s="44"/>
      <c r="D108" s="44"/>
      <c r="E108" s="44"/>
      <c r="F108" s="83"/>
    </row>
    <row r="109" spans="1:6" ht="12.75">
      <c r="A109" s="110">
        <v>2.1</v>
      </c>
      <c r="B109" s="13" t="s">
        <v>39</v>
      </c>
      <c r="C109" s="14">
        <v>101281</v>
      </c>
      <c r="D109" s="14">
        <v>246113</v>
      </c>
      <c r="E109" s="32">
        <v>160102</v>
      </c>
      <c r="F109" s="80">
        <f aca="true" t="shared" si="5" ref="F109:F124">(E109/D109*100)</f>
        <v>65.05223210476488</v>
      </c>
    </row>
    <row r="110" spans="1:6" ht="12.75">
      <c r="A110" s="106">
        <v>2.2</v>
      </c>
      <c r="B110" s="17" t="s">
        <v>42</v>
      </c>
      <c r="C110" s="14">
        <v>43240</v>
      </c>
      <c r="D110" s="14">
        <v>130162</v>
      </c>
      <c r="E110" s="32">
        <v>120714</v>
      </c>
      <c r="F110" s="81">
        <f t="shared" si="5"/>
        <v>92.74135308308108</v>
      </c>
    </row>
    <row r="111" spans="1:6" ht="12.75">
      <c r="A111" s="106">
        <v>2.3</v>
      </c>
      <c r="B111" s="17" t="s">
        <v>10</v>
      </c>
      <c r="C111" s="14">
        <v>213936</v>
      </c>
      <c r="D111" s="14">
        <v>409496</v>
      </c>
      <c r="E111" s="32">
        <v>281404</v>
      </c>
      <c r="F111" s="81">
        <f t="shared" si="5"/>
        <v>68.71959677261805</v>
      </c>
    </row>
    <row r="112" spans="1:6" ht="12.75">
      <c r="A112" s="106">
        <v>2.4</v>
      </c>
      <c r="B112" s="17" t="s">
        <v>43</v>
      </c>
      <c r="C112" s="14">
        <v>115978</v>
      </c>
      <c r="D112" s="14">
        <v>123470</v>
      </c>
      <c r="E112" s="32">
        <v>87663</v>
      </c>
      <c r="F112" s="81">
        <f t="shared" si="5"/>
        <v>70.99943306066251</v>
      </c>
    </row>
    <row r="113" spans="1:6" ht="12.75">
      <c r="A113" s="106">
        <v>2.5</v>
      </c>
      <c r="B113" s="17" t="s">
        <v>11</v>
      </c>
      <c r="C113" s="14">
        <v>558194</v>
      </c>
      <c r="D113" s="14">
        <v>505000</v>
      </c>
      <c r="E113" s="32">
        <v>488523</v>
      </c>
      <c r="F113" s="81">
        <f t="shared" si="5"/>
        <v>96.73722772277227</v>
      </c>
    </row>
    <row r="114" spans="1:6" ht="12.75">
      <c r="A114" s="106">
        <v>2.6</v>
      </c>
      <c r="B114" s="17" t="s">
        <v>44</v>
      </c>
      <c r="C114" s="14">
        <v>2436613</v>
      </c>
      <c r="D114" s="14">
        <v>2534370</v>
      </c>
      <c r="E114" s="32">
        <v>1017922</v>
      </c>
      <c r="F114" s="81">
        <f t="shared" si="5"/>
        <v>40.164695762655015</v>
      </c>
    </row>
    <row r="115" spans="1:6" ht="12.75">
      <c r="A115" s="106">
        <v>2.7</v>
      </c>
      <c r="B115" s="17" t="s">
        <v>45</v>
      </c>
      <c r="C115" s="18">
        <f>C116+C117+C118</f>
        <v>151302</v>
      </c>
      <c r="D115" s="18">
        <f>D116+D117+D118</f>
        <v>233447</v>
      </c>
      <c r="E115" s="18">
        <f>E116+E117+E118</f>
        <v>170171</v>
      </c>
      <c r="F115" s="81">
        <f t="shared" si="5"/>
        <v>72.89491833264081</v>
      </c>
    </row>
    <row r="116" spans="1:6" ht="12.75">
      <c r="A116" s="106" t="s">
        <v>93</v>
      </c>
      <c r="B116" s="17" t="s">
        <v>67</v>
      </c>
      <c r="C116" s="14">
        <v>121992</v>
      </c>
      <c r="D116" s="14">
        <v>150273</v>
      </c>
      <c r="E116" s="32">
        <v>126129</v>
      </c>
      <c r="F116" s="81">
        <f t="shared" si="5"/>
        <v>83.93324150046915</v>
      </c>
    </row>
    <row r="117" spans="1:6" ht="12.75">
      <c r="A117" s="106" t="s">
        <v>94</v>
      </c>
      <c r="B117" s="17" t="s">
        <v>68</v>
      </c>
      <c r="C117" s="14">
        <v>29310</v>
      </c>
      <c r="D117" s="14">
        <v>83174</v>
      </c>
      <c r="E117" s="32">
        <v>44042</v>
      </c>
      <c r="F117" s="81">
        <f t="shared" si="5"/>
        <v>52.951643542453176</v>
      </c>
    </row>
    <row r="118" spans="1:6" ht="12.75">
      <c r="A118" s="106" t="s">
        <v>12</v>
      </c>
      <c r="B118" s="17" t="s">
        <v>69</v>
      </c>
      <c r="C118" s="14">
        <v>0</v>
      </c>
      <c r="D118" s="14">
        <v>0</v>
      </c>
      <c r="E118" s="32">
        <v>0</v>
      </c>
      <c r="F118" s="81">
        <v>0</v>
      </c>
    </row>
    <row r="119" spans="1:6" ht="12.75">
      <c r="A119" s="106">
        <v>2.8</v>
      </c>
      <c r="B119" s="17" t="s">
        <v>46</v>
      </c>
      <c r="C119" s="14">
        <v>800</v>
      </c>
      <c r="D119" s="14">
        <v>1829</v>
      </c>
      <c r="E119" s="32">
        <v>1829</v>
      </c>
      <c r="F119" s="81">
        <f t="shared" si="5"/>
        <v>100</v>
      </c>
    </row>
    <row r="120" spans="1:6" ht="12.75">
      <c r="A120" s="106">
        <v>2.9</v>
      </c>
      <c r="B120" s="17" t="s">
        <v>13</v>
      </c>
      <c r="C120" s="14">
        <v>24000</v>
      </c>
      <c r="D120" s="14">
        <v>24000</v>
      </c>
      <c r="E120" s="32">
        <v>2755</v>
      </c>
      <c r="F120" s="81">
        <f t="shared" si="5"/>
        <v>11.479166666666666</v>
      </c>
    </row>
    <row r="121" spans="1:8" ht="12.75">
      <c r="A121" s="106" t="s">
        <v>145</v>
      </c>
      <c r="B121" s="17" t="s">
        <v>47</v>
      </c>
      <c r="C121" s="14">
        <v>148690</v>
      </c>
      <c r="D121" s="14">
        <v>49349</v>
      </c>
      <c r="E121" s="32">
        <v>0</v>
      </c>
      <c r="F121" s="81">
        <f t="shared" si="5"/>
        <v>0</v>
      </c>
      <c r="H121" s="4"/>
    </row>
    <row r="122" spans="1:6" ht="12.75">
      <c r="A122" s="131">
        <v>2</v>
      </c>
      <c r="B122" s="38" t="s">
        <v>14</v>
      </c>
      <c r="C122" s="46">
        <f>(C109+C110+C111+C112+C113+C114+C115+C119+C120+C121)</f>
        <v>3794034</v>
      </c>
      <c r="D122" s="46">
        <f>(D109+D110+D111+D112+D113+D114+D115+D119+D120+D121)</f>
        <v>4257236</v>
      </c>
      <c r="E122" s="46">
        <f>(E109+E110+E111+E112+E113+E114+E115+E119+E120+E121)</f>
        <v>2331083</v>
      </c>
      <c r="F122" s="79">
        <f t="shared" si="5"/>
        <v>54.75578520899476</v>
      </c>
    </row>
    <row r="123" spans="1:6" s="5" customFormat="1" ht="12.75" hidden="1">
      <c r="A123" s="132">
        <v>3</v>
      </c>
      <c r="B123" s="59" t="s">
        <v>165</v>
      </c>
      <c r="C123" s="66">
        <v>0</v>
      </c>
      <c r="D123" s="66">
        <v>0</v>
      </c>
      <c r="E123" s="66"/>
      <c r="F123" s="87" t="e">
        <f t="shared" si="5"/>
        <v>#DIV/0!</v>
      </c>
    </row>
    <row r="124" spans="1:6" ht="12.75">
      <c r="A124" s="108" t="s">
        <v>124</v>
      </c>
      <c r="B124" s="67" t="s">
        <v>147</v>
      </c>
      <c r="C124" s="68">
        <f>(C104+C122+C123)</f>
        <v>3979626</v>
      </c>
      <c r="D124" s="68">
        <f>(D104+D122+D123)</f>
        <v>4764499</v>
      </c>
      <c r="E124" s="68">
        <f>(E104+E122)</f>
        <v>2756473</v>
      </c>
      <c r="F124" s="82">
        <f t="shared" si="5"/>
        <v>57.854414493528076</v>
      </c>
    </row>
    <row r="125" spans="1:6" ht="12.75">
      <c r="A125" s="123"/>
      <c r="B125" s="69"/>
      <c r="C125" s="69"/>
      <c r="D125" s="69"/>
      <c r="E125" s="69"/>
      <c r="F125" s="88"/>
    </row>
    <row r="126" spans="1:6" ht="12.75">
      <c r="A126" s="124"/>
      <c r="B126" s="54"/>
      <c r="C126" s="54"/>
      <c r="D126" s="54"/>
      <c r="E126" s="54"/>
      <c r="F126" s="89"/>
    </row>
    <row r="127" spans="1:6" ht="12.75">
      <c r="A127" s="104" t="s">
        <v>71</v>
      </c>
      <c r="B127" s="47" t="s">
        <v>157</v>
      </c>
      <c r="C127" s="68">
        <f>(C101+C124+C125+C126)</f>
        <v>19267347</v>
      </c>
      <c r="D127" s="68">
        <f>(D101+D124+D125+D126)</f>
        <v>20524057</v>
      </c>
      <c r="E127" s="68">
        <f>(E101+E124+E125+E126)</f>
        <v>17514586</v>
      </c>
      <c r="F127" s="82">
        <f>(E127/D127*100)</f>
        <v>85.33686103093555</v>
      </c>
    </row>
    <row r="128" spans="1:6" ht="12.75">
      <c r="A128" s="125"/>
      <c r="B128" s="70"/>
      <c r="C128" s="71"/>
      <c r="D128" s="71"/>
      <c r="E128" s="71"/>
      <c r="F128" s="90"/>
    </row>
    <row r="129" spans="1:6" ht="12.75">
      <c r="A129" s="125"/>
      <c r="B129" s="70"/>
      <c r="C129" s="71"/>
      <c r="D129" s="71"/>
      <c r="E129" s="71"/>
      <c r="F129" s="91"/>
    </row>
    <row r="130" spans="1:6" ht="12.75">
      <c r="A130" s="125"/>
      <c r="B130" s="70"/>
      <c r="C130" s="71"/>
      <c r="D130" s="71"/>
      <c r="E130" s="71"/>
      <c r="F130" s="91"/>
    </row>
    <row r="131" spans="1:6" ht="12.75">
      <c r="A131" s="125"/>
      <c r="B131" s="70"/>
      <c r="C131" s="72"/>
      <c r="D131" s="72"/>
      <c r="E131" s="72"/>
      <c r="F131" s="86"/>
    </row>
    <row r="132" spans="1:6" ht="12.75">
      <c r="A132" s="126"/>
      <c r="B132" s="73" t="s">
        <v>40</v>
      </c>
      <c r="C132" s="74">
        <v>3248</v>
      </c>
      <c r="D132" s="74">
        <v>3243</v>
      </c>
      <c r="E132" s="74"/>
      <c r="F132" s="92">
        <f>(E132/D132*100)</f>
        <v>0</v>
      </c>
    </row>
    <row r="133" spans="1:6" ht="12.75">
      <c r="A133" s="125"/>
      <c r="B133" s="70"/>
      <c r="C133" s="72"/>
      <c r="D133" s="72"/>
      <c r="E133" s="72"/>
      <c r="F133" s="93"/>
    </row>
    <row r="134" spans="1:6" ht="12.75">
      <c r="A134" s="125"/>
      <c r="B134" s="70"/>
      <c r="C134" s="72"/>
      <c r="D134" s="72"/>
      <c r="E134" s="72"/>
      <c r="F134" s="93"/>
    </row>
    <row r="135" spans="1:6" ht="12.75">
      <c r="A135" s="125"/>
      <c r="B135" s="70"/>
      <c r="C135" s="72"/>
      <c r="D135" s="72"/>
      <c r="E135" s="72"/>
      <c r="F135" s="93"/>
    </row>
    <row r="136" spans="1:6" ht="12.75">
      <c r="A136" s="125"/>
      <c r="B136" s="70"/>
      <c r="C136" s="72"/>
      <c r="D136" s="72"/>
      <c r="E136" s="72"/>
      <c r="F136" s="93"/>
    </row>
    <row r="137" spans="1:6" ht="12.75">
      <c r="A137" s="125"/>
      <c r="B137" s="70"/>
      <c r="C137" s="70"/>
      <c r="D137" s="70"/>
      <c r="E137" s="70"/>
      <c r="F137" s="93"/>
    </row>
    <row r="138" spans="1:6" ht="12.75">
      <c r="A138" s="125"/>
      <c r="B138" s="70"/>
      <c r="C138" s="70"/>
      <c r="D138" s="70"/>
      <c r="E138" s="70"/>
      <c r="F138" s="93"/>
    </row>
    <row r="139" spans="1:6" ht="12.75">
      <c r="A139" s="125"/>
      <c r="B139" s="70"/>
      <c r="C139" s="70"/>
      <c r="D139" s="70"/>
      <c r="E139" s="70"/>
      <c r="F139" s="93"/>
    </row>
    <row r="140" spans="1:6" ht="12.75">
      <c r="A140" s="127"/>
      <c r="B140" s="75"/>
      <c r="C140" s="75"/>
      <c r="D140" s="75"/>
      <c r="E140" s="75"/>
      <c r="F140" s="93"/>
    </row>
    <row r="141" spans="1:6" ht="12.75">
      <c r="A141" s="127"/>
      <c r="B141" s="75"/>
      <c r="C141" s="75"/>
      <c r="D141" s="75"/>
      <c r="E141" s="75"/>
      <c r="F141" s="93"/>
    </row>
    <row r="142" spans="1:5" ht="12.75">
      <c r="A142" s="127"/>
      <c r="B142" s="75"/>
      <c r="C142" s="75"/>
      <c r="D142" s="75"/>
      <c r="E142" s="75"/>
    </row>
    <row r="143" spans="1:5" ht="12.75">
      <c r="A143" s="127"/>
      <c r="B143" s="75"/>
      <c r="C143" s="75"/>
      <c r="D143" s="75"/>
      <c r="E143" s="75"/>
    </row>
    <row r="144" ht="12.75">
      <c r="A144" s="128"/>
    </row>
    <row r="145" ht="12.75">
      <c r="A145" s="128"/>
    </row>
    <row r="146" ht="12.75">
      <c r="A146" s="128"/>
    </row>
    <row r="147" ht="12.75">
      <c r="A147" s="128"/>
    </row>
    <row r="148" ht="12.75">
      <c r="A148" s="128"/>
    </row>
    <row r="149" ht="12.75">
      <c r="A149" s="128"/>
    </row>
    <row r="150" ht="12.75">
      <c r="A150" s="128"/>
    </row>
    <row r="151" ht="12.75">
      <c r="A151" s="128"/>
    </row>
    <row r="152" ht="12.75">
      <c r="A152" s="128"/>
    </row>
    <row r="153" ht="12.75">
      <c r="A153" s="128"/>
    </row>
    <row r="154" ht="12.75">
      <c r="A154" s="128"/>
    </row>
    <row r="155" ht="12.75">
      <c r="A155" s="128"/>
    </row>
    <row r="156" ht="12.75">
      <c r="A156" s="128"/>
    </row>
    <row r="157" ht="12.75">
      <c r="A157" s="128"/>
    </row>
    <row r="158" ht="12.75">
      <c r="A158" s="128"/>
    </row>
    <row r="159" ht="12.75">
      <c r="A159" s="128"/>
    </row>
    <row r="160" ht="12.75">
      <c r="A160" s="128"/>
    </row>
    <row r="161" ht="12.75">
      <c r="A161" s="128"/>
    </row>
    <row r="162" ht="12.75">
      <c r="A162" s="128"/>
    </row>
    <row r="163" ht="12.75">
      <c r="A163" s="128"/>
    </row>
    <row r="164" ht="12.75">
      <c r="A164" s="128"/>
    </row>
    <row r="165" ht="12.75">
      <c r="A165" s="128"/>
    </row>
    <row r="166" ht="12.75">
      <c r="A166" s="128"/>
    </row>
    <row r="167" ht="12.75">
      <c r="A167" s="128"/>
    </row>
    <row r="168" ht="12.75">
      <c r="A168" s="128"/>
    </row>
    <row r="169" ht="12.75">
      <c r="A169" s="128"/>
    </row>
    <row r="170" ht="12.75">
      <c r="A170" s="128"/>
    </row>
    <row r="171" ht="12.75">
      <c r="A171" s="128"/>
    </row>
    <row r="172" ht="12.75">
      <c r="A172" s="128"/>
    </row>
    <row r="173" ht="12.75">
      <c r="A173" s="128"/>
    </row>
    <row r="174" ht="12.75">
      <c r="A174" s="128"/>
    </row>
    <row r="175" ht="12.75">
      <c r="A175" s="128"/>
    </row>
    <row r="176" ht="12.75">
      <c r="A176" s="128"/>
    </row>
    <row r="177" ht="12.75">
      <c r="A177" s="128"/>
    </row>
    <row r="178" ht="12.75">
      <c r="A178" s="128"/>
    </row>
    <row r="179" ht="12.75">
      <c r="A179" s="128"/>
    </row>
    <row r="180" ht="12.75">
      <c r="A180" s="128"/>
    </row>
    <row r="181" ht="12.75">
      <c r="A181" s="128"/>
    </row>
    <row r="182" ht="12.75">
      <c r="A182" s="128"/>
    </row>
    <row r="183" ht="12.75">
      <c r="A183" s="128"/>
    </row>
    <row r="184" ht="12.75">
      <c r="A184" s="128"/>
    </row>
    <row r="185" ht="12.75">
      <c r="A185" s="128"/>
    </row>
    <row r="186" ht="12.75">
      <c r="A186" s="128"/>
    </row>
    <row r="187" ht="12.75">
      <c r="A187" s="128"/>
    </row>
    <row r="188" ht="12.75">
      <c r="A188" s="128"/>
    </row>
    <row r="189" ht="12.75">
      <c r="A189" s="128"/>
    </row>
    <row r="190" ht="12.75">
      <c r="A190" s="128"/>
    </row>
    <row r="191" ht="12.75">
      <c r="A191" s="128"/>
    </row>
    <row r="192" ht="12.75">
      <c r="A192" s="128"/>
    </row>
    <row r="193" ht="12.75">
      <c r="A193" s="128"/>
    </row>
    <row r="194" ht="12.75">
      <c r="A194" s="128"/>
    </row>
    <row r="195" ht="12.75">
      <c r="A195" s="128"/>
    </row>
    <row r="196" ht="12.75">
      <c r="A196" s="128"/>
    </row>
    <row r="197" ht="12.75">
      <c r="A197" s="128"/>
    </row>
    <row r="198" ht="12.75">
      <c r="A198" s="128"/>
    </row>
    <row r="199" ht="12.75">
      <c r="A199" s="128"/>
    </row>
    <row r="200" ht="12.75">
      <c r="A200" s="128"/>
    </row>
    <row r="201" ht="12.75">
      <c r="A201" s="128"/>
    </row>
    <row r="202" ht="12.75">
      <c r="A202" s="128"/>
    </row>
    <row r="203" ht="12.75">
      <c r="A203" s="128"/>
    </row>
    <row r="204" ht="12.75">
      <c r="A204" s="128"/>
    </row>
    <row r="205" ht="12.75">
      <c r="A205" s="128"/>
    </row>
    <row r="206" ht="12.75">
      <c r="A206" s="128"/>
    </row>
    <row r="207" ht="12.75">
      <c r="A207" s="128"/>
    </row>
    <row r="208" ht="12.75">
      <c r="A208" s="128"/>
    </row>
    <row r="209" ht="12.75">
      <c r="A209" s="128"/>
    </row>
    <row r="210" ht="12.75">
      <c r="A210" s="128"/>
    </row>
    <row r="211" ht="12.75">
      <c r="A211" s="128"/>
    </row>
    <row r="212" ht="12.75">
      <c r="A212" s="128"/>
    </row>
    <row r="213" ht="12.75">
      <c r="A213" s="128"/>
    </row>
    <row r="214" ht="12.75">
      <c r="A214" s="128"/>
    </row>
    <row r="215" ht="12.75">
      <c r="A215" s="128"/>
    </row>
    <row r="216" ht="12.75">
      <c r="A216" s="128"/>
    </row>
    <row r="217" ht="12.75">
      <c r="A217" s="128"/>
    </row>
    <row r="218" ht="12.75">
      <c r="A218" s="128"/>
    </row>
    <row r="219" ht="12.75">
      <c r="A219" s="128"/>
    </row>
    <row r="220" ht="12.75">
      <c r="A220" s="128"/>
    </row>
    <row r="221" ht="12.75">
      <c r="A221" s="128"/>
    </row>
    <row r="222" ht="12.75">
      <c r="A222" s="128"/>
    </row>
    <row r="223" ht="12.75">
      <c r="A223" s="128"/>
    </row>
    <row r="224" ht="12.75">
      <c r="A224" s="128"/>
    </row>
    <row r="225" ht="12.75">
      <c r="A225" s="128"/>
    </row>
    <row r="226" ht="12.75">
      <c r="A226" s="128"/>
    </row>
    <row r="227" ht="12.75">
      <c r="A227" s="128"/>
    </row>
    <row r="228" ht="12.75">
      <c r="A228" s="128"/>
    </row>
    <row r="229" ht="12.75">
      <c r="A229" s="128"/>
    </row>
    <row r="230" ht="12.75">
      <c r="A230" s="128"/>
    </row>
    <row r="231" ht="12.75">
      <c r="A231" s="128"/>
    </row>
    <row r="232" ht="12.75">
      <c r="A232" s="128"/>
    </row>
    <row r="233" ht="12.75">
      <c r="A233" s="128"/>
    </row>
    <row r="234" ht="12.75">
      <c r="A234" s="128"/>
    </row>
    <row r="235" ht="12.75">
      <c r="A235" s="128"/>
    </row>
    <row r="236" ht="12.75">
      <c r="A236" s="128"/>
    </row>
    <row r="237" ht="12.75">
      <c r="A237" s="128"/>
    </row>
    <row r="238" ht="12.75">
      <c r="A238" s="128"/>
    </row>
    <row r="239" ht="12.75">
      <c r="A239" s="128"/>
    </row>
    <row r="240" ht="12.75">
      <c r="A240" s="128"/>
    </row>
    <row r="241" ht="12.75">
      <c r="A241" s="128"/>
    </row>
    <row r="242" ht="12.75">
      <c r="A242" s="128"/>
    </row>
    <row r="243" ht="12.75">
      <c r="A243" s="128"/>
    </row>
  </sheetData>
  <mergeCells count="4">
    <mergeCell ref="A45:F45"/>
    <mergeCell ref="A3:F3"/>
    <mergeCell ref="A76:F76"/>
    <mergeCell ref="A103:F103"/>
  </mergeCells>
  <printOptions horizontalCentered="1" verticalCentered="1"/>
  <pageMargins left="0.7874015748031497" right="0.7874015748031497" top="0.77" bottom="0.33" header="0.25" footer="0.16"/>
  <pageSetup blackAndWhite="1" horizontalDpi="300" verticalDpi="300" orientation="portrait" paperSize="9" scale="77" r:id="rId1"/>
  <headerFooter alignWithMargins="0">
    <oddHeader>&amp;L&amp;"Times New Roman CE,Normál"Kaposvár Megyei Jogú Város 
Polgármesteri Hivatala&amp;C&amp;"Times New Roman CE,Normál"&amp;P/&amp;N
Bevételek és kiadások
pénzforgalmi mérlege
2005.12.31.&amp;R&amp;"Times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2006-02-03T12:38:35Z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