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 kimut Tám pály 06" sheetId="1" r:id="rId1"/>
  </sheets>
  <definedNames>
    <definedName name="_xlnm.Print_Titles" localSheetId="0">'2 kimut Tám pály 06'!$1:$4</definedName>
    <definedName name="_xlnm.Print_Area" localSheetId="0">'2 kimut Tám pály 06'!$A$1:$K$32</definedName>
  </definedNames>
  <calcPr fullCalcOnLoad="1"/>
</workbook>
</file>

<file path=xl/sharedStrings.xml><?xml version="1.0" encoding="utf-8"?>
<sst xmlns="http://schemas.openxmlformats.org/spreadsheetml/2006/main" count="87" uniqueCount="73">
  <si>
    <t>Kaposfüredi Ált.Iskola multifunkcionális terem építése</t>
  </si>
  <si>
    <t>2007. évi</t>
  </si>
  <si>
    <t>2006.08.31.</t>
  </si>
  <si>
    <t xml:space="preserve">Minta-lakótelep Béke-Füredi   </t>
  </si>
  <si>
    <t>2007.01.31.</t>
  </si>
  <si>
    <t>333eft maradv.</t>
  </si>
  <si>
    <t>2006.01.31.</t>
  </si>
  <si>
    <t>Útfelújítás TEUT tám</t>
  </si>
  <si>
    <t>EU KIOP támogatás</t>
  </si>
  <si>
    <t>BM támogatás</t>
  </si>
  <si>
    <t>5%-60%-a</t>
  </si>
  <si>
    <t>Vízminőség jav.program:ammóniament.törésponti klórozással</t>
  </si>
  <si>
    <t>2008: 252.232</t>
  </si>
  <si>
    <t>I-II. összesen</t>
  </si>
  <si>
    <t>89.791eft  diff.átszám.miatt</t>
  </si>
  <si>
    <t>2.835eft diff.átszám.</t>
  </si>
  <si>
    <t xml:space="preserve"> CÉDE ill. TEUT támogatás </t>
  </si>
  <si>
    <t>EU-HEFOP támogatás</t>
  </si>
  <si>
    <t>TISZK .Szakképzési Kp építési eng.terv és tender dok.</t>
  </si>
  <si>
    <t>92,43</t>
  </si>
  <si>
    <t>7,57% 60%-a</t>
  </si>
  <si>
    <r>
      <t>OLÉH támogatás:</t>
    </r>
    <r>
      <rPr>
        <b/>
        <i/>
        <sz val="10"/>
        <color indexed="12"/>
        <rFont val="Times New Roman"/>
        <family val="1"/>
      </rPr>
      <t xml:space="preserve">  </t>
    </r>
    <r>
      <rPr>
        <i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 xml:space="preserve"> Panelfelújítások 2006.           </t>
    </r>
  </si>
  <si>
    <r>
      <t xml:space="preserve">Címzett támogatás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Kinizsi Élip.SZKI áthely.volt Baross Koll. épületébe  </t>
    </r>
  </si>
  <si>
    <r>
      <t xml:space="preserve">Céltámogatások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Szennyvízcsat.hálózat ép.  2004-2006.</t>
    </r>
    <r>
      <rPr>
        <b/>
        <sz val="11"/>
        <color indexed="8"/>
        <rFont val="Times New Roman"/>
        <family val="1"/>
      </rPr>
      <t xml:space="preserve"> Kaposvár-Szentjakab</t>
    </r>
  </si>
  <si>
    <r>
      <t xml:space="preserve">KAC támogatás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Füredi II. környezetszennyezés felszámolása</t>
    </r>
  </si>
  <si>
    <r>
      <t xml:space="preserve">EU-HEFOP támogatás                                                                                                       </t>
    </r>
    <r>
      <rPr>
        <sz val="11"/>
        <color indexed="8"/>
        <rFont val="Times New Roman"/>
        <family val="1"/>
      </rPr>
      <t>TISZK .Szakképzési Kp építési eng.terv és tender dok.</t>
    </r>
  </si>
  <si>
    <r>
      <t xml:space="preserve">EU KIOP támogatás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Komplex építési hulladékgazdálkodási rendszer </t>
    </r>
  </si>
  <si>
    <t>A támogatás</t>
  </si>
  <si>
    <t>2005. évi</t>
  </si>
  <si>
    <t>2006. évi</t>
  </si>
  <si>
    <t>mértéke</t>
  </si>
  <si>
    <t>jóváhagyott</t>
  </si>
  <si>
    <t>rendelkezés-</t>
  </si>
  <si>
    <t>várható</t>
  </si>
  <si>
    <t>rendelke-</t>
  </si>
  <si>
    <t>tervezett</t>
  </si>
  <si>
    <t>felhasználá-</t>
  </si>
  <si>
    <t>%-ban</t>
  </si>
  <si>
    <t>illetve</t>
  </si>
  <si>
    <t>re álló</t>
  </si>
  <si>
    <t>felhasználás</t>
  </si>
  <si>
    <t>zésre</t>
  </si>
  <si>
    <t>sának</t>
  </si>
  <si>
    <t>pályázott</t>
  </si>
  <si>
    <t>álló</t>
  </si>
  <si>
    <t>határideje</t>
  </si>
  <si>
    <t>I. Folyamatban lévő támogatások</t>
  </si>
  <si>
    <t>Céltámogatások</t>
  </si>
  <si>
    <t>2007.12.31.</t>
  </si>
  <si>
    <t xml:space="preserve"> 2007.12.31.</t>
  </si>
  <si>
    <t>KAC támogatás</t>
  </si>
  <si>
    <t>Füredi II. környezetszennyezés felszámolása</t>
  </si>
  <si>
    <t>2006.</t>
  </si>
  <si>
    <t>I. Folyamatban lévő támogatások összesen</t>
  </si>
  <si>
    <t>II. Pályázott, még nem elbírált támogatások</t>
  </si>
  <si>
    <t xml:space="preserve">Címzett támogatás </t>
  </si>
  <si>
    <t>Eötvös L.Műszaki SzKI rekonsrtukció</t>
  </si>
  <si>
    <t xml:space="preserve">Csiky G. Színház </t>
  </si>
  <si>
    <t>Rippl-Rónai Közlekedési SzKI és Koll. rekonstrukció</t>
  </si>
  <si>
    <t>II. Pályázott, még nem elbírált tám. összesen</t>
  </si>
  <si>
    <t>CÉDE támogatás</t>
  </si>
  <si>
    <t>Kodály Z. Ált.Iskola homlokzat-felújítás</t>
  </si>
  <si>
    <t>Toponári Ált.Iskola homlokzat-felújítás</t>
  </si>
  <si>
    <t xml:space="preserve">Komplex építési hulladékgazdálkodási rendszer </t>
  </si>
  <si>
    <t>Tanétterem és tanszálloda</t>
  </si>
  <si>
    <t>Megjegyzés</t>
  </si>
  <si>
    <t>Címzett támogatás</t>
  </si>
  <si>
    <t>maradvány</t>
  </si>
  <si>
    <t>Megnevezés</t>
  </si>
  <si>
    <t>50.967eft maradv.áfa miatt</t>
  </si>
  <si>
    <t>tény</t>
  </si>
  <si>
    <t>247.524eft maradv.</t>
  </si>
  <si>
    <t>2006.06.30.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</si>
</sst>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32">
    <font>
      <sz val="10"/>
      <name val="Arial CE"/>
      <family val="0"/>
    </font>
    <font>
      <sz val="10"/>
      <name val="Times New Roman CE"/>
      <family val="0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4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0" borderId="1" xfId="0" applyFont="1" applyFill="1" applyBorder="1" applyAlignment="1">
      <alignment wrapText="1"/>
    </xf>
    <xf numFmtId="4" fontId="14" fillId="2" borderId="2" xfId="17" applyNumberFormat="1" applyFont="1" applyFill="1" applyBorder="1" applyAlignment="1">
      <alignment horizontal="center" vertical="center"/>
      <protection/>
    </xf>
    <xf numFmtId="49" fontId="14" fillId="2" borderId="3" xfId="17" applyNumberFormat="1" applyFont="1" applyFill="1" applyBorder="1" applyAlignment="1">
      <alignment horizontal="center" vertical="center"/>
      <protection/>
    </xf>
    <xf numFmtId="3" fontId="9" fillId="0" borderId="4" xfId="17" applyNumberFormat="1" applyFont="1" applyBorder="1" applyAlignment="1">
      <alignment horizontal="right"/>
      <protection/>
    </xf>
    <xf numFmtId="3" fontId="9" fillId="0" borderId="0" xfId="17" applyNumberFormat="1" applyFont="1" applyBorder="1">
      <alignment/>
      <protection/>
    </xf>
    <xf numFmtId="0" fontId="9" fillId="0" borderId="0" xfId="17" applyFont="1" applyBorder="1">
      <alignment/>
      <protection/>
    </xf>
    <xf numFmtId="4" fontId="14" fillId="2" borderId="5" xfId="17" applyNumberFormat="1" applyFont="1" applyFill="1" applyBorder="1" applyAlignment="1">
      <alignment horizontal="center" vertical="center"/>
      <protection/>
    </xf>
    <xf numFmtId="3" fontId="14" fillId="2" borderId="5" xfId="17" applyNumberFormat="1" applyFont="1" applyFill="1" applyBorder="1" applyAlignment="1">
      <alignment horizontal="center" vertical="center"/>
      <protection/>
    </xf>
    <xf numFmtId="49" fontId="14" fillId="2" borderId="6" xfId="17" applyNumberFormat="1" applyFont="1" applyFill="1" applyBorder="1" applyAlignment="1">
      <alignment horizontal="center" vertical="center"/>
      <protection/>
    </xf>
    <xf numFmtId="3" fontId="9" fillId="0" borderId="0" xfId="17" applyNumberFormat="1" applyFont="1" applyBorder="1" applyAlignment="1">
      <alignment horizontal="right" vertical="center"/>
      <protection/>
    </xf>
    <xf numFmtId="3" fontId="9" fillId="0" borderId="0" xfId="17" applyNumberFormat="1" applyFont="1" applyBorder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4" fontId="14" fillId="2" borderId="5" xfId="17" applyNumberFormat="1" applyFont="1" applyFill="1" applyBorder="1" applyAlignment="1">
      <alignment horizontal="center" vertical="top"/>
      <protection/>
    </xf>
    <xf numFmtId="3" fontId="14" fillId="2" borderId="5" xfId="17" applyNumberFormat="1" applyFont="1" applyFill="1" applyBorder="1" applyAlignment="1">
      <alignment horizontal="center" vertical="top"/>
      <protection/>
    </xf>
    <xf numFmtId="49" fontId="14" fillId="2" borderId="6" xfId="17" applyNumberFormat="1" applyFont="1" applyFill="1" applyBorder="1" applyAlignment="1">
      <alignment horizontal="center" vertical="top"/>
      <protection/>
    </xf>
    <xf numFmtId="49" fontId="14" fillId="2" borderId="7" xfId="17" applyNumberFormat="1" applyFont="1" applyFill="1" applyBorder="1" applyAlignment="1">
      <alignment horizontal="center" vertical="top"/>
      <protection/>
    </xf>
    <xf numFmtId="3" fontId="9" fillId="0" borderId="8" xfId="17" applyNumberFormat="1" applyFont="1" applyBorder="1" applyAlignment="1">
      <alignment horizontal="right"/>
      <protection/>
    </xf>
    <xf numFmtId="3" fontId="10" fillId="0" borderId="0" xfId="17" applyNumberFormat="1" applyFont="1" applyBorder="1" applyAlignment="1">
      <alignment horizontal="right"/>
      <protection/>
    </xf>
    <xf numFmtId="3" fontId="10" fillId="0" borderId="0" xfId="17" applyNumberFormat="1" applyFont="1" applyBorder="1">
      <alignment/>
      <protection/>
    </xf>
    <xf numFmtId="0" fontId="10" fillId="0" borderId="0" xfId="17" applyFont="1" applyBorder="1">
      <alignment/>
      <protection/>
    </xf>
    <xf numFmtId="49" fontId="10" fillId="0" borderId="6" xfId="17" applyNumberFormat="1" applyFont="1" applyBorder="1" applyAlignment="1">
      <alignment wrapText="1"/>
      <protection/>
    </xf>
    <xf numFmtId="4" fontId="6" fillId="0" borderId="5" xfId="17" applyNumberFormat="1" applyFont="1" applyBorder="1" applyAlignment="1">
      <alignment horizontal="center"/>
      <protection/>
    </xf>
    <xf numFmtId="3" fontId="6" fillId="0" borderId="5" xfId="17" applyNumberFormat="1" applyFont="1" applyBorder="1" applyAlignment="1">
      <alignment horizontal="right"/>
      <protection/>
    </xf>
    <xf numFmtId="3" fontId="25" fillId="0" borderId="5" xfId="17" applyNumberFormat="1" applyFont="1" applyBorder="1" applyAlignment="1">
      <alignment horizontal="right"/>
      <protection/>
    </xf>
    <xf numFmtId="3" fontId="7" fillId="0" borderId="5" xfId="17" applyNumberFormat="1" applyFont="1" applyBorder="1" applyAlignment="1">
      <alignment horizontal="right"/>
      <protection/>
    </xf>
    <xf numFmtId="49" fontId="9" fillId="0" borderId="6" xfId="17" applyNumberFormat="1" applyFont="1" applyBorder="1" applyAlignment="1">
      <alignment horizontal="center"/>
      <protection/>
    </xf>
    <xf numFmtId="0" fontId="26" fillId="0" borderId="0" xfId="17" applyFont="1" applyBorder="1" applyAlignment="1">
      <alignment vertical="center"/>
      <protection/>
    </xf>
    <xf numFmtId="3" fontId="4" fillId="0" borderId="0" xfId="17" applyNumberFormat="1" applyFont="1" applyBorder="1" applyAlignment="1">
      <alignment horizontal="right"/>
      <protection/>
    </xf>
    <xf numFmtId="3" fontId="4" fillId="0" borderId="0" xfId="17" applyNumberFormat="1" applyFont="1" applyBorder="1">
      <alignment/>
      <protection/>
    </xf>
    <xf numFmtId="0" fontId="4" fillId="0" borderId="0" xfId="17" applyFont="1" applyBorder="1">
      <alignment/>
      <protection/>
    </xf>
    <xf numFmtId="49" fontId="2" fillId="0" borderId="6" xfId="17" applyNumberFormat="1" applyFont="1" applyBorder="1" applyAlignment="1">
      <alignment wrapText="1"/>
      <protection/>
    </xf>
    <xf numFmtId="4" fontId="7" fillId="0" borderId="5" xfId="17" applyNumberFormat="1" applyFont="1" applyBorder="1" applyAlignment="1">
      <alignment horizontal="center"/>
      <protection/>
    </xf>
    <xf numFmtId="3" fontId="8" fillId="0" borderId="5" xfId="17" applyNumberFormat="1" applyFont="1" applyBorder="1" applyAlignment="1">
      <alignment horizontal="right"/>
      <protection/>
    </xf>
    <xf numFmtId="3" fontId="5" fillId="0" borderId="6" xfId="17" applyNumberFormat="1" applyFont="1" applyBorder="1" applyAlignment="1">
      <alignment horizontal="right"/>
      <protection/>
    </xf>
    <xf numFmtId="3" fontId="10" fillId="0" borderId="9" xfId="17" applyNumberFormat="1" applyFont="1" applyBorder="1" applyAlignment="1">
      <alignment horizontal="right"/>
      <protection/>
    </xf>
    <xf numFmtId="3" fontId="10" fillId="0" borderId="9" xfId="17" applyNumberFormat="1" applyFont="1" applyBorder="1">
      <alignment/>
      <protection/>
    </xf>
    <xf numFmtId="0" fontId="10" fillId="0" borderId="9" xfId="17" applyFont="1" applyBorder="1">
      <alignment/>
      <protection/>
    </xf>
    <xf numFmtId="0" fontId="10" fillId="2" borderId="0" xfId="17" applyFont="1" applyFill="1" applyBorder="1">
      <alignment/>
      <protection/>
    </xf>
    <xf numFmtId="0" fontId="10" fillId="2" borderId="5" xfId="17" applyFont="1" applyFill="1" applyBorder="1">
      <alignment/>
      <protection/>
    </xf>
    <xf numFmtId="0" fontId="4" fillId="2" borderId="5" xfId="17" applyFont="1" applyFill="1" applyBorder="1">
      <alignment/>
      <protection/>
    </xf>
    <xf numFmtId="0" fontId="9" fillId="2" borderId="6" xfId="17" applyFont="1" applyFill="1" applyBorder="1">
      <alignment/>
      <protection/>
    </xf>
    <xf numFmtId="3" fontId="10" fillId="2" borderId="0" xfId="17" applyNumberFormat="1" applyFont="1" applyFill="1" applyBorder="1" applyAlignment="1">
      <alignment horizontal="right"/>
      <protection/>
    </xf>
    <xf numFmtId="3" fontId="10" fillId="2" borderId="0" xfId="17" applyNumberFormat="1" applyFont="1" applyFill="1" applyBorder="1">
      <alignment/>
      <protection/>
    </xf>
    <xf numFmtId="49" fontId="27" fillId="0" borderId="6" xfId="17" applyNumberFormat="1" applyFont="1" applyBorder="1" applyAlignment="1">
      <alignment wrapText="1"/>
      <protection/>
    </xf>
    <xf numFmtId="3" fontId="28" fillId="0" borderId="5" xfId="17" applyNumberFormat="1" applyFont="1" applyBorder="1" applyAlignment="1">
      <alignment horizontal="right"/>
      <protection/>
    </xf>
    <xf numFmtId="3" fontId="29" fillId="0" borderId="5" xfId="17" applyNumberFormat="1" applyFont="1" applyBorder="1" applyAlignment="1">
      <alignment horizontal="right"/>
      <protection/>
    </xf>
    <xf numFmtId="3" fontId="27" fillId="0" borderId="6" xfId="17" applyNumberFormat="1" applyFont="1" applyBorder="1" applyAlignment="1">
      <alignment horizontal="right"/>
      <protection/>
    </xf>
    <xf numFmtId="0" fontId="9" fillId="2" borderId="0" xfId="17" applyFont="1" applyFill="1" applyBorder="1">
      <alignment/>
      <protection/>
    </xf>
    <xf numFmtId="0" fontId="9" fillId="2" borderId="5" xfId="17" applyFont="1" applyFill="1" applyBorder="1">
      <alignment/>
      <protection/>
    </xf>
    <xf numFmtId="0" fontId="15" fillId="2" borderId="5" xfId="17" applyFont="1" applyFill="1" applyBorder="1">
      <alignment/>
      <protection/>
    </xf>
    <xf numFmtId="3" fontId="9" fillId="2" borderId="0" xfId="17" applyNumberFormat="1" applyFont="1" applyFill="1" applyBorder="1" applyAlignment="1">
      <alignment horizontal="right"/>
      <protection/>
    </xf>
    <xf numFmtId="3" fontId="9" fillId="2" borderId="0" xfId="17" applyNumberFormat="1" applyFont="1" applyFill="1" applyBorder="1">
      <alignment/>
      <protection/>
    </xf>
    <xf numFmtId="49" fontId="9" fillId="2" borderId="0" xfId="17" applyNumberFormat="1" applyFont="1" applyFill="1" applyBorder="1">
      <alignment/>
      <protection/>
    </xf>
    <xf numFmtId="4" fontId="9" fillId="2" borderId="5" xfId="17" applyNumberFormat="1" applyFont="1" applyFill="1" applyBorder="1" applyAlignment="1">
      <alignment horizontal="center"/>
      <protection/>
    </xf>
    <xf numFmtId="3" fontId="9" fillId="2" borderId="5" xfId="17" applyNumberFormat="1" applyFont="1" applyFill="1" applyBorder="1">
      <alignment/>
      <protection/>
    </xf>
    <xf numFmtId="3" fontId="15" fillId="2" borderId="5" xfId="17" applyNumberFormat="1" applyFont="1" applyFill="1" applyBorder="1">
      <alignment/>
      <protection/>
    </xf>
    <xf numFmtId="49" fontId="9" fillId="2" borderId="6" xfId="17" applyNumberFormat="1" applyFont="1" applyFill="1" applyBorder="1" applyAlignment="1">
      <alignment horizontal="center"/>
      <protection/>
    </xf>
    <xf numFmtId="49" fontId="9" fillId="0" borderId="0" xfId="17" applyNumberFormat="1" applyFont="1" applyBorder="1">
      <alignment/>
      <protection/>
    </xf>
    <xf numFmtId="4" fontId="9" fillId="0" borderId="5" xfId="17" applyNumberFormat="1" applyFont="1" applyBorder="1" applyAlignment="1">
      <alignment horizontal="center"/>
      <protection/>
    </xf>
    <xf numFmtId="3" fontId="9" fillId="0" borderId="5" xfId="17" applyNumberFormat="1" applyFont="1" applyBorder="1">
      <alignment/>
      <protection/>
    </xf>
    <xf numFmtId="3" fontId="15" fillId="0" borderId="5" xfId="17" applyNumberFormat="1" applyFont="1" applyBorder="1">
      <alignment/>
      <protection/>
    </xf>
    <xf numFmtId="3" fontId="9" fillId="0" borderId="0" xfId="17" applyNumberFormat="1" applyFont="1" applyBorder="1" applyAlignment="1">
      <alignment horizontal="right"/>
      <protection/>
    </xf>
    <xf numFmtId="4" fontId="14" fillId="2" borderId="10" xfId="17" applyNumberFormat="1" applyFont="1" applyFill="1" applyBorder="1" applyAlignment="1">
      <alignment horizontal="center" vertical="top"/>
      <protection/>
    </xf>
    <xf numFmtId="3" fontId="22" fillId="2" borderId="10" xfId="17" applyNumberFormat="1" applyFont="1" applyFill="1" applyBorder="1" applyAlignment="1">
      <alignment horizontal="center" vertical="top"/>
      <protection/>
    </xf>
    <xf numFmtId="3" fontId="14" fillId="2" borderId="10" xfId="17" applyNumberFormat="1" applyFont="1" applyFill="1" applyBorder="1" applyAlignment="1">
      <alignment horizontal="center" vertical="top"/>
      <protection/>
    </xf>
    <xf numFmtId="3" fontId="21" fillId="2" borderId="10" xfId="17" applyNumberFormat="1" applyFont="1" applyFill="1" applyBorder="1" applyAlignment="1">
      <alignment horizontal="center" vertical="top"/>
      <protection/>
    </xf>
    <xf numFmtId="3" fontId="20" fillId="2" borderId="10" xfId="17" applyNumberFormat="1" applyFont="1" applyFill="1" applyBorder="1" applyAlignment="1">
      <alignment horizontal="center" vertical="top"/>
      <protection/>
    </xf>
    <xf numFmtId="3" fontId="13" fillId="2" borderId="2" xfId="17" applyNumberFormat="1" applyFont="1" applyFill="1" applyBorder="1" applyAlignment="1">
      <alignment horizontal="center" vertical="center"/>
      <protection/>
    </xf>
    <xf numFmtId="49" fontId="13" fillId="0" borderId="11" xfId="17" applyNumberFormat="1" applyFont="1" applyBorder="1">
      <alignment/>
      <protection/>
    </xf>
    <xf numFmtId="4" fontId="23" fillId="0" borderId="12" xfId="17" applyNumberFormat="1" applyFont="1" applyBorder="1" applyAlignment="1">
      <alignment horizontal="center"/>
      <protection/>
    </xf>
    <xf numFmtId="3" fontId="12" fillId="0" borderId="12" xfId="17" applyNumberFormat="1" applyFont="1" applyBorder="1" applyAlignment="1">
      <alignment horizontal="right"/>
      <protection/>
    </xf>
    <xf numFmtId="3" fontId="24" fillId="0" borderId="12" xfId="17" applyNumberFormat="1" applyFont="1" applyBorder="1" applyAlignment="1">
      <alignment horizontal="right"/>
      <protection/>
    </xf>
    <xf numFmtId="3" fontId="19" fillId="0" borderId="12" xfId="17" applyNumberFormat="1" applyFont="1" applyBorder="1" applyAlignment="1">
      <alignment horizontal="right"/>
      <protection/>
    </xf>
    <xf numFmtId="49" fontId="9" fillId="0" borderId="13" xfId="17" applyNumberFormat="1" applyFont="1" applyBorder="1" applyAlignment="1">
      <alignment horizontal="center"/>
      <protection/>
    </xf>
    <xf numFmtId="49" fontId="19" fillId="0" borderId="1" xfId="17" applyNumberFormat="1" applyFont="1" applyBorder="1">
      <alignment/>
      <protection/>
    </xf>
    <xf numFmtId="4" fontId="12" fillId="0" borderId="14" xfId="17" applyNumberFormat="1" applyFont="1" applyBorder="1" applyAlignment="1">
      <alignment horizontal="center"/>
      <protection/>
    </xf>
    <xf numFmtId="3" fontId="6" fillId="0" borderId="14" xfId="17" applyNumberFormat="1" applyFont="1" applyBorder="1" applyAlignment="1">
      <alignment horizontal="right"/>
      <protection/>
    </xf>
    <xf numFmtId="3" fontId="25" fillId="0" borderId="14" xfId="17" applyNumberFormat="1" applyFont="1" applyBorder="1" applyAlignment="1">
      <alignment horizontal="right"/>
      <protection/>
    </xf>
    <xf numFmtId="3" fontId="7" fillId="0" borderId="14" xfId="17" applyNumberFormat="1" applyFont="1" applyBorder="1" applyAlignment="1">
      <alignment horizontal="right"/>
      <protection/>
    </xf>
    <xf numFmtId="49" fontId="9" fillId="0" borderId="15" xfId="17" applyNumberFormat="1" applyFont="1" applyBorder="1" applyAlignment="1">
      <alignment horizontal="center"/>
      <protection/>
    </xf>
    <xf numFmtId="4" fontId="6" fillId="0" borderId="14" xfId="17" applyNumberFormat="1" applyFont="1" applyBorder="1" applyAlignment="1">
      <alignment horizontal="center"/>
      <protection/>
    </xf>
    <xf numFmtId="3" fontId="6" fillId="0" borderId="14" xfId="17" applyNumberFormat="1" applyFont="1" applyBorder="1" applyAlignment="1">
      <alignment horizontal="center" wrapText="1"/>
      <protection/>
    </xf>
    <xf numFmtId="0" fontId="19" fillId="0" borderId="1" xfId="17" applyFont="1" applyBorder="1">
      <alignment/>
      <protection/>
    </xf>
    <xf numFmtId="0" fontId="6" fillId="0" borderId="1" xfId="17" applyFont="1" applyBorder="1" applyAlignment="1">
      <alignment wrapText="1"/>
      <protection/>
    </xf>
    <xf numFmtId="169" fontId="6" fillId="0" borderId="14" xfId="17" applyNumberFormat="1" applyFont="1" applyBorder="1" applyAlignment="1">
      <alignment horizontal="center"/>
      <protection/>
    </xf>
    <xf numFmtId="3" fontId="19" fillId="0" borderId="14" xfId="17" applyNumberFormat="1" applyFont="1" applyBorder="1" applyAlignment="1">
      <alignment horizontal="right"/>
      <protection/>
    </xf>
    <xf numFmtId="3" fontId="6" fillId="0" borderId="16" xfId="17" applyNumberFormat="1" applyFont="1" applyBorder="1" applyAlignment="1">
      <alignment horizontal="right"/>
      <protection/>
    </xf>
    <xf numFmtId="49" fontId="13" fillId="0" borderId="17" xfId="17" applyNumberFormat="1" applyFont="1" applyBorder="1" applyAlignment="1">
      <alignment vertical="center"/>
      <protection/>
    </xf>
    <xf numFmtId="4" fontId="13" fillId="0" borderId="18" xfId="17" applyNumberFormat="1" applyFont="1" applyBorder="1" applyAlignment="1">
      <alignment horizontal="center" vertical="center"/>
      <protection/>
    </xf>
    <xf numFmtId="3" fontId="13" fillId="0" borderId="18" xfId="17" applyNumberFormat="1" applyFont="1" applyBorder="1" applyAlignment="1">
      <alignment horizontal="right" vertical="center"/>
      <protection/>
    </xf>
    <xf numFmtId="3" fontId="13" fillId="0" borderId="19" xfId="17" applyNumberFormat="1" applyFont="1" applyBorder="1" applyAlignment="1">
      <alignment horizontal="right" vertical="center"/>
      <protection/>
    </xf>
    <xf numFmtId="3" fontId="13" fillId="0" borderId="20" xfId="17" applyNumberFormat="1" applyFont="1" applyBorder="1" applyAlignment="1">
      <alignment horizontal="right" vertical="center"/>
      <protection/>
    </xf>
    <xf numFmtId="3" fontId="13" fillId="0" borderId="21" xfId="17" applyNumberFormat="1" applyFont="1" applyBorder="1" applyAlignment="1">
      <alignment horizontal="right" vertical="center"/>
      <protection/>
    </xf>
    <xf numFmtId="0" fontId="18" fillId="0" borderId="0" xfId="17" applyFont="1" applyBorder="1" applyAlignment="1">
      <alignment vertical="center"/>
      <protection/>
    </xf>
    <xf numFmtId="0" fontId="18" fillId="0" borderId="9" xfId="17" applyFont="1" applyBorder="1" applyAlignment="1">
      <alignment vertical="center"/>
      <protection/>
    </xf>
    <xf numFmtId="4" fontId="6" fillId="0" borderId="12" xfId="17" applyNumberFormat="1" applyFont="1" applyBorder="1" applyAlignment="1">
      <alignment horizontal="center"/>
      <protection/>
    </xf>
    <xf numFmtId="3" fontId="6" fillId="0" borderId="12" xfId="17" applyNumberFormat="1" applyFont="1" applyBorder="1">
      <alignment/>
      <protection/>
    </xf>
    <xf numFmtId="3" fontId="25" fillId="0" borderId="12" xfId="17" applyNumberFormat="1" applyFont="1" applyBorder="1">
      <alignment/>
      <protection/>
    </xf>
    <xf numFmtId="3" fontId="6" fillId="0" borderId="12" xfId="17" applyNumberFormat="1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center"/>
      <protection/>
    </xf>
    <xf numFmtId="3" fontId="6" fillId="0" borderId="13" xfId="17" applyNumberFormat="1" applyFont="1" applyBorder="1">
      <alignment/>
      <protection/>
    </xf>
    <xf numFmtId="49" fontId="2" fillId="0" borderId="1" xfId="17" applyNumberFormat="1" applyFont="1" applyBorder="1" applyAlignment="1">
      <alignment wrapText="1"/>
      <protection/>
    </xf>
    <xf numFmtId="4" fontId="7" fillId="0" borderId="14" xfId="17" applyNumberFormat="1" applyFont="1" applyBorder="1" applyAlignment="1">
      <alignment horizontal="center"/>
      <protection/>
    </xf>
    <xf numFmtId="3" fontId="8" fillId="0" borderId="14" xfId="17" applyNumberFormat="1" applyFont="1" applyBorder="1" applyAlignment="1">
      <alignment horizontal="right"/>
      <protection/>
    </xf>
    <xf numFmtId="3" fontId="5" fillId="0" borderId="15" xfId="17" applyNumberFormat="1" applyFont="1" applyBorder="1" applyAlignment="1">
      <alignment horizontal="right"/>
      <protection/>
    </xf>
    <xf numFmtId="3" fontId="6" fillId="0" borderId="15" xfId="17" applyNumberFormat="1" applyFont="1" applyBorder="1" applyAlignment="1">
      <alignment horizontal="center" wrapText="1"/>
      <protection/>
    </xf>
    <xf numFmtId="4" fontId="12" fillId="0" borderId="18" xfId="17" applyNumberFormat="1" applyFont="1" applyBorder="1" applyAlignment="1">
      <alignment horizontal="center"/>
      <protection/>
    </xf>
    <xf numFmtId="3" fontId="12" fillId="0" borderId="19" xfId="17" applyNumberFormat="1" applyFont="1" applyBorder="1" applyAlignment="1">
      <alignment horizontal="right"/>
      <protection/>
    </xf>
    <xf numFmtId="49" fontId="6" fillId="0" borderId="1" xfId="17" applyNumberFormat="1" applyFont="1" applyBorder="1">
      <alignment/>
      <protection/>
    </xf>
    <xf numFmtId="3" fontId="11" fillId="0" borderId="14" xfId="17" applyNumberFormat="1" applyFont="1" applyBorder="1" applyAlignment="1">
      <alignment horizontal="right"/>
      <protection/>
    </xf>
    <xf numFmtId="3" fontId="30" fillId="0" borderId="14" xfId="17" applyNumberFormat="1" applyFont="1" applyBorder="1" applyAlignment="1">
      <alignment horizontal="right"/>
      <protection/>
    </xf>
    <xf numFmtId="3" fontId="31" fillId="2" borderId="5" xfId="17" applyNumberFormat="1" applyFont="1" applyFill="1" applyBorder="1" applyAlignment="1">
      <alignment horizontal="center" vertical="center"/>
      <protection/>
    </xf>
    <xf numFmtId="49" fontId="31" fillId="0" borderId="15" xfId="17" applyNumberFormat="1" applyFont="1" applyBorder="1" applyAlignment="1">
      <alignment horizontal="center"/>
      <protection/>
    </xf>
    <xf numFmtId="3" fontId="16" fillId="0" borderId="18" xfId="17" applyNumberFormat="1" applyFont="1" applyBorder="1" applyAlignment="1">
      <alignment horizontal="right" vertical="center"/>
      <protection/>
    </xf>
    <xf numFmtId="3" fontId="31" fillId="2" borderId="5" xfId="17" applyNumberFormat="1" applyFont="1" applyFill="1" applyBorder="1" applyAlignment="1">
      <alignment horizontal="center" vertical="top"/>
      <protection/>
    </xf>
    <xf numFmtId="3" fontId="23" fillId="0" borderId="14" xfId="17" applyNumberFormat="1" applyFont="1" applyBorder="1" applyAlignment="1">
      <alignment horizontal="right"/>
      <protection/>
    </xf>
    <xf numFmtId="3" fontId="10" fillId="0" borderId="14" xfId="17" applyNumberFormat="1" applyFont="1" applyBorder="1" applyAlignment="1">
      <alignment horizontal="center" wrapText="1"/>
      <protection/>
    </xf>
    <xf numFmtId="4" fontId="9" fillId="0" borderId="14" xfId="17" applyNumberFormat="1" applyFont="1" applyBorder="1" applyAlignment="1">
      <alignment horizontal="center"/>
      <protection/>
    </xf>
    <xf numFmtId="4" fontId="9" fillId="0" borderId="16" xfId="17" applyNumberFormat="1" applyFont="1" applyBorder="1" applyAlignment="1">
      <alignment horizontal="center"/>
      <protection/>
    </xf>
    <xf numFmtId="49" fontId="19" fillId="0" borderId="1" xfId="17" applyNumberFormat="1" applyFont="1" applyBorder="1" applyAlignment="1">
      <alignment wrapText="1"/>
      <protection/>
    </xf>
    <xf numFmtId="0" fontId="19" fillId="0" borderId="1" xfId="17" applyFont="1" applyBorder="1" applyAlignment="1">
      <alignment wrapText="1"/>
      <protection/>
    </xf>
    <xf numFmtId="3" fontId="12" fillId="0" borderId="12" xfId="17" applyNumberFormat="1" applyFont="1" applyBorder="1" applyAlignment="1">
      <alignment horizontal="center"/>
      <protection/>
    </xf>
    <xf numFmtId="3" fontId="6" fillId="0" borderId="14" xfId="17" applyNumberFormat="1" applyFont="1" applyBorder="1" applyAlignment="1">
      <alignment horizontal="center"/>
      <protection/>
    </xf>
    <xf numFmtId="0" fontId="10" fillId="2" borderId="5" xfId="17" applyFont="1" applyFill="1" applyBorder="1" applyAlignment="1">
      <alignment horizontal="center"/>
      <protection/>
    </xf>
    <xf numFmtId="3" fontId="8" fillId="0" borderId="5" xfId="17" applyNumberFormat="1" applyFont="1" applyBorder="1" applyAlignment="1">
      <alignment horizontal="center"/>
      <protection/>
    </xf>
    <xf numFmtId="3" fontId="28" fillId="0" borderId="5" xfId="17" applyNumberFormat="1" applyFont="1" applyBorder="1" applyAlignment="1">
      <alignment horizontal="center"/>
      <protection/>
    </xf>
    <xf numFmtId="0" fontId="9" fillId="2" borderId="5" xfId="17" applyFont="1" applyFill="1" applyBorder="1" applyAlignment="1">
      <alignment horizontal="center"/>
      <protection/>
    </xf>
    <xf numFmtId="3" fontId="9" fillId="2" borderId="5" xfId="17" applyNumberFormat="1" applyFont="1" applyFill="1" applyBorder="1" applyAlignment="1">
      <alignment horizontal="center"/>
      <protection/>
    </xf>
    <xf numFmtId="3" fontId="9" fillId="0" borderId="5" xfId="17" applyNumberFormat="1" applyFont="1" applyBorder="1" applyAlignment="1">
      <alignment horizontal="center"/>
      <protection/>
    </xf>
    <xf numFmtId="3" fontId="12" fillId="0" borderId="14" xfId="17" applyNumberFormat="1" applyFont="1" applyBorder="1" applyAlignment="1">
      <alignment horizontal="right" wrapText="1"/>
      <protection/>
    </xf>
    <xf numFmtId="3" fontId="12" fillId="0" borderId="14" xfId="17" applyNumberFormat="1" applyFont="1" applyBorder="1" applyAlignment="1">
      <alignment horizontal="right"/>
      <protection/>
    </xf>
    <xf numFmtId="3" fontId="6" fillId="0" borderId="12" xfId="17" applyNumberFormat="1" applyFont="1" applyBorder="1" applyAlignment="1">
      <alignment horizontal="right"/>
      <protection/>
    </xf>
    <xf numFmtId="49" fontId="17" fillId="0" borderId="3" xfId="17" applyNumberFormat="1" applyFont="1" applyBorder="1" applyAlignment="1">
      <alignment horizontal="center" vertical="center" wrapText="1"/>
      <protection/>
    </xf>
    <xf numFmtId="49" fontId="17" fillId="0" borderId="6" xfId="17" applyNumberFormat="1" applyFont="1" applyBorder="1" applyAlignment="1">
      <alignment horizontal="center" vertical="center" wrapText="1"/>
      <protection/>
    </xf>
    <xf numFmtId="49" fontId="17" fillId="0" borderId="7" xfId="17" applyNumberFormat="1" applyFont="1" applyBorder="1" applyAlignment="1">
      <alignment horizontal="center" vertical="center" wrapText="1"/>
      <protection/>
    </xf>
    <xf numFmtId="3" fontId="14" fillId="0" borderId="0" xfId="17" applyNumberFormat="1" applyFont="1" applyBorder="1" applyAlignment="1">
      <alignment horizontal="center"/>
      <protection/>
    </xf>
    <xf numFmtId="3" fontId="16" fillId="2" borderId="22" xfId="17" applyNumberFormat="1" applyFont="1" applyFill="1" applyBorder="1" applyAlignment="1">
      <alignment horizontal="center" vertical="center"/>
      <protection/>
    </xf>
    <xf numFmtId="3" fontId="16" fillId="2" borderId="23" xfId="17" applyNumberFormat="1" applyFont="1" applyFill="1" applyBorder="1" applyAlignment="1">
      <alignment horizontal="center" vertical="center"/>
      <protection/>
    </xf>
    <xf numFmtId="3" fontId="16" fillId="2" borderId="20" xfId="17" applyNumberFormat="1" applyFont="1" applyFill="1" applyBorder="1" applyAlignment="1">
      <alignment horizontal="center" vertical="center"/>
      <protection/>
    </xf>
    <xf numFmtId="3" fontId="10" fillId="0" borderId="15" xfId="17" applyNumberFormat="1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Normál_koncepció2002_2003 tám_pály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DA83"/>
  <sheetViews>
    <sheetView tabSelected="1" workbookViewId="0" topLeftCell="A13">
      <selection activeCell="A24" sqref="A24"/>
    </sheetView>
  </sheetViews>
  <sheetFormatPr defaultColWidth="9.00390625" defaultRowHeight="12.75" outlineLevelRow="1" outlineLevelCol="1"/>
  <cols>
    <col min="1" max="1" width="60.75390625" style="58" customWidth="1"/>
    <col min="2" max="2" width="10.75390625" style="59" customWidth="1"/>
    <col min="3" max="3" width="10.875" style="60" customWidth="1"/>
    <col min="4" max="4" width="10.375" style="60" customWidth="1"/>
    <col min="5" max="5" width="10.875" style="60" customWidth="1"/>
    <col min="6" max="6" width="10.375" style="60" customWidth="1"/>
    <col min="7" max="7" width="10.75390625" style="60" customWidth="1"/>
    <col min="8" max="8" width="10.125" style="60" customWidth="1"/>
    <col min="9" max="9" width="11.625" style="61" customWidth="1"/>
    <col min="10" max="10" width="16.625" style="129" customWidth="1"/>
    <col min="11" max="11" width="11.375" style="26" customWidth="1"/>
    <col min="12" max="12" width="10.125" style="62" hidden="1" customWidth="1" outlineLevel="1"/>
    <col min="13" max="13" width="10.75390625" style="5" hidden="1" customWidth="1" outlineLevel="1"/>
    <col min="14" max="14" width="12.625" style="6" hidden="1" customWidth="1" collapsed="1"/>
    <col min="15" max="15" width="12.75390625" style="6" hidden="1" customWidth="1" collapsed="1"/>
    <col min="16" max="16" width="8.00390625" style="6" hidden="1" customWidth="1"/>
    <col min="17" max="16384" width="8.00390625" style="6" customWidth="1"/>
  </cols>
  <sheetData>
    <row r="1" spans="1:12" ht="23.25" customHeight="1">
      <c r="A1" s="133" t="s">
        <v>68</v>
      </c>
      <c r="B1" s="2" t="s">
        <v>27</v>
      </c>
      <c r="C1" s="137" t="s">
        <v>28</v>
      </c>
      <c r="D1" s="138"/>
      <c r="E1" s="138"/>
      <c r="F1" s="139"/>
      <c r="G1" s="137" t="s">
        <v>29</v>
      </c>
      <c r="H1" s="138"/>
      <c r="I1" s="139"/>
      <c r="J1" s="68" t="s">
        <v>1</v>
      </c>
      <c r="K1" s="3" t="s">
        <v>27</v>
      </c>
      <c r="L1" s="4"/>
    </row>
    <row r="2" spans="1:13" s="12" customFormat="1" ht="15.75" customHeight="1">
      <c r="A2" s="134"/>
      <c r="B2" s="7" t="s">
        <v>30</v>
      </c>
      <c r="C2" s="8" t="s">
        <v>31</v>
      </c>
      <c r="D2" s="8" t="s">
        <v>32</v>
      </c>
      <c r="E2" s="112" t="s">
        <v>70</v>
      </c>
      <c r="F2" s="8" t="s">
        <v>33</v>
      </c>
      <c r="G2" s="8" t="s">
        <v>31</v>
      </c>
      <c r="H2" s="8" t="s">
        <v>34</v>
      </c>
      <c r="I2" s="112" t="s">
        <v>35</v>
      </c>
      <c r="J2" s="8" t="s">
        <v>31</v>
      </c>
      <c r="K2" s="9" t="s">
        <v>36</v>
      </c>
      <c r="L2" s="10"/>
      <c r="M2" s="11"/>
    </row>
    <row r="3" spans="1:13" ht="12">
      <c r="A3" s="134"/>
      <c r="B3" s="13" t="s">
        <v>37</v>
      </c>
      <c r="C3" s="14" t="s">
        <v>38</v>
      </c>
      <c r="D3" s="14" t="s">
        <v>39</v>
      </c>
      <c r="E3" s="115" t="s">
        <v>40</v>
      </c>
      <c r="F3" s="14" t="s">
        <v>67</v>
      </c>
      <c r="G3" s="14" t="s">
        <v>38</v>
      </c>
      <c r="H3" s="14" t="s">
        <v>41</v>
      </c>
      <c r="I3" s="115" t="s">
        <v>40</v>
      </c>
      <c r="J3" s="14" t="s">
        <v>38</v>
      </c>
      <c r="K3" s="15" t="s">
        <v>42</v>
      </c>
      <c r="L3" s="136" t="s">
        <v>65</v>
      </c>
      <c r="M3" s="136"/>
    </row>
    <row r="4" spans="1:12" ht="12">
      <c r="A4" s="135"/>
      <c r="B4" s="63"/>
      <c r="C4" s="64" t="s">
        <v>43</v>
      </c>
      <c r="D4" s="65"/>
      <c r="E4" s="66"/>
      <c r="F4" s="65"/>
      <c r="G4" s="64" t="s">
        <v>43</v>
      </c>
      <c r="H4" s="65" t="s">
        <v>44</v>
      </c>
      <c r="I4" s="67"/>
      <c r="J4" s="64" t="s">
        <v>43</v>
      </c>
      <c r="K4" s="16" t="s">
        <v>45</v>
      </c>
      <c r="L4" s="17"/>
    </row>
    <row r="5" spans="1:13" s="20" customFormat="1" ht="24" customHeight="1">
      <c r="A5" s="69" t="s">
        <v>46</v>
      </c>
      <c r="B5" s="70"/>
      <c r="C5" s="71"/>
      <c r="D5" s="71"/>
      <c r="E5" s="72"/>
      <c r="F5" s="71"/>
      <c r="G5" s="71"/>
      <c r="H5" s="71"/>
      <c r="I5" s="73"/>
      <c r="J5" s="122"/>
      <c r="K5" s="74"/>
      <c r="L5" s="18"/>
      <c r="M5" s="19"/>
    </row>
    <row r="6" spans="1:13" s="20" customFormat="1" ht="24" customHeight="1" hidden="1" outlineLevel="1">
      <c r="A6" s="75" t="s">
        <v>47</v>
      </c>
      <c r="B6" s="76"/>
      <c r="C6" s="77"/>
      <c r="D6" s="77"/>
      <c r="E6" s="78"/>
      <c r="F6" s="77"/>
      <c r="G6" s="77"/>
      <c r="H6" s="77"/>
      <c r="I6" s="79"/>
      <c r="J6" s="123"/>
      <c r="K6" s="80"/>
      <c r="L6" s="18"/>
      <c r="M6" s="19"/>
    </row>
    <row r="7" spans="1:15" s="20" customFormat="1" ht="29.25" customHeight="1" collapsed="1">
      <c r="A7" s="120" t="s">
        <v>23</v>
      </c>
      <c r="B7" s="81">
        <v>40</v>
      </c>
      <c r="C7" s="77">
        <f>60191+70222</f>
        <v>130413</v>
      </c>
      <c r="D7" s="77">
        <f>+C7</f>
        <v>130413</v>
      </c>
      <c r="E7" s="110">
        <v>72960</v>
      </c>
      <c r="F7" s="77">
        <f>+D7-E7</f>
        <v>57453</v>
      </c>
      <c r="G7" s="77">
        <v>70222</v>
      </c>
      <c r="H7" s="77">
        <f>+F7+G7</f>
        <v>127675</v>
      </c>
      <c r="I7" s="110">
        <v>78845</v>
      </c>
      <c r="J7" s="130">
        <f>+H7-I7</f>
        <v>48830</v>
      </c>
      <c r="K7" s="80" t="s">
        <v>48</v>
      </c>
      <c r="L7" s="18"/>
      <c r="M7" s="19"/>
      <c r="O7" s="24">
        <f>72240+720</f>
        <v>72960</v>
      </c>
    </row>
    <row r="8" spans="1:13" s="20" customFormat="1" ht="17.25" customHeight="1" hidden="1" outlineLevel="1">
      <c r="A8" s="83" t="s">
        <v>66</v>
      </c>
      <c r="B8" s="76"/>
      <c r="C8" s="77"/>
      <c r="D8" s="77"/>
      <c r="E8" s="78"/>
      <c r="F8" s="77"/>
      <c r="G8" s="77"/>
      <c r="H8" s="77"/>
      <c r="I8" s="79"/>
      <c r="J8" s="123"/>
      <c r="K8" s="80"/>
      <c r="L8" s="18"/>
      <c r="M8" s="19"/>
    </row>
    <row r="9" spans="1:13" s="20" customFormat="1" ht="36.75" customHeight="1" collapsed="1">
      <c r="A9" s="121" t="s">
        <v>22</v>
      </c>
      <c r="B9" s="85">
        <v>92.725</v>
      </c>
      <c r="C9" s="77">
        <f>82500-1969+898750</f>
        <v>979281</v>
      </c>
      <c r="D9" s="77">
        <f>+C9</f>
        <v>979281</v>
      </c>
      <c r="E9" s="110">
        <v>609573</v>
      </c>
      <c r="F9" s="77">
        <f>+D9-E9</f>
        <v>369708</v>
      </c>
      <c r="G9" s="77">
        <v>930650</v>
      </c>
      <c r="H9" s="77">
        <f>+F9+G9</f>
        <v>1300358</v>
      </c>
      <c r="I9" s="111">
        <v>1249391</v>
      </c>
      <c r="J9" s="117" t="s">
        <v>69</v>
      </c>
      <c r="K9" s="80" t="s">
        <v>49</v>
      </c>
      <c r="L9" s="18">
        <v>61600</v>
      </c>
      <c r="M9" s="19"/>
    </row>
    <row r="10" spans="1:13" s="20" customFormat="1" ht="29.25" customHeight="1">
      <c r="A10" s="84" t="s">
        <v>64</v>
      </c>
      <c r="B10" s="81">
        <v>97.38</v>
      </c>
      <c r="C10" s="77">
        <v>0</v>
      </c>
      <c r="D10" s="77">
        <f>60000-15146+951523-82289+177881-760700</f>
        <v>331269</v>
      </c>
      <c r="E10" s="110">
        <v>65745</v>
      </c>
      <c r="F10" s="77">
        <f>+D10-E10</f>
        <v>265524</v>
      </c>
      <c r="G10" s="77">
        <v>0</v>
      </c>
      <c r="H10" s="77">
        <f>+F10+G10</f>
        <v>265524</v>
      </c>
      <c r="I10" s="111">
        <v>18000</v>
      </c>
      <c r="J10" s="117" t="s">
        <v>71</v>
      </c>
      <c r="K10" s="113" t="s">
        <v>72</v>
      </c>
      <c r="L10" s="18"/>
      <c r="M10" s="19"/>
    </row>
    <row r="11" spans="1:13" s="20" customFormat="1" ht="21" customHeight="1">
      <c r="A11" s="75" t="s">
        <v>16</v>
      </c>
      <c r="B11" s="81"/>
      <c r="C11" s="77"/>
      <c r="D11" s="77"/>
      <c r="E11" s="110"/>
      <c r="F11" s="77"/>
      <c r="G11" s="77"/>
      <c r="H11" s="77"/>
      <c r="I11" s="86"/>
      <c r="J11" s="123"/>
      <c r="K11" s="80"/>
      <c r="L11" s="18"/>
      <c r="M11" s="19"/>
    </row>
    <row r="12" spans="1:13" s="20" customFormat="1" ht="18.75" customHeight="1">
      <c r="A12" s="1" t="s">
        <v>0</v>
      </c>
      <c r="B12" s="81">
        <v>70</v>
      </c>
      <c r="C12" s="77">
        <f>13152+11247+1</f>
        <v>24400</v>
      </c>
      <c r="D12" s="77">
        <f aca="true" t="shared" si="0" ref="D12:E15">+C12</f>
        <v>24400</v>
      </c>
      <c r="E12" s="110">
        <f t="shared" si="0"/>
        <v>24400</v>
      </c>
      <c r="F12" s="77">
        <f>+D12-E12</f>
        <v>0</v>
      </c>
      <c r="G12" s="77">
        <v>5600</v>
      </c>
      <c r="H12" s="77">
        <f>+F12+G12</f>
        <v>5600</v>
      </c>
      <c r="I12" s="111">
        <f>+H12</f>
        <v>5600</v>
      </c>
      <c r="J12" s="123">
        <v>0</v>
      </c>
      <c r="K12" s="80" t="s">
        <v>2</v>
      </c>
      <c r="L12" s="18"/>
      <c r="M12" s="19"/>
    </row>
    <row r="13" spans="1:13" s="20" customFormat="1" ht="18.75" customHeight="1">
      <c r="A13" s="1" t="s">
        <v>3</v>
      </c>
      <c r="B13" s="81">
        <v>37.29</v>
      </c>
      <c r="C13" s="77">
        <v>100</v>
      </c>
      <c r="D13" s="77">
        <f t="shared" si="0"/>
        <v>100</v>
      </c>
      <c r="E13" s="110">
        <f t="shared" si="0"/>
        <v>100</v>
      </c>
      <c r="F13" s="77">
        <f>+D13-E13</f>
        <v>0</v>
      </c>
      <c r="G13" s="77">
        <v>4683</v>
      </c>
      <c r="H13" s="77">
        <f>+F13+G13</f>
        <v>4683</v>
      </c>
      <c r="I13" s="111">
        <f>+H13</f>
        <v>4683</v>
      </c>
      <c r="J13" s="131">
        <v>7244</v>
      </c>
      <c r="K13" s="80" t="s">
        <v>4</v>
      </c>
      <c r="L13" s="18"/>
      <c r="M13" s="19"/>
    </row>
    <row r="14" spans="1:13" s="20" customFormat="1" ht="18.75" customHeight="1">
      <c r="A14" s="1" t="s">
        <v>61</v>
      </c>
      <c r="B14" s="81">
        <v>70</v>
      </c>
      <c r="C14" s="77">
        <v>2311</v>
      </c>
      <c r="D14" s="77">
        <f t="shared" si="0"/>
        <v>2311</v>
      </c>
      <c r="E14" s="110">
        <f t="shared" si="0"/>
        <v>2311</v>
      </c>
      <c r="F14" s="77">
        <f>+D14-E14</f>
        <v>0</v>
      </c>
      <c r="G14" s="77">
        <v>9829</v>
      </c>
      <c r="H14" s="77">
        <f>+F14+G14</f>
        <v>9829</v>
      </c>
      <c r="I14" s="111">
        <v>9496</v>
      </c>
      <c r="J14" s="82" t="s">
        <v>5</v>
      </c>
      <c r="K14" s="80" t="s">
        <v>6</v>
      </c>
      <c r="L14" s="18"/>
      <c r="M14" s="19"/>
    </row>
    <row r="15" spans="1:13" s="20" customFormat="1" ht="18.75" customHeight="1">
      <c r="A15" s="1" t="s">
        <v>7</v>
      </c>
      <c r="B15" s="81">
        <v>50</v>
      </c>
      <c r="C15" s="77">
        <v>70707</v>
      </c>
      <c r="D15" s="77">
        <f t="shared" si="0"/>
        <v>70707</v>
      </c>
      <c r="E15" s="110">
        <f t="shared" si="0"/>
        <v>70707</v>
      </c>
      <c r="F15" s="77">
        <f>+D15-E15</f>
        <v>0</v>
      </c>
      <c r="G15" s="77">
        <v>73543</v>
      </c>
      <c r="H15" s="77">
        <f>+F15+G15</f>
        <v>73543</v>
      </c>
      <c r="I15" s="111">
        <f>+H15</f>
        <v>73543</v>
      </c>
      <c r="J15" s="123">
        <v>0</v>
      </c>
      <c r="K15" s="80" t="s">
        <v>52</v>
      </c>
      <c r="L15" s="18"/>
      <c r="M15" s="19"/>
    </row>
    <row r="16" spans="1:13" s="20" customFormat="1" ht="32.25" customHeight="1" hidden="1" outlineLevel="1">
      <c r="A16" s="75" t="s">
        <v>50</v>
      </c>
      <c r="B16" s="81"/>
      <c r="C16" s="77"/>
      <c r="D16" s="77"/>
      <c r="E16" s="110"/>
      <c r="F16" s="77"/>
      <c r="G16" s="77"/>
      <c r="H16" s="77"/>
      <c r="I16" s="86"/>
      <c r="J16" s="123"/>
      <c r="K16" s="80"/>
      <c r="L16" s="18"/>
      <c r="M16" s="19"/>
    </row>
    <row r="17" spans="1:13" s="20" customFormat="1" ht="30" customHeight="1" collapsed="1">
      <c r="A17" s="120" t="s">
        <v>24</v>
      </c>
      <c r="B17" s="81">
        <v>62.99</v>
      </c>
      <c r="C17" s="77">
        <v>4038</v>
      </c>
      <c r="D17" s="77">
        <f>+C17+6011+47</f>
        <v>10096</v>
      </c>
      <c r="E17" s="110">
        <f>5034+2258</f>
        <v>7292</v>
      </c>
      <c r="F17" s="77">
        <f>+D17-E17</f>
        <v>2804</v>
      </c>
      <c r="G17" s="77">
        <v>0</v>
      </c>
      <c r="H17" s="77">
        <f>+F17+G17</f>
        <v>2804</v>
      </c>
      <c r="I17" s="86">
        <f>+H17</f>
        <v>2804</v>
      </c>
      <c r="J17" s="123">
        <v>0</v>
      </c>
      <c r="K17" s="80" t="s">
        <v>52</v>
      </c>
      <c r="L17" s="18">
        <f>19461+21348</f>
        <v>40809</v>
      </c>
      <c r="M17" s="19"/>
    </row>
    <row r="18" spans="1:13" s="20" customFormat="1" ht="30" customHeight="1" hidden="1" outlineLevel="1">
      <c r="A18" s="75" t="s">
        <v>17</v>
      </c>
      <c r="B18" s="81"/>
      <c r="C18" s="77"/>
      <c r="D18" s="77"/>
      <c r="E18" s="110"/>
      <c r="F18" s="77"/>
      <c r="G18" s="77"/>
      <c r="H18" s="77"/>
      <c r="I18" s="86"/>
      <c r="J18" s="123"/>
      <c r="K18" s="80"/>
      <c r="L18" s="18"/>
      <c r="M18" s="19"/>
    </row>
    <row r="19" spans="1:13" s="20" customFormat="1" ht="31.5" customHeight="1" collapsed="1">
      <c r="A19" s="120" t="s">
        <v>25</v>
      </c>
      <c r="B19" s="81" t="s">
        <v>19</v>
      </c>
      <c r="C19" s="77">
        <v>15731</v>
      </c>
      <c r="D19" s="77">
        <f>+C19</f>
        <v>15731</v>
      </c>
      <c r="E19" s="110">
        <v>0</v>
      </c>
      <c r="F19" s="77">
        <f>+D19-E19</f>
        <v>15731</v>
      </c>
      <c r="G19" s="77">
        <v>0</v>
      </c>
      <c r="H19" s="77">
        <f>+F19+G19</f>
        <v>15731</v>
      </c>
      <c r="I19" s="86">
        <f>+H19</f>
        <v>15731</v>
      </c>
      <c r="J19" s="123">
        <v>0</v>
      </c>
      <c r="K19" s="80"/>
      <c r="L19" s="18"/>
      <c r="M19" s="19"/>
    </row>
    <row r="20" spans="1:13" s="20" customFormat="1" ht="24" customHeight="1" hidden="1" outlineLevel="1">
      <c r="A20" s="75" t="s">
        <v>8</v>
      </c>
      <c r="B20" s="81"/>
      <c r="C20" s="77"/>
      <c r="D20" s="77"/>
      <c r="E20" s="110"/>
      <c r="F20" s="77"/>
      <c r="G20" s="77"/>
      <c r="H20" s="77"/>
      <c r="I20" s="86"/>
      <c r="J20" s="123"/>
      <c r="K20" s="80"/>
      <c r="L20" s="18"/>
      <c r="M20" s="19"/>
    </row>
    <row r="21" spans="1:13" s="20" customFormat="1" ht="32.25" customHeight="1" collapsed="1">
      <c r="A21" s="120" t="s">
        <v>26</v>
      </c>
      <c r="B21" s="81">
        <v>95</v>
      </c>
      <c r="C21" s="116">
        <v>4750</v>
      </c>
      <c r="D21" s="79">
        <v>3800</v>
      </c>
      <c r="E21" s="110">
        <v>0</v>
      </c>
      <c r="F21" s="77">
        <f>+D21-E21</f>
        <v>3800</v>
      </c>
      <c r="G21" s="116">
        <v>444203</v>
      </c>
      <c r="H21" s="79">
        <f>3800+355362</f>
        <v>359162</v>
      </c>
      <c r="I21" s="111">
        <f>+H21</f>
        <v>359162</v>
      </c>
      <c r="J21" s="117" t="s">
        <v>14</v>
      </c>
      <c r="K21" s="80"/>
      <c r="L21" s="18"/>
      <c r="M21" s="19"/>
    </row>
    <row r="22" spans="1:13" s="20" customFormat="1" ht="24" customHeight="1">
      <c r="A22" s="75" t="s">
        <v>9</v>
      </c>
      <c r="B22" s="81"/>
      <c r="C22" s="116"/>
      <c r="D22" s="79"/>
      <c r="E22" s="110"/>
      <c r="F22" s="77"/>
      <c r="G22" s="116"/>
      <c r="H22" s="79"/>
      <c r="I22" s="111"/>
      <c r="J22" s="123"/>
      <c r="K22" s="80"/>
      <c r="L22" s="18"/>
      <c r="M22" s="19"/>
    </row>
    <row r="23" spans="1:13" s="20" customFormat="1" ht="21.75" customHeight="1">
      <c r="A23" s="1" t="s">
        <v>63</v>
      </c>
      <c r="B23" s="118" t="s">
        <v>10</v>
      </c>
      <c r="C23" s="116">
        <v>150</v>
      </c>
      <c r="D23" s="79">
        <v>120</v>
      </c>
      <c r="E23" s="110">
        <v>0</v>
      </c>
      <c r="F23" s="77">
        <f>+D23-E23</f>
        <v>120</v>
      </c>
      <c r="G23" s="116">
        <v>14027</v>
      </c>
      <c r="H23" s="79">
        <f>120+11222</f>
        <v>11342</v>
      </c>
      <c r="I23" s="111">
        <f>+H23</f>
        <v>11342</v>
      </c>
      <c r="J23" s="117" t="s">
        <v>15</v>
      </c>
      <c r="K23" s="80"/>
      <c r="L23" s="18"/>
      <c r="M23" s="19"/>
    </row>
    <row r="24" spans="1:13" s="20" customFormat="1" ht="19.5" customHeight="1">
      <c r="A24" s="109" t="s">
        <v>18</v>
      </c>
      <c r="B24" s="118" t="s">
        <v>20</v>
      </c>
      <c r="C24" s="77">
        <v>773</v>
      </c>
      <c r="D24" s="77">
        <f>+C24</f>
        <v>773</v>
      </c>
      <c r="E24" s="110">
        <v>0</v>
      </c>
      <c r="F24" s="77">
        <f>+D24-E24</f>
        <v>773</v>
      </c>
      <c r="G24" s="77">
        <v>0</v>
      </c>
      <c r="H24" s="77">
        <f>+F24+G24</f>
        <v>773</v>
      </c>
      <c r="I24" s="86">
        <f>+H24</f>
        <v>773</v>
      </c>
      <c r="J24" s="123">
        <v>0</v>
      </c>
      <c r="K24" s="80"/>
      <c r="L24" s="18"/>
      <c r="M24" s="19"/>
    </row>
    <row r="25" spans="1:16" s="20" customFormat="1" ht="37.5" customHeight="1">
      <c r="A25" s="120" t="s">
        <v>21</v>
      </c>
      <c r="B25" s="119">
        <v>33.33</v>
      </c>
      <c r="C25" s="87">
        <v>0</v>
      </c>
      <c r="D25" s="77">
        <f>+C25</f>
        <v>0</v>
      </c>
      <c r="E25" s="110">
        <v>0</v>
      </c>
      <c r="F25" s="77">
        <f>+D25-E25</f>
        <v>0</v>
      </c>
      <c r="G25" s="77">
        <v>237768</v>
      </c>
      <c r="H25" s="77">
        <f>+F25+G25</f>
        <v>237768</v>
      </c>
      <c r="I25" s="86">
        <f>+H25</f>
        <v>237768</v>
      </c>
      <c r="J25" s="123">
        <v>0</v>
      </c>
      <c r="K25" s="80"/>
      <c r="L25" s="18"/>
      <c r="M25" s="19"/>
      <c r="N25" s="20">
        <f>+C25+G25+J25</f>
        <v>237768</v>
      </c>
      <c r="O25" s="20">
        <f>+N25*3</f>
        <v>713304</v>
      </c>
      <c r="P25" s="20">
        <f>+N25/O25*100</f>
        <v>33.33333333333333</v>
      </c>
    </row>
    <row r="26" spans="1:105" s="95" customFormat="1" ht="27" customHeight="1" thickBot="1">
      <c r="A26" s="88" t="s">
        <v>53</v>
      </c>
      <c r="B26" s="89"/>
      <c r="C26" s="90">
        <f aca="true" t="shared" si="1" ref="C26:J26">SUM(C7:C25)</f>
        <v>1232654</v>
      </c>
      <c r="D26" s="90">
        <f t="shared" si="1"/>
        <v>1569001</v>
      </c>
      <c r="E26" s="114">
        <f t="shared" si="1"/>
        <v>853088</v>
      </c>
      <c r="F26" s="90">
        <f t="shared" si="1"/>
        <v>715913</v>
      </c>
      <c r="G26" s="90">
        <f t="shared" si="1"/>
        <v>1790525</v>
      </c>
      <c r="H26" s="90">
        <f t="shared" si="1"/>
        <v>2414792</v>
      </c>
      <c r="I26" s="114">
        <f t="shared" si="1"/>
        <v>2067138</v>
      </c>
      <c r="J26" s="90">
        <f t="shared" si="1"/>
        <v>56074</v>
      </c>
      <c r="K26" s="91"/>
      <c r="L26" s="92" t="e">
        <f>+L7+L9+#REF!+#REF!</f>
        <v>#REF!</v>
      </c>
      <c r="M26" s="93" t="e">
        <f>+M7+M9+#REF!+#REF!</f>
        <v>#REF!</v>
      </c>
      <c r="N26" s="93"/>
      <c r="O26" s="27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</row>
    <row r="27" spans="1:13" s="20" customFormat="1" ht="19.5" customHeight="1" thickTop="1">
      <c r="A27" s="69" t="s">
        <v>54</v>
      </c>
      <c r="B27" s="96"/>
      <c r="C27" s="97"/>
      <c r="D27" s="97"/>
      <c r="E27" s="98"/>
      <c r="F27" s="97"/>
      <c r="G27" s="99"/>
      <c r="H27" s="99"/>
      <c r="I27" s="100"/>
      <c r="J27" s="132"/>
      <c r="K27" s="101"/>
      <c r="L27" s="18"/>
      <c r="M27" s="19"/>
    </row>
    <row r="28" spans="1:14" s="30" customFormat="1" ht="18.75" customHeight="1">
      <c r="A28" s="102" t="s">
        <v>55</v>
      </c>
      <c r="B28" s="103"/>
      <c r="C28" s="79"/>
      <c r="D28" s="104"/>
      <c r="E28" s="104"/>
      <c r="F28" s="104"/>
      <c r="G28" s="104"/>
      <c r="H28" s="104"/>
      <c r="I28" s="104"/>
      <c r="J28" s="104"/>
      <c r="K28" s="105"/>
      <c r="L28" s="28"/>
      <c r="M28" s="29"/>
      <c r="N28" s="29"/>
    </row>
    <row r="29" spans="1:13" s="20" customFormat="1" ht="20.25" customHeight="1">
      <c r="A29" s="84" t="s">
        <v>11</v>
      </c>
      <c r="B29" s="81">
        <v>80</v>
      </c>
      <c r="C29" s="77">
        <v>0</v>
      </c>
      <c r="D29" s="77">
        <f>+C29</f>
        <v>0</v>
      </c>
      <c r="E29" s="110">
        <f>+D29</f>
        <v>0</v>
      </c>
      <c r="F29" s="77">
        <f>+D29-E29</f>
        <v>0</v>
      </c>
      <c r="G29" s="77">
        <v>60000</v>
      </c>
      <c r="H29" s="77">
        <f>+F29+G29</f>
        <v>60000</v>
      </c>
      <c r="I29" s="111">
        <f>+H29</f>
        <v>60000</v>
      </c>
      <c r="J29" s="77">
        <v>276000</v>
      </c>
      <c r="K29" s="140" t="s">
        <v>12</v>
      </c>
      <c r="L29" s="18"/>
      <c r="M29" s="19"/>
    </row>
    <row r="30" spans="1:13" s="20" customFormat="1" ht="33.75" customHeight="1" hidden="1" outlineLevel="1">
      <c r="A30" s="120" t="s">
        <v>21</v>
      </c>
      <c r="B30" s="81"/>
      <c r="C30" s="77"/>
      <c r="D30" s="77"/>
      <c r="E30" s="110"/>
      <c r="F30" s="77"/>
      <c r="G30" s="77"/>
      <c r="H30" s="77"/>
      <c r="I30" s="111"/>
      <c r="J30" s="77"/>
      <c r="K30" s="106"/>
      <c r="L30" s="18"/>
      <c r="M30" s="19"/>
    </row>
    <row r="31" spans="1:105" s="37" customFormat="1" ht="25.5" customHeight="1" collapsed="1" thickBot="1">
      <c r="A31" s="88" t="s">
        <v>59</v>
      </c>
      <c r="B31" s="107"/>
      <c r="C31" s="90">
        <f>SUM(C28:C30)</f>
        <v>0</v>
      </c>
      <c r="D31" s="90">
        <f aca="true" t="shared" si="2" ref="D31:J31">SUM(D28:D30)</f>
        <v>0</v>
      </c>
      <c r="E31" s="114">
        <f t="shared" si="2"/>
        <v>0</v>
      </c>
      <c r="F31" s="90">
        <f t="shared" si="2"/>
        <v>0</v>
      </c>
      <c r="G31" s="90">
        <f t="shared" si="2"/>
        <v>60000</v>
      </c>
      <c r="H31" s="90">
        <f t="shared" si="2"/>
        <v>60000</v>
      </c>
      <c r="I31" s="114">
        <f t="shared" si="2"/>
        <v>60000</v>
      </c>
      <c r="J31" s="90">
        <f t="shared" si="2"/>
        <v>276000</v>
      </c>
      <c r="K31" s="108"/>
      <c r="L31" s="35"/>
      <c r="M31" s="36"/>
      <c r="N31" s="29">
        <f>+C31+G31+J31</f>
        <v>336000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</row>
    <row r="32" spans="1:105" s="37" customFormat="1" ht="25.5" customHeight="1" thickBot="1" thickTop="1">
      <c r="A32" s="88" t="s">
        <v>13</v>
      </c>
      <c r="B32" s="107"/>
      <c r="C32" s="90">
        <f aca="true" t="shared" si="3" ref="C32:J32">+C26+C31</f>
        <v>1232654</v>
      </c>
      <c r="D32" s="90">
        <f t="shared" si="3"/>
        <v>1569001</v>
      </c>
      <c r="E32" s="114">
        <f t="shared" si="3"/>
        <v>853088</v>
      </c>
      <c r="F32" s="90">
        <f t="shared" si="3"/>
        <v>715913</v>
      </c>
      <c r="G32" s="90">
        <f t="shared" si="3"/>
        <v>1850525</v>
      </c>
      <c r="H32" s="90">
        <f t="shared" si="3"/>
        <v>2474792</v>
      </c>
      <c r="I32" s="114">
        <f t="shared" si="3"/>
        <v>2127138</v>
      </c>
      <c r="J32" s="90">
        <f t="shared" si="3"/>
        <v>332074</v>
      </c>
      <c r="K32" s="108"/>
      <c r="L32" s="35"/>
      <c r="M32" s="36"/>
      <c r="N32" s="2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  <row r="33" spans="2:13" s="38" customFormat="1" ht="13.5" thickTop="1">
      <c r="B33" s="39"/>
      <c r="C33" s="39"/>
      <c r="D33" s="39"/>
      <c r="E33" s="39"/>
      <c r="F33" s="39"/>
      <c r="G33" s="39"/>
      <c r="H33" s="39"/>
      <c r="I33" s="40"/>
      <c r="J33" s="124"/>
      <c r="K33" s="41"/>
      <c r="L33" s="42"/>
      <c r="M33" s="43"/>
    </row>
    <row r="34" spans="2:13" s="38" customFormat="1" ht="12.75" hidden="1">
      <c r="B34" s="39"/>
      <c r="C34" s="39"/>
      <c r="D34" s="39"/>
      <c r="E34" s="39"/>
      <c r="F34" s="39"/>
      <c r="G34" s="39"/>
      <c r="H34" s="39"/>
      <c r="I34" s="40"/>
      <c r="J34" s="124"/>
      <c r="K34" s="41"/>
      <c r="L34" s="42"/>
      <c r="M34" s="43"/>
    </row>
    <row r="35" spans="2:13" s="38" customFormat="1" ht="12.75" hidden="1">
      <c r="B35" s="39"/>
      <c r="C35" s="39"/>
      <c r="D35" s="39"/>
      <c r="E35" s="39"/>
      <c r="F35" s="39"/>
      <c r="G35" s="39"/>
      <c r="H35" s="39"/>
      <c r="I35" s="40"/>
      <c r="J35" s="124"/>
      <c r="K35" s="41"/>
      <c r="L35" s="42"/>
      <c r="M35" s="43"/>
    </row>
    <row r="36" spans="2:13" s="38" customFormat="1" ht="12.75" hidden="1">
      <c r="B36" s="39"/>
      <c r="C36" s="39"/>
      <c r="D36" s="39"/>
      <c r="E36" s="39"/>
      <c r="F36" s="39"/>
      <c r="G36" s="39"/>
      <c r="H36" s="39"/>
      <c r="I36" s="40"/>
      <c r="J36" s="124"/>
      <c r="K36" s="41"/>
      <c r="L36" s="42"/>
      <c r="M36" s="43"/>
    </row>
    <row r="37" spans="2:13" s="38" customFormat="1" ht="12.75" hidden="1">
      <c r="B37" s="39"/>
      <c r="C37" s="39"/>
      <c r="D37" s="39"/>
      <c r="E37" s="39"/>
      <c r="F37" s="39"/>
      <c r="G37" s="39"/>
      <c r="H37" s="39"/>
      <c r="I37" s="40"/>
      <c r="J37" s="124"/>
      <c r="K37" s="41"/>
      <c r="L37" s="42"/>
      <c r="M37" s="43"/>
    </row>
    <row r="38" spans="2:13" s="38" customFormat="1" ht="12.75" hidden="1">
      <c r="B38" s="39"/>
      <c r="C38" s="39"/>
      <c r="D38" s="39"/>
      <c r="E38" s="39"/>
      <c r="F38" s="39"/>
      <c r="G38" s="39"/>
      <c r="H38" s="39"/>
      <c r="I38" s="40"/>
      <c r="J38" s="124"/>
      <c r="K38" s="41"/>
      <c r="L38" s="42"/>
      <c r="M38" s="43"/>
    </row>
    <row r="39" spans="1:13" s="20" customFormat="1" ht="32.25" customHeight="1" hidden="1">
      <c r="A39" s="75" t="s">
        <v>50</v>
      </c>
      <c r="B39" s="81"/>
      <c r="C39" s="77"/>
      <c r="D39" s="77"/>
      <c r="E39" s="78"/>
      <c r="F39" s="77"/>
      <c r="G39" s="77"/>
      <c r="H39" s="77"/>
      <c r="I39" s="86"/>
      <c r="J39" s="123"/>
      <c r="K39" s="80"/>
      <c r="L39" s="18"/>
      <c r="M39" s="19"/>
    </row>
    <row r="40" spans="1:13" s="20" customFormat="1" ht="20.25" customHeight="1" hidden="1">
      <c r="A40" s="109" t="s">
        <v>51</v>
      </c>
      <c r="B40" s="81">
        <v>62.99</v>
      </c>
      <c r="C40" s="77">
        <f>8170+5446</f>
        <v>13616</v>
      </c>
      <c r="D40" s="77">
        <f>+C40</f>
        <v>13616</v>
      </c>
      <c r="E40" s="78">
        <v>0</v>
      </c>
      <c r="F40" s="77">
        <f>+D40-E40</f>
        <v>13616</v>
      </c>
      <c r="G40" s="77">
        <v>0</v>
      </c>
      <c r="H40" s="77">
        <f>+F40+G40</f>
        <v>13616</v>
      </c>
      <c r="I40" s="86">
        <f>+H40</f>
        <v>13616</v>
      </c>
      <c r="J40" s="123">
        <v>0</v>
      </c>
      <c r="K40" s="80" t="s">
        <v>52</v>
      </c>
      <c r="L40" s="18">
        <f>19461+21348</f>
        <v>40809</v>
      </c>
      <c r="M40" s="19"/>
    </row>
    <row r="41" spans="2:13" s="38" customFormat="1" ht="12.75" hidden="1">
      <c r="B41" s="39"/>
      <c r="C41" s="39"/>
      <c r="D41" s="39"/>
      <c r="E41" s="39"/>
      <c r="F41" s="39"/>
      <c r="G41" s="39"/>
      <c r="H41" s="39"/>
      <c r="I41" s="40"/>
      <c r="J41" s="124"/>
      <c r="K41" s="41"/>
      <c r="L41" s="42"/>
      <c r="M41" s="43"/>
    </row>
    <row r="42" spans="1:14" s="30" customFormat="1" ht="21.75" customHeight="1" hidden="1">
      <c r="A42" s="31" t="s">
        <v>55</v>
      </c>
      <c r="B42" s="32"/>
      <c r="C42" s="25"/>
      <c r="D42" s="33"/>
      <c r="E42" s="33"/>
      <c r="F42" s="33"/>
      <c r="G42" s="33"/>
      <c r="H42" s="33"/>
      <c r="I42" s="33"/>
      <c r="J42" s="125"/>
      <c r="K42" s="34"/>
      <c r="L42" s="28"/>
      <c r="M42" s="29"/>
      <c r="N42" s="29"/>
    </row>
    <row r="43" spans="1:14" s="30" customFormat="1" ht="19.5" customHeight="1" hidden="1">
      <c r="A43" s="21" t="s">
        <v>56</v>
      </c>
      <c r="B43" s="32"/>
      <c r="C43" s="25"/>
      <c r="D43" s="33"/>
      <c r="E43" s="33"/>
      <c r="F43" s="33"/>
      <c r="G43" s="33">
        <v>200000</v>
      </c>
      <c r="H43" s="33"/>
      <c r="I43" s="33"/>
      <c r="J43" s="125">
        <v>931800</v>
      </c>
      <c r="K43" s="34"/>
      <c r="L43" s="28"/>
      <c r="M43" s="29"/>
      <c r="N43" s="29"/>
    </row>
    <row r="44" spans="1:14" s="30" customFormat="1" ht="19.5" customHeight="1" hidden="1">
      <c r="A44" s="21" t="s">
        <v>57</v>
      </c>
      <c r="B44" s="32"/>
      <c r="C44" s="25"/>
      <c r="D44" s="33"/>
      <c r="E44" s="33"/>
      <c r="F44" s="33"/>
      <c r="G44" s="33">
        <v>502000</v>
      </c>
      <c r="H44" s="33"/>
      <c r="I44" s="33"/>
      <c r="J44" s="125">
        <v>2565900</v>
      </c>
      <c r="K44" s="34"/>
      <c r="L44" s="28"/>
      <c r="M44" s="29"/>
      <c r="N44" s="29"/>
    </row>
    <row r="45" spans="1:14" s="30" customFormat="1" ht="19.5" customHeight="1" hidden="1">
      <c r="A45" s="21" t="s">
        <v>58</v>
      </c>
      <c r="B45" s="32"/>
      <c r="C45" s="25"/>
      <c r="D45" s="33"/>
      <c r="E45" s="33"/>
      <c r="F45" s="33"/>
      <c r="G45" s="33">
        <v>216000</v>
      </c>
      <c r="H45" s="33"/>
      <c r="I45" s="33"/>
      <c r="J45" s="125">
        <v>984600</v>
      </c>
      <c r="K45" s="34"/>
      <c r="L45" s="28"/>
      <c r="M45" s="29"/>
      <c r="N45" s="29"/>
    </row>
    <row r="46" spans="1:14" s="30" customFormat="1" ht="24" customHeight="1" hidden="1">
      <c r="A46" s="31" t="s">
        <v>60</v>
      </c>
      <c r="B46" s="32"/>
      <c r="C46" s="25"/>
      <c r="D46" s="33"/>
      <c r="E46" s="33"/>
      <c r="F46" s="33"/>
      <c r="G46" s="33"/>
      <c r="H46" s="33"/>
      <c r="I46" s="33"/>
      <c r="J46" s="125"/>
      <c r="K46" s="34"/>
      <c r="L46" s="28"/>
      <c r="M46" s="29"/>
      <c r="N46" s="29"/>
    </row>
    <row r="47" spans="1:14" s="30" customFormat="1" ht="21.75" customHeight="1" hidden="1">
      <c r="A47" s="44" t="s">
        <v>61</v>
      </c>
      <c r="B47" s="32"/>
      <c r="C47" s="25"/>
      <c r="D47" s="33"/>
      <c r="E47" s="33"/>
      <c r="F47" s="33"/>
      <c r="G47" s="33"/>
      <c r="H47" s="33"/>
      <c r="I47" s="33"/>
      <c r="J47" s="125"/>
      <c r="K47" s="34"/>
      <c r="L47" s="28"/>
      <c r="M47" s="29"/>
      <c r="N47" s="29"/>
    </row>
    <row r="48" spans="1:14" s="20" customFormat="1" ht="21.75" customHeight="1" hidden="1">
      <c r="A48" s="44" t="s">
        <v>62</v>
      </c>
      <c r="B48" s="22"/>
      <c r="C48" s="23"/>
      <c r="D48" s="45"/>
      <c r="E48" s="46"/>
      <c r="F48" s="45"/>
      <c r="G48" s="45"/>
      <c r="H48" s="45"/>
      <c r="I48" s="33"/>
      <c r="J48" s="126"/>
      <c r="K48" s="47"/>
      <c r="L48" s="18"/>
      <c r="M48" s="19"/>
      <c r="N48" s="19"/>
    </row>
    <row r="49" spans="2:13" s="48" customFormat="1" ht="12" hidden="1">
      <c r="B49" s="49"/>
      <c r="C49" s="49"/>
      <c r="D49" s="49"/>
      <c r="E49" s="49"/>
      <c r="F49" s="49"/>
      <c r="G49" s="49"/>
      <c r="H49" s="49"/>
      <c r="I49" s="50"/>
      <c r="J49" s="127"/>
      <c r="K49" s="41"/>
      <c r="L49" s="51"/>
      <c r="M49" s="52"/>
    </row>
    <row r="50" spans="2:13" s="48" customFormat="1" ht="12" hidden="1">
      <c r="B50" s="49"/>
      <c r="C50" s="49"/>
      <c r="D50" s="49"/>
      <c r="E50" s="49"/>
      <c r="F50" s="49"/>
      <c r="G50" s="49"/>
      <c r="H50" s="49"/>
      <c r="I50" s="50"/>
      <c r="J50" s="127"/>
      <c r="K50" s="41"/>
      <c r="L50" s="51"/>
      <c r="M50" s="52"/>
    </row>
    <row r="51" spans="2:13" s="48" customFormat="1" ht="12" hidden="1">
      <c r="B51" s="49"/>
      <c r="C51" s="49"/>
      <c r="D51" s="49"/>
      <c r="E51" s="49"/>
      <c r="F51" s="49"/>
      <c r="G51" s="49"/>
      <c r="H51" s="49"/>
      <c r="I51" s="50"/>
      <c r="J51" s="127"/>
      <c r="K51" s="41"/>
      <c r="L51" s="51"/>
      <c r="M51" s="52"/>
    </row>
    <row r="52" spans="2:13" s="48" customFormat="1" ht="12" hidden="1">
      <c r="B52" s="49"/>
      <c r="C52" s="49"/>
      <c r="D52" s="49"/>
      <c r="E52" s="49"/>
      <c r="F52" s="49"/>
      <c r="G52" s="49"/>
      <c r="H52" s="49"/>
      <c r="I52" s="50"/>
      <c r="J52" s="127"/>
      <c r="K52" s="41"/>
      <c r="L52" s="51"/>
      <c r="M52" s="52"/>
    </row>
    <row r="53" spans="2:13" s="48" customFormat="1" ht="12" hidden="1">
      <c r="B53" s="49"/>
      <c r="C53" s="49"/>
      <c r="D53" s="49"/>
      <c r="E53" s="49"/>
      <c r="F53" s="49"/>
      <c r="G53" s="49"/>
      <c r="H53" s="49"/>
      <c r="I53" s="50"/>
      <c r="J53" s="127"/>
      <c r="K53" s="41"/>
      <c r="L53" s="51"/>
      <c r="M53" s="52"/>
    </row>
    <row r="54" spans="2:13" s="48" customFormat="1" ht="12" hidden="1">
      <c r="B54" s="49"/>
      <c r="C54" s="49"/>
      <c r="D54" s="49"/>
      <c r="E54" s="49"/>
      <c r="F54" s="49"/>
      <c r="G54" s="49"/>
      <c r="H54" s="49"/>
      <c r="I54" s="50"/>
      <c r="J54" s="127"/>
      <c r="K54" s="41"/>
      <c r="L54" s="51"/>
      <c r="M54" s="52"/>
    </row>
    <row r="55" spans="2:13" s="48" customFormat="1" ht="12" hidden="1">
      <c r="B55" s="49"/>
      <c r="C55" s="49"/>
      <c r="D55" s="49"/>
      <c r="E55" s="49"/>
      <c r="F55" s="49"/>
      <c r="G55" s="49"/>
      <c r="H55" s="49"/>
      <c r="I55" s="50"/>
      <c r="J55" s="127"/>
      <c r="K55" s="41"/>
      <c r="L55" s="51"/>
      <c r="M55" s="52"/>
    </row>
    <row r="56" spans="2:13" s="48" customFormat="1" ht="12" hidden="1">
      <c r="B56" s="49"/>
      <c r="C56" s="49"/>
      <c r="D56" s="49"/>
      <c r="E56" s="49"/>
      <c r="F56" s="49"/>
      <c r="G56" s="49"/>
      <c r="H56" s="49"/>
      <c r="I56" s="50"/>
      <c r="J56" s="127"/>
      <c r="K56" s="41"/>
      <c r="L56" s="51"/>
      <c r="M56" s="52"/>
    </row>
    <row r="57" spans="2:13" s="48" customFormat="1" ht="12" hidden="1">
      <c r="B57" s="49"/>
      <c r="C57" s="49"/>
      <c r="D57" s="49"/>
      <c r="E57" s="49"/>
      <c r="F57" s="49"/>
      <c r="G57" s="49"/>
      <c r="H57" s="49"/>
      <c r="I57" s="50"/>
      <c r="J57" s="127"/>
      <c r="K57" s="41"/>
      <c r="L57" s="51"/>
      <c r="M57" s="52"/>
    </row>
    <row r="58" spans="2:13" s="48" customFormat="1" ht="12" hidden="1">
      <c r="B58" s="49"/>
      <c r="C58" s="49"/>
      <c r="D58" s="49"/>
      <c r="E58" s="49"/>
      <c r="F58" s="49"/>
      <c r="G58" s="49"/>
      <c r="H58" s="49"/>
      <c r="I58" s="50"/>
      <c r="J58" s="127"/>
      <c r="K58" s="41"/>
      <c r="L58" s="51"/>
      <c r="M58" s="52"/>
    </row>
    <row r="59" spans="2:13" s="48" customFormat="1" ht="12" hidden="1">
      <c r="B59" s="49"/>
      <c r="C59" s="49"/>
      <c r="D59" s="49"/>
      <c r="E59" s="49"/>
      <c r="F59" s="49"/>
      <c r="G59" s="49"/>
      <c r="H59" s="49"/>
      <c r="I59" s="50"/>
      <c r="J59" s="127"/>
      <c r="K59" s="41"/>
      <c r="L59" s="51"/>
      <c r="M59" s="52"/>
    </row>
    <row r="60" spans="2:13" s="48" customFormat="1" ht="12">
      <c r="B60" s="49"/>
      <c r="C60" s="49"/>
      <c r="D60" s="49"/>
      <c r="E60" s="49"/>
      <c r="F60" s="49"/>
      <c r="G60" s="49"/>
      <c r="H60" s="49"/>
      <c r="I60" s="50"/>
      <c r="J60" s="127"/>
      <c r="K60" s="41"/>
      <c r="L60" s="51"/>
      <c r="M60" s="52"/>
    </row>
    <row r="61" spans="2:13" s="48" customFormat="1" ht="12">
      <c r="B61" s="49"/>
      <c r="C61" s="49"/>
      <c r="D61" s="49"/>
      <c r="E61" s="49"/>
      <c r="F61" s="49"/>
      <c r="G61" s="49"/>
      <c r="H61" s="49"/>
      <c r="I61" s="50"/>
      <c r="J61" s="127"/>
      <c r="K61" s="41"/>
      <c r="L61" s="51"/>
      <c r="M61" s="52"/>
    </row>
    <row r="62" spans="2:13" s="48" customFormat="1" ht="12">
      <c r="B62" s="49"/>
      <c r="C62" s="49"/>
      <c r="D62" s="49"/>
      <c r="E62" s="49"/>
      <c r="F62" s="49"/>
      <c r="G62" s="49"/>
      <c r="H62" s="49"/>
      <c r="I62" s="50"/>
      <c r="J62" s="127"/>
      <c r="K62" s="41"/>
      <c r="L62" s="51"/>
      <c r="M62" s="52"/>
    </row>
    <row r="63" spans="2:13" s="48" customFormat="1" ht="12">
      <c r="B63" s="49"/>
      <c r="C63" s="49"/>
      <c r="D63" s="49"/>
      <c r="E63" s="49"/>
      <c r="F63" s="49"/>
      <c r="G63" s="49"/>
      <c r="H63" s="49"/>
      <c r="I63" s="50"/>
      <c r="J63" s="127"/>
      <c r="K63" s="41"/>
      <c r="L63" s="51"/>
      <c r="M63" s="52"/>
    </row>
    <row r="64" spans="2:13" s="48" customFormat="1" ht="12">
      <c r="B64" s="49"/>
      <c r="C64" s="49"/>
      <c r="D64" s="49"/>
      <c r="E64" s="49"/>
      <c r="F64" s="49"/>
      <c r="G64" s="49"/>
      <c r="H64" s="49"/>
      <c r="I64" s="50"/>
      <c r="J64" s="127"/>
      <c r="K64" s="41"/>
      <c r="L64" s="51"/>
      <c r="M64" s="52"/>
    </row>
    <row r="65" spans="2:13" s="48" customFormat="1" ht="12">
      <c r="B65" s="49"/>
      <c r="C65" s="49"/>
      <c r="D65" s="49"/>
      <c r="E65" s="49"/>
      <c r="F65" s="49"/>
      <c r="G65" s="49"/>
      <c r="H65" s="49"/>
      <c r="I65" s="50"/>
      <c r="J65" s="127"/>
      <c r="K65" s="41"/>
      <c r="L65" s="51"/>
      <c r="M65" s="52"/>
    </row>
    <row r="66" spans="2:13" s="48" customFormat="1" ht="12">
      <c r="B66" s="49"/>
      <c r="C66" s="49"/>
      <c r="D66" s="49"/>
      <c r="E66" s="49"/>
      <c r="F66" s="49"/>
      <c r="G66" s="49"/>
      <c r="H66" s="49"/>
      <c r="I66" s="50"/>
      <c r="J66" s="127"/>
      <c r="K66" s="41"/>
      <c r="L66" s="51"/>
      <c r="M66" s="52"/>
    </row>
    <row r="67" spans="2:13" s="48" customFormat="1" ht="12">
      <c r="B67" s="49"/>
      <c r="C67" s="49"/>
      <c r="D67" s="49"/>
      <c r="E67" s="49"/>
      <c r="F67" s="49"/>
      <c r="G67" s="49"/>
      <c r="H67" s="49"/>
      <c r="I67" s="50"/>
      <c r="J67" s="127"/>
      <c r="K67" s="41"/>
      <c r="L67" s="51"/>
      <c r="M67" s="52"/>
    </row>
    <row r="68" spans="2:13" s="48" customFormat="1" ht="12">
      <c r="B68" s="49"/>
      <c r="C68" s="49"/>
      <c r="D68" s="49"/>
      <c r="E68" s="49"/>
      <c r="F68" s="49"/>
      <c r="G68" s="49"/>
      <c r="H68" s="49"/>
      <c r="I68" s="50"/>
      <c r="J68" s="127"/>
      <c r="K68" s="41"/>
      <c r="L68" s="51"/>
      <c r="M68" s="52"/>
    </row>
    <row r="69" spans="2:13" s="48" customFormat="1" ht="12">
      <c r="B69" s="49"/>
      <c r="C69" s="49"/>
      <c r="D69" s="49"/>
      <c r="E69" s="49"/>
      <c r="F69" s="49"/>
      <c r="G69" s="49"/>
      <c r="H69" s="49"/>
      <c r="I69" s="50"/>
      <c r="J69" s="127"/>
      <c r="K69" s="41"/>
      <c r="L69" s="51"/>
      <c r="M69" s="52"/>
    </row>
    <row r="70" spans="2:13" s="48" customFormat="1" ht="12">
      <c r="B70" s="49"/>
      <c r="C70" s="49"/>
      <c r="D70" s="49"/>
      <c r="E70" s="49"/>
      <c r="F70" s="49"/>
      <c r="G70" s="49"/>
      <c r="H70" s="49"/>
      <c r="I70" s="50"/>
      <c r="J70" s="127"/>
      <c r="K70" s="41"/>
      <c r="L70" s="51"/>
      <c r="M70" s="52"/>
    </row>
    <row r="71" spans="2:13" s="48" customFormat="1" ht="12">
      <c r="B71" s="49"/>
      <c r="C71" s="49"/>
      <c r="D71" s="49"/>
      <c r="E71" s="49"/>
      <c r="F71" s="49"/>
      <c r="G71" s="49"/>
      <c r="H71" s="49"/>
      <c r="I71" s="50"/>
      <c r="J71" s="127"/>
      <c r="K71" s="41"/>
      <c r="L71" s="51"/>
      <c r="M71" s="52"/>
    </row>
    <row r="72" spans="1:13" s="48" customFormat="1" ht="12">
      <c r="A72" s="53"/>
      <c r="B72" s="54"/>
      <c r="C72" s="55"/>
      <c r="D72" s="55"/>
      <c r="E72" s="55"/>
      <c r="F72" s="55"/>
      <c r="G72" s="55"/>
      <c r="H72" s="55"/>
      <c r="I72" s="56"/>
      <c r="J72" s="128"/>
      <c r="K72" s="57"/>
      <c r="L72" s="51"/>
      <c r="M72" s="52"/>
    </row>
    <row r="73" spans="1:13" s="48" customFormat="1" ht="12">
      <c r="A73" s="53"/>
      <c r="B73" s="54"/>
      <c r="C73" s="55"/>
      <c r="D73" s="55"/>
      <c r="E73" s="55"/>
      <c r="F73" s="55"/>
      <c r="G73" s="55"/>
      <c r="H73" s="55"/>
      <c r="I73" s="56"/>
      <c r="J73" s="128"/>
      <c r="K73" s="57"/>
      <c r="L73" s="51"/>
      <c r="M73" s="52"/>
    </row>
    <row r="74" spans="1:13" s="48" customFormat="1" ht="12">
      <c r="A74" s="53"/>
      <c r="B74" s="54"/>
      <c r="C74" s="55"/>
      <c r="D74" s="55"/>
      <c r="E74" s="55"/>
      <c r="F74" s="55"/>
      <c r="G74" s="55"/>
      <c r="H74" s="55"/>
      <c r="I74" s="56"/>
      <c r="J74" s="128"/>
      <c r="K74" s="57"/>
      <c r="L74" s="51"/>
      <c r="M74" s="52"/>
    </row>
    <row r="75" spans="1:13" s="48" customFormat="1" ht="12">
      <c r="A75" s="53"/>
      <c r="B75" s="54"/>
      <c r="C75" s="55"/>
      <c r="D75" s="55"/>
      <c r="E75" s="55"/>
      <c r="F75" s="55"/>
      <c r="G75" s="55"/>
      <c r="H75" s="55"/>
      <c r="I75" s="56"/>
      <c r="J75" s="128"/>
      <c r="K75" s="57"/>
      <c r="L75" s="51"/>
      <c r="M75" s="52"/>
    </row>
    <row r="76" spans="1:13" s="48" customFormat="1" ht="12">
      <c r="A76" s="53"/>
      <c r="B76" s="54"/>
      <c r="C76" s="55"/>
      <c r="D76" s="55"/>
      <c r="E76" s="55"/>
      <c r="F76" s="55"/>
      <c r="G76" s="55"/>
      <c r="H76" s="55"/>
      <c r="I76" s="56"/>
      <c r="J76" s="128"/>
      <c r="K76" s="57"/>
      <c r="L76" s="51"/>
      <c r="M76" s="52"/>
    </row>
    <row r="77" spans="1:13" s="48" customFormat="1" ht="12">
      <c r="A77" s="53"/>
      <c r="B77" s="54"/>
      <c r="C77" s="55"/>
      <c r="D77" s="55"/>
      <c r="E77" s="55"/>
      <c r="F77" s="55"/>
      <c r="G77" s="55"/>
      <c r="H77" s="55"/>
      <c r="I77" s="56"/>
      <c r="J77" s="128"/>
      <c r="K77" s="57"/>
      <c r="L77" s="51"/>
      <c r="M77" s="52"/>
    </row>
    <row r="78" spans="1:13" s="48" customFormat="1" ht="12">
      <c r="A78" s="53"/>
      <c r="B78" s="54"/>
      <c r="C78" s="55"/>
      <c r="D78" s="55"/>
      <c r="E78" s="55"/>
      <c r="F78" s="55"/>
      <c r="G78" s="55"/>
      <c r="H78" s="55"/>
      <c r="I78" s="56"/>
      <c r="J78" s="128"/>
      <c r="K78" s="57"/>
      <c r="L78" s="51"/>
      <c r="M78" s="52"/>
    </row>
    <row r="79" spans="1:13" s="48" customFormat="1" ht="12">
      <c r="A79" s="53"/>
      <c r="B79" s="54"/>
      <c r="C79" s="55"/>
      <c r="D79" s="55"/>
      <c r="E79" s="55"/>
      <c r="F79" s="55"/>
      <c r="G79" s="55"/>
      <c r="H79" s="55"/>
      <c r="I79" s="56"/>
      <c r="J79" s="128"/>
      <c r="K79" s="57"/>
      <c r="L79" s="51"/>
      <c r="M79" s="52"/>
    </row>
    <row r="80" spans="1:13" s="48" customFormat="1" ht="12">
      <c r="A80" s="53"/>
      <c r="B80" s="54"/>
      <c r="C80" s="55"/>
      <c r="D80" s="55"/>
      <c r="E80" s="55"/>
      <c r="F80" s="55"/>
      <c r="G80" s="55"/>
      <c r="H80" s="55"/>
      <c r="I80" s="56"/>
      <c r="J80" s="128"/>
      <c r="K80" s="57"/>
      <c r="L80" s="51"/>
      <c r="M80" s="52"/>
    </row>
    <row r="81" spans="1:13" s="48" customFormat="1" ht="12">
      <c r="A81" s="53"/>
      <c r="B81" s="54"/>
      <c r="C81" s="55"/>
      <c r="D81" s="55"/>
      <c r="E81" s="55"/>
      <c r="F81" s="55"/>
      <c r="G81" s="55"/>
      <c r="H81" s="55"/>
      <c r="I81" s="56"/>
      <c r="J81" s="128"/>
      <c r="K81" s="57"/>
      <c r="L81" s="51"/>
      <c r="M81" s="52"/>
    </row>
    <row r="82" spans="1:13" s="48" customFormat="1" ht="12">
      <c r="A82" s="53"/>
      <c r="B82" s="54"/>
      <c r="C82" s="55"/>
      <c r="D82" s="55"/>
      <c r="E82" s="55"/>
      <c r="F82" s="55"/>
      <c r="G82" s="55"/>
      <c r="H82" s="55"/>
      <c r="I82" s="56"/>
      <c r="J82" s="128"/>
      <c r="K82" s="57"/>
      <c r="L82" s="51"/>
      <c r="M82" s="52"/>
    </row>
    <row r="83" spans="1:13" s="48" customFormat="1" ht="12">
      <c r="A83" s="53"/>
      <c r="B83" s="54"/>
      <c r="C83" s="55"/>
      <c r="D83" s="55"/>
      <c r="E83" s="55"/>
      <c r="F83" s="55"/>
      <c r="G83" s="55"/>
      <c r="H83" s="55"/>
      <c r="I83" s="56"/>
      <c r="J83" s="128"/>
      <c r="K83" s="57"/>
      <c r="L83" s="51"/>
      <c r="M83" s="52"/>
    </row>
  </sheetData>
  <mergeCells count="4">
    <mergeCell ref="A1:A4"/>
    <mergeCell ref="L3:M3"/>
    <mergeCell ref="C1:F1"/>
    <mergeCell ref="G1:I1"/>
  </mergeCells>
  <printOptions horizontalCentered="1"/>
  <pageMargins left="0.31" right="0.39" top="1.02" bottom="0.4" header="0.63" footer="0.24"/>
  <pageSetup blackAndWhite="1" horizontalDpi="300" verticalDpi="300" orientation="landscape" paperSize="9" scale="80" r:id="rId1"/>
  <headerFooter alignWithMargins="0">
    <oddHeader>&amp;C&amp;"Times New Roman,Félkövér"&amp;14Kimutatás a 2006. évtől rendelkezésre álló és pályázott felhalmozási célú központi és egyéb támogatásokról&amp;R&amp;"Times New Roman,Normál"2.sz.kimutatás
ezer Ft</oddHeader>
    <oddFooter>&amp;L&amp;"Times New Roman,Normál"&amp;8Kaposvár, &amp;D &amp;C&amp;"Times New Roman,Normál"&amp;8&amp;Z&amp;F_&amp;A  &amp;"Times New Roman,Dőlt" &amp;"Times New Roman,Félkövér"Szabó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User</cp:lastModifiedBy>
  <cp:lastPrinted>2006-02-09T07:24:25Z</cp:lastPrinted>
  <dcterms:created xsi:type="dcterms:W3CDTF">2005-01-12T14:04:22Z</dcterms:created>
  <dcterms:modified xsi:type="dcterms:W3CDTF">2006-02-09T07:25:01Z</dcterms:modified>
  <cp:category/>
  <cp:version/>
  <cp:contentType/>
  <cp:contentStatus/>
</cp:coreProperties>
</file>