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55" activeTab="0"/>
  </bookViews>
  <sheets>
    <sheet name="Befogad. pály. sorbarendezve" sheetId="1" r:id="rId1"/>
    <sheet name="Munka1" sheetId="2" r:id="rId2"/>
    <sheet name="Munka2" sheetId="3" r:id="rId3"/>
    <sheet name="Munka3" sheetId="4" r:id="rId4"/>
  </sheets>
  <definedNames>
    <definedName name="alagútzsalus">#REF!</definedName>
    <definedName name="blokkos">#REF!</definedName>
    <definedName name="egyéb">#REF!</definedName>
    <definedName name="öntött">#REF!</definedName>
    <definedName name="panelos">#REF!</definedName>
  </definedNames>
  <calcPr fullCalcOnLoad="1"/>
</workbook>
</file>

<file path=xl/comments1.xml><?xml version="1.0" encoding="utf-8"?>
<comments xmlns="http://schemas.openxmlformats.org/spreadsheetml/2006/main">
  <authors>
    <author>Polg?rmesteri Hivatal</author>
  </authors>
  <commentList>
    <comment ref="AC3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2 db lakás + 1 db egyéb</t>
        </r>
      </text>
    </comment>
  </commentList>
</comments>
</file>

<file path=xl/sharedStrings.xml><?xml version="1.0" encoding="utf-8"?>
<sst xmlns="http://schemas.openxmlformats.org/spreadsheetml/2006/main" count="591" uniqueCount="234">
  <si>
    <t>Értékelési
sorszámok</t>
  </si>
  <si>
    <r>
      <t>Pályázat
címe</t>
    </r>
    <r>
      <rPr>
        <sz val="10"/>
        <rFont val="Arial"/>
        <family val="0"/>
      </rPr>
      <t xml:space="preserve">
Kaposvár</t>
    </r>
  </si>
  <si>
    <t>Hrsz.</t>
  </si>
  <si>
    <t>Lakás
szám</t>
  </si>
  <si>
    <t>Nyílás
-záró
csere</t>
  </si>
  <si>
    <t>Szek-ció
szám</t>
  </si>
  <si>
    <t>Építés
éve</t>
  </si>
  <si>
    <t>Tervezett
energia-
megtakarítás
[ GJ/év ]</t>
  </si>
  <si>
    <t>Tervezett
megtakarítás
[ Ft/év ]</t>
  </si>
  <si>
    <t>Beruházás
megtérülési
ideje
[ év ]</t>
  </si>
  <si>
    <t>Elism. bek. ktg./
lakásszám
[ Ft/lakás ]</t>
  </si>
  <si>
    <t>1. szempont</t>
  </si>
  <si>
    <t>2. szempont</t>
  </si>
  <si>
    <t>3. szempont</t>
  </si>
  <si>
    <t>4. szempont</t>
  </si>
  <si>
    <t>5. szempont</t>
  </si>
  <si>
    <t>6. szempont</t>
  </si>
  <si>
    <t>7. szempont</t>
  </si>
  <si>
    <t>#  szempont</t>
  </si>
  <si>
    <t>Összesen</t>
  </si>
  <si>
    <t>Teljes
felújítási ktg.
összesen
[ Ft ]</t>
  </si>
  <si>
    <t>Elismerhető
bekerülési ktg.
összesen
[ Ft ]</t>
  </si>
  <si>
    <t>Önkorm.
támogatás
{ 1 / 3 rész }
[ Ft ]</t>
  </si>
  <si>
    <t>Önkorm.
tulajdonú
lakás, egyéb 
részek
[ db ]</t>
  </si>
  <si>
    <t>Önkorm.
tulajd.-ra eső
vállalt
saját erő
[ Ft ]</t>
  </si>
  <si>
    <t>Tulajd. lakók
által vállalt
összes
saját erő
[ Ft ]</t>
  </si>
  <si>
    <t>Összes tulajdonos
által vállalt
összes
saját erő
[ Ft ]</t>
  </si>
  <si>
    <t>Állami
támogatás
{ 1 / 3 rész }
[ Ft ]</t>
  </si>
  <si>
    <t>Pályázat
 munkái</t>
  </si>
  <si>
    <t>Pályázati
cél</t>
  </si>
  <si>
    <t>Kivitelező(-k)</t>
  </si>
  <si>
    <t>Pályázatot
benyújtó</t>
  </si>
  <si>
    <t>Pályázatot
készítő
neve</t>
  </si>
  <si>
    <t>Megjegyzés</t>
  </si>
  <si>
    <t>Elbírálás
szempontjai</t>
  </si>
  <si>
    <t>Kaposvár,</t>
  </si>
  <si>
    <t>Béke</t>
  </si>
  <si>
    <t>utca</t>
  </si>
  <si>
    <t>97-99.</t>
  </si>
  <si>
    <t>panel</t>
  </si>
  <si>
    <t>5637/28</t>
  </si>
  <si>
    <t>1979.</t>
  </si>
  <si>
    <t>─</t>
  </si>
  <si>
    <t>a)2.</t>
  </si>
  <si>
    <t>Homlokzatok teljes hőszigetelése</t>
  </si>
  <si>
    <t>FIXÉP Kft.</t>
  </si>
  <si>
    <t>"OTTHON" Lakásszöv. Szövetkezeti Ház</t>
  </si>
  <si>
    <t>Ács Sándor</t>
  </si>
  <si>
    <t>Lakásszöv. S.m.Sz.</t>
  </si>
  <si>
    <t>Füredi</t>
  </si>
  <si>
    <t>21-23</t>
  </si>
  <si>
    <t>5637/93</t>
  </si>
  <si>
    <t>1978.</t>
  </si>
  <si>
    <t>a)2.
a)3.
a)5.
a)6.</t>
  </si>
  <si>
    <t>Homlokzatok teljes hőszigetelése,
tetö hőszigetelése,
fog. szint födém hőszigetelése,
külső nyílászárók cseréje</t>
  </si>
  <si>
    <t>FIXÉP  Kft.
Produkt Tetőszig. Kft.
FIXÉP  Kft.
T+T Ablak Kft.</t>
  </si>
  <si>
    <t>Társasház</t>
  </si>
  <si>
    <t>Pákoliczné
Nemes Mária</t>
  </si>
  <si>
    <t>Genszky István</t>
  </si>
  <si>
    <t>Kanizsai</t>
  </si>
  <si>
    <t>2.</t>
  </si>
  <si>
    <t>5637/4</t>
  </si>
  <si>
    <t>1976.</t>
  </si>
  <si>
    <t>a)2.
a)5.</t>
  </si>
  <si>
    <t>Homlokzatok teljes hőszigetelése 
és  tető  hőszigetelése</t>
  </si>
  <si>
    <t>FIXÉP Kft.
EMBERFIA  Kft.</t>
  </si>
  <si>
    <t>9.</t>
  </si>
  <si>
    <t>Búzavirág</t>
  </si>
  <si>
    <t>26-27.</t>
  </si>
  <si>
    <t>5381/20</t>
  </si>
  <si>
    <t>1982.</t>
  </si>
  <si>
    <t>a)2.
a)3.
a)5.</t>
  </si>
  <si>
    <t>Homlokzatok teljes hőszigetelése,
tető  hőszigetelése és 
külső nyílászárók cseréje</t>
  </si>
  <si>
    <t>TUILE - TETŐ  Kft.
TUILE - TETŐ  Kft.
ABLAK  ÉPSZER  Kft.</t>
  </si>
  <si>
    <t>"Rózsa Ferenc" Lak.szöv. Szövetkezeti Ház</t>
  </si>
  <si>
    <t>Kósa István</t>
  </si>
  <si>
    <t>A pályázattal érintett lakások száma</t>
  </si>
  <si>
    <t>48-as Ifjúság</t>
  </si>
  <si>
    <t>útja</t>
  </si>
  <si>
    <t>54-56.</t>
  </si>
  <si>
    <t>5637/68</t>
  </si>
  <si>
    <t>1977.</t>
  </si>
  <si>
    <t>a)1.
a)2.</t>
  </si>
  <si>
    <t>Külső nyílászárók teljes cseréje,
lakószint alatti födém hőszig., 
homlokzatok teljes hőszigetelése</t>
  </si>
  <si>
    <t>Bozzay György</t>
  </si>
  <si>
    <t>Waibl Károly</t>
  </si>
  <si>
    <t>62-64.</t>
  </si>
  <si>
    <t>5637/31</t>
  </si>
  <si>
    <t>Az önerő aránya a támogatás szempontjából elismerhető bekerülési ktg.-hez viszonyítva</t>
  </si>
  <si>
    <t>33-35.</t>
  </si>
  <si>
    <t>5637/9</t>
  </si>
  <si>
    <t>a)2.
a)3.</t>
  </si>
  <si>
    <t>Homlokzatok teljes hőszigetelése 
és külső nyílászárók cseréje</t>
  </si>
  <si>
    <t>TUILE - TETŐ  Kft.
ABLAK  ÉPSZER  Kft.</t>
  </si>
  <si>
    <t>Resán Mihály</t>
  </si>
  <si>
    <t>Petőfi</t>
  </si>
  <si>
    <t>37-39.</t>
  </si>
  <si>
    <t>4804/2</t>
  </si>
  <si>
    <t>1980.</t>
  </si>
  <si>
    <t>TUILE - TETŐ  Kft.
TUILE - TETŐ  Kft.</t>
  </si>
  <si>
    <t>Páder József</t>
  </si>
  <si>
    <t>77-79.</t>
  </si>
  <si>
    <t>5637/46</t>
  </si>
  <si>
    <t>Homlokzatok teljes hőszigetelése, 
külső nyílászárók cseréje</t>
  </si>
  <si>
    <t>SPIDER - ALPIN BT.
ABLAK  ÉPSZER  Kft.</t>
  </si>
  <si>
    <t>Gyenes András</t>
  </si>
  <si>
    <t>A tervezett fajlagos energia-megtakarítás mértéke 
( GJ / év )</t>
  </si>
  <si>
    <t>Zaranyi</t>
  </si>
  <si>
    <t>ltp.</t>
  </si>
  <si>
    <t>21.</t>
  </si>
  <si>
    <t>4368/20</t>
  </si>
  <si>
    <t>1986.</t>
  </si>
  <si>
    <t>Homlokzatok teljes hőszigetelése, és  tető  hőszigetelése</t>
  </si>
  <si>
    <t>Tóth Építőipari Kft.
LAKMÁR BT.</t>
  </si>
  <si>
    <t>"ERDŐSZÉL" Lakásfennt. Szövetkezeti Ház</t>
  </si>
  <si>
    <t>Tamásovics Lajosné</t>
  </si>
  <si>
    <t>Dévai György</t>
  </si>
  <si>
    <t>12.</t>
  </si>
  <si>
    <t>58-60.</t>
  </si>
  <si>
    <t>5637/67</t>
  </si>
  <si>
    <t>9-10.</t>
  </si>
  <si>
    <t>5381/39</t>
  </si>
  <si>
    <t>SPIDER-ALPIN  BT.</t>
  </si>
  <si>
    <t>Milbacher János</t>
  </si>
  <si>
    <t>VÉBO BT.</t>
  </si>
  <si>
    <t>49-51.</t>
  </si>
  <si>
    <t>5637/97</t>
  </si>
  <si>
    <t>FIXÉP  Kft.</t>
  </si>
  <si>
    <t>Horváth Attiláné</t>
  </si>
  <si>
    <t>A beruházás gazdaságossága
( megtérülési idő )</t>
  </si>
  <si>
    <t>15.</t>
  </si>
  <si>
    <t>Toldi</t>
  </si>
  <si>
    <t>10-12.</t>
  </si>
  <si>
    <t>5419/7</t>
  </si>
  <si>
    <t>BauMix Kft.</t>
  </si>
  <si>
    <t>Legoza Sándor</t>
  </si>
  <si>
    <t>41-43.</t>
  </si>
  <si>
    <t>4846/8</t>
  </si>
  <si>
    <t>1981.</t>
  </si>
  <si>
    <t>TUILE - TETŐ  Kft.</t>
  </si>
  <si>
    <t>21-23.</t>
  </si>
  <si>
    <t>a)5.</t>
  </si>
  <si>
    <t>Tető  hőszigetelése</t>
  </si>
  <si>
    <t>Jurmann Béláné</t>
  </si>
  <si>
    <t>Lucz Géza</t>
  </si>
  <si>
    <t>1-2.</t>
  </si>
  <si>
    <t>5381/35</t>
  </si>
  <si>
    <t>Homlokzatok teljes hőszigetelése,
tetö hőszigetelése,
fog. szint födém hőszigetelése,
külső nyílászárók teljes cseréje</t>
  </si>
  <si>
    <t>BauMix Kft.
BauMix Kft.
BauMix Kft.
ABLAK  ÉPSZER  Kft.</t>
  </si>
  <si>
    <t>Domokos László</t>
  </si>
  <si>
    <t>A pályázó az előző évben adott-e be
érvényes pályázatot</t>
  </si>
  <si>
    <t>4.</t>
  </si>
  <si>
    <t>5637/83</t>
  </si>
  <si>
    <t>AQUA BLUE Kft.</t>
  </si>
  <si>
    <t>Matucza Tünde</t>
  </si>
  <si>
    <t>11-12.</t>
  </si>
  <si>
    <t>5381/40</t>
  </si>
  <si>
    <t>Külső nyílászárók teljes cseréje,
tető  hőszigetelése  és  
homlokzatok teljes hőszigetelése</t>
  </si>
  <si>
    <t>ABLAK  ÉPSZER  Kft.
BauMix Kft.
EMBERFIA  Kft.</t>
  </si>
  <si>
    <t>Hegedüs  János</t>
  </si>
  <si>
    <t xml:space="preserve">Kinizsi </t>
  </si>
  <si>
    <t>3.</t>
  </si>
  <si>
    <t>5381/7</t>
  </si>
  <si>
    <t>1974.</t>
  </si>
  <si>
    <t>A felújítás teljessége</t>
  </si>
  <si>
    <t>7/A.</t>
  </si>
  <si>
    <t>5637/90</t>
  </si>
  <si>
    <t>1975.</t>
  </si>
  <si>
    <t>Külső nyílászárók teljes cseréje,
tető hőszigetelése, 
homlokzatok teljes hőszigetelése</t>
  </si>
  <si>
    <t>ABLAK  ÉPSZER  Kft.
PRODUKT  Kft.
AQUABLUE  Kft.</t>
  </si>
  <si>
    <t>Takács Zoltánné</t>
  </si>
  <si>
    <t>40-41.</t>
  </si>
  <si>
    <t>5381/70</t>
  </si>
  <si>
    <t>1984.</t>
  </si>
  <si>
    <t>a)2.
a)5.
a)6.</t>
  </si>
  <si>
    <t>Homlokzatok teljes hőszigetelése,
tető hőszigetelése,
födém hőszigetelése</t>
  </si>
  <si>
    <t>BauMix Kft.
BauMix Kft.
BauMix Kft.</t>
  </si>
  <si>
    <t>Somogyvári  Lajos</t>
  </si>
  <si>
    <t>42-44.</t>
  </si>
  <si>
    <t>4846/5</t>
  </si>
  <si>
    <t>a)1.</t>
  </si>
  <si>
    <t>Külső nyílászárók teljes cseréje,
 tető  hőszigetelése</t>
  </si>
  <si>
    <t>T-T Ablak Kft.
TETŐ - PLUSZ  Kft.</t>
  </si>
  <si>
    <t>Damjanich</t>
  </si>
  <si>
    <t>1/1-1/2.</t>
  </si>
  <si>
    <t>4330/26</t>
  </si>
  <si>
    <t>Zomi László</t>
  </si>
  <si>
    <t>1/3-1/4.</t>
  </si>
  <si>
    <t>4330/6</t>
  </si>
  <si>
    <t>36-37.</t>
  </si>
  <si>
    <t>5381/68</t>
  </si>
  <si>
    <t>EMBERFIA  Kft.</t>
  </si>
  <si>
    <t>Honvéd</t>
  </si>
  <si>
    <t>14/A.</t>
  </si>
  <si>
    <t>4330/20</t>
  </si>
  <si>
    <t>BauMix  Kft.
ABLAK  ÉPSZER  Kft.</t>
  </si>
  <si>
    <t>Zsoldos Jánosné</t>
  </si>
  <si>
    <t>4773/10</t>
  </si>
  <si>
    <t>1973.</t>
  </si>
  <si>
    <t>16-18.</t>
  </si>
  <si>
    <t>4846/14</t>
  </si>
  <si>
    <t>a)3.</t>
  </si>
  <si>
    <t>Külső nyílászárók cseréje</t>
  </si>
  <si>
    <t>ABLAK  ÉPSZER  Kft.</t>
  </si>
  <si>
    <t>Gál Jenő</t>
  </si>
  <si>
    <t>25-27.</t>
  </si>
  <si>
    <t>4804/16</t>
  </si>
  <si>
    <t>5637/1</t>
  </si>
  <si>
    <t>Tóth Építőipari Kft.</t>
  </si>
  <si>
    <t>20/B.</t>
  </si>
  <si>
    <t>4330/7</t>
  </si>
  <si>
    <t>TETŐ - PLUSZ  Kft.</t>
  </si>
  <si>
    <t>5637/75</t>
  </si>
  <si>
    <t>7/B.</t>
  </si>
  <si>
    <t>5637/89</t>
  </si>
  <si>
    <t>Erdélyi V. Miklósné</t>
  </si>
  <si>
    <t>32.</t>
  </si>
  <si>
    <t>5381/22</t>
  </si>
  <si>
    <t>11.</t>
  </si>
  <si>
    <t>37 db pályázat</t>
  </si>
  <si>
    <t>ÖSSZESEN:</t>
  </si>
  <si>
    <t>A 37 db pályázat  esetén  az  ÖNKORMÁNYZATOT  TERHELŐ  KTG.  ÖSSZESEN:</t>
  </si>
  <si>
    <r>
      <t xml:space="preserve">Építési
</t>
    </r>
    <r>
      <rPr>
        <b/>
        <sz val="12"/>
        <rFont val="Arial"/>
        <family val="2"/>
      </rPr>
      <t>mód</t>
    </r>
  </si>
  <si>
    <r>
      <t>Saját erő</t>
    </r>
    <r>
      <rPr>
        <sz val="9"/>
        <color indexed="12"/>
        <rFont val="Arial CE"/>
        <family val="0"/>
      </rPr>
      <t xml:space="preserve">
összesen
{ </t>
    </r>
    <r>
      <rPr>
        <i/>
        <sz val="9"/>
        <color indexed="12"/>
        <rFont val="Arial CE"/>
        <family val="0"/>
      </rPr>
      <t>2 / 3</t>
    </r>
    <r>
      <rPr>
        <sz val="9"/>
        <color indexed="12"/>
        <rFont val="Arial CE"/>
        <family val="0"/>
      </rPr>
      <t xml:space="preserve"> ٭ rész }
[ Ft ]</t>
    </r>
  </si>
  <si>
    <r>
      <t>Pályázó</t>
    </r>
    <r>
      <rPr>
        <sz val="10"/>
        <rFont val="Arial"/>
        <family val="0"/>
      </rPr>
      <t xml:space="preserve">
</t>
    </r>
    <r>
      <rPr>
        <sz val="8.5"/>
        <rFont val="Arial"/>
        <family val="2"/>
      </rPr>
      <t xml:space="preserve">( pályázatot benyújtó ) </t>
    </r>
    <r>
      <rPr>
        <b/>
        <sz val="10"/>
        <rFont val="Arial"/>
        <family val="2"/>
      </rPr>
      <t>képviselője</t>
    </r>
  </si>
  <si>
    <r>
      <t>1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
</t>
    </r>
    <r>
      <rPr>
        <b/>
        <i/>
        <sz val="14"/>
        <rFont val="Arial"/>
        <family val="2"/>
      </rPr>
      <t>Az épület életkora</t>
    </r>
  </si>
  <si>
    <r>
      <t>2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</t>
    </r>
  </si>
  <si>
    <r>
      <t xml:space="preserve">ABLAK  ÉPSZER  Kft.
</t>
    </r>
    <r>
      <rPr>
        <sz val="10"/>
        <color indexed="8"/>
        <rFont val="Arial"/>
        <family val="2"/>
      </rPr>
      <t>BauMix  Kft.</t>
    </r>
    <r>
      <rPr>
        <sz val="10"/>
        <rFont val="Arial"/>
        <family val="0"/>
      </rPr>
      <t xml:space="preserve">
BauMix  Kft.</t>
    </r>
  </si>
  <si>
    <r>
      <t>3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</t>
    </r>
  </si>
  <si>
    <r>
      <t xml:space="preserve">ABLAK  ÉPSZER  Kft.
</t>
    </r>
    <r>
      <rPr>
        <sz val="10"/>
        <color indexed="8"/>
        <rFont val="Arial"/>
        <family val="2"/>
      </rPr>
      <t>AQUABLUE  Kft.</t>
    </r>
    <r>
      <rPr>
        <sz val="10"/>
        <rFont val="Arial"/>
        <family val="0"/>
      </rPr>
      <t xml:space="preserve">
AQUABLUE  Kft.</t>
    </r>
  </si>
  <si>
    <r>
      <t>4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</t>
    </r>
  </si>
  <si>
    <r>
      <t>5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</t>
    </r>
  </si>
  <si>
    <r>
      <t>6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</t>
    </r>
  </si>
  <si>
    <r>
      <t>7</t>
    </r>
    <r>
      <rPr>
        <b/>
        <sz val="12"/>
        <rFont val="Arial"/>
        <family val="2"/>
      </rPr>
      <t xml:space="preserve">. </t>
    </r>
    <r>
      <rPr>
        <b/>
        <u val="single"/>
        <sz val="12"/>
        <rFont val="Arial"/>
        <family val="2"/>
      </rPr>
      <t>szempont</t>
    </r>
    <r>
      <rPr>
        <b/>
        <sz val="12"/>
        <rFont val="Arial"/>
        <family val="2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</si>
</sst>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/dd"/>
    <numFmt numFmtId="169" formatCode="mm/dd/"/>
    <numFmt numFmtId="170" formatCode="h:mm;@"/>
    <numFmt numFmtId="171" formatCode="h\ &quot;óra&quot;\ m\ &quot;perc&quot;;@"/>
    <numFmt numFmtId="172" formatCode="dd/\ h:mm"/>
    <numFmt numFmtId="173" formatCode="#,##0.000"/>
    <numFmt numFmtId="174" formatCode="#,##0.0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2"/>
    </font>
    <font>
      <sz val="9"/>
      <color indexed="12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2"/>
      <name val="Arial CE"/>
      <family val="0"/>
    </font>
    <font>
      <sz val="8.5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b/>
      <u val="single"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.5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center" textRotation="90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0" fillId="0" borderId="3" xfId="20" applyBorder="1" applyAlignment="1">
      <alignment horizontal="center" vertical="center" wrapText="1"/>
      <protection/>
    </xf>
    <xf numFmtId="0" fontId="0" fillId="0" borderId="4" xfId="20" applyBorder="1" applyAlignment="1">
      <alignment horizontal="center" vertical="center" wrapText="1"/>
      <protection/>
    </xf>
    <xf numFmtId="0" fontId="0" fillId="0" borderId="5" xfId="20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8" fillId="0" borderId="5" xfId="20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textRotation="90" wrapText="1"/>
      <protection/>
    </xf>
    <xf numFmtId="0" fontId="12" fillId="0" borderId="5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textRotation="90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0" fillId="0" borderId="4" xfId="20" applyBorder="1" applyAlignment="1">
      <alignment horizontal="center" vertical="center" wrapText="1"/>
      <protection/>
    </xf>
    <xf numFmtId="0" fontId="6" fillId="0" borderId="6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14" fillId="0" borderId="7" xfId="20" applyFont="1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0" fillId="0" borderId="8" xfId="20" applyFill="1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9" xfId="20" applyFill="1" applyBorder="1" applyAlignment="1">
      <alignment vertical="center"/>
      <protection/>
    </xf>
    <xf numFmtId="16" fontId="0" fillId="0" borderId="9" xfId="20" applyNumberFormat="1" applyFill="1" applyBorder="1" applyAlignment="1">
      <alignment horizontal="center" vertical="center"/>
      <protection/>
    </xf>
    <xf numFmtId="17" fontId="0" fillId="0" borderId="9" xfId="20" applyNumberForma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174" fontId="0" fillId="0" borderId="9" xfId="20" applyNumberFormat="1" applyBorder="1" applyAlignment="1">
      <alignment horizontal="center" vertical="center"/>
      <protection/>
    </xf>
    <xf numFmtId="3" fontId="0" fillId="0" borderId="9" xfId="20" applyNumberFormat="1" applyBorder="1" applyAlignment="1">
      <alignment horizontal="center" vertical="center"/>
      <protection/>
    </xf>
    <xf numFmtId="1" fontId="9" fillId="0" borderId="9" xfId="20" applyNumberFormat="1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6" fillId="0" borderId="9" xfId="20" applyFont="1" applyBorder="1" applyAlignment="1">
      <alignment horizontal="center" vertical="center" wrapText="1"/>
      <protection/>
    </xf>
    <xf numFmtId="3" fontId="0" fillId="0" borderId="9" xfId="20" applyNumberFormat="1" applyBorder="1" applyAlignment="1">
      <alignment vertical="center"/>
      <protection/>
    </xf>
    <xf numFmtId="3" fontId="17" fillId="0" borderId="9" xfId="20" applyNumberFormat="1" applyFont="1" applyBorder="1" applyAlignment="1">
      <alignment vertical="center"/>
      <protection/>
    </xf>
    <xf numFmtId="3" fontId="0" fillId="0" borderId="9" xfId="20" applyNumberFormat="1" applyFill="1" applyBorder="1" applyAlignment="1">
      <alignment vertical="center"/>
      <protection/>
    </xf>
    <xf numFmtId="3" fontId="0" fillId="0" borderId="9" xfId="20" applyNumberFormat="1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wrapText="1"/>
      <protection/>
    </xf>
    <xf numFmtId="0" fontId="0" fillId="0" borderId="9" xfId="20" applyBorder="1" applyAlignment="1">
      <alignment vertical="center"/>
      <protection/>
    </xf>
    <xf numFmtId="3" fontId="0" fillId="0" borderId="10" xfId="20" applyNumberFormat="1" applyBorder="1" applyAlignment="1">
      <alignment vertical="center"/>
      <protection/>
    </xf>
    <xf numFmtId="0" fontId="0" fillId="0" borderId="11" xfId="20" applyBorder="1" applyAlignment="1">
      <alignment vertical="center" wrapText="1"/>
      <protection/>
    </xf>
    <xf numFmtId="0" fontId="7" fillId="0" borderId="9" xfId="20" applyFont="1" applyBorder="1" applyAlignment="1">
      <alignment vertical="center" wrapText="1"/>
      <protection/>
    </xf>
    <xf numFmtId="3" fontId="0" fillId="0" borderId="11" xfId="20" applyNumberFormat="1" applyFill="1" applyBorder="1" applyAlignment="1">
      <alignment vertical="center"/>
      <protection/>
    </xf>
    <xf numFmtId="0" fontId="0" fillId="0" borderId="12" xfId="20" applyBorder="1">
      <alignment/>
      <protection/>
    </xf>
    <xf numFmtId="0" fontId="0" fillId="0" borderId="13" xfId="20" applyFill="1" applyBorder="1" applyAlignment="1">
      <alignment horizontal="center" vertical="center"/>
      <protection/>
    </xf>
    <xf numFmtId="0" fontId="0" fillId="0" borderId="14" xfId="20" applyFill="1" applyBorder="1" applyAlignment="1">
      <alignment horizontal="center" vertical="center"/>
      <protection/>
    </xf>
    <xf numFmtId="0" fontId="0" fillId="0" borderId="14" xfId="20" applyFill="1" applyBorder="1" applyAlignment="1">
      <alignment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0" fontId="0" fillId="0" borderId="14" xfId="20" applyBorder="1" applyAlignment="1">
      <alignment horizontal="center" vertical="center"/>
      <protection/>
    </xf>
    <xf numFmtId="17" fontId="0" fillId="0" borderId="14" xfId="20" applyNumberFormat="1" applyBorder="1" applyAlignment="1" quotePrefix="1">
      <alignment horizontal="center" vertical="center"/>
      <protection/>
    </xf>
    <xf numFmtId="174" fontId="0" fillId="0" borderId="14" xfId="20" applyNumberFormat="1" applyBorder="1" applyAlignment="1">
      <alignment horizontal="center" vertical="center"/>
      <protection/>
    </xf>
    <xf numFmtId="3" fontId="0" fillId="0" borderId="14" xfId="20" applyNumberFormat="1" applyBorder="1" applyAlignment="1">
      <alignment horizontal="center" vertical="center"/>
      <protection/>
    </xf>
    <xf numFmtId="1" fontId="9" fillId="0" borderId="14" xfId="20" applyNumberFormat="1" applyFont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6" fillId="0" borderId="14" xfId="20" applyFont="1" applyBorder="1" applyAlignment="1">
      <alignment horizontal="center" vertical="center" wrapText="1"/>
      <protection/>
    </xf>
    <xf numFmtId="3" fontId="0" fillId="0" borderId="14" xfId="20" applyNumberFormat="1" applyBorder="1" applyAlignment="1">
      <alignment vertical="center"/>
      <protection/>
    </xf>
    <xf numFmtId="3" fontId="17" fillId="0" borderId="14" xfId="20" applyNumberFormat="1" applyFont="1" applyBorder="1" applyAlignment="1">
      <alignment vertical="center"/>
      <protection/>
    </xf>
    <xf numFmtId="3" fontId="0" fillId="0" borderId="14" xfId="20" applyNumberFormat="1" applyFill="1" applyBorder="1" applyAlignment="1">
      <alignment vertical="center"/>
      <protection/>
    </xf>
    <xf numFmtId="3" fontId="15" fillId="2" borderId="14" xfId="20" applyNumberFormat="1" applyFont="1" applyFill="1" applyBorder="1" applyAlignment="1">
      <alignment horizontal="center" vertical="center"/>
      <protection/>
    </xf>
    <xf numFmtId="3" fontId="0" fillId="3" borderId="14" xfId="20" applyNumberFormat="1" applyFont="1" applyFill="1" applyBorder="1" applyAlignment="1">
      <alignment vertical="center"/>
      <protection/>
    </xf>
    <xf numFmtId="3" fontId="0" fillId="3" borderId="14" xfId="20" applyNumberFormat="1" applyFill="1" applyBorder="1" applyAlignment="1">
      <alignment vertical="center"/>
      <protection/>
    </xf>
    <xf numFmtId="0" fontId="0" fillId="0" borderId="14" xfId="20" applyFont="1" applyBorder="1" applyAlignment="1">
      <alignment horizontal="center" vertical="center" wrapText="1"/>
      <protection/>
    </xf>
    <xf numFmtId="0" fontId="0" fillId="0" borderId="14" xfId="20" applyFont="1" applyBorder="1" applyAlignment="1">
      <alignment vertical="center" wrapText="1"/>
      <protection/>
    </xf>
    <xf numFmtId="0" fontId="0" fillId="0" borderId="15" xfId="20" applyFont="1" applyBorder="1" applyAlignment="1">
      <alignment vertical="center" wrapText="1"/>
      <protection/>
    </xf>
    <xf numFmtId="0" fontId="0" fillId="0" borderId="14" xfId="20" applyBorder="1" applyAlignment="1">
      <alignment vertical="center" wrapText="1"/>
      <protection/>
    </xf>
    <xf numFmtId="0" fontId="0" fillId="0" borderId="14" xfId="20" applyBorder="1" applyAlignment="1">
      <alignment vertical="center"/>
      <protection/>
    </xf>
    <xf numFmtId="0" fontId="0" fillId="0" borderId="16" xfId="20" applyBorder="1" applyAlignment="1">
      <alignment vertical="center" wrapText="1"/>
      <protection/>
    </xf>
    <xf numFmtId="3" fontId="0" fillId="0" borderId="16" xfId="20" applyNumberFormat="1" applyFill="1" applyBorder="1" applyAlignment="1">
      <alignment horizontal="center" vertical="center"/>
      <protection/>
    </xf>
    <xf numFmtId="0" fontId="20" fillId="0" borderId="12" xfId="20" applyFont="1" applyBorder="1" applyAlignment="1">
      <alignment horizontal="center" vertical="center" wrapText="1"/>
      <protection/>
    </xf>
    <xf numFmtId="16" fontId="0" fillId="0" borderId="14" xfId="20" applyNumberFormat="1" applyFill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3" fontId="0" fillId="0" borderId="15" xfId="20" applyNumberFormat="1" applyFont="1" applyBorder="1" applyAlignment="1">
      <alignment vertical="center" wrapText="1"/>
      <protection/>
    </xf>
    <xf numFmtId="0" fontId="7" fillId="0" borderId="14" xfId="20" applyFont="1" applyBorder="1" applyAlignment="1">
      <alignment vertical="center" wrapText="1"/>
      <protection/>
    </xf>
    <xf numFmtId="3" fontId="0" fillId="0" borderId="16" xfId="20" applyNumberFormat="1" applyFill="1" applyBorder="1" applyAlignment="1">
      <alignment vertical="center"/>
      <protection/>
    </xf>
    <xf numFmtId="0" fontId="20" fillId="0" borderId="12" xfId="20" applyFont="1" applyBorder="1" applyAlignment="1">
      <alignment horizontal="center"/>
      <protection/>
    </xf>
    <xf numFmtId="17" fontId="0" fillId="0" borderId="14" xfId="20" applyNumberFormat="1" applyBorder="1" applyAlignment="1">
      <alignment horizontal="center" vertical="center"/>
      <protection/>
    </xf>
    <xf numFmtId="0" fontId="21" fillId="0" borderId="16" xfId="20" applyFont="1" applyBorder="1" applyAlignment="1">
      <alignment vertical="center" wrapText="1"/>
      <protection/>
    </xf>
    <xf numFmtId="0" fontId="19" fillId="0" borderId="12" xfId="20" applyFont="1" applyBorder="1" applyAlignment="1">
      <alignment horizontal="center" vertical="center"/>
      <protection/>
    </xf>
    <xf numFmtId="0" fontId="0" fillId="0" borderId="16" xfId="20" applyFont="1" applyBorder="1" applyAlignment="1">
      <alignment vertical="center"/>
      <protection/>
    </xf>
    <xf numFmtId="0" fontId="20" fillId="0" borderId="12" xfId="20" applyFont="1" applyBorder="1" applyAlignment="1">
      <alignment horizontal="center" vertical="center"/>
      <protection/>
    </xf>
    <xf numFmtId="0" fontId="22" fillId="0" borderId="16" xfId="20" applyFont="1" applyBorder="1" applyAlignment="1">
      <alignment vertical="center" wrapText="1"/>
      <protection/>
    </xf>
    <xf numFmtId="0" fontId="19" fillId="0" borderId="12" xfId="20" applyFont="1" applyBorder="1" applyAlignment="1">
      <alignment horizontal="center" vertical="center" wrapText="1"/>
      <protection/>
    </xf>
    <xf numFmtId="17" fontId="0" fillId="0" borderId="14" xfId="20" applyNumberFormat="1" applyFont="1" applyBorder="1" applyAlignment="1" quotePrefix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6" xfId="20" applyFont="1" applyBorder="1" applyAlignment="1">
      <alignment vertical="center" wrapText="1"/>
      <protection/>
    </xf>
    <xf numFmtId="0" fontId="23" fillId="0" borderId="12" xfId="20" applyFont="1" applyBorder="1" applyAlignment="1">
      <alignment horizontal="center" vertical="center" wrapText="1"/>
      <protection/>
    </xf>
    <xf numFmtId="0" fontId="0" fillId="0" borderId="14" xfId="20" applyFill="1" applyBorder="1" applyAlignment="1" quotePrefix="1">
      <alignment horizontal="center" vertical="center"/>
      <protection/>
    </xf>
    <xf numFmtId="3" fontId="0" fillId="0" borderId="15" xfId="20" applyNumberFormat="1" applyFont="1" applyBorder="1" applyAlignment="1">
      <alignment vertical="center"/>
      <protection/>
    </xf>
    <xf numFmtId="0" fontId="0" fillId="0" borderId="14" xfId="20" applyFont="1" applyBorder="1" applyAlignment="1">
      <alignment vertical="center"/>
      <protection/>
    </xf>
    <xf numFmtId="3" fontId="0" fillId="0" borderId="15" xfId="20" applyNumberFormat="1" applyBorder="1" applyAlignment="1">
      <alignment vertical="center"/>
      <protection/>
    </xf>
    <xf numFmtId="16" fontId="0" fillId="0" borderId="14" xfId="20" applyNumberFormat="1" applyFill="1" applyBorder="1" applyAlignment="1" quotePrefix="1">
      <alignment horizontal="center" vertical="center"/>
      <protection/>
    </xf>
    <xf numFmtId="16" fontId="0" fillId="0" borderId="14" xfId="20" applyNumberFormat="1" applyFont="1" applyFill="1" applyBorder="1" applyAlignment="1" quotePrefix="1">
      <alignment horizontal="center" vertical="center"/>
      <protection/>
    </xf>
    <xf numFmtId="17" fontId="0" fillId="0" borderId="14" xfId="20" applyNumberFormat="1" applyFont="1" applyBorder="1" applyAlignment="1">
      <alignment horizontal="center" vertical="center"/>
      <protection/>
    </xf>
    <xf numFmtId="1" fontId="9" fillId="0" borderId="14" xfId="20" applyNumberFormat="1" applyFont="1" applyBorder="1" applyAlignment="1">
      <alignment horizontal="center" vertical="center" wrapText="1"/>
      <protection/>
    </xf>
    <xf numFmtId="0" fontId="9" fillId="0" borderId="14" xfId="20" applyFont="1" applyBorder="1" applyAlignment="1">
      <alignment horizontal="center" vertical="center" wrapText="1"/>
      <protection/>
    </xf>
    <xf numFmtId="16" fontId="0" fillId="0" borderId="14" xfId="20" applyNumberFormat="1" applyFont="1" applyFill="1" applyBorder="1" applyAlignment="1">
      <alignment horizontal="center" vertical="center"/>
      <protection/>
    </xf>
    <xf numFmtId="0" fontId="19" fillId="0" borderId="17" xfId="20" applyFont="1" applyBorder="1" applyAlignment="1">
      <alignment horizontal="center" vertical="center"/>
      <protection/>
    </xf>
    <xf numFmtId="0" fontId="0" fillId="0" borderId="14" xfId="20" applyFont="1" applyFill="1" applyBorder="1" applyAlignment="1">
      <alignment vertical="center"/>
      <protection/>
    </xf>
    <xf numFmtId="0" fontId="0" fillId="0" borderId="16" xfId="20" applyFont="1" applyBorder="1" applyAlignment="1">
      <alignment horizontal="left" vertical="center" wrapText="1"/>
      <protection/>
    </xf>
    <xf numFmtId="0" fontId="0" fillId="0" borderId="16" xfId="20" applyBorder="1" applyAlignment="1">
      <alignment horizontal="center" vertical="center" wrapText="1"/>
      <protection/>
    </xf>
    <xf numFmtId="0" fontId="0" fillId="0" borderId="15" xfId="20" applyFont="1" applyBorder="1" applyAlignment="1">
      <alignment horizontal="center" vertical="center" wrapText="1"/>
      <protection/>
    </xf>
    <xf numFmtId="0" fontId="0" fillId="0" borderId="16" xfId="20" applyFont="1" applyBorder="1" applyAlignment="1">
      <alignment horizontal="center" vertical="center" wrapText="1"/>
      <protection/>
    </xf>
    <xf numFmtId="0" fontId="0" fillId="0" borderId="18" xfId="20" applyFill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 wrapText="1"/>
      <protection/>
    </xf>
    <xf numFmtId="3" fontId="17" fillId="0" borderId="20" xfId="20" applyNumberFormat="1" applyFont="1" applyBorder="1" applyAlignment="1">
      <alignment vertical="center"/>
      <protection/>
    </xf>
    <xf numFmtId="0" fontId="0" fillId="0" borderId="21" xfId="20" applyBorder="1" applyAlignment="1">
      <alignment vertical="center"/>
      <protection/>
    </xf>
    <xf numFmtId="0" fontId="0" fillId="0" borderId="22" xfId="20" applyBorder="1" applyAlignment="1">
      <alignment vertical="center" wrapText="1"/>
      <protection/>
    </xf>
    <xf numFmtId="0" fontId="0" fillId="0" borderId="23" xfId="20" applyBorder="1">
      <alignment/>
      <protection/>
    </xf>
    <xf numFmtId="0" fontId="0" fillId="0" borderId="24" xfId="20" applyBorder="1">
      <alignment/>
      <protection/>
    </xf>
    <xf numFmtId="16" fontId="5" fillId="0" borderId="2" xfId="20" applyNumberFormat="1" applyFont="1" applyBorder="1" applyAlignment="1">
      <alignment horizontal="right" vertical="center"/>
      <protection/>
    </xf>
    <xf numFmtId="16" fontId="5" fillId="0" borderId="3" xfId="20" applyNumberFormat="1" applyFont="1" applyBorder="1" applyAlignment="1">
      <alignment horizontal="right" vertical="center"/>
      <protection/>
    </xf>
    <xf numFmtId="3" fontId="6" fillId="0" borderId="5" xfId="20" applyNumberFormat="1" applyFont="1" applyBorder="1" applyAlignment="1">
      <alignment horizontal="center" vertical="center"/>
      <protection/>
    </xf>
    <xf numFmtId="16" fontId="0" fillId="1" borderId="3" xfId="20" applyNumberFormat="1" applyFont="1" applyFill="1" applyBorder="1" applyAlignment="1">
      <alignment vertical="center"/>
      <protection/>
    </xf>
    <xf numFmtId="174" fontId="6" fillId="0" borderId="5" xfId="20" applyNumberFormat="1" applyFont="1" applyBorder="1" applyAlignment="1">
      <alignment horizontal="center" vertical="center"/>
      <protection/>
    </xf>
    <xf numFmtId="1" fontId="24" fillId="4" borderId="2" xfId="20" applyNumberFormat="1" applyFont="1" applyFill="1" applyBorder="1" applyAlignment="1">
      <alignment vertical="center"/>
      <protection/>
    </xf>
    <xf numFmtId="0" fontId="25" fillId="4" borderId="5" xfId="20" applyFont="1" applyFill="1" applyBorder="1" applyAlignment="1">
      <alignment horizontal="center" vertical="center" wrapText="1"/>
      <protection/>
    </xf>
    <xf numFmtId="3" fontId="6" fillId="0" borderId="5" xfId="20" applyNumberFormat="1" applyFont="1" applyBorder="1" applyAlignment="1">
      <alignment vertical="center"/>
      <protection/>
    </xf>
    <xf numFmtId="3" fontId="26" fillId="0" borderId="5" xfId="20" applyNumberFormat="1" applyFont="1" applyBorder="1" applyAlignment="1">
      <alignment vertical="center"/>
      <protection/>
    </xf>
    <xf numFmtId="3" fontId="6" fillId="5" borderId="5" xfId="20" applyNumberFormat="1" applyFont="1" applyFill="1" applyBorder="1" applyAlignment="1">
      <alignment vertical="center"/>
      <protection/>
    </xf>
    <xf numFmtId="3" fontId="6" fillId="3" borderId="5" xfId="20" applyNumberFormat="1" applyFont="1" applyFill="1" applyBorder="1" applyAlignment="1">
      <alignment horizontal="center" vertical="center"/>
      <protection/>
    </xf>
    <xf numFmtId="3" fontId="6" fillId="3" borderId="5" xfId="20" applyNumberFormat="1" applyFont="1" applyFill="1" applyBorder="1" applyAlignment="1">
      <alignment vertical="center"/>
      <protection/>
    </xf>
    <xf numFmtId="3" fontId="6" fillId="6" borderId="5" xfId="20" applyNumberFormat="1" applyFont="1" applyFill="1" applyBorder="1" applyAlignment="1">
      <alignment vertical="center"/>
      <protection/>
    </xf>
    <xf numFmtId="3" fontId="6" fillId="7" borderId="5" xfId="20" applyNumberFormat="1" applyFont="1" applyFill="1" applyBorder="1" applyAlignment="1">
      <alignment vertical="center"/>
      <protection/>
    </xf>
    <xf numFmtId="3" fontId="6" fillId="0" borderId="6" xfId="20" applyNumberFormat="1" applyFont="1" applyBorder="1" applyAlignment="1">
      <alignment vertical="center"/>
      <protection/>
    </xf>
    <xf numFmtId="3" fontId="6" fillId="0" borderId="25" xfId="20" applyNumberFormat="1" applyFont="1" applyBorder="1" applyAlignment="1">
      <alignment vertical="center"/>
      <protection/>
    </xf>
    <xf numFmtId="0" fontId="3" fillId="0" borderId="25" xfId="19" applyFont="1" applyBorder="1">
      <alignment/>
      <protection/>
    </xf>
    <xf numFmtId="0" fontId="0" fillId="0" borderId="24" xfId="20" applyFill="1" applyBorder="1">
      <alignment/>
      <protection/>
    </xf>
    <xf numFmtId="0" fontId="0" fillId="0" borderId="3" xfId="20" applyBorder="1">
      <alignment/>
      <protection/>
    </xf>
    <xf numFmtId="0" fontId="0" fillId="0" borderId="3" xfId="20" applyBorder="1" applyAlignment="1">
      <alignment vertical="center"/>
      <protection/>
    </xf>
    <xf numFmtId="16" fontId="27" fillId="0" borderId="3" xfId="20" applyNumberFormat="1" applyFont="1" applyBorder="1" applyAlignment="1">
      <alignment horizontal="center" vertical="center"/>
      <protection/>
    </xf>
    <xf numFmtId="16" fontId="0" fillId="0" borderId="3" xfId="20" applyNumberFormat="1" applyBorder="1" applyAlignment="1">
      <alignment vertical="center"/>
      <protection/>
    </xf>
    <xf numFmtId="3" fontId="0" fillId="0" borderId="3" xfId="20" applyNumberFormat="1" applyBorder="1" applyAlignment="1">
      <alignment vertical="center"/>
      <protection/>
    </xf>
    <xf numFmtId="3" fontId="5" fillId="8" borderId="2" xfId="20" applyNumberFormat="1" applyFont="1" applyFill="1" applyBorder="1" applyAlignment="1">
      <alignment horizontal="center" vertical="center"/>
      <protection/>
    </xf>
    <xf numFmtId="3" fontId="27" fillId="0" borderId="3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0" fontId="3" fillId="0" borderId="0" xfId="19" applyFont="1" applyBorder="1">
      <alignment/>
      <protection/>
    </xf>
    <xf numFmtId="3" fontId="6" fillId="0" borderId="0" xfId="20" applyNumberFormat="1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16" fontId="0" fillId="0" borderId="0" xfId="20" applyNumberFormat="1" applyBorder="1" applyAlignment="1">
      <alignment vertical="center"/>
      <protection/>
    </xf>
    <xf numFmtId="3" fontId="0" fillId="0" borderId="0" xfId="20" applyNumberFormat="1" applyBorder="1" applyAlignment="1">
      <alignment vertical="center"/>
      <protection/>
    </xf>
    <xf numFmtId="0" fontId="3" fillId="0" borderId="0" xfId="19">
      <alignment/>
      <protection/>
    </xf>
    <xf numFmtId="2" fontId="0" fillId="0" borderId="0" xfId="20" applyNumberForma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Pályázatok_2002" xfId="19"/>
    <cellStyle name="Normál_Panel pályázatok  összesítő adatai_2004. október 0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8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7109375" style="16" customWidth="1"/>
    <col min="2" max="2" width="9.140625" style="16" hidden="1" customWidth="1"/>
    <col min="3" max="3" width="12.7109375" style="16" customWidth="1"/>
    <col min="4" max="4" width="4.7109375" style="16" customWidth="1"/>
    <col min="5" max="5" width="6.57421875" style="16" customWidth="1"/>
    <col min="6" max="6" width="9.7109375" style="16" hidden="1" customWidth="1"/>
    <col min="7" max="7" width="8.7109375" style="16" customWidth="1"/>
    <col min="8" max="9" width="5.7109375" style="16" customWidth="1"/>
    <col min="10" max="10" width="5.7109375" style="16" hidden="1" customWidth="1"/>
    <col min="11" max="11" width="6.7109375" style="16" customWidth="1"/>
    <col min="12" max="13" width="11.7109375" style="16" customWidth="1"/>
    <col min="14" max="15" width="10.7109375" style="16" customWidth="1"/>
    <col min="16" max="18" width="2.7109375" style="16" customWidth="1"/>
    <col min="19" max="19" width="3.7109375" style="16" customWidth="1"/>
    <col min="20" max="20" width="2.7109375" style="16" customWidth="1"/>
    <col min="21" max="21" width="3.7109375" style="16" customWidth="1"/>
    <col min="22" max="23" width="2.7109375" style="16" customWidth="1"/>
    <col min="24" max="24" width="3.7109375" style="16" customWidth="1"/>
    <col min="25" max="26" width="12.7109375" style="16" customWidth="1"/>
    <col min="27" max="27" width="12.7109375" style="16" hidden="1" customWidth="1"/>
    <col min="28" max="33" width="11.7109375" style="16" customWidth="1"/>
    <col min="34" max="34" width="6.7109375" style="16" customWidth="1"/>
    <col min="35" max="35" width="29.8515625" style="16" customWidth="1"/>
    <col min="36" max="36" width="19.28125" style="16" hidden="1" customWidth="1"/>
    <col min="37" max="37" width="19.421875" style="16" customWidth="1"/>
    <col min="38" max="38" width="16.7109375" style="16" customWidth="1"/>
    <col min="39" max="39" width="16.00390625" style="16" hidden="1" customWidth="1"/>
    <col min="40" max="40" width="21.7109375" style="16" hidden="1" customWidth="1"/>
    <col min="41" max="41" width="50.8515625" style="16" hidden="1" customWidth="1"/>
    <col min="42" max="16384" width="9.140625" style="16" customWidth="1"/>
  </cols>
  <sheetData>
    <row r="1" spans="1:41" ht="81.75" customHeight="1" thickBot="1" thickTop="1">
      <c r="A1" s="1" t="s">
        <v>0</v>
      </c>
      <c r="B1" s="2" t="s">
        <v>1</v>
      </c>
      <c r="C1" s="3"/>
      <c r="D1" s="3"/>
      <c r="E1" s="4"/>
      <c r="F1" s="5" t="s">
        <v>222</v>
      </c>
      <c r="G1" s="5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 t="s">
        <v>7</v>
      </c>
      <c r="M1" s="7" t="s">
        <v>8</v>
      </c>
      <c r="N1" s="7" t="s">
        <v>9</v>
      </c>
      <c r="O1" s="7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8" t="s">
        <v>18</v>
      </c>
      <c r="X1" s="8" t="s">
        <v>19</v>
      </c>
      <c r="Y1" s="7" t="s">
        <v>20</v>
      </c>
      <c r="Z1" s="7" t="s">
        <v>21</v>
      </c>
      <c r="AA1" s="9" t="s">
        <v>223</v>
      </c>
      <c r="AB1" s="7" t="s">
        <v>22</v>
      </c>
      <c r="AC1" s="7" t="s">
        <v>23</v>
      </c>
      <c r="AD1" s="7" t="s">
        <v>24</v>
      </c>
      <c r="AE1" s="7" t="s">
        <v>25</v>
      </c>
      <c r="AF1" s="7" t="s">
        <v>26</v>
      </c>
      <c r="AG1" s="7" t="s">
        <v>27</v>
      </c>
      <c r="AH1" s="10" t="s">
        <v>28</v>
      </c>
      <c r="AI1" s="11" t="s">
        <v>29</v>
      </c>
      <c r="AJ1" s="12" t="s">
        <v>30</v>
      </c>
      <c r="AK1" s="11" t="s">
        <v>31</v>
      </c>
      <c r="AL1" s="13" t="s">
        <v>224</v>
      </c>
      <c r="AM1" s="11" t="s">
        <v>32</v>
      </c>
      <c r="AN1" s="14" t="s">
        <v>33</v>
      </c>
      <c r="AO1" s="15" t="s">
        <v>34</v>
      </c>
    </row>
    <row r="2" spans="1:41" ht="19.5" customHeight="1" thickTop="1">
      <c r="A2" s="17">
        <v>1</v>
      </c>
      <c r="B2" s="19" t="s">
        <v>35</v>
      </c>
      <c r="C2" s="19" t="s">
        <v>36</v>
      </c>
      <c r="D2" s="19" t="s">
        <v>37</v>
      </c>
      <c r="E2" s="20" t="s">
        <v>38</v>
      </c>
      <c r="F2" s="18" t="s">
        <v>39</v>
      </c>
      <c r="G2" s="21" t="s">
        <v>40</v>
      </c>
      <c r="H2" s="18">
        <v>84</v>
      </c>
      <c r="I2" s="18"/>
      <c r="J2" s="18">
        <v>1</v>
      </c>
      <c r="K2" s="22" t="s">
        <v>41</v>
      </c>
      <c r="L2" s="23">
        <v>570</v>
      </c>
      <c r="M2" s="24">
        <v>925071</v>
      </c>
      <c r="N2" s="24">
        <f aca="true" t="shared" si="0" ref="N2:N38">Y2/M2</f>
        <v>27.900740591803224</v>
      </c>
      <c r="O2" s="24">
        <f>Z2/H2</f>
        <v>306906.7380952381</v>
      </c>
      <c r="P2" s="25">
        <v>4</v>
      </c>
      <c r="Q2" s="26">
        <v>9</v>
      </c>
      <c r="R2" s="26">
        <v>0</v>
      </c>
      <c r="S2" s="26">
        <v>10</v>
      </c>
      <c r="T2" s="26">
        <v>2</v>
      </c>
      <c r="U2" s="26">
        <v>15</v>
      </c>
      <c r="V2" s="26">
        <v>2</v>
      </c>
      <c r="W2" s="26"/>
      <c r="X2" s="27">
        <f aca="true" t="shared" si="1" ref="X2:X38">SUM(P2:W2)</f>
        <v>42</v>
      </c>
      <c r="Y2" s="28">
        <v>25810166</v>
      </c>
      <c r="Z2" s="30">
        <v>25780166</v>
      </c>
      <c r="AA2" s="29">
        <f aca="true" t="shared" si="2" ref="AA2:AA38">AB2+AF2</f>
        <v>17216778</v>
      </c>
      <c r="AB2" s="30">
        <v>8593389</v>
      </c>
      <c r="AC2" s="24" t="s">
        <v>42</v>
      </c>
      <c r="AD2" s="31" t="s">
        <v>42</v>
      </c>
      <c r="AE2" s="28">
        <v>8623389</v>
      </c>
      <c r="AF2" s="28">
        <f>AE2</f>
        <v>8623389</v>
      </c>
      <c r="AG2" s="28">
        <v>8593388</v>
      </c>
      <c r="AH2" s="32" t="s">
        <v>43</v>
      </c>
      <c r="AI2" s="33" t="s">
        <v>44</v>
      </c>
      <c r="AJ2" s="34" t="s">
        <v>45</v>
      </c>
      <c r="AK2" s="33" t="s">
        <v>46</v>
      </c>
      <c r="AL2" s="35" t="s">
        <v>47</v>
      </c>
      <c r="AM2" s="36" t="s">
        <v>48</v>
      </c>
      <c r="AN2" s="37"/>
      <c r="AO2" s="38"/>
    </row>
    <row r="3" spans="1:41" ht="52.5" customHeight="1">
      <c r="A3" s="39">
        <v>2</v>
      </c>
      <c r="B3" s="41" t="s">
        <v>35</v>
      </c>
      <c r="C3" s="41" t="s">
        <v>49</v>
      </c>
      <c r="D3" s="41" t="s">
        <v>37</v>
      </c>
      <c r="E3" s="40" t="s">
        <v>50</v>
      </c>
      <c r="F3" s="43" t="s">
        <v>39</v>
      </c>
      <c r="G3" s="44" t="s">
        <v>51</v>
      </c>
      <c r="H3" s="43">
        <v>30</v>
      </c>
      <c r="I3" s="43">
        <v>27</v>
      </c>
      <c r="J3" s="43">
        <v>2</v>
      </c>
      <c r="K3" s="43" t="s">
        <v>52</v>
      </c>
      <c r="L3" s="45">
        <v>654.2</v>
      </c>
      <c r="M3" s="46">
        <v>948590</v>
      </c>
      <c r="N3" s="46">
        <f t="shared" si="0"/>
        <v>25.721122929822158</v>
      </c>
      <c r="O3" s="46">
        <f>Z3/H3</f>
        <v>802328.1</v>
      </c>
      <c r="P3" s="47">
        <v>4</v>
      </c>
      <c r="Q3" s="48">
        <v>4</v>
      </c>
      <c r="R3" s="48">
        <v>1</v>
      </c>
      <c r="S3" s="48">
        <v>10</v>
      </c>
      <c r="T3" s="48">
        <v>2</v>
      </c>
      <c r="U3" s="48">
        <v>15</v>
      </c>
      <c r="V3" s="48">
        <v>5</v>
      </c>
      <c r="W3" s="48"/>
      <c r="X3" s="49">
        <f t="shared" si="1"/>
        <v>41</v>
      </c>
      <c r="Y3" s="50">
        <v>24398800</v>
      </c>
      <c r="Z3" s="52">
        <v>24069843</v>
      </c>
      <c r="AA3" s="51">
        <f t="shared" si="2"/>
        <v>16576109</v>
      </c>
      <c r="AB3" s="52">
        <v>7822691</v>
      </c>
      <c r="AC3" s="53">
        <v>2</v>
      </c>
      <c r="AD3" s="54">
        <f>285951+34870</f>
        <v>320821</v>
      </c>
      <c r="AE3" s="50">
        <v>8432597</v>
      </c>
      <c r="AF3" s="55">
        <f>AD3+AE3</f>
        <v>8753418</v>
      </c>
      <c r="AG3" s="50">
        <v>7822691</v>
      </c>
      <c r="AH3" s="56" t="s">
        <v>53</v>
      </c>
      <c r="AI3" s="57" t="s">
        <v>54</v>
      </c>
      <c r="AJ3" s="58" t="s">
        <v>55</v>
      </c>
      <c r="AK3" s="60" t="s">
        <v>56</v>
      </c>
      <c r="AL3" s="61" t="s">
        <v>57</v>
      </c>
      <c r="AM3" s="60" t="s">
        <v>58</v>
      </c>
      <c r="AN3" s="62"/>
      <c r="AO3" s="63" t="s">
        <v>225</v>
      </c>
    </row>
    <row r="4" spans="1:41" ht="27.75" customHeight="1">
      <c r="A4" s="39">
        <v>3</v>
      </c>
      <c r="B4" s="41" t="s">
        <v>35</v>
      </c>
      <c r="C4" s="41" t="s">
        <v>59</v>
      </c>
      <c r="D4" s="41" t="s">
        <v>37</v>
      </c>
      <c r="E4" s="64" t="s">
        <v>60</v>
      </c>
      <c r="F4" s="43" t="s">
        <v>39</v>
      </c>
      <c r="G4" s="44" t="s">
        <v>61</v>
      </c>
      <c r="H4" s="43">
        <v>40</v>
      </c>
      <c r="I4" s="43"/>
      <c r="J4" s="43">
        <v>1</v>
      </c>
      <c r="K4" s="65" t="s">
        <v>62</v>
      </c>
      <c r="L4" s="45">
        <v>541</v>
      </c>
      <c r="M4" s="46">
        <v>878271</v>
      </c>
      <c r="N4" s="46">
        <f t="shared" si="0"/>
        <v>28.60837486379489</v>
      </c>
      <c r="O4" s="46">
        <f>Z4/H4</f>
        <v>627397.65</v>
      </c>
      <c r="P4" s="47">
        <v>5</v>
      </c>
      <c r="Q4" s="48">
        <v>6</v>
      </c>
      <c r="R4" s="48">
        <v>0</v>
      </c>
      <c r="S4" s="48">
        <v>10</v>
      </c>
      <c r="T4" s="48">
        <v>2</v>
      </c>
      <c r="U4" s="48">
        <v>15</v>
      </c>
      <c r="V4" s="48">
        <v>3</v>
      </c>
      <c r="W4" s="48"/>
      <c r="X4" s="49">
        <f t="shared" si="1"/>
        <v>41</v>
      </c>
      <c r="Y4" s="50">
        <v>25125906</v>
      </c>
      <c r="Z4" s="52">
        <v>25095906</v>
      </c>
      <c r="AA4" s="51">
        <f t="shared" si="2"/>
        <v>16760604</v>
      </c>
      <c r="AB4" s="52">
        <v>8365302</v>
      </c>
      <c r="AC4" s="46" t="s">
        <v>42</v>
      </c>
      <c r="AD4" s="46" t="s">
        <v>42</v>
      </c>
      <c r="AE4" s="50">
        <v>8395302</v>
      </c>
      <c r="AF4" s="50">
        <f>AE4</f>
        <v>8395302</v>
      </c>
      <c r="AG4" s="50">
        <v>8365302</v>
      </c>
      <c r="AH4" s="56" t="s">
        <v>63</v>
      </c>
      <c r="AI4" s="57" t="s">
        <v>64</v>
      </c>
      <c r="AJ4" s="66" t="s">
        <v>65</v>
      </c>
      <c r="AK4" s="60" t="s">
        <v>46</v>
      </c>
      <c r="AL4" s="61" t="s">
        <v>47</v>
      </c>
      <c r="AM4" s="67" t="s">
        <v>48</v>
      </c>
      <c r="AN4" s="68"/>
      <c r="AO4" s="69" t="s">
        <v>226</v>
      </c>
    </row>
    <row r="5" spans="1:41" ht="40.5" customHeight="1">
      <c r="A5" s="39">
        <v>4</v>
      </c>
      <c r="B5" s="41" t="s">
        <v>35</v>
      </c>
      <c r="C5" s="41" t="s">
        <v>67</v>
      </c>
      <c r="D5" s="41" t="s">
        <v>37</v>
      </c>
      <c r="E5" s="40" t="s">
        <v>68</v>
      </c>
      <c r="F5" s="43" t="s">
        <v>39</v>
      </c>
      <c r="G5" s="70" t="s">
        <v>69</v>
      </c>
      <c r="H5" s="43">
        <v>34</v>
      </c>
      <c r="I5" s="43">
        <v>32</v>
      </c>
      <c r="J5" s="43">
        <v>1</v>
      </c>
      <c r="K5" s="43" t="s">
        <v>70</v>
      </c>
      <c r="L5" s="45">
        <v>644</v>
      </c>
      <c r="M5" s="46">
        <v>933800</v>
      </c>
      <c r="N5" s="46">
        <f t="shared" si="0"/>
        <v>27.209537374170058</v>
      </c>
      <c r="O5" s="46">
        <f>Z5/H5</f>
        <v>745096.0588235294</v>
      </c>
      <c r="P5" s="47">
        <v>3</v>
      </c>
      <c r="Q5" s="48">
        <v>5</v>
      </c>
      <c r="R5" s="48">
        <v>0</v>
      </c>
      <c r="S5" s="48">
        <v>10</v>
      </c>
      <c r="T5" s="48">
        <v>2</v>
      </c>
      <c r="U5" s="48">
        <v>15</v>
      </c>
      <c r="V5" s="48">
        <v>4</v>
      </c>
      <c r="W5" s="48"/>
      <c r="X5" s="49">
        <f t="shared" si="1"/>
        <v>39</v>
      </c>
      <c r="Y5" s="50">
        <v>25408266</v>
      </c>
      <c r="Z5" s="52">
        <v>25333266</v>
      </c>
      <c r="AA5" s="51">
        <f t="shared" si="2"/>
        <v>16963844</v>
      </c>
      <c r="AB5" s="52">
        <v>8444422</v>
      </c>
      <c r="AC5" s="46" t="s">
        <v>42</v>
      </c>
      <c r="AD5" s="46" t="s">
        <v>42</v>
      </c>
      <c r="AE5" s="50">
        <v>8519422</v>
      </c>
      <c r="AF5" s="50">
        <f>AE5</f>
        <v>8519422</v>
      </c>
      <c r="AG5" s="50">
        <v>8444422</v>
      </c>
      <c r="AH5" s="56" t="s">
        <v>71</v>
      </c>
      <c r="AI5" s="57" t="s">
        <v>72</v>
      </c>
      <c r="AJ5" s="58" t="s">
        <v>73</v>
      </c>
      <c r="AK5" s="60" t="s">
        <v>74</v>
      </c>
      <c r="AL5" s="61" t="s">
        <v>75</v>
      </c>
      <c r="AM5" s="60" t="s">
        <v>58</v>
      </c>
      <c r="AN5" s="71"/>
      <c r="AO5" s="72" t="s">
        <v>76</v>
      </c>
    </row>
    <row r="6" spans="1:41" ht="40.5" customHeight="1">
      <c r="A6" s="39">
        <v>5</v>
      </c>
      <c r="B6" s="41" t="s">
        <v>35</v>
      </c>
      <c r="C6" s="41" t="s">
        <v>77</v>
      </c>
      <c r="D6" s="41" t="s">
        <v>78</v>
      </c>
      <c r="E6" s="40" t="s">
        <v>79</v>
      </c>
      <c r="F6" s="43" t="s">
        <v>39</v>
      </c>
      <c r="G6" s="70" t="s">
        <v>80</v>
      </c>
      <c r="H6" s="43">
        <v>30</v>
      </c>
      <c r="I6" s="43">
        <v>29</v>
      </c>
      <c r="J6" s="43">
        <v>1</v>
      </c>
      <c r="K6" s="43" t="s">
        <v>81</v>
      </c>
      <c r="L6" s="45">
        <v>316.47</v>
      </c>
      <c r="M6" s="46">
        <v>492362</v>
      </c>
      <c r="N6" s="46">
        <f t="shared" si="0"/>
        <v>44.286616351383735</v>
      </c>
      <c r="O6" s="46">
        <f>Z6/H6</f>
        <v>724501.5666666667</v>
      </c>
      <c r="P6" s="47">
        <v>5</v>
      </c>
      <c r="Q6" s="48">
        <v>4</v>
      </c>
      <c r="R6" s="48">
        <v>1</v>
      </c>
      <c r="S6" s="48">
        <v>5</v>
      </c>
      <c r="T6" s="48">
        <v>2</v>
      </c>
      <c r="U6" s="48">
        <v>15</v>
      </c>
      <c r="V6" s="48">
        <v>4</v>
      </c>
      <c r="W6" s="48"/>
      <c r="X6" s="49">
        <f t="shared" si="1"/>
        <v>36</v>
      </c>
      <c r="Y6" s="50">
        <v>21805047</v>
      </c>
      <c r="Z6" s="52">
        <v>21735047</v>
      </c>
      <c r="AA6" s="51">
        <f t="shared" si="2"/>
        <v>14560032</v>
      </c>
      <c r="AB6" s="52">
        <v>7245016</v>
      </c>
      <c r="AC6" s="53">
        <v>3</v>
      </c>
      <c r="AD6" s="54">
        <f>266249+245937+245937</f>
        <v>758123</v>
      </c>
      <c r="AE6" s="52">
        <v>6556893</v>
      </c>
      <c r="AF6" s="55">
        <f>AD6+AE6</f>
        <v>7315016</v>
      </c>
      <c r="AG6" s="50">
        <v>7245015</v>
      </c>
      <c r="AH6" s="56" t="s">
        <v>82</v>
      </c>
      <c r="AI6" s="57" t="s">
        <v>83</v>
      </c>
      <c r="AJ6" s="58" t="s">
        <v>227</v>
      </c>
      <c r="AK6" s="60" t="s">
        <v>56</v>
      </c>
      <c r="AL6" s="73" t="s">
        <v>84</v>
      </c>
      <c r="AM6" s="60" t="s">
        <v>85</v>
      </c>
      <c r="AN6" s="68"/>
      <c r="AO6" s="74" t="s">
        <v>228</v>
      </c>
    </row>
    <row r="7" spans="1:41" ht="40.5" customHeight="1">
      <c r="A7" s="39">
        <v>6</v>
      </c>
      <c r="B7" s="41" t="s">
        <v>35</v>
      </c>
      <c r="C7" s="41" t="s">
        <v>77</v>
      </c>
      <c r="D7" s="41" t="s">
        <v>78</v>
      </c>
      <c r="E7" s="40" t="s">
        <v>86</v>
      </c>
      <c r="F7" s="43" t="s">
        <v>39</v>
      </c>
      <c r="G7" s="70" t="s">
        <v>87</v>
      </c>
      <c r="H7" s="43">
        <v>30</v>
      </c>
      <c r="I7" s="43">
        <v>29</v>
      </c>
      <c r="J7" s="43">
        <v>1</v>
      </c>
      <c r="K7" s="43" t="s">
        <v>81</v>
      </c>
      <c r="L7" s="45">
        <v>344.09</v>
      </c>
      <c r="M7" s="46">
        <v>547391</v>
      </c>
      <c r="N7" s="46">
        <f t="shared" si="0"/>
        <v>41.86569928990429</v>
      </c>
      <c r="O7" s="46">
        <f>Z7/H7</f>
        <v>761563.5666666667</v>
      </c>
      <c r="P7" s="47">
        <v>5</v>
      </c>
      <c r="Q7" s="48">
        <v>4</v>
      </c>
      <c r="R7" s="48">
        <v>1</v>
      </c>
      <c r="S7" s="48">
        <v>5</v>
      </c>
      <c r="T7" s="48">
        <v>2</v>
      </c>
      <c r="U7" s="48">
        <v>15</v>
      </c>
      <c r="V7" s="48">
        <v>4</v>
      </c>
      <c r="W7" s="48"/>
      <c r="X7" s="49">
        <f t="shared" si="1"/>
        <v>36</v>
      </c>
      <c r="Y7" s="50">
        <v>22916907</v>
      </c>
      <c r="Z7" s="52">
        <v>22846907</v>
      </c>
      <c r="AA7" s="51">
        <f t="shared" si="2"/>
        <v>15301532</v>
      </c>
      <c r="AB7" s="52">
        <v>7615375</v>
      </c>
      <c r="AC7" s="53">
        <v>1</v>
      </c>
      <c r="AD7" s="54">
        <f>208811</f>
        <v>208811</v>
      </c>
      <c r="AE7" s="52">
        <v>7477346</v>
      </c>
      <c r="AF7" s="55">
        <f>AD7+AE7</f>
        <v>7686157</v>
      </c>
      <c r="AG7" s="50">
        <v>7615375</v>
      </c>
      <c r="AH7" s="56" t="s">
        <v>82</v>
      </c>
      <c r="AI7" s="57" t="s">
        <v>83</v>
      </c>
      <c r="AJ7" s="58" t="s">
        <v>229</v>
      </c>
      <c r="AK7" s="60" t="s">
        <v>56</v>
      </c>
      <c r="AL7" s="73" t="s">
        <v>84</v>
      </c>
      <c r="AM7" s="60" t="s">
        <v>85</v>
      </c>
      <c r="AN7" s="75"/>
      <c r="AO7" s="76" t="s">
        <v>88</v>
      </c>
    </row>
    <row r="8" spans="1:41" ht="27.75" customHeight="1">
      <c r="A8" s="39">
        <v>7</v>
      </c>
      <c r="B8" s="41" t="s">
        <v>35</v>
      </c>
      <c r="C8" s="41" t="s">
        <v>36</v>
      </c>
      <c r="D8" s="41" t="s">
        <v>37</v>
      </c>
      <c r="E8" s="64" t="s">
        <v>89</v>
      </c>
      <c r="F8" s="43" t="s">
        <v>39</v>
      </c>
      <c r="G8" s="77" t="s">
        <v>90</v>
      </c>
      <c r="H8" s="43">
        <v>30</v>
      </c>
      <c r="I8" s="43">
        <v>29</v>
      </c>
      <c r="J8" s="43">
        <v>1</v>
      </c>
      <c r="K8" s="65" t="s">
        <v>41</v>
      </c>
      <c r="L8" s="45">
        <v>407.4</v>
      </c>
      <c r="M8" s="46">
        <v>651087</v>
      </c>
      <c r="N8" s="46">
        <f t="shared" si="0"/>
        <v>34.11282823954402</v>
      </c>
      <c r="O8" s="46">
        <f>Z8/H8</f>
        <v>735347.3</v>
      </c>
      <c r="P8" s="47">
        <v>4</v>
      </c>
      <c r="Q8" s="48">
        <v>4</v>
      </c>
      <c r="R8" s="48">
        <v>1</v>
      </c>
      <c r="S8" s="48">
        <v>7</v>
      </c>
      <c r="T8" s="48">
        <v>2</v>
      </c>
      <c r="U8" s="48">
        <v>15</v>
      </c>
      <c r="V8" s="48">
        <v>3</v>
      </c>
      <c r="W8" s="48"/>
      <c r="X8" s="49">
        <f t="shared" si="1"/>
        <v>36</v>
      </c>
      <c r="Y8" s="50">
        <v>22210419</v>
      </c>
      <c r="Z8" s="52">
        <v>22060419</v>
      </c>
      <c r="AA8" s="51">
        <f t="shared" si="2"/>
        <v>14856946</v>
      </c>
      <c r="AB8" s="52">
        <v>7353473</v>
      </c>
      <c r="AC8" s="46" t="s">
        <v>42</v>
      </c>
      <c r="AD8" s="46" t="s">
        <v>42</v>
      </c>
      <c r="AE8" s="50">
        <v>7503473</v>
      </c>
      <c r="AF8" s="50">
        <f>AE8</f>
        <v>7503473</v>
      </c>
      <c r="AG8" s="50">
        <v>7353473</v>
      </c>
      <c r="AH8" s="56" t="s">
        <v>91</v>
      </c>
      <c r="AI8" s="57" t="s">
        <v>92</v>
      </c>
      <c r="AJ8" s="58" t="s">
        <v>93</v>
      </c>
      <c r="AK8" s="60" t="s">
        <v>74</v>
      </c>
      <c r="AL8" s="61" t="s">
        <v>75</v>
      </c>
      <c r="AM8" s="60" t="s">
        <v>94</v>
      </c>
      <c r="AN8" s="75"/>
      <c r="AO8" s="78"/>
    </row>
    <row r="9" spans="1:41" ht="27.75" customHeight="1">
      <c r="A9" s="39">
        <v>8</v>
      </c>
      <c r="B9" s="41" t="s">
        <v>35</v>
      </c>
      <c r="C9" s="41" t="s">
        <v>95</v>
      </c>
      <c r="D9" s="41" t="s">
        <v>37</v>
      </c>
      <c r="E9" s="64" t="s">
        <v>96</v>
      </c>
      <c r="F9" s="43" t="s">
        <v>39</v>
      </c>
      <c r="G9" s="44" t="s">
        <v>97</v>
      </c>
      <c r="H9" s="43">
        <v>30</v>
      </c>
      <c r="I9" s="43"/>
      <c r="J9" s="43">
        <v>1</v>
      </c>
      <c r="K9" s="43" t="s">
        <v>98</v>
      </c>
      <c r="L9" s="45">
        <v>354.72</v>
      </c>
      <c r="M9" s="46">
        <v>566722</v>
      </c>
      <c r="N9" s="46">
        <f t="shared" si="0"/>
        <v>23.593774372620086</v>
      </c>
      <c r="O9" s="46">
        <f>Z9/H9</f>
        <v>440703.7</v>
      </c>
      <c r="P9" s="47">
        <v>4</v>
      </c>
      <c r="Q9" s="48">
        <v>4</v>
      </c>
      <c r="R9" s="48">
        <v>1</v>
      </c>
      <c r="S9" s="48">
        <v>6</v>
      </c>
      <c r="T9" s="48">
        <v>2</v>
      </c>
      <c r="U9" s="48">
        <v>15</v>
      </c>
      <c r="V9" s="48">
        <v>3</v>
      </c>
      <c r="W9" s="48"/>
      <c r="X9" s="49">
        <f t="shared" si="1"/>
        <v>35</v>
      </c>
      <c r="Y9" s="50">
        <v>13371111</v>
      </c>
      <c r="Z9" s="52">
        <v>13221111</v>
      </c>
      <c r="AA9" s="51">
        <f t="shared" si="2"/>
        <v>8964074</v>
      </c>
      <c r="AB9" s="52">
        <v>4407037</v>
      </c>
      <c r="AC9" s="53">
        <v>5</v>
      </c>
      <c r="AD9" s="54">
        <f>152882+152882+149940+152882+152882</f>
        <v>761468</v>
      </c>
      <c r="AE9" s="52">
        <v>3795569</v>
      </c>
      <c r="AF9" s="55">
        <f>AD9+AE9</f>
        <v>4557037</v>
      </c>
      <c r="AG9" s="50">
        <v>4407037</v>
      </c>
      <c r="AH9" s="56" t="s">
        <v>63</v>
      </c>
      <c r="AI9" s="57" t="s">
        <v>64</v>
      </c>
      <c r="AJ9" s="58" t="s">
        <v>99</v>
      </c>
      <c r="AK9" s="60" t="s">
        <v>56</v>
      </c>
      <c r="AL9" s="79" t="s">
        <v>100</v>
      </c>
      <c r="AM9" s="60" t="s">
        <v>94</v>
      </c>
      <c r="AN9" s="68"/>
      <c r="AO9" s="69" t="s">
        <v>230</v>
      </c>
    </row>
    <row r="10" spans="1:41" ht="27.75" customHeight="1">
      <c r="A10" s="39">
        <v>9</v>
      </c>
      <c r="B10" s="41" t="s">
        <v>35</v>
      </c>
      <c r="C10" s="41" t="s">
        <v>36</v>
      </c>
      <c r="D10" s="41" t="s">
        <v>37</v>
      </c>
      <c r="E10" s="64" t="s">
        <v>101</v>
      </c>
      <c r="F10" s="43" t="s">
        <v>39</v>
      </c>
      <c r="G10" s="70" t="s">
        <v>102</v>
      </c>
      <c r="H10" s="43">
        <v>30</v>
      </c>
      <c r="I10" s="43">
        <v>30</v>
      </c>
      <c r="J10" s="43">
        <v>2</v>
      </c>
      <c r="K10" s="43" t="s">
        <v>52</v>
      </c>
      <c r="L10" s="45">
        <v>395</v>
      </c>
      <c r="M10" s="46">
        <v>572750</v>
      </c>
      <c r="N10" s="46">
        <f t="shared" si="0"/>
        <v>39.69236665211698</v>
      </c>
      <c r="O10" s="46">
        <f>Z10/H10</f>
        <v>756126.7666666667</v>
      </c>
      <c r="P10" s="47">
        <v>4</v>
      </c>
      <c r="Q10" s="48">
        <v>4</v>
      </c>
      <c r="R10" s="48">
        <v>0</v>
      </c>
      <c r="S10" s="48">
        <v>6</v>
      </c>
      <c r="T10" s="48">
        <v>2</v>
      </c>
      <c r="U10" s="48">
        <v>15</v>
      </c>
      <c r="V10" s="48">
        <v>3</v>
      </c>
      <c r="W10" s="48"/>
      <c r="X10" s="49">
        <f t="shared" si="1"/>
        <v>34</v>
      </c>
      <c r="Y10" s="50">
        <v>22733803</v>
      </c>
      <c r="Z10" s="52">
        <v>22683803</v>
      </c>
      <c r="AA10" s="51">
        <f t="shared" si="2"/>
        <v>15172536</v>
      </c>
      <c r="AB10" s="52">
        <v>7561268</v>
      </c>
      <c r="AC10" s="46" t="s">
        <v>42</v>
      </c>
      <c r="AD10" s="46" t="s">
        <v>42</v>
      </c>
      <c r="AE10" s="50">
        <v>7611268</v>
      </c>
      <c r="AF10" s="50">
        <f>AE10</f>
        <v>7611268</v>
      </c>
      <c r="AG10" s="50">
        <v>7561267</v>
      </c>
      <c r="AH10" s="56" t="s">
        <v>91</v>
      </c>
      <c r="AI10" s="59" t="s">
        <v>103</v>
      </c>
      <c r="AJ10" s="58" t="s">
        <v>104</v>
      </c>
      <c r="AK10" s="60" t="s">
        <v>56</v>
      </c>
      <c r="AL10" s="61" t="s">
        <v>105</v>
      </c>
      <c r="AM10" s="60" t="s">
        <v>58</v>
      </c>
      <c r="AN10" s="68"/>
      <c r="AO10" s="76" t="s">
        <v>106</v>
      </c>
    </row>
    <row r="11" spans="1:41" ht="27.75" customHeight="1">
      <c r="A11" s="39">
        <v>10</v>
      </c>
      <c r="B11" s="41" t="s">
        <v>35</v>
      </c>
      <c r="C11" s="41" t="s">
        <v>107</v>
      </c>
      <c r="D11" s="41" t="s">
        <v>108</v>
      </c>
      <c r="E11" s="40" t="s">
        <v>109</v>
      </c>
      <c r="F11" s="43" t="s">
        <v>39</v>
      </c>
      <c r="G11" s="70" t="s">
        <v>110</v>
      </c>
      <c r="H11" s="43">
        <v>30</v>
      </c>
      <c r="I11" s="43"/>
      <c r="J11" s="43">
        <v>2</v>
      </c>
      <c r="K11" s="43" t="s">
        <v>111</v>
      </c>
      <c r="L11" s="45">
        <v>399</v>
      </c>
      <c r="M11" s="46">
        <v>578550</v>
      </c>
      <c r="N11" s="46">
        <f t="shared" si="0"/>
        <v>29.297381384495722</v>
      </c>
      <c r="O11" s="46">
        <f>Z11/H11</f>
        <v>562333.3333333334</v>
      </c>
      <c r="P11" s="47">
        <v>2</v>
      </c>
      <c r="Q11" s="48">
        <v>4</v>
      </c>
      <c r="R11" s="48">
        <v>1</v>
      </c>
      <c r="S11" s="48">
        <v>6</v>
      </c>
      <c r="T11" s="48">
        <v>2</v>
      </c>
      <c r="U11" s="48">
        <v>15</v>
      </c>
      <c r="V11" s="48">
        <v>4</v>
      </c>
      <c r="W11" s="48"/>
      <c r="X11" s="49">
        <f t="shared" si="1"/>
        <v>34</v>
      </c>
      <c r="Y11" s="50">
        <v>16950000</v>
      </c>
      <c r="Z11" s="52">
        <v>16870000</v>
      </c>
      <c r="AA11" s="51">
        <f t="shared" si="2"/>
        <v>11326667</v>
      </c>
      <c r="AB11" s="52">
        <v>5623333</v>
      </c>
      <c r="AC11" s="46" t="s">
        <v>42</v>
      </c>
      <c r="AD11" s="46" t="s">
        <v>42</v>
      </c>
      <c r="AE11" s="50">
        <v>5703334</v>
      </c>
      <c r="AF11" s="50">
        <f>AE11</f>
        <v>5703334</v>
      </c>
      <c r="AG11" s="50">
        <v>5623333</v>
      </c>
      <c r="AH11" s="56" t="s">
        <v>63</v>
      </c>
      <c r="AI11" s="57" t="s">
        <v>112</v>
      </c>
      <c r="AJ11" s="66" t="s">
        <v>113</v>
      </c>
      <c r="AK11" s="60" t="s">
        <v>114</v>
      </c>
      <c r="AL11" s="79" t="s">
        <v>115</v>
      </c>
      <c r="AM11" s="60" t="s">
        <v>116</v>
      </c>
      <c r="AN11" s="68"/>
      <c r="AO11" s="80"/>
    </row>
    <row r="12" spans="1:41" ht="27.75" customHeight="1">
      <c r="A12" s="39">
        <v>11</v>
      </c>
      <c r="B12" s="41" t="s">
        <v>35</v>
      </c>
      <c r="C12" s="41" t="s">
        <v>77</v>
      </c>
      <c r="D12" s="41" t="s">
        <v>78</v>
      </c>
      <c r="E12" s="40" t="s">
        <v>118</v>
      </c>
      <c r="F12" s="43" t="s">
        <v>39</v>
      </c>
      <c r="G12" s="70" t="s">
        <v>119</v>
      </c>
      <c r="H12" s="43">
        <v>30</v>
      </c>
      <c r="I12" s="43">
        <v>27</v>
      </c>
      <c r="J12" s="43">
        <v>1</v>
      </c>
      <c r="K12" s="65" t="s">
        <v>52</v>
      </c>
      <c r="L12" s="45">
        <v>294.14</v>
      </c>
      <c r="M12" s="46">
        <v>469413</v>
      </c>
      <c r="N12" s="46">
        <f t="shared" si="0"/>
        <v>42.5254967374146</v>
      </c>
      <c r="O12" s="46">
        <f>Z12/H12</f>
        <v>660400.7</v>
      </c>
      <c r="P12" s="47">
        <v>4</v>
      </c>
      <c r="Q12" s="48">
        <v>4</v>
      </c>
      <c r="R12" s="48">
        <v>1</v>
      </c>
      <c r="S12" s="48">
        <v>4</v>
      </c>
      <c r="T12" s="48">
        <v>2</v>
      </c>
      <c r="U12" s="48">
        <v>15</v>
      </c>
      <c r="V12" s="48">
        <v>3</v>
      </c>
      <c r="W12" s="48"/>
      <c r="X12" s="49">
        <f t="shared" si="1"/>
        <v>33</v>
      </c>
      <c r="Y12" s="50">
        <v>19962021</v>
      </c>
      <c r="Z12" s="52">
        <v>19812021</v>
      </c>
      <c r="AA12" s="51">
        <f t="shared" si="2"/>
        <v>13358014</v>
      </c>
      <c r="AB12" s="52">
        <v>6604007</v>
      </c>
      <c r="AC12" s="53">
        <v>4</v>
      </c>
      <c r="AD12" s="54">
        <f>224369+224369+226931</f>
        <v>675669</v>
      </c>
      <c r="AE12" s="52">
        <v>6078338</v>
      </c>
      <c r="AF12" s="55">
        <f>AD12+AE12</f>
        <v>6754007</v>
      </c>
      <c r="AG12" s="50">
        <v>6604007</v>
      </c>
      <c r="AH12" s="56" t="s">
        <v>91</v>
      </c>
      <c r="AI12" s="57" t="s">
        <v>92</v>
      </c>
      <c r="AJ12" s="58" t="s">
        <v>93</v>
      </c>
      <c r="AK12" s="60" t="s">
        <v>56</v>
      </c>
      <c r="AL12" s="79" t="s">
        <v>100</v>
      </c>
      <c r="AM12" s="60" t="s">
        <v>94</v>
      </c>
      <c r="AN12" s="68"/>
      <c r="AO12" s="80"/>
    </row>
    <row r="13" spans="1:41" ht="19.5" customHeight="1">
      <c r="A13" s="39">
        <v>12</v>
      </c>
      <c r="B13" s="41" t="s">
        <v>35</v>
      </c>
      <c r="C13" s="41" t="s">
        <v>67</v>
      </c>
      <c r="D13" s="41" t="s">
        <v>37</v>
      </c>
      <c r="E13" s="81" t="s">
        <v>120</v>
      </c>
      <c r="F13" s="43" t="s">
        <v>39</v>
      </c>
      <c r="G13" s="70" t="s">
        <v>121</v>
      </c>
      <c r="H13" s="43">
        <v>30</v>
      </c>
      <c r="I13" s="43"/>
      <c r="J13" s="43">
        <v>1</v>
      </c>
      <c r="K13" s="43" t="s">
        <v>98</v>
      </c>
      <c r="L13" s="45">
        <v>325</v>
      </c>
      <c r="M13" s="46">
        <v>527804</v>
      </c>
      <c r="N13" s="46">
        <f t="shared" si="0"/>
        <v>22.63203386105448</v>
      </c>
      <c r="O13" s="46">
        <f>Z13/H13</f>
        <v>397175.93333333335</v>
      </c>
      <c r="P13" s="47">
        <v>4</v>
      </c>
      <c r="Q13" s="48">
        <v>4</v>
      </c>
      <c r="R13" s="48">
        <v>0</v>
      </c>
      <c r="S13" s="48">
        <v>5</v>
      </c>
      <c r="T13" s="48">
        <v>2</v>
      </c>
      <c r="U13" s="48">
        <v>15</v>
      </c>
      <c r="V13" s="48">
        <v>2</v>
      </c>
      <c r="W13" s="48"/>
      <c r="X13" s="49">
        <f t="shared" si="1"/>
        <v>32</v>
      </c>
      <c r="Y13" s="50">
        <v>11945278</v>
      </c>
      <c r="Z13" s="52">
        <v>11915278</v>
      </c>
      <c r="AA13" s="51">
        <f t="shared" si="2"/>
        <v>7973519</v>
      </c>
      <c r="AB13" s="52">
        <v>3971759</v>
      </c>
      <c r="AC13" s="46" t="s">
        <v>42</v>
      </c>
      <c r="AD13" s="46" t="s">
        <v>42</v>
      </c>
      <c r="AE13" s="50">
        <v>4001760</v>
      </c>
      <c r="AF13" s="50">
        <f>AE13</f>
        <v>4001760</v>
      </c>
      <c r="AG13" s="50">
        <v>3971759</v>
      </c>
      <c r="AH13" s="65" t="s">
        <v>43</v>
      </c>
      <c r="AI13" s="60" t="s">
        <v>44</v>
      </c>
      <c r="AJ13" s="82" t="s">
        <v>122</v>
      </c>
      <c r="AK13" s="60" t="s">
        <v>56</v>
      </c>
      <c r="AL13" s="61" t="s">
        <v>123</v>
      </c>
      <c r="AM13" s="59" t="s">
        <v>124</v>
      </c>
      <c r="AN13" s="68"/>
      <c r="AO13" s="69" t="s">
        <v>231</v>
      </c>
    </row>
    <row r="14" spans="1:41" ht="19.5" customHeight="1">
      <c r="A14" s="39">
        <v>13</v>
      </c>
      <c r="B14" s="41" t="s">
        <v>35</v>
      </c>
      <c r="C14" s="41" t="s">
        <v>77</v>
      </c>
      <c r="D14" s="41" t="s">
        <v>78</v>
      </c>
      <c r="E14" s="40" t="s">
        <v>125</v>
      </c>
      <c r="F14" s="43" t="s">
        <v>39</v>
      </c>
      <c r="G14" s="70" t="s">
        <v>126</v>
      </c>
      <c r="H14" s="43">
        <v>30</v>
      </c>
      <c r="I14" s="43"/>
      <c r="J14" s="43">
        <v>1</v>
      </c>
      <c r="K14" s="43" t="s">
        <v>52</v>
      </c>
      <c r="L14" s="45">
        <v>271</v>
      </c>
      <c r="M14" s="46">
        <v>392186</v>
      </c>
      <c r="N14" s="46">
        <f t="shared" si="0"/>
        <v>22.966750470440047</v>
      </c>
      <c r="O14" s="46">
        <f>Z14/H14</f>
        <v>298991.26666666666</v>
      </c>
      <c r="P14" s="47">
        <v>4</v>
      </c>
      <c r="Q14" s="48">
        <v>4</v>
      </c>
      <c r="R14" s="48">
        <v>0</v>
      </c>
      <c r="S14" s="48">
        <v>4</v>
      </c>
      <c r="T14" s="48">
        <v>2</v>
      </c>
      <c r="U14" s="48">
        <v>15</v>
      </c>
      <c r="V14" s="48">
        <v>2</v>
      </c>
      <c r="W14" s="48"/>
      <c r="X14" s="49">
        <f t="shared" si="1"/>
        <v>31</v>
      </c>
      <c r="Y14" s="50">
        <v>9007238</v>
      </c>
      <c r="Z14" s="52">
        <v>8969738</v>
      </c>
      <c r="AA14" s="51">
        <f t="shared" si="2"/>
        <v>6017326</v>
      </c>
      <c r="AB14" s="52">
        <v>2989913</v>
      </c>
      <c r="AC14" s="53">
        <v>3</v>
      </c>
      <c r="AD14" s="54">
        <f>96414+96414+92558</f>
        <v>285386</v>
      </c>
      <c r="AE14" s="50">
        <v>2742027</v>
      </c>
      <c r="AF14" s="55">
        <f>AD14+AE14</f>
        <v>3027413</v>
      </c>
      <c r="AG14" s="50">
        <v>2989912</v>
      </c>
      <c r="AH14" s="56" t="s">
        <v>43</v>
      </c>
      <c r="AI14" s="83" t="s">
        <v>44</v>
      </c>
      <c r="AJ14" s="84" t="s">
        <v>127</v>
      </c>
      <c r="AK14" s="83" t="s">
        <v>56</v>
      </c>
      <c r="AL14" s="61" t="s">
        <v>128</v>
      </c>
      <c r="AM14" s="60" t="s">
        <v>58</v>
      </c>
      <c r="AN14" s="68"/>
      <c r="AO14" s="76" t="s">
        <v>129</v>
      </c>
    </row>
    <row r="15" spans="1:41" ht="19.5" customHeight="1">
      <c r="A15" s="39">
        <v>14</v>
      </c>
      <c r="B15" s="41" t="s">
        <v>35</v>
      </c>
      <c r="C15" s="41" t="s">
        <v>131</v>
      </c>
      <c r="D15" s="41" t="s">
        <v>37</v>
      </c>
      <c r="E15" s="85" t="s">
        <v>132</v>
      </c>
      <c r="F15" s="43" t="s">
        <v>39</v>
      </c>
      <c r="G15" s="44" t="s">
        <v>133</v>
      </c>
      <c r="H15" s="43">
        <v>30</v>
      </c>
      <c r="I15" s="43"/>
      <c r="J15" s="43">
        <v>1</v>
      </c>
      <c r="K15" s="43" t="s">
        <v>111</v>
      </c>
      <c r="L15" s="45">
        <v>270.55</v>
      </c>
      <c r="M15" s="46">
        <v>428778</v>
      </c>
      <c r="N15" s="46">
        <f t="shared" si="0"/>
        <v>28.557332698972427</v>
      </c>
      <c r="O15" s="46">
        <f>Z15/H15</f>
        <v>405491.86666666664</v>
      </c>
      <c r="P15" s="47">
        <v>2</v>
      </c>
      <c r="Q15" s="48">
        <v>4</v>
      </c>
      <c r="R15" s="48">
        <v>1</v>
      </c>
      <c r="S15" s="48">
        <v>4</v>
      </c>
      <c r="T15" s="48">
        <v>2</v>
      </c>
      <c r="U15" s="48">
        <v>15</v>
      </c>
      <c r="V15" s="48">
        <v>2</v>
      </c>
      <c r="W15" s="48"/>
      <c r="X15" s="49">
        <f t="shared" si="1"/>
        <v>30</v>
      </c>
      <c r="Y15" s="50">
        <v>12244756</v>
      </c>
      <c r="Z15" s="52">
        <v>12164756</v>
      </c>
      <c r="AA15" s="51">
        <f t="shared" si="2"/>
        <v>8189838</v>
      </c>
      <c r="AB15" s="52">
        <v>4054919</v>
      </c>
      <c r="AC15" s="53">
        <v>4</v>
      </c>
      <c r="AD15" s="54">
        <f>135424+135424+139034+139034</f>
        <v>548916</v>
      </c>
      <c r="AE15" s="52">
        <v>3586003</v>
      </c>
      <c r="AF15" s="55">
        <f>AD15+AE15</f>
        <v>4134919</v>
      </c>
      <c r="AG15" s="50">
        <v>4054918</v>
      </c>
      <c r="AH15" s="56" t="s">
        <v>43</v>
      </c>
      <c r="AI15" s="60" t="s">
        <v>44</v>
      </c>
      <c r="AJ15" s="82" t="s">
        <v>134</v>
      </c>
      <c r="AK15" s="60" t="s">
        <v>56</v>
      </c>
      <c r="AL15" s="61" t="s">
        <v>135</v>
      </c>
      <c r="AM15" s="60" t="s">
        <v>85</v>
      </c>
      <c r="AN15" s="68"/>
      <c r="AO15" s="78"/>
    </row>
    <row r="16" spans="1:41" ht="19.5" customHeight="1">
      <c r="A16" s="39">
        <v>15</v>
      </c>
      <c r="B16" s="41" t="s">
        <v>35</v>
      </c>
      <c r="C16" s="41" t="s">
        <v>95</v>
      </c>
      <c r="D16" s="41" t="s">
        <v>37</v>
      </c>
      <c r="E16" s="64" t="s">
        <v>136</v>
      </c>
      <c r="F16" s="43" t="s">
        <v>39</v>
      </c>
      <c r="G16" s="44" t="s">
        <v>137</v>
      </c>
      <c r="H16" s="43">
        <v>30</v>
      </c>
      <c r="I16" s="43"/>
      <c r="J16" s="43">
        <v>1</v>
      </c>
      <c r="K16" s="43" t="s">
        <v>138</v>
      </c>
      <c r="L16" s="45">
        <v>189.8</v>
      </c>
      <c r="M16" s="46">
        <v>303020</v>
      </c>
      <c r="N16" s="46">
        <f t="shared" si="0"/>
        <v>35.777519635667616</v>
      </c>
      <c r="O16" s="46">
        <f>Z16/H16</f>
        <v>356376.8</v>
      </c>
      <c r="P16" s="47">
        <v>3</v>
      </c>
      <c r="Q16" s="48">
        <v>4</v>
      </c>
      <c r="R16" s="48">
        <v>1</v>
      </c>
      <c r="S16" s="48">
        <v>2</v>
      </c>
      <c r="T16" s="48">
        <v>2</v>
      </c>
      <c r="U16" s="48">
        <v>15</v>
      </c>
      <c r="V16" s="48">
        <v>2</v>
      </c>
      <c r="W16" s="48"/>
      <c r="X16" s="49">
        <f t="shared" si="1"/>
        <v>29</v>
      </c>
      <c r="Y16" s="50">
        <v>10841304</v>
      </c>
      <c r="Z16" s="52">
        <v>10691304</v>
      </c>
      <c r="AA16" s="51">
        <f t="shared" si="2"/>
        <v>7277536</v>
      </c>
      <c r="AB16" s="52">
        <v>3563768</v>
      </c>
      <c r="AC16" s="46" t="s">
        <v>42</v>
      </c>
      <c r="AD16" s="46" t="s">
        <v>42</v>
      </c>
      <c r="AE16" s="50">
        <v>3713768</v>
      </c>
      <c r="AF16" s="50">
        <f aca="true" t="shared" si="3" ref="AF16:AF30">AE16</f>
        <v>3713768</v>
      </c>
      <c r="AG16" s="50">
        <v>3563768</v>
      </c>
      <c r="AH16" s="65" t="s">
        <v>43</v>
      </c>
      <c r="AI16" s="60" t="s">
        <v>44</v>
      </c>
      <c r="AJ16" s="58" t="s">
        <v>139</v>
      </c>
      <c r="AK16" s="60" t="s">
        <v>56</v>
      </c>
      <c r="AL16" s="79" t="s">
        <v>100</v>
      </c>
      <c r="AM16" s="60" t="s">
        <v>94</v>
      </c>
      <c r="AN16" s="68"/>
      <c r="AO16" s="78"/>
    </row>
    <row r="17" spans="1:41" ht="19.5" customHeight="1">
      <c r="A17" s="39">
        <v>16</v>
      </c>
      <c r="B17" s="41" t="s">
        <v>35</v>
      </c>
      <c r="C17" s="41" t="s">
        <v>95</v>
      </c>
      <c r="D17" s="41" t="s">
        <v>37</v>
      </c>
      <c r="E17" s="64" t="s">
        <v>140</v>
      </c>
      <c r="F17" s="43" t="s">
        <v>39</v>
      </c>
      <c r="G17" s="44" t="s">
        <v>137</v>
      </c>
      <c r="H17" s="43">
        <v>30</v>
      </c>
      <c r="I17" s="43"/>
      <c r="J17" s="43">
        <v>1</v>
      </c>
      <c r="K17" s="65" t="s">
        <v>70</v>
      </c>
      <c r="L17" s="45">
        <v>60</v>
      </c>
      <c r="M17" s="46">
        <v>82260</v>
      </c>
      <c r="N17" s="46">
        <f t="shared" si="0"/>
        <v>47.512691466083155</v>
      </c>
      <c r="O17" s="46">
        <f>Z17/H17</f>
        <v>125981.73333333334</v>
      </c>
      <c r="P17" s="47">
        <v>3</v>
      </c>
      <c r="Q17" s="48">
        <v>4</v>
      </c>
      <c r="R17" s="48">
        <v>3</v>
      </c>
      <c r="S17" s="48">
        <v>0</v>
      </c>
      <c r="T17" s="48">
        <v>2</v>
      </c>
      <c r="U17" s="48">
        <v>15</v>
      </c>
      <c r="V17" s="48">
        <v>1</v>
      </c>
      <c r="W17" s="48"/>
      <c r="X17" s="49">
        <f t="shared" si="1"/>
        <v>28</v>
      </c>
      <c r="Y17" s="50">
        <v>3908394</v>
      </c>
      <c r="Z17" s="52">
        <v>3779452</v>
      </c>
      <c r="AA17" s="51">
        <f t="shared" si="2"/>
        <v>2646244</v>
      </c>
      <c r="AB17" s="52">
        <v>1043799</v>
      </c>
      <c r="AC17" s="46" t="s">
        <v>42</v>
      </c>
      <c r="AD17" s="46" t="s">
        <v>42</v>
      </c>
      <c r="AE17" s="50">
        <v>1602445</v>
      </c>
      <c r="AF17" s="50">
        <f t="shared" si="3"/>
        <v>1602445</v>
      </c>
      <c r="AG17" s="50">
        <v>1262150</v>
      </c>
      <c r="AH17" s="43" t="s">
        <v>141</v>
      </c>
      <c r="AI17" s="83" t="s">
        <v>142</v>
      </c>
      <c r="AJ17" s="82" t="s">
        <v>134</v>
      </c>
      <c r="AK17" s="60" t="s">
        <v>56</v>
      </c>
      <c r="AL17" s="79" t="s">
        <v>143</v>
      </c>
      <c r="AM17" s="60" t="s">
        <v>144</v>
      </c>
      <c r="AN17" s="68"/>
      <c r="AO17" s="69" t="s">
        <v>232</v>
      </c>
    </row>
    <row r="18" spans="1:41" ht="52.5" customHeight="1">
      <c r="A18" s="39">
        <v>17</v>
      </c>
      <c r="B18" s="41" t="s">
        <v>35</v>
      </c>
      <c r="C18" s="41" t="s">
        <v>67</v>
      </c>
      <c r="D18" s="41" t="s">
        <v>37</v>
      </c>
      <c r="E18" s="86" t="s">
        <v>145</v>
      </c>
      <c r="F18" s="43" t="s">
        <v>39</v>
      </c>
      <c r="G18" s="87" t="s">
        <v>146</v>
      </c>
      <c r="H18" s="43">
        <v>33</v>
      </c>
      <c r="I18" s="43">
        <v>30</v>
      </c>
      <c r="J18" s="43">
        <v>1</v>
      </c>
      <c r="K18" s="43" t="s">
        <v>52</v>
      </c>
      <c r="L18" s="45">
        <v>565.6</v>
      </c>
      <c r="M18" s="46">
        <v>936634</v>
      </c>
      <c r="N18" s="46">
        <f t="shared" si="0"/>
        <v>31.02993058120888</v>
      </c>
      <c r="O18" s="46">
        <f>Z18/H18</f>
        <v>877081.4545454546</v>
      </c>
      <c r="P18" s="47">
        <v>4</v>
      </c>
      <c r="Q18" s="48">
        <v>5</v>
      </c>
      <c r="R18" s="48">
        <v>1</v>
      </c>
      <c r="S18" s="48">
        <v>10</v>
      </c>
      <c r="T18" s="48">
        <v>2</v>
      </c>
      <c r="U18" s="48">
        <v>0</v>
      </c>
      <c r="V18" s="48">
        <v>5</v>
      </c>
      <c r="W18" s="48"/>
      <c r="X18" s="49">
        <f t="shared" si="1"/>
        <v>27</v>
      </c>
      <c r="Y18" s="50">
        <v>29063688</v>
      </c>
      <c r="Z18" s="52">
        <v>28943688</v>
      </c>
      <c r="AA18" s="51">
        <f t="shared" si="2"/>
        <v>19415792</v>
      </c>
      <c r="AB18" s="52">
        <v>9647896</v>
      </c>
      <c r="AC18" s="46" t="s">
        <v>42</v>
      </c>
      <c r="AD18" s="46" t="s">
        <v>42</v>
      </c>
      <c r="AE18" s="50">
        <v>9767896</v>
      </c>
      <c r="AF18" s="52">
        <f t="shared" si="3"/>
        <v>9767896</v>
      </c>
      <c r="AG18" s="50">
        <v>9647896</v>
      </c>
      <c r="AH18" s="56" t="s">
        <v>82</v>
      </c>
      <c r="AI18" s="57" t="s">
        <v>147</v>
      </c>
      <c r="AJ18" s="58" t="s">
        <v>148</v>
      </c>
      <c r="AK18" s="60" t="s">
        <v>56</v>
      </c>
      <c r="AL18" s="79" t="s">
        <v>149</v>
      </c>
      <c r="AM18" s="60" t="s">
        <v>85</v>
      </c>
      <c r="AN18" s="71"/>
      <c r="AO18" s="76" t="s">
        <v>150</v>
      </c>
    </row>
    <row r="19" spans="1:41" ht="19.5" customHeight="1">
      <c r="A19" s="39">
        <v>18</v>
      </c>
      <c r="B19" s="41" t="s">
        <v>35</v>
      </c>
      <c r="C19" s="41" t="s">
        <v>59</v>
      </c>
      <c r="D19" s="41" t="s">
        <v>37</v>
      </c>
      <c r="E19" s="64" t="s">
        <v>151</v>
      </c>
      <c r="F19" s="43" t="s">
        <v>39</v>
      </c>
      <c r="G19" s="70" t="s">
        <v>152</v>
      </c>
      <c r="H19" s="43">
        <v>15</v>
      </c>
      <c r="I19" s="43"/>
      <c r="J19" s="43">
        <v>1</v>
      </c>
      <c r="K19" s="43" t="s">
        <v>52</v>
      </c>
      <c r="L19" s="45">
        <v>171</v>
      </c>
      <c r="M19" s="46">
        <v>277823</v>
      </c>
      <c r="N19" s="46">
        <f t="shared" si="0"/>
        <v>23.088945119734507</v>
      </c>
      <c r="O19" s="46">
        <f>Z19/H19</f>
        <v>425642.6666666667</v>
      </c>
      <c r="P19" s="47">
        <v>4</v>
      </c>
      <c r="Q19" s="48">
        <v>2</v>
      </c>
      <c r="R19" s="48">
        <v>0</v>
      </c>
      <c r="S19" s="48">
        <v>2</v>
      </c>
      <c r="T19" s="48">
        <v>2</v>
      </c>
      <c r="U19" s="48">
        <v>15</v>
      </c>
      <c r="V19" s="48">
        <v>2</v>
      </c>
      <c r="W19" s="48"/>
      <c r="X19" s="49">
        <f t="shared" si="1"/>
        <v>27</v>
      </c>
      <c r="Y19" s="50">
        <v>6414640</v>
      </c>
      <c r="Z19" s="52">
        <v>6384640</v>
      </c>
      <c r="AA19" s="51">
        <f t="shared" si="2"/>
        <v>4286427</v>
      </c>
      <c r="AB19" s="52">
        <v>2128213</v>
      </c>
      <c r="AC19" s="46" t="s">
        <v>42</v>
      </c>
      <c r="AD19" s="46" t="s">
        <v>42</v>
      </c>
      <c r="AE19" s="50">
        <v>2158214</v>
      </c>
      <c r="AF19" s="50">
        <f t="shared" si="3"/>
        <v>2158214</v>
      </c>
      <c r="AG19" s="50">
        <v>2128213</v>
      </c>
      <c r="AH19" s="65" t="s">
        <v>43</v>
      </c>
      <c r="AI19" s="60" t="s">
        <v>44</v>
      </c>
      <c r="AJ19" s="82" t="s">
        <v>153</v>
      </c>
      <c r="AK19" s="60" t="s">
        <v>56</v>
      </c>
      <c r="AL19" s="61" t="s">
        <v>154</v>
      </c>
      <c r="AM19" s="59" t="s">
        <v>124</v>
      </c>
      <c r="AN19" s="68"/>
      <c r="AO19" s="76"/>
    </row>
    <row r="20" spans="1:41" ht="40.5" customHeight="1">
      <c r="A20" s="39">
        <v>19</v>
      </c>
      <c r="B20" s="41" t="s">
        <v>35</v>
      </c>
      <c r="C20" s="41" t="s">
        <v>67</v>
      </c>
      <c r="D20" s="41" t="s">
        <v>37</v>
      </c>
      <c r="E20" s="86" t="s">
        <v>155</v>
      </c>
      <c r="F20" s="43" t="s">
        <v>39</v>
      </c>
      <c r="G20" s="87" t="s">
        <v>156</v>
      </c>
      <c r="H20" s="43">
        <v>33</v>
      </c>
      <c r="I20" s="43">
        <v>33</v>
      </c>
      <c r="J20" s="43">
        <v>1</v>
      </c>
      <c r="K20" s="56" t="s">
        <v>98</v>
      </c>
      <c r="L20" s="45">
        <v>622</v>
      </c>
      <c r="M20" s="46">
        <v>1010534</v>
      </c>
      <c r="N20" s="46">
        <f t="shared" si="0"/>
        <v>26.934704819432103</v>
      </c>
      <c r="O20" s="46">
        <f>Z20/H20</f>
        <v>823891.9696969697</v>
      </c>
      <c r="P20" s="88">
        <v>4</v>
      </c>
      <c r="Q20" s="89">
        <v>5</v>
      </c>
      <c r="R20" s="89">
        <v>0</v>
      </c>
      <c r="S20" s="89">
        <v>10</v>
      </c>
      <c r="T20" s="89">
        <v>2</v>
      </c>
      <c r="U20" s="89">
        <v>0</v>
      </c>
      <c r="V20" s="89">
        <v>4</v>
      </c>
      <c r="W20" s="89"/>
      <c r="X20" s="49">
        <f t="shared" si="1"/>
        <v>25</v>
      </c>
      <c r="Y20" s="50">
        <v>27218435</v>
      </c>
      <c r="Z20" s="52">
        <v>27188435</v>
      </c>
      <c r="AA20" s="51">
        <f t="shared" si="2"/>
        <v>18155624</v>
      </c>
      <c r="AB20" s="52">
        <v>9062812</v>
      </c>
      <c r="AC20" s="46" t="s">
        <v>42</v>
      </c>
      <c r="AD20" s="46" t="s">
        <v>42</v>
      </c>
      <c r="AE20" s="50">
        <v>9092812</v>
      </c>
      <c r="AF20" s="52">
        <f t="shared" si="3"/>
        <v>9092812</v>
      </c>
      <c r="AG20" s="50">
        <v>9062811</v>
      </c>
      <c r="AH20" s="56" t="s">
        <v>82</v>
      </c>
      <c r="AI20" s="57" t="s">
        <v>157</v>
      </c>
      <c r="AJ20" s="58" t="s">
        <v>158</v>
      </c>
      <c r="AK20" s="60" t="s">
        <v>56</v>
      </c>
      <c r="AL20" s="79" t="s">
        <v>159</v>
      </c>
      <c r="AM20" s="59" t="s">
        <v>124</v>
      </c>
      <c r="AN20" s="68"/>
      <c r="AO20" s="74" t="s">
        <v>233</v>
      </c>
    </row>
    <row r="21" spans="1:41" ht="19.5" customHeight="1">
      <c r="A21" s="39">
        <v>20</v>
      </c>
      <c r="B21" s="41" t="s">
        <v>35</v>
      </c>
      <c r="C21" s="41" t="s">
        <v>160</v>
      </c>
      <c r="D21" s="41" t="s">
        <v>108</v>
      </c>
      <c r="E21" s="90" t="s">
        <v>161</v>
      </c>
      <c r="F21" s="43" t="s">
        <v>39</v>
      </c>
      <c r="G21" s="77" t="s">
        <v>162</v>
      </c>
      <c r="H21" s="43">
        <v>56</v>
      </c>
      <c r="I21" s="43"/>
      <c r="J21" s="43">
        <v>2</v>
      </c>
      <c r="K21" s="65" t="s">
        <v>163</v>
      </c>
      <c r="L21" s="45">
        <v>388</v>
      </c>
      <c r="M21" s="46">
        <v>541368</v>
      </c>
      <c r="N21" s="46">
        <f t="shared" si="0"/>
        <v>30.580246708338876</v>
      </c>
      <c r="O21" s="46">
        <f>Z21/H21</f>
        <v>292949.41071428574</v>
      </c>
      <c r="P21" s="47">
        <v>6</v>
      </c>
      <c r="Q21" s="48">
        <v>7</v>
      </c>
      <c r="R21" s="48">
        <v>1</v>
      </c>
      <c r="S21" s="48">
        <v>6</v>
      </c>
      <c r="T21" s="48">
        <v>2</v>
      </c>
      <c r="U21" s="48">
        <v>0</v>
      </c>
      <c r="V21" s="48">
        <v>2</v>
      </c>
      <c r="W21" s="48"/>
      <c r="X21" s="49">
        <f t="shared" si="1"/>
        <v>24</v>
      </c>
      <c r="Y21" s="50">
        <v>16555167</v>
      </c>
      <c r="Z21" s="52">
        <v>16405167</v>
      </c>
      <c r="AA21" s="51">
        <f t="shared" si="2"/>
        <v>11086778</v>
      </c>
      <c r="AB21" s="52">
        <v>5468389</v>
      </c>
      <c r="AC21" s="46" t="s">
        <v>42</v>
      </c>
      <c r="AD21" s="46" t="s">
        <v>42</v>
      </c>
      <c r="AE21" s="50">
        <v>5618389</v>
      </c>
      <c r="AF21" s="50">
        <f t="shared" si="3"/>
        <v>5618389</v>
      </c>
      <c r="AG21" s="50">
        <v>5468389</v>
      </c>
      <c r="AH21" s="65" t="s">
        <v>43</v>
      </c>
      <c r="AI21" s="60" t="s">
        <v>44</v>
      </c>
      <c r="AJ21" s="58" t="s">
        <v>139</v>
      </c>
      <c r="AK21" s="60" t="s">
        <v>56</v>
      </c>
      <c r="AL21" s="79" t="s">
        <v>100</v>
      </c>
      <c r="AM21" s="60" t="s">
        <v>94</v>
      </c>
      <c r="AN21" s="68"/>
      <c r="AO21" s="72" t="s">
        <v>164</v>
      </c>
    </row>
    <row r="22" spans="1:41" ht="40.5" customHeight="1">
      <c r="A22" s="39">
        <v>21</v>
      </c>
      <c r="B22" s="41" t="s">
        <v>35</v>
      </c>
      <c r="C22" s="41" t="s">
        <v>49</v>
      </c>
      <c r="D22" s="41" t="s">
        <v>37</v>
      </c>
      <c r="E22" s="42" t="s">
        <v>165</v>
      </c>
      <c r="F22" s="43" t="s">
        <v>39</v>
      </c>
      <c r="G22" s="87" t="s">
        <v>166</v>
      </c>
      <c r="H22" s="43">
        <v>20</v>
      </c>
      <c r="I22" s="43">
        <v>20</v>
      </c>
      <c r="J22" s="43">
        <v>1</v>
      </c>
      <c r="K22" s="56" t="s">
        <v>167</v>
      </c>
      <c r="L22" s="45">
        <v>396</v>
      </c>
      <c r="M22" s="46">
        <v>574200</v>
      </c>
      <c r="N22" s="46">
        <f t="shared" si="0"/>
        <v>40.63396377568792</v>
      </c>
      <c r="O22" s="46">
        <f>Z22/H22</f>
        <v>1155421.5</v>
      </c>
      <c r="P22" s="88">
        <v>5</v>
      </c>
      <c r="Q22" s="89">
        <v>3</v>
      </c>
      <c r="R22" s="89">
        <v>0</v>
      </c>
      <c r="S22" s="89">
        <v>6</v>
      </c>
      <c r="T22" s="89">
        <v>2</v>
      </c>
      <c r="U22" s="89">
        <v>0</v>
      </c>
      <c r="V22" s="89">
        <v>4</v>
      </c>
      <c r="W22" s="89"/>
      <c r="X22" s="49">
        <f t="shared" si="1"/>
        <v>20</v>
      </c>
      <c r="Y22" s="50">
        <v>23332022</v>
      </c>
      <c r="Z22" s="52">
        <v>23108430</v>
      </c>
      <c r="AA22" s="51">
        <f t="shared" si="2"/>
        <v>15629212</v>
      </c>
      <c r="AB22" s="52">
        <v>7702810</v>
      </c>
      <c r="AC22" s="46" t="s">
        <v>42</v>
      </c>
      <c r="AD22" s="46" t="s">
        <v>42</v>
      </c>
      <c r="AE22" s="50">
        <v>7926402</v>
      </c>
      <c r="AF22" s="52">
        <f t="shared" si="3"/>
        <v>7926402</v>
      </c>
      <c r="AG22" s="50">
        <v>7702810</v>
      </c>
      <c r="AH22" s="56" t="s">
        <v>82</v>
      </c>
      <c r="AI22" s="57" t="s">
        <v>168</v>
      </c>
      <c r="AJ22" s="58" t="s">
        <v>169</v>
      </c>
      <c r="AK22" s="60" t="s">
        <v>56</v>
      </c>
      <c r="AL22" s="79" t="s">
        <v>170</v>
      </c>
      <c r="AM22" s="60" t="s">
        <v>58</v>
      </c>
      <c r="AN22" s="71"/>
      <c r="AO22" s="91"/>
    </row>
    <row r="23" spans="1:41" ht="40.5" customHeight="1">
      <c r="A23" s="39">
        <v>22</v>
      </c>
      <c r="B23" s="41" t="s">
        <v>35</v>
      </c>
      <c r="C23" s="41" t="s">
        <v>67</v>
      </c>
      <c r="D23" s="41" t="s">
        <v>37</v>
      </c>
      <c r="E23" s="42" t="s">
        <v>171</v>
      </c>
      <c r="F23" s="43" t="s">
        <v>39</v>
      </c>
      <c r="G23" s="87" t="s">
        <v>172</v>
      </c>
      <c r="H23" s="43">
        <v>34</v>
      </c>
      <c r="I23" s="43"/>
      <c r="J23" s="43">
        <v>1</v>
      </c>
      <c r="K23" s="65" t="s">
        <v>173</v>
      </c>
      <c r="L23" s="45">
        <v>389.18</v>
      </c>
      <c r="M23" s="46">
        <v>630974</v>
      </c>
      <c r="N23" s="46">
        <f t="shared" si="0"/>
        <v>28.35983574600538</v>
      </c>
      <c r="O23" s="46">
        <f>Z23/H23</f>
        <v>521891.73529411765</v>
      </c>
      <c r="P23" s="88">
        <v>2</v>
      </c>
      <c r="Q23" s="89">
        <v>5</v>
      </c>
      <c r="R23" s="89">
        <v>1</v>
      </c>
      <c r="S23" s="89">
        <v>6</v>
      </c>
      <c r="T23" s="89">
        <v>2</v>
      </c>
      <c r="U23" s="89">
        <v>0</v>
      </c>
      <c r="V23" s="89">
        <v>4</v>
      </c>
      <c r="W23" s="89"/>
      <c r="X23" s="49">
        <f t="shared" si="1"/>
        <v>20</v>
      </c>
      <c r="Y23" s="50">
        <v>17894319</v>
      </c>
      <c r="Z23" s="52">
        <v>17744319</v>
      </c>
      <c r="AA23" s="51">
        <f t="shared" si="2"/>
        <v>11979546</v>
      </c>
      <c r="AB23" s="52">
        <v>5914773</v>
      </c>
      <c r="AC23" s="46" t="s">
        <v>42</v>
      </c>
      <c r="AD23" s="46" t="s">
        <v>42</v>
      </c>
      <c r="AE23" s="50">
        <v>6064773</v>
      </c>
      <c r="AF23" s="50">
        <f t="shared" si="3"/>
        <v>6064773</v>
      </c>
      <c r="AG23" s="52">
        <v>5914773</v>
      </c>
      <c r="AH23" s="56" t="s">
        <v>174</v>
      </c>
      <c r="AI23" s="57" t="s">
        <v>175</v>
      </c>
      <c r="AJ23" s="58" t="s">
        <v>176</v>
      </c>
      <c r="AK23" s="60" t="s">
        <v>56</v>
      </c>
      <c r="AL23" s="79" t="s">
        <v>177</v>
      </c>
      <c r="AM23" s="60" t="s">
        <v>94</v>
      </c>
      <c r="AN23" s="68"/>
      <c r="AO23" s="38"/>
    </row>
    <row r="24" spans="1:41" ht="27.75" customHeight="1">
      <c r="A24" s="39">
        <v>23</v>
      </c>
      <c r="B24" s="41" t="s">
        <v>35</v>
      </c>
      <c r="C24" s="41" t="s">
        <v>77</v>
      </c>
      <c r="D24" s="41" t="s">
        <v>78</v>
      </c>
      <c r="E24" s="90" t="s">
        <v>178</v>
      </c>
      <c r="F24" s="43" t="s">
        <v>39</v>
      </c>
      <c r="G24" s="77" t="s">
        <v>179</v>
      </c>
      <c r="H24" s="43">
        <v>30</v>
      </c>
      <c r="I24" s="43">
        <v>29</v>
      </c>
      <c r="J24" s="43">
        <v>1</v>
      </c>
      <c r="K24" s="65" t="s">
        <v>70</v>
      </c>
      <c r="L24" s="45">
        <v>444</v>
      </c>
      <c r="M24" s="46">
        <v>720343</v>
      </c>
      <c r="N24" s="46">
        <f t="shared" si="0"/>
        <v>22.654138375745998</v>
      </c>
      <c r="O24" s="46">
        <f>Z24/H24</f>
        <v>542958.3333333334</v>
      </c>
      <c r="P24" s="47">
        <v>3</v>
      </c>
      <c r="Q24" s="48">
        <v>4</v>
      </c>
      <c r="R24" s="48">
        <v>0</v>
      </c>
      <c r="S24" s="48">
        <v>7</v>
      </c>
      <c r="T24" s="48">
        <v>2</v>
      </c>
      <c r="U24" s="48">
        <v>0</v>
      </c>
      <c r="V24" s="48">
        <v>2</v>
      </c>
      <c r="W24" s="48"/>
      <c r="X24" s="49">
        <f t="shared" si="1"/>
        <v>18</v>
      </c>
      <c r="Y24" s="50">
        <v>16318750</v>
      </c>
      <c r="Z24" s="52">
        <v>16288750</v>
      </c>
      <c r="AA24" s="51">
        <f t="shared" si="2"/>
        <v>10889167</v>
      </c>
      <c r="AB24" s="52">
        <v>5429583</v>
      </c>
      <c r="AC24" s="46" t="s">
        <v>42</v>
      </c>
      <c r="AD24" s="46" t="s">
        <v>42</v>
      </c>
      <c r="AE24" s="50">
        <v>5459584</v>
      </c>
      <c r="AF24" s="50">
        <f t="shared" si="3"/>
        <v>5459584</v>
      </c>
      <c r="AG24" s="50">
        <v>5429583</v>
      </c>
      <c r="AH24" s="65" t="s">
        <v>180</v>
      </c>
      <c r="AI24" s="57" t="s">
        <v>181</v>
      </c>
      <c r="AJ24" s="66" t="s">
        <v>182</v>
      </c>
      <c r="AK24" s="60" t="s">
        <v>46</v>
      </c>
      <c r="AL24" s="61" t="s">
        <v>47</v>
      </c>
      <c r="AM24" s="67" t="s">
        <v>48</v>
      </c>
      <c r="AN24" s="68"/>
      <c r="AO24" s="38"/>
    </row>
    <row r="25" spans="1:41" ht="19.5" customHeight="1">
      <c r="A25" s="39">
        <v>24</v>
      </c>
      <c r="B25" s="41" t="s">
        <v>35</v>
      </c>
      <c r="C25" s="92" t="s">
        <v>183</v>
      </c>
      <c r="D25" s="41" t="s">
        <v>37</v>
      </c>
      <c r="E25" s="86" t="s">
        <v>184</v>
      </c>
      <c r="F25" s="43" t="s">
        <v>39</v>
      </c>
      <c r="G25" s="77" t="s">
        <v>185</v>
      </c>
      <c r="H25" s="43">
        <v>24</v>
      </c>
      <c r="I25" s="43"/>
      <c r="J25" s="43">
        <v>1</v>
      </c>
      <c r="K25" s="56" t="s">
        <v>167</v>
      </c>
      <c r="L25" s="45">
        <v>208.48</v>
      </c>
      <c r="M25" s="46">
        <v>339365</v>
      </c>
      <c r="N25" s="46">
        <f t="shared" si="0"/>
        <v>30.171213884755353</v>
      </c>
      <c r="O25" s="46">
        <f>Z25/H25</f>
        <v>424752.25</v>
      </c>
      <c r="P25" s="88">
        <v>5</v>
      </c>
      <c r="Q25" s="89">
        <v>4</v>
      </c>
      <c r="R25" s="89">
        <v>1</v>
      </c>
      <c r="S25" s="89">
        <v>3</v>
      </c>
      <c r="T25" s="89">
        <v>2</v>
      </c>
      <c r="U25" s="89">
        <v>0</v>
      </c>
      <c r="V25" s="89">
        <v>2</v>
      </c>
      <c r="W25" s="89"/>
      <c r="X25" s="49">
        <f t="shared" si="1"/>
        <v>17</v>
      </c>
      <c r="Y25" s="50">
        <v>10239054</v>
      </c>
      <c r="Z25" s="52">
        <v>10194054</v>
      </c>
      <c r="AA25" s="51">
        <f t="shared" si="2"/>
        <v>6841036</v>
      </c>
      <c r="AB25" s="52">
        <v>3398018</v>
      </c>
      <c r="AC25" s="46" t="s">
        <v>42</v>
      </c>
      <c r="AD25" s="46" t="s">
        <v>42</v>
      </c>
      <c r="AE25" s="50">
        <v>3443018</v>
      </c>
      <c r="AF25" s="52">
        <f t="shared" si="3"/>
        <v>3443018</v>
      </c>
      <c r="AG25" s="50">
        <v>3398018</v>
      </c>
      <c r="AH25" s="56" t="s">
        <v>43</v>
      </c>
      <c r="AI25" s="60" t="s">
        <v>44</v>
      </c>
      <c r="AJ25" s="84" t="s">
        <v>134</v>
      </c>
      <c r="AK25" s="60" t="s">
        <v>56</v>
      </c>
      <c r="AL25" s="79" t="s">
        <v>186</v>
      </c>
      <c r="AM25" s="60" t="s">
        <v>85</v>
      </c>
      <c r="AN25" s="68"/>
      <c r="AO25" s="38"/>
    </row>
    <row r="26" spans="1:41" ht="19.5" customHeight="1">
      <c r="A26" s="39">
        <v>25</v>
      </c>
      <c r="B26" s="41" t="s">
        <v>35</v>
      </c>
      <c r="C26" s="92" t="s">
        <v>183</v>
      </c>
      <c r="D26" s="41" t="s">
        <v>37</v>
      </c>
      <c r="E26" s="86" t="s">
        <v>187</v>
      </c>
      <c r="F26" s="43" t="s">
        <v>39</v>
      </c>
      <c r="G26" s="77" t="s">
        <v>188</v>
      </c>
      <c r="H26" s="43">
        <v>24</v>
      </c>
      <c r="I26" s="43"/>
      <c r="J26" s="43">
        <v>1</v>
      </c>
      <c r="K26" s="65" t="s">
        <v>62</v>
      </c>
      <c r="L26" s="45">
        <v>292</v>
      </c>
      <c r="M26" s="46">
        <v>473472</v>
      </c>
      <c r="N26" s="46">
        <f t="shared" si="0"/>
        <v>28.668022607461477</v>
      </c>
      <c r="O26" s="46">
        <f>Z26/H26</f>
        <v>564312.75</v>
      </c>
      <c r="P26" s="47">
        <v>5</v>
      </c>
      <c r="Q26" s="48">
        <v>4</v>
      </c>
      <c r="R26" s="48">
        <v>0</v>
      </c>
      <c r="S26" s="48">
        <v>4</v>
      </c>
      <c r="T26" s="48">
        <v>2</v>
      </c>
      <c r="U26" s="48">
        <v>0</v>
      </c>
      <c r="V26" s="48">
        <v>2</v>
      </c>
      <c r="W26" s="48"/>
      <c r="X26" s="49">
        <f t="shared" si="1"/>
        <v>17</v>
      </c>
      <c r="Y26" s="50">
        <v>13573506</v>
      </c>
      <c r="Z26" s="52">
        <v>13543506</v>
      </c>
      <c r="AA26" s="51">
        <f t="shared" si="2"/>
        <v>9059004</v>
      </c>
      <c r="AB26" s="52">
        <v>4514502</v>
      </c>
      <c r="AC26" s="46" t="s">
        <v>42</v>
      </c>
      <c r="AD26" s="46" t="s">
        <v>42</v>
      </c>
      <c r="AE26" s="50">
        <v>4544502</v>
      </c>
      <c r="AF26" s="50">
        <f t="shared" si="3"/>
        <v>4544502</v>
      </c>
      <c r="AG26" s="50">
        <v>4514502</v>
      </c>
      <c r="AH26" s="65" t="s">
        <v>43</v>
      </c>
      <c r="AI26" s="60" t="s">
        <v>44</v>
      </c>
      <c r="AJ26" s="84" t="s">
        <v>122</v>
      </c>
      <c r="AK26" s="60" t="s">
        <v>46</v>
      </c>
      <c r="AL26" s="61" t="s">
        <v>47</v>
      </c>
      <c r="AM26" s="67" t="s">
        <v>48</v>
      </c>
      <c r="AN26" s="68"/>
      <c r="AO26" s="38"/>
    </row>
    <row r="27" spans="1:41" ht="19.5" customHeight="1">
      <c r="A27" s="39">
        <v>26</v>
      </c>
      <c r="B27" s="41" t="s">
        <v>35</v>
      </c>
      <c r="C27" s="41" t="s">
        <v>67</v>
      </c>
      <c r="D27" s="41" t="s">
        <v>37</v>
      </c>
      <c r="E27" s="42" t="s">
        <v>189</v>
      </c>
      <c r="F27" s="43" t="s">
        <v>39</v>
      </c>
      <c r="G27" s="77" t="s">
        <v>190</v>
      </c>
      <c r="H27" s="43">
        <v>33</v>
      </c>
      <c r="I27" s="43"/>
      <c r="J27" s="43">
        <v>1</v>
      </c>
      <c r="K27" s="56" t="s">
        <v>98</v>
      </c>
      <c r="L27" s="45">
        <v>255</v>
      </c>
      <c r="M27" s="46">
        <v>413882</v>
      </c>
      <c r="N27" s="46">
        <f t="shared" si="0"/>
        <v>32.45622907012144</v>
      </c>
      <c r="O27" s="46">
        <f>Z27/H27</f>
        <v>406153</v>
      </c>
      <c r="P27" s="88">
        <v>4</v>
      </c>
      <c r="Q27" s="89">
        <v>5</v>
      </c>
      <c r="R27" s="89">
        <v>0</v>
      </c>
      <c r="S27" s="89">
        <v>4</v>
      </c>
      <c r="T27" s="89">
        <v>2</v>
      </c>
      <c r="U27" s="89">
        <v>0</v>
      </c>
      <c r="V27" s="89">
        <v>2</v>
      </c>
      <c r="W27" s="89"/>
      <c r="X27" s="49">
        <f t="shared" si="1"/>
        <v>17</v>
      </c>
      <c r="Y27" s="50">
        <v>13433049</v>
      </c>
      <c r="Z27" s="52">
        <v>13403049</v>
      </c>
      <c r="AA27" s="51">
        <f t="shared" si="2"/>
        <v>8965366</v>
      </c>
      <c r="AB27" s="52">
        <v>4467683</v>
      </c>
      <c r="AC27" s="46" t="s">
        <v>42</v>
      </c>
      <c r="AD27" s="46" t="s">
        <v>42</v>
      </c>
      <c r="AE27" s="50">
        <v>4497683</v>
      </c>
      <c r="AF27" s="52">
        <f t="shared" si="3"/>
        <v>4497683</v>
      </c>
      <c r="AG27" s="50">
        <v>4467683</v>
      </c>
      <c r="AH27" s="65" t="s">
        <v>43</v>
      </c>
      <c r="AI27" s="60" t="s">
        <v>44</v>
      </c>
      <c r="AJ27" s="82" t="s">
        <v>191</v>
      </c>
      <c r="AK27" s="60" t="s">
        <v>56</v>
      </c>
      <c r="AL27" s="79" t="s">
        <v>159</v>
      </c>
      <c r="AM27" s="59" t="s">
        <v>124</v>
      </c>
      <c r="AN27" s="68"/>
      <c r="AO27" s="38"/>
    </row>
    <row r="28" spans="1:41" ht="27.75" customHeight="1">
      <c r="A28" s="39">
        <v>27</v>
      </c>
      <c r="B28" s="41" t="s">
        <v>35</v>
      </c>
      <c r="C28" s="41" t="s">
        <v>192</v>
      </c>
      <c r="D28" s="41" t="s">
        <v>37</v>
      </c>
      <c r="E28" s="42" t="s">
        <v>193</v>
      </c>
      <c r="F28" s="43" t="s">
        <v>39</v>
      </c>
      <c r="G28" s="77" t="s">
        <v>194</v>
      </c>
      <c r="H28" s="43">
        <v>12</v>
      </c>
      <c r="I28" s="43">
        <v>12</v>
      </c>
      <c r="J28" s="43">
        <v>1</v>
      </c>
      <c r="K28" s="56" t="s">
        <v>167</v>
      </c>
      <c r="L28" s="45">
        <v>309.5</v>
      </c>
      <c r="M28" s="46">
        <v>448775</v>
      </c>
      <c r="N28" s="46">
        <f t="shared" si="0"/>
        <v>27.20385493844354</v>
      </c>
      <c r="O28" s="46">
        <f>Z28/H28</f>
        <v>1013200.8333333334</v>
      </c>
      <c r="P28" s="88">
        <v>5</v>
      </c>
      <c r="Q28" s="89">
        <v>1</v>
      </c>
      <c r="R28" s="89">
        <v>0</v>
      </c>
      <c r="S28" s="89">
        <v>5</v>
      </c>
      <c r="T28" s="89">
        <v>2</v>
      </c>
      <c r="U28" s="89">
        <v>0</v>
      </c>
      <c r="V28" s="89">
        <v>3</v>
      </c>
      <c r="W28" s="89"/>
      <c r="X28" s="49">
        <f t="shared" si="1"/>
        <v>16</v>
      </c>
      <c r="Y28" s="52">
        <v>12208410</v>
      </c>
      <c r="Z28" s="52">
        <v>12158410</v>
      </c>
      <c r="AA28" s="51">
        <f t="shared" si="2"/>
        <v>8155607</v>
      </c>
      <c r="AB28" s="52">
        <v>4052803</v>
      </c>
      <c r="AC28" s="46" t="s">
        <v>42</v>
      </c>
      <c r="AD28" s="46" t="s">
        <v>42</v>
      </c>
      <c r="AE28" s="50">
        <v>4102804</v>
      </c>
      <c r="AF28" s="52">
        <f t="shared" si="3"/>
        <v>4102804</v>
      </c>
      <c r="AG28" s="50">
        <v>4052803</v>
      </c>
      <c r="AH28" s="56" t="s">
        <v>91</v>
      </c>
      <c r="AI28" s="59" t="s">
        <v>103</v>
      </c>
      <c r="AJ28" s="58" t="s">
        <v>195</v>
      </c>
      <c r="AK28" s="60" t="s">
        <v>56</v>
      </c>
      <c r="AL28" s="93" t="s">
        <v>196</v>
      </c>
      <c r="AM28" s="60" t="s">
        <v>58</v>
      </c>
      <c r="AN28" s="94"/>
      <c r="AO28" s="38"/>
    </row>
    <row r="29" spans="1:41" ht="19.5" customHeight="1">
      <c r="A29" s="39">
        <v>28</v>
      </c>
      <c r="B29" s="41" t="s">
        <v>35</v>
      </c>
      <c r="C29" s="41" t="s">
        <v>192</v>
      </c>
      <c r="D29" s="41" t="s">
        <v>37</v>
      </c>
      <c r="E29" s="42" t="s">
        <v>96</v>
      </c>
      <c r="F29" s="43" t="s">
        <v>39</v>
      </c>
      <c r="G29" s="77" t="s">
        <v>197</v>
      </c>
      <c r="H29" s="43">
        <v>28</v>
      </c>
      <c r="I29" s="43"/>
      <c r="J29" s="43">
        <v>2</v>
      </c>
      <c r="K29" s="65" t="s">
        <v>198</v>
      </c>
      <c r="L29" s="45">
        <v>197</v>
      </c>
      <c r="M29" s="46">
        <v>285650</v>
      </c>
      <c r="N29" s="46">
        <f t="shared" si="0"/>
        <v>36.95368457903028</v>
      </c>
      <c r="O29" s="46">
        <f>Z29/H29</f>
        <v>375654.28571428574</v>
      </c>
      <c r="P29" s="47">
        <v>6</v>
      </c>
      <c r="Q29" s="48">
        <v>4</v>
      </c>
      <c r="R29" s="48">
        <v>0</v>
      </c>
      <c r="S29" s="48">
        <v>2</v>
      </c>
      <c r="T29" s="48">
        <v>2</v>
      </c>
      <c r="U29" s="48">
        <v>0</v>
      </c>
      <c r="V29" s="48">
        <v>2</v>
      </c>
      <c r="W29" s="48"/>
      <c r="X29" s="49">
        <f t="shared" si="1"/>
        <v>16</v>
      </c>
      <c r="Y29" s="50">
        <v>10555820</v>
      </c>
      <c r="Z29" s="52">
        <v>10518320</v>
      </c>
      <c r="AA29" s="51">
        <f t="shared" si="2"/>
        <v>7049714</v>
      </c>
      <c r="AB29" s="52">
        <v>3506107</v>
      </c>
      <c r="AC29" s="46" t="s">
        <v>42</v>
      </c>
      <c r="AD29" s="46" t="s">
        <v>42</v>
      </c>
      <c r="AE29" s="50">
        <v>3543607</v>
      </c>
      <c r="AF29" s="50">
        <f t="shared" si="3"/>
        <v>3543607</v>
      </c>
      <c r="AG29" s="50">
        <v>3506106</v>
      </c>
      <c r="AH29" s="65" t="s">
        <v>43</v>
      </c>
      <c r="AI29" s="83" t="s">
        <v>44</v>
      </c>
      <c r="AJ29" s="82" t="s">
        <v>153</v>
      </c>
      <c r="AK29" s="60" t="s">
        <v>56</v>
      </c>
      <c r="AL29" s="79" t="s">
        <v>154</v>
      </c>
      <c r="AM29" s="60" t="s">
        <v>58</v>
      </c>
      <c r="AN29" s="68"/>
      <c r="AO29" s="38"/>
    </row>
    <row r="30" spans="1:41" ht="19.5" customHeight="1">
      <c r="A30" s="39">
        <v>29</v>
      </c>
      <c r="B30" s="41" t="s">
        <v>35</v>
      </c>
      <c r="C30" s="41" t="s">
        <v>49</v>
      </c>
      <c r="D30" s="41" t="s">
        <v>37</v>
      </c>
      <c r="E30" s="42" t="s">
        <v>199</v>
      </c>
      <c r="F30" s="43" t="s">
        <v>39</v>
      </c>
      <c r="G30" s="77" t="s">
        <v>200</v>
      </c>
      <c r="H30" s="43">
        <v>30</v>
      </c>
      <c r="I30" s="43">
        <v>27</v>
      </c>
      <c r="J30" s="43">
        <v>2</v>
      </c>
      <c r="K30" s="56" t="s">
        <v>98</v>
      </c>
      <c r="L30" s="45">
        <v>293.4</v>
      </c>
      <c r="M30" s="46">
        <v>425430</v>
      </c>
      <c r="N30" s="46">
        <f t="shared" si="0"/>
        <v>27.012434478057497</v>
      </c>
      <c r="O30" s="46">
        <f>Z30/H30</f>
        <v>381396.6666666667</v>
      </c>
      <c r="P30" s="88">
        <v>4</v>
      </c>
      <c r="Q30" s="89">
        <v>4</v>
      </c>
      <c r="R30" s="89">
        <v>0</v>
      </c>
      <c r="S30" s="89">
        <v>4</v>
      </c>
      <c r="T30" s="89">
        <v>2</v>
      </c>
      <c r="U30" s="89">
        <v>0</v>
      </c>
      <c r="V30" s="89">
        <v>1</v>
      </c>
      <c r="W30" s="89"/>
      <c r="X30" s="49">
        <f t="shared" si="1"/>
        <v>15</v>
      </c>
      <c r="Y30" s="52">
        <v>11491900</v>
      </c>
      <c r="Z30" s="52">
        <v>11441900</v>
      </c>
      <c r="AA30" s="51">
        <f t="shared" si="2"/>
        <v>7677934</v>
      </c>
      <c r="AB30" s="52">
        <v>3813967</v>
      </c>
      <c r="AC30" s="46" t="s">
        <v>42</v>
      </c>
      <c r="AD30" s="46" t="s">
        <v>42</v>
      </c>
      <c r="AE30" s="50">
        <v>3863967</v>
      </c>
      <c r="AF30" s="52">
        <f t="shared" si="3"/>
        <v>3863967</v>
      </c>
      <c r="AG30" s="50">
        <v>3813966</v>
      </c>
      <c r="AH30" s="56" t="s">
        <v>201</v>
      </c>
      <c r="AI30" s="83" t="s">
        <v>202</v>
      </c>
      <c r="AJ30" s="95" t="s">
        <v>203</v>
      </c>
      <c r="AK30" s="60" t="s">
        <v>56</v>
      </c>
      <c r="AL30" s="93" t="s">
        <v>204</v>
      </c>
      <c r="AM30" s="60" t="s">
        <v>58</v>
      </c>
      <c r="AN30" s="94"/>
      <c r="AO30" s="38"/>
    </row>
    <row r="31" spans="1:41" ht="19.5" customHeight="1">
      <c r="A31" s="39">
        <v>30</v>
      </c>
      <c r="B31" s="41" t="s">
        <v>35</v>
      </c>
      <c r="C31" s="41" t="s">
        <v>95</v>
      </c>
      <c r="D31" s="41" t="s">
        <v>37</v>
      </c>
      <c r="E31" s="90" t="s">
        <v>205</v>
      </c>
      <c r="F31" s="43" t="s">
        <v>39</v>
      </c>
      <c r="G31" s="77" t="s">
        <v>206</v>
      </c>
      <c r="H31" s="43">
        <v>30</v>
      </c>
      <c r="I31" s="43"/>
      <c r="J31" s="43">
        <v>1</v>
      </c>
      <c r="K31" s="43" t="s">
        <v>98</v>
      </c>
      <c r="L31" s="45">
        <v>181.83</v>
      </c>
      <c r="M31" s="46">
        <v>290399</v>
      </c>
      <c r="N31" s="46">
        <f t="shared" si="0"/>
        <v>27.839971900729687</v>
      </c>
      <c r="O31" s="46">
        <f>Z31/H31</f>
        <v>264490</v>
      </c>
      <c r="P31" s="47">
        <v>4</v>
      </c>
      <c r="Q31" s="48">
        <v>4</v>
      </c>
      <c r="R31" s="48">
        <v>1</v>
      </c>
      <c r="S31" s="48">
        <v>2</v>
      </c>
      <c r="T31" s="48">
        <v>2</v>
      </c>
      <c r="U31" s="48">
        <v>0</v>
      </c>
      <c r="V31" s="48">
        <v>2</v>
      </c>
      <c r="W31" s="48"/>
      <c r="X31" s="49">
        <f t="shared" si="1"/>
        <v>15</v>
      </c>
      <c r="Y31" s="50">
        <v>8084700</v>
      </c>
      <c r="Z31" s="52">
        <v>7934700</v>
      </c>
      <c r="AA31" s="51">
        <f t="shared" si="2"/>
        <v>5439800</v>
      </c>
      <c r="AB31" s="52">
        <v>2644900</v>
      </c>
      <c r="AC31" s="53">
        <v>2</v>
      </c>
      <c r="AD31" s="54">
        <f>91034+0</f>
        <v>91034</v>
      </c>
      <c r="AE31" s="52">
        <v>2703866</v>
      </c>
      <c r="AF31" s="55">
        <f>AD31+AE31</f>
        <v>2794900</v>
      </c>
      <c r="AG31" s="50">
        <v>2644900</v>
      </c>
      <c r="AH31" s="65" t="s">
        <v>43</v>
      </c>
      <c r="AI31" s="60" t="s">
        <v>44</v>
      </c>
      <c r="AJ31" s="58" t="s">
        <v>139</v>
      </c>
      <c r="AK31" s="60" t="s">
        <v>56</v>
      </c>
      <c r="AL31" s="79" t="s">
        <v>100</v>
      </c>
      <c r="AM31" s="60" t="s">
        <v>94</v>
      </c>
      <c r="AN31" s="68"/>
      <c r="AO31" s="38"/>
    </row>
    <row r="32" spans="1:41" ht="19.5" customHeight="1">
      <c r="A32" s="39">
        <v>31</v>
      </c>
      <c r="B32" s="41" t="s">
        <v>35</v>
      </c>
      <c r="C32" s="41" t="s">
        <v>49</v>
      </c>
      <c r="D32" s="41" t="s">
        <v>37</v>
      </c>
      <c r="E32" s="42" t="s">
        <v>66</v>
      </c>
      <c r="F32" s="43" t="s">
        <v>39</v>
      </c>
      <c r="G32" s="77" t="s">
        <v>207</v>
      </c>
      <c r="H32" s="43">
        <v>20</v>
      </c>
      <c r="I32" s="43"/>
      <c r="J32" s="43">
        <v>1</v>
      </c>
      <c r="K32" s="65" t="s">
        <v>62</v>
      </c>
      <c r="L32" s="45">
        <v>196</v>
      </c>
      <c r="M32" s="46">
        <v>317296</v>
      </c>
      <c r="N32" s="46">
        <f t="shared" si="0"/>
        <v>35.34644306893248</v>
      </c>
      <c r="O32" s="46">
        <f>Z32/H32</f>
        <v>559264.25</v>
      </c>
      <c r="P32" s="47">
        <v>5</v>
      </c>
      <c r="Q32" s="48">
        <v>3</v>
      </c>
      <c r="R32" s="48">
        <v>0</v>
      </c>
      <c r="S32" s="48">
        <v>2</v>
      </c>
      <c r="T32" s="48">
        <v>2</v>
      </c>
      <c r="U32" s="48">
        <v>0</v>
      </c>
      <c r="V32" s="48">
        <v>2</v>
      </c>
      <c r="W32" s="48"/>
      <c r="X32" s="49">
        <f t="shared" si="1"/>
        <v>14</v>
      </c>
      <c r="Y32" s="50">
        <v>11215285</v>
      </c>
      <c r="Z32" s="52">
        <v>11185285</v>
      </c>
      <c r="AA32" s="51">
        <f t="shared" si="2"/>
        <v>7486857</v>
      </c>
      <c r="AB32" s="52">
        <v>3728428</v>
      </c>
      <c r="AC32" s="46" t="s">
        <v>42</v>
      </c>
      <c r="AD32" s="46" t="s">
        <v>42</v>
      </c>
      <c r="AE32" s="50">
        <v>3758429</v>
      </c>
      <c r="AF32" s="50">
        <f>AE32</f>
        <v>3758429</v>
      </c>
      <c r="AG32" s="50">
        <v>3728428</v>
      </c>
      <c r="AH32" s="65" t="s">
        <v>43</v>
      </c>
      <c r="AI32" s="60" t="s">
        <v>44</v>
      </c>
      <c r="AJ32" s="84" t="s">
        <v>208</v>
      </c>
      <c r="AK32" s="60" t="s">
        <v>46</v>
      </c>
      <c r="AL32" s="61" t="s">
        <v>47</v>
      </c>
      <c r="AM32" s="67" t="s">
        <v>48</v>
      </c>
      <c r="AN32" s="68"/>
      <c r="AO32" s="38"/>
    </row>
    <row r="33" spans="1:41" ht="19.5" customHeight="1">
      <c r="A33" s="39">
        <v>32</v>
      </c>
      <c r="B33" s="41" t="s">
        <v>35</v>
      </c>
      <c r="C33" s="41" t="s">
        <v>192</v>
      </c>
      <c r="D33" s="41" t="s">
        <v>37</v>
      </c>
      <c r="E33" s="86" t="s">
        <v>209</v>
      </c>
      <c r="F33" s="43" t="s">
        <v>39</v>
      </c>
      <c r="G33" s="77" t="s">
        <v>210</v>
      </c>
      <c r="H33" s="43">
        <v>40</v>
      </c>
      <c r="I33" s="43"/>
      <c r="J33" s="43">
        <v>1</v>
      </c>
      <c r="K33" s="65" t="s">
        <v>167</v>
      </c>
      <c r="L33" s="45">
        <v>70</v>
      </c>
      <c r="M33" s="46">
        <v>114022</v>
      </c>
      <c r="N33" s="46">
        <f t="shared" si="0"/>
        <v>28.47696058655347</v>
      </c>
      <c r="O33" s="46">
        <f>Z33/H33</f>
        <v>78911.075</v>
      </c>
      <c r="P33" s="47">
        <v>5</v>
      </c>
      <c r="Q33" s="48">
        <v>6</v>
      </c>
      <c r="R33" s="48">
        <v>0</v>
      </c>
      <c r="S33" s="48">
        <v>0</v>
      </c>
      <c r="T33" s="48">
        <v>2</v>
      </c>
      <c r="U33" s="48">
        <v>0</v>
      </c>
      <c r="V33" s="48">
        <v>1</v>
      </c>
      <c r="W33" s="48"/>
      <c r="X33" s="49">
        <f t="shared" si="1"/>
        <v>14</v>
      </c>
      <c r="Y33" s="50">
        <v>3247000</v>
      </c>
      <c r="Z33" s="52">
        <v>3156443</v>
      </c>
      <c r="AA33" s="51">
        <f t="shared" si="2"/>
        <v>2194853</v>
      </c>
      <c r="AB33" s="52">
        <v>1052148</v>
      </c>
      <c r="AC33" s="46" t="s">
        <v>42</v>
      </c>
      <c r="AD33" s="46" t="s">
        <v>42</v>
      </c>
      <c r="AE33" s="50">
        <v>1142705</v>
      </c>
      <c r="AF33" s="50">
        <f>AE33</f>
        <v>1142705</v>
      </c>
      <c r="AG33" s="50">
        <v>1052147</v>
      </c>
      <c r="AH33" s="65" t="s">
        <v>141</v>
      </c>
      <c r="AI33" s="83" t="s">
        <v>142</v>
      </c>
      <c r="AJ33" s="82" t="s">
        <v>211</v>
      </c>
      <c r="AK33" s="60" t="s">
        <v>46</v>
      </c>
      <c r="AL33" s="61" t="s">
        <v>47</v>
      </c>
      <c r="AM33" s="67" t="s">
        <v>48</v>
      </c>
      <c r="AN33" s="68"/>
      <c r="AO33" s="38"/>
    </row>
    <row r="34" spans="1:41" ht="19.5" customHeight="1">
      <c r="A34" s="39">
        <v>33</v>
      </c>
      <c r="B34" s="41" t="s">
        <v>35</v>
      </c>
      <c r="C34" s="92" t="s">
        <v>59</v>
      </c>
      <c r="D34" s="41" t="s">
        <v>37</v>
      </c>
      <c r="E34" s="90" t="s">
        <v>117</v>
      </c>
      <c r="F34" s="43" t="s">
        <v>39</v>
      </c>
      <c r="G34" s="77" t="s">
        <v>212</v>
      </c>
      <c r="H34" s="43">
        <v>20</v>
      </c>
      <c r="I34" s="43"/>
      <c r="J34" s="43">
        <v>1</v>
      </c>
      <c r="K34" s="65" t="s">
        <v>52</v>
      </c>
      <c r="L34" s="45">
        <v>145.42</v>
      </c>
      <c r="M34" s="46">
        <v>232432</v>
      </c>
      <c r="N34" s="46">
        <f t="shared" si="0"/>
        <v>32.5023834928065</v>
      </c>
      <c r="O34" s="46">
        <f>Z34/H34</f>
        <v>370229.7</v>
      </c>
      <c r="P34" s="47">
        <v>4</v>
      </c>
      <c r="Q34" s="48">
        <v>3</v>
      </c>
      <c r="R34" s="48">
        <v>1</v>
      </c>
      <c r="S34" s="48">
        <v>1</v>
      </c>
      <c r="T34" s="48">
        <v>2</v>
      </c>
      <c r="U34" s="48">
        <v>0</v>
      </c>
      <c r="V34" s="48">
        <v>2</v>
      </c>
      <c r="W34" s="48"/>
      <c r="X34" s="49">
        <f t="shared" si="1"/>
        <v>13</v>
      </c>
      <c r="Y34" s="50">
        <v>7554594</v>
      </c>
      <c r="Z34" s="52">
        <v>7404594</v>
      </c>
      <c r="AA34" s="51">
        <f t="shared" si="2"/>
        <v>5086396</v>
      </c>
      <c r="AB34" s="52">
        <v>2468198</v>
      </c>
      <c r="AC34" s="53">
        <v>2</v>
      </c>
      <c r="AD34" s="54">
        <f>90536+0</f>
        <v>90536</v>
      </c>
      <c r="AE34" s="52">
        <v>2527662</v>
      </c>
      <c r="AF34" s="55">
        <f>AD34+AE34</f>
        <v>2618198</v>
      </c>
      <c r="AG34" s="50">
        <v>2468198</v>
      </c>
      <c r="AH34" s="65" t="s">
        <v>43</v>
      </c>
      <c r="AI34" s="60" t="s">
        <v>44</v>
      </c>
      <c r="AJ34" s="58" t="s">
        <v>139</v>
      </c>
      <c r="AK34" s="60" t="s">
        <v>56</v>
      </c>
      <c r="AL34" s="79" t="s">
        <v>100</v>
      </c>
      <c r="AM34" s="60" t="s">
        <v>94</v>
      </c>
      <c r="AN34" s="68"/>
      <c r="AO34" s="38"/>
    </row>
    <row r="35" spans="1:41" ht="19.5" customHeight="1">
      <c r="A35" s="39">
        <v>34</v>
      </c>
      <c r="B35" s="41" t="s">
        <v>35</v>
      </c>
      <c r="C35" s="41" t="s">
        <v>49</v>
      </c>
      <c r="D35" s="41" t="s">
        <v>37</v>
      </c>
      <c r="E35" s="42" t="s">
        <v>213</v>
      </c>
      <c r="F35" s="43" t="s">
        <v>39</v>
      </c>
      <c r="G35" s="77" t="s">
        <v>214</v>
      </c>
      <c r="H35" s="43">
        <v>15</v>
      </c>
      <c r="I35" s="43"/>
      <c r="J35" s="43">
        <v>1</v>
      </c>
      <c r="K35" s="56" t="s">
        <v>167</v>
      </c>
      <c r="L35" s="45">
        <v>150</v>
      </c>
      <c r="M35" s="46">
        <v>217500</v>
      </c>
      <c r="N35" s="46">
        <f t="shared" si="0"/>
        <v>35.20426206896552</v>
      </c>
      <c r="O35" s="46">
        <f>Z35/H35</f>
        <v>507961.8</v>
      </c>
      <c r="P35" s="88">
        <v>5</v>
      </c>
      <c r="Q35" s="89">
        <v>2</v>
      </c>
      <c r="R35" s="89">
        <v>0</v>
      </c>
      <c r="S35" s="89">
        <v>1</v>
      </c>
      <c r="T35" s="89">
        <v>2</v>
      </c>
      <c r="U35" s="89">
        <v>0</v>
      </c>
      <c r="V35" s="89">
        <v>2</v>
      </c>
      <c r="W35" s="89"/>
      <c r="X35" s="49">
        <f t="shared" si="1"/>
        <v>12</v>
      </c>
      <c r="Y35" s="52">
        <v>7656927</v>
      </c>
      <c r="Z35" s="52">
        <v>7619427</v>
      </c>
      <c r="AA35" s="51">
        <f t="shared" si="2"/>
        <v>5117118</v>
      </c>
      <c r="AB35" s="52">
        <v>2539809</v>
      </c>
      <c r="AC35" s="46" t="s">
        <v>42</v>
      </c>
      <c r="AD35" s="46" t="s">
        <v>42</v>
      </c>
      <c r="AE35" s="50">
        <v>2577309</v>
      </c>
      <c r="AF35" s="52">
        <f>AE35</f>
        <v>2577309</v>
      </c>
      <c r="AG35" s="50">
        <v>2539809</v>
      </c>
      <c r="AH35" s="56" t="s">
        <v>43</v>
      </c>
      <c r="AI35" s="83" t="s">
        <v>44</v>
      </c>
      <c r="AJ35" s="84" t="s">
        <v>153</v>
      </c>
      <c r="AK35" s="60" t="s">
        <v>56</v>
      </c>
      <c r="AL35" s="96" t="s">
        <v>215</v>
      </c>
      <c r="AM35" s="60" t="s">
        <v>58</v>
      </c>
      <c r="AN35" s="94"/>
      <c r="AO35" s="38"/>
    </row>
    <row r="36" spans="1:41" ht="19.5" customHeight="1">
      <c r="A36" s="39">
        <v>35</v>
      </c>
      <c r="B36" s="41" t="s">
        <v>35</v>
      </c>
      <c r="C36" s="41" t="s">
        <v>160</v>
      </c>
      <c r="D36" s="41" t="s">
        <v>108</v>
      </c>
      <c r="E36" s="90" t="s">
        <v>216</v>
      </c>
      <c r="F36" s="43" t="s">
        <v>39</v>
      </c>
      <c r="G36" s="77" t="s">
        <v>217</v>
      </c>
      <c r="H36" s="43">
        <v>15</v>
      </c>
      <c r="I36" s="43"/>
      <c r="J36" s="43">
        <v>1</v>
      </c>
      <c r="K36" s="56" t="s">
        <v>81</v>
      </c>
      <c r="L36" s="45">
        <v>143</v>
      </c>
      <c r="M36" s="46">
        <v>231853</v>
      </c>
      <c r="N36" s="46">
        <f t="shared" si="0"/>
        <v>51.83643515503358</v>
      </c>
      <c r="O36" s="46">
        <f>Z36/H36</f>
        <v>799228.8666666667</v>
      </c>
      <c r="P36" s="88">
        <v>5</v>
      </c>
      <c r="Q36" s="89">
        <v>2</v>
      </c>
      <c r="R36" s="89">
        <v>0</v>
      </c>
      <c r="S36" s="89">
        <v>1</v>
      </c>
      <c r="T36" s="89">
        <v>2</v>
      </c>
      <c r="U36" s="89">
        <v>0</v>
      </c>
      <c r="V36" s="89">
        <v>2</v>
      </c>
      <c r="W36" s="89"/>
      <c r="X36" s="49">
        <f t="shared" si="1"/>
        <v>12</v>
      </c>
      <c r="Y36" s="50">
        <v>12018433</v>
      </c>
      <c r="Z36" s="52">
        <v>11988433</v>
      </c>
      <c r="AA36" s="51">
        <f t="shared" si="2"/>
        <v>8022289</v>
      </c>
      <c r="AB36" s="52">
        <v>3996144</v>
      </c>
      <c r="AC36" s="46" t="s">
        <v>42</v>
      </c>
      <c r="AD36" s="46" t="s">
        <v>42</v>
      </c>
      <c r="AE36" s="50">
        <v>4026145</v>
      </c>
      <c r="AF36" s="52">
        <f>AE36</f>
        <v>4026145</v>
      </c>
      <c r="AG36" s="50">
        <v>3996144</v>
      </c>
      <c r="AH36" s="56" t="s">
        <v>43</v>
      </c>
      <c r="AI36" s="60" t="s">
        <v>44</v>
      </c>
      <c r="AJ36" s="84" t="s">
        <v>208</v>
      </c>
      <c r="AK36" s="60" t="s">
        <v>46</v>
      </c>
      <c r="AL36" s="61" t="s">
        <v>47</v>
      </c>
      <c r="AM36" s="67" t="s">
        <v>48</v>
      </c>
      <c r="AN36" s="68"/>
      <c r="AO36" s="38"/>
    </row>
    <row r="37" spans="1:41" ht="19.5" customHeight="1">
      <c r="A37" s="39">
        <v>36</v>
      </c>
      <c r="B37" s="41" t="s">
        <v>35</v>
      </c>
      <c r="C37" s="41" t="s">
        <v>49</v>
      </c>
      <c r="D37" s="41" t="s">
        <v>37</v>
      </c>
      <c r="E37" s="90" t="s">
        <v>130</v>
      </c>
      <c r="F37" s="43" t="s">
        <v>39</v>
      </c>
      <c r="G37" s="77" t="s">
        <v>207</v>
      </c>
      <c r="H37" s="43">
        <v>15</v>
      </c>
      <c r="I37" s="43"/>
      <c r="J37" s="43">
        <v>1</v>
      </c>
      <c r="K37" s="65" t="s">
        <v>62</v>
      </c>
      <c r="L37" s="45">
        <v>89</v>
      </c>
      <c r="M37" s="46">
        <v>144994</v>
      </c>
      <c r="N37" s="46">
        <f t="shared" si="0"/>
        <v>65.63570906382333</v>
      </c>
      <c r="O37" s="46">
        <f>Z37/H37</f>
        <v>632452.2666666667</v>
      </c>
      <c r="P37" s="47">
        <v>5</v>
      </c>
      <c r="Q37" s="48">
        <v>2</v>
      </c>
      <c r="R37" s="48">
        <v>0</v>
      </c>
      <c r="S37" s="48">
        <v>0</v>
      </c>
      <c r="T37" s="48">
        <v>2</v>
      </c>
      <c r="U37" s="48">
        <v>0</v>
      </c>
      <c r="V37" s="48">
        <v>2</v>
      </c>
      <c r="W37" s="48"/>
      <c r="X37" s="49">
        <f t="shared" si="1"/>
        <v>11</v>
      </c>
      <c r="Y37" s="50">
        <v>9516784</v>
      </c>
      <c r="Z37" s="52">
        <v>9486784</v>
      </c>
      <c r="AA37" s="51">
        <f t="shared" si="2"/>
        <v>6354523</v>
      </c>
      <c r="AB37" s="52">
        <v>3162261</v>
      </c>
      <c r="AC37" s="46" t="s">
        <v>42</v>
      </c>
      <c r="AD37" s="46" t="s">
        <v>42</v>
      </c>
      <c r="AE37" s="50">
        <v>3192262</v>
      </c>
      <c r="AF37" s="50">
        <f>AE37</f>
        <v>3192262</v>
      </c>
      <c r="AG37" s="50">
        <v>3162261</v>
      </c>
      <c r="AH37" s="65" t="s">
        <v>43</v>
      </c>
      <c r="AI37" s="60" t="s">
        <v>44</v>
      </c>
      <c r="AJ37" s="84" t="s">
        <v>208</v>
      </c>
      <c r="AK37" s="60" t="s">
        <v>46</v>
      </c>
      <c r="AL37" s="61" t="s">
        <v>47</v>
      </c>
      <c r="AM37" s="67" t="s">
        <v>48</v>
      </c>
      <c r="AN37" s="68"/>
      <c r="AO37" s="38"/>
    </row>
    <row r="38" spans="1:41" ht="19.5" customHeight="1" thickBot="1">
      <c r="A38" s="97">
        <v>37</v>
      </c>
      <c r="B38" s="41" t="s">
        <v>35</v>
      </c>
      <c r="C38" s="41" t="s">
        <v>49</v>
      </c>
      <c r="D38" s="41" t="s">
        <v>37</v>
      </c>
      <c r="E38" s="42" t="s">
        <v>218</v>
      </c>
      <c r="F38" s="43" t="s">
        <v>39</v>
      </c>
      <c r="G38" s="77" t="s">
        <v>207</v>
      </c>
      <c r="H38" s="43">
        <v>15</v>
      </c>
      <c r="I38" s="43"/>
      <c r="J38" s="43">
        <v>1</v>
      </c>
      <c r="K38" s="65" t="s">
        <v>62</v>
      </c>
      <c r="L38" s="45">
        <v>86</v>
      </c>
      <c r="M38" s="46">
        <v>139522</v>
      </c>
      <c r="N38" s="46">
        <f t="shared" si="0"/>
        <v>68.20991671564342</v>
      </c>
      <c r="O38" s="46">
        <f>Z38/H38</f>
        <v>632452.2666666667</v>
      </c>
      <c r="P38" s="47">
        <v>5</v>
      </c>
      <c r="Q38" s="48">
        <v>2</v>
      </c>
      <c r="R38" s="48">
        <v>0</v>
      </c>
      <c r="S38" s="48">
        <v>0</v>
      </c>
      <c r="T38" s="48">
        <v>2</v>
      </c>
      <c r="U38" s="48">
        <v>0</v>
      </c>
      <c r="V38" s="48">
        <v>2</v>
      </c>
      <c r="W38" s="48"/>
      <c r="X38" s="98">
        <f t="shared" si="1"/>
        <v>11</v>
      </c>
      <c r="Y38" s="50">
        <v>9516784</v>
      </c>
      <c r="Z38" s="52">
        <v>9486784</v>
      </c>
      <c r="AA38" s="99">
        <f t="shared" si="2"/>
        <v>6354523</v>
      </c>
      <c r="AB38" s="52">
        <v>3162261</v>
      </c>
      <c r="AC38" s="46" t="s">
        <v>42</v>
      </c>
      <c r="AD38" s="46" t="s">
        <v>42</v>
      </c>
      <c r="AE38" s="50">
        <v>3192262</v>
      </c>
      <c r="AF38" s="50">
        <f>AE38</f>
        <v>3192262</v>
      </c>
      <c r="AG38" s="50">
        <v>3162261</v>
      </c>
      <c r="AH38" s="65" t="s">
        <v>43</v>
      </c>
      <c r="AI38" s="100" t="s">
        <v>44</v>
      </c>
      <c r="AJ38" s="84" t="s">
        <v>208</v>
      </c>
      <c r="AK38" s="60" t="s">
        <v>46</v>
      </c>
      <c r="AL38" s="101" t="s">
        <v>47</v>
      </c>
      <c r="AM38" s="67" t="s">
        <v>48</v>
      </c>
      <c r="AN38" s="68"/>
      <c r="AO38" s="102"/>
    </row>
    <row r="39" spans="1:40" ht="24.75" customHeight="1" thickBot="1" thickTop="1">
      <c r="A39" s="103"/>
      <c r="B39" s="104"/>
      <c r="C39" s="105"/>
      <c r="D39" s="105" t="s">
        <v>219</v>
      </c>
      <c r="E39" s="105"/>
      <c r="F39" s="105"/>
      <c r="G39" s="105" t="s">
        <v>220</v>
      </c>
      <c r="H39" s="106">
        <f>SUM(H2:H38)</f>
        <v>1090</v>
      </c>
      <c r="I39" s="106">
        <f>SUM(I2:I38)</f>
        <v>354</v>
      </c>
      <c r="J39" s="106">
        <f>SUM(J2:J38)</f>
        <v>43</v>
      </c>
      <c r="K39" s="107"/>
      <c r="L39" s="108">
        <f>SUM(L2:L38)</f>
        <v>11628.78</v>
      </c>
      <c r="M39" s="106">
        <f>SUM(M2:M38)</f>
        <v>18064523</v>
      </c>
      <c r="N39" s="106">
        <f>AVERAGE(N2:N38)</f>
        <v>33.866474423129695</v>
      </c>
      <c r="O39" s="106">
        <f>Z39/H39</f>
        <v>516159.75688073394</v>
      </c>
      <c r="P39" s="109">
        <v>4</v>
      </c>
      <c r="Q39" s="109">
        <v>4</v>
      </c>
      <c r="R39" s="109">
        <v>0</v>
      </c>
      <c r="S39" s="109">
        <v>5</v>
      </c>
      <c r="T39" s="109">
        <v>2</v>
      </c>
      <c r="U39" s="109">
        <v>7</v>
      </c>
      <c r="V39" s="109">
        <v>3</v>
      </c>
      <c r="W39" s="109"/>
      <c r="X39" s="110">
        <v>25</v>
      </c>
      <c r="Y39" s="111">
        <f aca="true" t="shared" si="4" ref="Y39:AG39">SUM(Y2:Y38)</f>
        <v>565748683</v>
      </c>
      <c r="Z39" s="111">
        <f t="shared" si="4"/>
        <v>562614135</v>
      </c>
      <c r="AA39" s="112">
        <f t="shared" si="4"/>
        <v>378409165</v>
      </c>
      <c r="AB39" s="113">
        <f t="shared" si="4"/>
        <v>187121176</v>
      </c>
      <c r="AC39" s="114">
        <f t="shared" si="4"/>
        <v>26</v>
      </c>
      <c r="AD39" s="115">
        <f t="shared" si="4"/>
        <v>3740764</v>
      </c>
      <c r="AE39" s="116">
        <f t="shared" si="4"/>
        <v>187547225</v>
      </c>
      <c r="AF39" s="117">
        <f t="shared" si="4"/>
        <v>191287989</v>
      </c>
      <c r="AG39" s="118">
        <f t="shared" si="4"/>
        <v>187339518</v>
      </c>
      <c r="AH39" s="119"/>
      <c r="AI39" s="119"/>
      <c r="AJ39" s="120"/>
      <c r="AK39" s="119"/>
      <c r="AL39" s="119"/>
      <c r="AM39" s="119"/>
      <c r="AN39" s="119"/>
    </row>
    <row r="40" spans="1:40" ht="24.75" customHeight="1" thickBot="1" thickTop="1">
      <c r="A40" s="121"/>
      <c r="B40" s="123"/>
      <c r="C40" s="122"/>
      <c r="D40" s="124"/>
      <c r="E40" s="125"/>
      <c r="F40" s="125"/>
      <c r="G40" s="125"/>
      <c r="H40" s="125"/>
      <c r="I40" s="125"/>
      <c r="J40" s="125"/>
      <c r="K40" s="125"/>
      <c r="L40" s="122"/>
      <c r="M40" s="122"/>
      <c r="N40" s="122"/>
      <c r="O40" s="122"/>
      <c r="P40" s="125"/>
      <c r="Q40" s="125"/>
      <c r="R40" s="125"/>
      <c r="S40" s="125"/>
      <c r="T40" s="125"/>
      <c r="U40" s="125"/>
      <c r="V40" s="125"/>
      <c r="W40" s="125"/>
      <c r="X40" s="125"/>
      <c r="Y40" s="126"/>
      <c r="Z40" s="105" t="s">
        <v>221</v>
      </c>
      <c r="AA40" s="112"/>
      <c r="AB40" s="127">
        <f>AB39+AD39</f>
        <v>190861940</v>
      </c>
      <c r="AC40" s="128"/>
      <c r="AD40" s="129"/>
      <c r="AJ40" s="130"/>
      <c r="AK40" s="131"/>
      <c r="AL40" s="131"/>
      <c r="AM40" s="131"/>
      <c r="AN40" s="131"/>
    </row>
    <row r="41" spans="2:37" ht="13.5" thickTop="1">
      <c r="B41" s="132"/>
      <c r="C41" s="132"/>
      <c r="D41" s="132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133"/>
      <c r="Q41" s="133"/>
      <c r="R41" s="133"/>
      <c r="S41" s="133"/>
      <c r="T41" s="133"/>
      <c r="U41" s="133"/>
      <c r="V41" s="133"/>
      <c r="W41" s="133"/>
      <c r="X41" s="133"/>
      <c r="Y41" s="134"/>
      <c r="Z41" s="134"/>
      <c r="AB41" s="134"/>
      <c r="AC41" s="134"/>
      <c r="AD41" s="134"/>
      <c r="AE41" s="134"/>
      <c r="AF41" s="134"/>
      <c r="AG41" s="134"/>
      <c r="AH41" s="134"/>
      <c r="AI41" s="134"/>
      <c r="AJ41" s="135"/>
      <c r="AK41" s="134"/>
    </row>
    <row r="42" ht="12.75">
      <c r="AJ42" s="135"/>
    </row>
    <row r="88" spans="16:22" ht="12.75">
      <c r="P88" s="136"/>
      <c r="Q88" s="136"/>
      <c r="R88" s="136"/>
      <c r="S88" s="136"/>
      <c r="T88" s="136"/>
      <c r="U88" s="136"/>
      <c r="V88" s="136"/>
    </row>
  </sheetData>
  <mergeCells count="6">
    <mergeCell ref="B1:E1"/>
    <mergeCell ref="AB40:AD40"/>
    <mergeCell ref="AO7:AO8"/>
    <mergeCell ref="AO10:AO12"/>
    <mergeCell ref="AO14:AO16"/>
    <mergeCell ref="AO18:AO19"/>
  </mergeCells>
  <printOptions/>
  <pageMargins left="0.59" right="0.11811023622047245" top="0.64" bottom="0.42" header="0.24" footer="0.21"/>
  <pageSetup fitToHeight="1" fitToWidth="1" horizontalDpi="600" verticalDpi="600" orientation="landscape" paperSize="8" scale="69" r:id="rId3"/>
  <headerFooter alignWithMargins="0">
    <oddHeader>&amp;C&amp;"Arial,Félkövér"&amp;16A 2005. évben benyújtott panel pályázatok összesítő adatai_2005.08.16.
Befogadásra alkalmasnak tartott pályázatok&amp;R&amp;"Arial,Félkövér"&amp;14 1. sz. melléklet</oddHeader>
    <oddFooter>&amp;L&amp;9 2005. 09. 05.&amp;C&amp;9&amp;P. oldal, összesen: &amp;N&amp;R&amp;9Bognár István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2005-09-06T11:37:11Z</cp:lastPrinted>
  <dcterms:created xsi:type="dcterms:W3CDTF">2005-09-06T11:21:15Z</dcterms:created>
  <dcterms:modified xsi:type="dcterms:W3CDTF">2005-09-06T11:37:14Z</dcterms:modified>
  <cp:category/>
  <cp:version/>
  <cp:contentType/>
  <cp:contentStatus/>
</cp:coreProperties>
</file>