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 Felhalmozás" sheetId="1" r:id="rId1"/>
  </sheets>
  <definedNames>
    <definedName name="_xlnm.Print_Titles" localSheetId="0">' Felhalmozás'!$1:$1</definedName>
    <definedName name="_xlnm.Print_Area" localSheetId="0">' Felhalmozás'!$A$1:$I$180</definedName>
  </definedNames>
  <calcPr fullCalcOnLoad="1"/>
</workbook>
</file>

<file path=xl/sharedStrings.xml><?xml version="1.0" encoding="utf-8"?>
<sst xmlns="http://schemas.openxmlformats.org/spreadsheetml/2006/main" count="202" uniqueCount="197">
  <si>
    <t>Megnevezés</t>
  </si>
  <si>
    <t>2005.évi               eredeti előirányzat</t>
  </si>
  <si>
    <t>Pótigény illetve átcsop.</t>
  </si>
  <si>
    <t xml:space="preserve">   Mód. új előirányzat</t>
  </si>
  <si>
    <t>Eltérés                          (  +  -  )</t>
  </si>
  <si>
    <t>Pótigény ill. átcsoportosítás</t>
  </si>
  <si>
    <t>Módosított új előirányzat</t>
  </si>
  <si>
    <t>Megjegyzés</t>
  </si>
  <si>
    <t>Közlekedés</t>
  </si>
  <si>
    <t xml:space="preserve">Taszári repülőtér polgári terminál építése II. ütem </t>
  </si>
  <si>
    <t>Kossuth tér üzemeltetők által nem vállalt közmű-kiváltásai, egyéb munkák</t>
  </si>
  <si>
    <t xml:space="preserve">Földút program 2004.   -Semmelweis u útépítés </t>
  </si>
  <si>
    <t xml:space="preserve">Földút program 2004.   -Bodrog köz útépítés </t>
  </si>
  <si>
    <t>Közlekedésfejlesztési koncepció készíttetése</t>
  </si>
  <si>
    <t>Toponár-Kaposvár összekötő út PEA pály.önerő és ter.vásárlás</t>
  </si>
  <si>
    <t>Deseda tóhoz vezető, Kaposvár-Toponár összekötő út építése                                                                        ( ROP pályázathoz önerő)</t>
  </si>
  <si>
    <t>kötelezettség vállalás</t>
  </si>
  <si>
    <t>Ady E u. 12-14 mögött 7 db parkoló ép.(Ady 15 padlástér ért.kapcs.)</t>
  </si>
  <si>
    <t>Ady E u. 12-14 mögött 5 db parkoló ép.(Ady 3. padlástér ért.kapcs.)</t>
  </si>
  <si>
    <t>Berzsenyi u.22.  mögött 5 db parkoló ép.(tetőtér)</t>
  </si>
  <si>
    <t>Földút és járdaépítési program 2005.</t>
  </si>
  <si>
    <t>Buszvárók telepítése 2005.</t>
  </si>
  <si>
    <t>Taszári polgári repülőtérhez bekötőút építés saját erő KMJV-ra eső része</t>
  </si>
  <si>
    <t>Tallián Gy.u - Németh I. fasor körforgalom tervezése</t>
  </si>
  <si>
    <t>Parkoló építése Béke u.97-99 elött    kb. 26 db</t>
  </si>
  <si>
    <t>Berzsenyi u forg.terelő sziget átép.és jelzőlámpa átprogr. Kontrássy u forgalmi rend változás miatt</t>
  </si>
  <si>
    <t>Keleti temető parkoló bővítése II. ütem</t>
  </si>
  <si>
    <t>Kapos folyóparti sétány tervezése</t>
  </si>
  <si>
    <t>Teleki u sétálószakaszának utcabútorozása</t>
  </si>
  <si>
    <t>Busz öblözet-párok építésének önereje</t>
  </si>
  <si>
    <t>Petőfi Sándor u. óvoda és a mellete levő üzlet közötti szakaszon járdaépítés és csapadékvíz elvezetés</t>
  </si>
  <si>
    <t>Petőfi u.15/a.épülethez vezető út és járda építése</t>
  </si>
  <si>
    <t>Szigetvári u. magasított busz-felszállóhely kialakítása</t>
  </si>
  <si>
    <t>Damjanich u.szélesítési terve (Pázmány P. u és Virág u. között)</t>
  </si>
  <si>
    <t>Átcsop.terv. feladatok,pályázatok előkészítése ei-ból</t>
  </si>
  <si>
    <t>Egyenesi út járdaépítés terve (Beszédes J. u és buszforduló között)</t>
  </si>
  <si>
    <t>Közlekedés összesen</t>
  </si>
  <si>
    <t>Vízgazdálkodás</t>
  </si>
  <si>
    <t>NA 600-as ivóvízvezeték bonyolítási díja</t>
  </si>
  <si>
    <t>Házi kisátemelők 2004. beszerzés és lakossági bekötés</t>
  </si>
  <si>
    <t>Toponári víztorony megközelítési lehetőség biztosítása</t>
  </si>
  <si>
    <t xml:space="preserve">Cseri út É-i oldal csapadékvíz elvezetési terv </t>
  </si>
  <si>
    <t xml:space="preserve">Baross G.és Budai NA  u.csapadékvíz elvezetési terv </t>
  </si>
  <si>
    <t>Ezredév u. vízvezeték rekonstrukció terv</t>
  </si>
  <si>
    <t>K.szentjakabi városrész és egyéb utcák szvcsat. 40% céltám.</t>
  </si>
  <si>
    <t xml:space="preserve">Műszaki ell. Ksz.jakabi v.rész és egyéb utcák szvcsat.céltám.  </t>
  </si>
  <si>
    <t xml:space="preserve">Házi szvízátemelők (Ksz.jakabi v.rész  szvcsat.-hoz kapcs.) </t>
  </si>
  <si>
    <t>Kaposvár-Töröcske (Simonfa,Zselicszentpál,Zselickislak) szennyvízcsatornázása céltámogatással  saját erő</t>
  </si>
  <si>
    <t>Kaposvár és térsége II ütem Töröcske pályázat előkészítése</t>
  </si>
  <si>
    <t>Ammóniamentesítés engedélyezési terve pályázathoz</t>
  </si>
  <si>
    <t>Fenyves köz vízellátása</t>
  </si>
  <si>
    <t>Szennyvíz házibekötések és háziátemelők utólagos kiépítése</t>
  </si>
  <si>
    <t>Kecelhegy utcai vízhálózat bővítése</t>
  </si>
  <si>
    <t>Intézmények szennyvíz rákötései</t>
  </si>
  <si>
    <t>Cseri út északi oldal csapadékvíz elvezetés  önerő</t>
  </si>
  <si>
    <t>Fő u. 21. csapadékcsatorna csere</t>
  </si>
  <si>
    <t>Losonc-köz csapadékvíz elvezetés megoldása</t>
  </si>
  <si>
    <t>Vízgazdálkodás összesen</t>
  </si>
  <si>
    <t>Közvilágítás</t>
  </si>
  <si>
    <t>Kisebb közvilágítási fejl. ésToponári városrészben közvil.feladatok 2004.</t>
  </si>
  <si>
    <t>Áfonya u  és Zöldfodorka u közvilágítás</t>
  </si>
  <si>
    <t>Kisebb közvilágítási fejlesztések  2005.</t>
  </si>
  <si>
    <t>Közvilágítási rendszerek felülvizsgálata</t>
  </si>
  <si>
    <t>Közvilágítási fejlesztések összesen</t>
  </si>
  <si>
    <t>Városgazdálkodás</t>
  </si>
  <si>
    <t>Vásárcsarnok eng.terv és piac tömb szab.terv</t>
  </si>
  <si>
    <t>Kaposfüredi temető parkoló építése</t>
  </si>
  <si>
    <t>Keleti temető: parkoló bővítése</t>
  </si>
  <si>
    <t>Nyugati temető: infrastruktúra kiép.</t>
  </si>
  <si>
    <t xml:space="preserve">Városi hulladéklerakó, komposztáló telep </t>
  </si>
  <si>
    <t>Átcsop: önkorm.kiadásba, tám.visszaut.</t>
  </si>
  <si>
    <t xml:space="preserve">Településszerkezeti terv </t>
  </si>
  <si>
    <t>Vásárcsarnok bővítéshez területvás. I ütem (Baross u.11.), bejárat és murvás parkoló kiépítése</t>
  </si>
  <si>
    <t>Városi hulladéklerakó környezetvéd. előírt köt. teljesítése</t>
  </si>
  <si>
    <t>Tűzoltóság részére tűzoltó fecskendő beszerzés önerő</t>
  </si>
  <si>
    <t>"Hátsó udvarok program " tanulmányterv  (Ady tömb)</t>
  </si>
  <si>
    <t>Kaposmenti hulladékgazd.prog.pályázathoz megvalósít.tanulm.</t>
  </si>
  <si>
    <t>Hulladékgyűjtő szigetek kialakításához pályázati önerő</t>
  </si>
  <si>
    <t>Kisgát III. ütem szab.terv és régészeti hatástanulmány</t>
  </si>
  <si>
    <t>Teherautó csere (száll.feladatokra a Városgondnokságnál)</t>
  </si>
  <si>
    <t>Füredi II laktanya körny.véd.kármentesítése</t>
  </si>
  <si>
    <t xml:space="preserve">Kaposkábel Kft üzletrész megvásárlása </t>
  </si>
  <si>
    <t>Füredi Holdingnak a Füredi sertéstelep felszám.miatt fizetendő kártérítés</t>
  </si>
  <si>
    <t>Kaposvár szabályozási terve</t>
  </si>
  <si>
    <t>Maros u. Ny-i oldal rendezési terve</t>
  </si>
  <si>
    <t>Építési hull.feldolg.és depó (PEA pályázathoz önerő)</t>
  </si>
  <si>
    <t>Intézmények energetikai felülvizsgálata</t>
  </si>
  <si>
    <t>Tűzoltóságnak szakfelszerelések beszerzéséhez a pályázati önerő biztosítása KMJV részéről</t>
  </si>
  <si>
    <t>III. ipari park szabályozási terv</t>
  </si>
  <si>
    <t>III. ipari park művelési ágból kivonása</t>
  </si>
  <si>
    <t>Keleti temető: útépítés</t>
  </si>
  <si>
    <t>Déli temető: út, parkoló, ravatalozó, szoc.parcellák</t>
  </si>
  <si>
    <t>Kaposfüredi, Töröcskei temetők: vízelvezetés</t>
  </si>
  <si>
    <t>Szilárd hulladéklerakó telep: csapadékvíz, csurgalékvíz elvezető rendszer kiépítése (övárok)</t>
  </si>
  <si>
    <t>Deseda 2 db közcélú vizesblokk kialakítása</t>
  </si>
  <si>
    <t>"SÁÉV" telep és környező lakótelep rehabilitáció -   pályázati dokumentáció, akcióterv elkészítése és közműtervezés</t>
  </si>
  <si>
    <t>Béke-Füredi ltp. mintalakótelepi rekonstrukció</t>
  </si>
  <si>
    <t>Állati hulladékgyűjtőhely kialakítása a gyepmesteri telep rek.</t>
  </si>
  <si>
    <t>Vagyonvédelmi berendezések</t>
  </si>
  <si>
    <t>Rl: Somsich u Bölcsőde 295eft; Béke u.27. 150eft</t>
  </si>
  <si>
    <t xml:space="preserve">Vásárcsarnok bővítéshez területvás. II ütem (Baross u.09.) </t>
  </si>
  <si>
    <t>Ady u É-i tömbbelső garázs felépítmények vásárlása</t>
  </si>
  <si>
    <t>Kommunizmus áldozatai emléktábla</t>
  </si>
  <si>
    <t>Kaposvári "Életfa" plasztika felállítása</t>
  </si>
  <si>
    <t>SM Katasztrófavédelmi Ig.-tól javítóműhely és berend.átvétele</t>
  </si>
  <si>
    <t>Emléktábla Szaplonczay Manónak</t>
  </si>
  <si>
    <t>Kaposvár belváros rehabilitációs programot előkészítő tanulmányok</t>
  </si>
  <si>
    <t>75/2005.(IV.21) önk.hat.pály. forrás terhére</t>
  </si>
  <si>
    <t>Emléktábla a tűzoltóságnak</t>
  </si>
  <si>
    <t>96/2005.(IV.21.) önk.hat. hiány terhére</t>
  </si>
  <si>
    <t>TISZK Kht.alaptőke biztosítása 3.000eft 6/8-ad rész</t>
  </si>
  <si>
    <t>114/2005.(IV.21.)4. önk.hat. Pály.tart.terhére</t>
  </si>
  <si>
    <t>127/2005.(IV.21.)4. önk.hat. Hiány terhére</t>
  </si>
  <si>
    <t>Arany téri szökőkút terv</t>
  </si>
  <si>
    <t>Városgazdálkodás összesen</t>
  </si>
  <si>
    <t xml:space="preserve"> Oktatás </t>
  </si>
  <si>
    <t>450 fh.-es kollégium építése</t>
  </si>
  <si>
    <t>Széchenyi SZKI tanétterem és tanszálló</t>
  </si>
  <si>
    <t>Széchenyi Kereskedelmi SZKI kapu készítése</t>
  </si>
  <si>
    <t>Szántó u.-i óvoda bővítése</t>
  </si>
  <si>
    <t xml:space="preserve">Kinizsi Élelmiszeripari SZKI áthely.volt Baross Koll. épületébe  </t>
  </si>
  <si>
    <t>Kaposfüredi Ált.Iskola multifunkcionális terem építése</t>
  </si>
  <si>
    <t xml:space="preserve"> Oktatás összesen</t>
  </si>
  <si>
    <t>Egészségügy</t>
  </si>
  <si>
    <t xml:space="preserve">Orvosi rend.kialakítása terv  Pécsi u. 97/b   Húskombinát  </t>
  </si>
  <si>
    <t>Egészségügy összesen</t>
  </si>
  <si>
    <t xml:space="preserve"> Sport   </t>
  </si>
  <si>
    <t>Rákóczi pálya rekonstrukciója I-II-III. ütem</t>
  </si>
  <si>
    <t>Rákóczi Stadion pályakarbantartó gép</t>
  </si>
  <si>
    <t>Jégcsarnok közműépítés</t>
  </si>
  <si>
    <t>Gördülő sportok támogatása, tervezési költség (Városligetben)</t>
  </si>
  <si>
    <t xml:space="preserve"> Sport összesen</t>
  </si>
  <si>
    <t xml:space="preserve"> Közigazgatás  </t>
  </si>
  <si>
    <t>Pm Hivatal informatikai fejlesztése 2003.áthúzódó</t>
  </si>
  <si>
    <t>Városháza Teleki u-i iskolaép.bőv.tervpályázat</t>
  </si>
  <si>
    <t>Hatósági munkához: akusztikai mérőműszer beszerzése</t>
  </si>
  <si>
    <t>DÉDÁSZ ingatlan vásárlás</t>
  </si>
  <si>
    <t>Polgármesteri Hivatal:  szám.tech. eszköz csere</t>
  </si>
  <si>
    <t>Polgármesteri Hivatal:  fénymásolók cseréje, eszköz-, gépbesz.</t>
  </si>
  <si>
    <t>Polgármesteri Hivatal: intelligens postázó rendszer</t>
  </si>
  <si>
    <t>Polgármesteri Hivatal: pályázati ig.informatikai fejlesztése</t>
  </si>
  <si>
    <t>Település-szerkezeti és szab. tervek számítógépes kez. program</t>
  </si>
  <si>
    <t>Városháza akadálymentesítése</t>
  </si>
  <si>
    <t>Tám: Fogyatékosok Esélye KA 2.340eft,                         332 eFt céltartalék terh.</t>
  </si>
  <si>
    <t xml:space="preserve"> Közigazgatás összesen  </t>
  </si>
  <si>
    <t xml:space="preserve"> Lakásgazdálkodás </t>
  </si>
  <si>
    <t>Nyugdíjasház építése</t>
  </si>
  <si>
    <t xml:space="preserve">Kecel hegyi 72db önk.bérlakás építés </t>
  </si>
  <si>
    <t>Nyugdíjasház: folyosói nyílászárók nyithatóvá tétele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</si>
  <si>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</si>
  <si>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</si>
  <si>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</si>
  <si>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</si>
  <si>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Kalandpark és állat-simogató látványterv</t>
  </si>
  <si>
    <t>Kalandpark és állat-simogató tervezési és előkészítési munkái</t>
  </si>
  <si>
    <t>Művelődés, kultúra összesen</t>
  </si>
  <si>
    <t>Egyéb nem beruházási kiadások</t>
  </si>
  <si>
    <t>Pályázatok előkészítése, tervezési feladatok</t>
  </si>
  <si>
    <t>Helyi támogatás: lakásépítés és  vásárlás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</si>
  <si>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</si>
  <si>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</si>
  <si>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</si>
  <si>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</si>
  <si>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Engedélyezési és használatbavételi eng.eljárási díjak</t>
  </si>
  <si>
    <t>Pályázati anyagok előkészítése, másolása</t>
  </si>
  <si>
    <t>Helyi védett épületek felújítása</t>
  </si>
  <si>
    <t xml:space="preserve">visszavezetés VKMB alapba </t>
  </si>
  <si>
    <t>Füredi II. laktanya területére településrendezési terv mód.</t>
  </si>
  <si>
    <t>Teleki u-Új piactér-Noszlopy u.  tömb mód.szabályozási terve</t>
  </si>
  <si>
    <t>Kaposvár hosszútávú településfejl.koncepciójának kidolg.</t>
  </si>
  <si>
    <t>Kaposfüred ÉNY-i lakóterület rendezési terv mód.</t>
  </si>
  <si>
    <t>Elkerülő út melletti 0474/6.hrsz.ingatlan megvásárlása</t>
  </si>
  <si>
    <t>Ady E u. É-i oldal alaptérkép készítése</t>
  </si>
  <si>
    <t>Kisgát É-i oldal lakóterület fejlesztés régészeti vizsgálat</t>
  </si>
  <si>
    <t>Kisgát III. területén telkek kialakítása, műv.ágból kivonása aVIDEOTONszakemberek részére</t>
  </si>
  <si>
    <t>83/2005.(IV.21.) önk.hat. hiány terhére</t>
  </si>
  <si>
    <t xml:space="preserve">2006.évi címzett támogatás pályázatokhoz tan.terv korszerűsítés </t>
  </si>
  <si>
    <t>Egyéb nem beruh.kiad. összesen</t>
  </si>
  <si>
    <t>Kompenzációs ügyletek</t>
  </si>
  <si>
    <t>Ady E.u.D-i tömb  közmű beruházás    (BITT Kft.)</t>
  </si>
  <si>
    <t>Kisgát É-i oldal közműberuházás          (BITT Kft.)</t>
  </si>
  <si>
    <t>Kisgát É-i oldal lakóterület közműberuházás     (SYRIUS)</t>
  </si>
  <si>
    <t xml:space="preserve"> Kompenzációs ügyek összesen:</t>
  </si>
  <si>
    <t>Felhalmozási kiadások összesen:</t>
  </si>
  <si>
    <t>Pótigény:</t>
  </si>
  <si>
    <t>Kapos TV klímaberendezés köré zajvédőfal építése</t>
  </si>
  <si>
    <t>Internet terminál vásárlása 2 db használt</t>
  </si>
  <si>
    <t>Kaposfüredi RÖ - játszótér építéshez hozzájárulás</t>
  </si>
  <si>
    <t>?</t>
  </si>
  <si>
    <t>21/2005.(IV.13.) Kaposfüredi részönkorm.hat. Alapítványi területen</t>
  </si>
  <si>
    <t>Kisebb közvilágítási feladatokhoz</t>
  </si>
  <si>
    <t>Rendőrség KMB iroda kialakítása Béke u 27. - eszközbeszerzés</t>
  </si>
  <si>
    <t>Városi Tűzoltóság részére vízszállító jármű beszerzéséhez önerő</t>
  </si>
  <si>
    <t>Pótigények összesen:</t>
  </si>
  <si>
    <t>Felhalmozási kiadások mindösszesen:</t>
  </si>
  <si>
    <r>
      <t>Földterület vásárlás 21m</t>
    </r>
    <r>
      <rPr>
        <vertAlign val="superscript"/>
        <sz val="11"/>
        <color indexed="10"/>
        <rFont val="Times New Roman"/>
        <family val="1"/>
      </rPr>
      <t xml:space="preserve">2 </t>
    </r>
    <r>
      <rPr>
        <sz val="11"/>
        <color indexed="10"/>
        <rFont val="Times New Roman"/>
        <family val="1"/>
      </rPr>
      <t xml:space="preserve">  Béke u.27-29. </t>
    </r>
  </si>
  <si>
    <r>
      <t>Átcsop: Út és járdaterv 2 db:</t>
    </r>
    <r>
      <rPr>
        <sz val="9"/>
        <color indexed="10"/>
        <rFont val="Times New Roman"/>
        <family val="1"/>
      </rPr>
      <t>674eft</t>
    </r>
    <r>
      <rPr>
        <sz val="9"/>
        <color indexed="8"/>
        <rFont val="Times New Roman"/>
        <family val="1"/>
      </rPr>
      <t>; Arany téri szökőkút terv</t>
    </r>
    <r>
      <rPr>
        <sz val="9"/>
        <color indexed="10"/>
        <rFont val="Times New Roman"/>
        <family val="1"/>
      </rPr>
      <t xml:space="preserve"> 1.088eft</t>
    </r>
    <r>
      <rPr>
        <sz val="9"/>
        <color indexed="8"/>
        <rFont val="Times New Roman"/>
        <family val="1"/>
      </rPr>
      <t>, címzett tám.tanterv,korsz.</t>
    </r>
    <r>
      <rPr>
        <sz val="9"/>
        <color indexed="10"/>
        <rFont val="Times New Roman"/>
        <family val="1"/>
      </rPr>
      <t>210ef</t>
    </r>
    <r>
      <rPr>
        <sz val="9"/>
        <color indexed="8"/>
        <rFont val="Times New Roman"/>
        <family val="1"/>
      </rPr>
      <t xml:space="preserve">t, </t>
    </r>
    <r>
      <rPr>
        <sz val="9"/>
        <color indexed="12"/>
        <rFont val="Times New Roman"/>
        <family val="1"/>
      </rPr>
      <t>önkorm.kiadásba</t>
    </r>
    <r>
      <rPr>
        <sz val="9"/>
        <color indexed="8"/>
        <rFont val="Times New Roman"/>
        <family val="1"/>
      </rPr>
      <t>:Városi Fürdő szakvélemény:</t>
    </r>
    <r>
      <rPr>
        <sz val="9"/>
        <color indexed="10"/>
        <rFont val="Times New Roman"/>
        <family val="1"/>
      </rPr>
      <t>104eft</t>
    </r>
    <r>
      <rPr>
        <sz val="9"/>
        <color indexed="8"/>
        <rFont val="Times New Roman"/>
        <family val="1"/>
      </rPr>
      <t xml:space="preserve">;  4 db CÉDE pályázati díj+csomagktg </t>
    </r>
    <r>
      <rPr>
        <sz val="9"/>
        <color indexed="10"/>
        <rFont val="Times New Roman"/>
        <family val="1"/>
      </rPr>
      <t>828eft</t>
    </r>
    <r>
      <rPr>
        <sz val="9"/>
        <color indexed="8"/>
        <rFont val="Times New Roman"/>
        <family val="1"/>
      </rPr>
      <t>;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V.Fürdő közbesz.szakért</t>
    </r>
    <r>
      <rPr>
        <sz val="9"/>
        <color indexed="10"/>
        <rFont val="Times New Roman"/>
        <family val="1"/>
      </rPr>
      <t>.2.375eft</t>
    </r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</si>
</sst>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12">
    <font>
      <sz val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5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3" fontId="1" fillId="0" borderId="1" xfId="17" applyNumberFormat="1" applyFont="1" applyFill="1" applyBorder="1" applyAlignment="1">
      <alignment horizontal="right" wrapText="1"/>
      <protection/>
    </xf>
    <xf numFmtId="3" fontId="1" fillId="0" borderId="9" xfId="17" applyNumberFormat="1" applyFont="1" applyFill="1" applyBorder="1" applyAlignment="1">
      <alignment horizontal="right" wrapText="1"/>
      <protection/>
    </xf>
    <xf numFmtId="3" fontId="1" fillId="0" borderId="10" xfId="17" applyNumberFormat="1" applyFont="1" applyFill="1" applyBorder="1" applyAlignment="1">
      <alignment horizontal="right" wrapText="1"/>
      <protection/>
    </xf>
    <xf numFmtId="3" fontId="3" fillId="0" borderId="1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left"/>
    </xf>
    <xf numFmtId="170" fontId="3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9" fillId="0" borderId="4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3" fontId="5" fillId="0" borderId="4" xfId="0" applyNumberFormat="1" applyFont="1" applyFill="1" applyBorder="1" applyAlignment="1">
      <alignment horizontal="left" wrapText="1"/>
    </xf>
    <xf numFmtId="3" fontId="3" fillId="2" borderId="4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164" fontId="1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Normál_Pályázatok 20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2.75" outlineLevelRow="1" outlineLevelCol="1"/>
  <cols>
    <col min="1" max="1" width="73.875" style="10" customWidth="1"/>
    <col min="2" max="2" width="13.25390625" style="59" customWidth="1"/>
    <col min="3" max="3" width="10.375" style="60" hidden="1" customWidth="1" outlineLevel="1"/>
    <col min="4" max="5" width="12.75390625" style="60" hidden="1" customWidth="1" outlineLevel="1"/>
    <col min="6" max="6" width="13.75390625" style="60" customWidth="1" collapsed="1"/>
    <col min="7" max="7" width="13.875" style="60" customWidth="1"/>
    <col min="8" max="8" width="11.125" style="60" customWidth="1"/>
    <col min="9" max="9" width="41.375" style="61" customWidth="1"/>
    <col min="10" max="61" width="9.125" style="42" customWidth="1"/>
    <col min="62" max="16384" width="9.125" style="43" customWidth="1"/>
  </cols>
  <sheetData>
    <row r="1" spans="1:9" s="5" customFormat="1" ht="42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2" t="s">
        <v>5</v>
      </c>
      <c r="G1" s="2" t="s">
        <v>6</v>
      </c>
      <c r="H1" s="2" t="s">
        <v>4</v>
      </c>
      <c r="I1" s="2" t="s">
        <v>7</v>
      </c>
    </row>
    <row r="2" spans="1:61" s="11" customFormat="1" ht="21.75" customHeight="1">
      <c r="A2" s="6" t="s">
        <v>8</v>
      </c>
      <c r="B2" s="7"/>
      <c r="C2" s="8"/>
      <c r="D2" s="8"/>
      <c r="E2" s="8"/>
      <c r="F2" s="8"/>
      <c r="G2" s="8"/>
      <c r="H2" s="8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s="17" customFormat="1" ht="18.75" customHeight="1">
      <c r="A3" s="12" t="s">
        <v>9</v>
      </c>
      <c r="B3" s="13">
        <v>1431</v>
      </c>
      <c r="C3" s="14"/>
      <c r="D3" s="15">
        <f aca="true" t="shared" si="0" ref="D3:D28">+B3+C3</f>
        <v>1431</v>
      </c>
      <c r="E3" s="14">
        <f aca="true" t="shared" si="1" ref="E3:E28">+D3-B3</f>
        <v>0</v>
      </c>
      <c r="F3" s="14">
        <f aca="true" t="shared" si="2" ref="F3:F28">+C3</f>
        <v>0</v>
      </c>
      <c r="G3" s="14">
        <f aca="true" t="shared" si="3" ref="G3:G28">+D3</f>
        <v>1431</v>
      </c>
      <c r="H3" s="14">
        <f aca="true" t="shared" si="4" ref="H3:H28">+E3</f>
        <v>0</v>
      </c>
      <c r="I3" s="9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</row>
    <row r="4" spans="1:61" s="17" customFormat="1" ht="25.5" customHeight="1">
      <c r="A4" s="18" t="s">
        <v>10</v>
      </c>
      <c r="B4" s="13">
        <v>804</v>
      </c>
      <c r="C4" s="14"/>
      <c r="D4" s="15">
        <f t="shared" si="0"/>
        <v>804</v>
      </c>
      <c r="E4" s="14">
        <f t="shared" si="1"/>
        <v>0</v>
      </c>
      <c r="F4" s="14">
        <f t="shared" si="2"/>
        <v>0</v>
      </c>
      <c r="G4" s="14">
        <f t="shared" si="3"/>
        <v>804</v>
      </c>
      <c r="H4" s="14">
        <f t="shared" si="4"/>
        <v>0</v>
      </c>
      <c r="I4" s="1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</row>
    <row r="5" spans="1:61" s="17" customFormat="1" ht="19.5" customHeight="1">
      <c r="A5" s="18" t="s">
        <v>11</v>
      </c>
      <c r="B5" s="13">
        <v>241</v>
      </c>
      <c r="C5" s="14"/>
      <c r="D5" s="15">
        <f t="shared" si="0"/>
        <v>241</v>
      </c>
      <c r="E5" s="14">
        <f t="shared" si="1"/>
        <v>0</v>
      </c>
      <c r="F5" s="14">
        <f t="shared" si="2"/>
        <v>0</v>
      </c>
      <c r="G5" s="14">
        <f t="shared" si="3"/>
        <v>241</v>
      </c>
      <c r="H5" s="14">
        <f t="shared" si="4"/>
        <v>0</v>
      </c>
      <c r="I5" s="19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</row>
    <row r="6" spans="1:61" s="17" customFormat="1" ht="20.25" customHeight="1">
      <c r="A6" s="18" t="s">
        <v>12</v>
      </c>
      <c r="B6" s="13">
        <v>250</v>
      </c>
      <c r="C6" s="14"/>
      <c r="D6" s="15">
        <f t="shared" si="0"/>
        <v>250</v>
      </c>
      <c r="E6" s="14">
        <f t="shared" si="1"/>
        <v>0</v>
      </c>
      <c r="F6" s="14">
        <f t="shared" si="2"/>
        <v>0</v>
      </c>
      <c r="G6" s="14">
        <f t="shared" si="3"/>
        <v>250</v>
      </c>
      <c r="H6" s="14">
        <f t="shared" si="4"/>
        <v>0</v>
      </c>
      <c r="I6" s="19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</row>
    <row r="7" spans="1:61" s="17" customFormat="1" ht="18.75" customHeight="1">
      <c r="A7" s="18" t="s">
        <v>13</v>
      </c>
      <c r="B7" s="13">
        <v>7338</v>
      </c>
      <c r="C7" s="14"/>
      <c r="D7" s="15">
        <f t="shared" si="0"/>
        <v>7338</v>
      </c>
      <c r="E7" s="14">
        <f t="shared" si="1"/>
        <v>0</v>
      </c>
      <c r="F7" s="14">
        <f t="shared" si="2"/>
        <v>0</v>
      </c>
      <c r="G7" s="14">
        <f t="shared" si="3"/>
        <v>7338</v>
      </c>
      <c r="H7" s="14">
        <f t="shared" si="4"/>
        <v>0</v>
      </c>
      <c r="I7" s="19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</row>
    <row r="8" spans="1:61" s="17" customFormat="1" ht="18.75" customHeight="1">
      <c r="A8" s="18" t="s">
        <v>14</v>
      </c>
      <c r="B8" s="13">
        <v>2500</v>
      </c>
      <c r="C8" s="14"/>
      <c r="D8" s="15">
        <f t="shared" si="0"/>
        <v>2500</v>
      </c>
      <c r="E8" s="14">
        <f t="shared" si="1"/>
        <v>0</v>
      </c>
      <c r="F8" s="14">
        <f t="shared" si="2"/>
        <v>0</v>
      </c>
      <c r="G8" s="14">
        <f t="shared" si="3"/>
        <v>2500</v>
      </c>
      <c r="H8" s="14">
        <f t="shared" si="4"/>
        <v>0</v>
      </c>
      <c r="I8" s="1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</row>
    <row r="9" spans="1:61" s="17" customFormat="1" ht="33" customHeight="1">
      <c r="A9" s="18" t="s">
        <v>15</v>
      </c>
      <c r="B9" s="20">
        <f>14000</f>
        <v>14000</v>
      </c>
      <c r="C9" s="14">
        <v>-14000</v>
      </c>
      <c r="D9" s="15">
        <f t="shared" si="0"/>
        <v>0</v>
      </c>
      <c r="E9" s="14">
        <f t="shared" si="1"/>
        <v>-14000</v>
      </c>
      <c r="F9" s="14">
        <f t="shared" si="2"/>
        <v>-14000</v>
      </c>
      <c r="G9" s="14">
        <f t="shared" si="3"/>
        <v>0</v>
      </c>
      <c r="H9" s="14">
        <f t="shared" si="4"/>
        <v>-14000</v>
      </c>
      <c r="I9" s="19" t="s">
        <v>16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1:61" s="17" customFormat="1" ht="21" customHeight="1">
      <c r="A10" s="18" t="s">
        <v>17</v>
      </c>
      <c r="B10" s="20">
        <v>2100</v>
      </c>
      <c r="C10" s="14"/>
      <c r="D10" s="15">
        <f t="shared" si="0"/>
        <v>2100</v>
      </c>
      <c r="E10" s="14">
        <f t="shared" si="1"/>
        <v>0</v>
      </c>
      <c r="F10" s="14">
        <f t="shared" si="2"/>
        <v>0</v>
      </c>
      <c r="G10" s="14">
        <f t="shared" si="3"/>
        <v>2100</v>
      </c>
      <c r="H10" s="14">
        <f t="shared" si="4"/>
        <v>0</v>
      </c>
      <c r="I10" s="1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</row>
    <row r="11" spans="1:61" s="17" customFormat="1" ht="18.75" customHeight="1">
      <c r="A11" s="18" t="s">
        <v>18</v>
      </c>
      <c r="B11" s="20">
        <v>1500</v>
      </c>
      <c r="C11" s="14"/>
      <c r="D11" s="15">
        <f t="shared" si="0"/>
        <v>1500</v>
      </c>
      <c r="E11" s="14">
        <f t="shared" si="1"/>
        <v>0</v>
      </c>
      <c r="F11" s="14">
        <f t="shared" si="2"/>
        <v>0</v>
      </c>
      <c r="G11" s="14">
        <f t="shared" si="3"/>
        <v>1500</v>
      </c>
      <c r="H11" s="14">
        <f t="shared" si="4"/>
        <v>0</v>
      </c>
      <c r="I11" s="1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</row>
    <row r="12" spans="1:61" s="17" customFormat="1" ht="18.75" customHeight="1">
      <c r="A12" s="18" t="s">
        <v>19</v>
      </c>
      <c r="B12" s="20">
        <v>1500</v>
      </c>
      <c r="C12" s="14"/>
      <c r="D12" s="15">
        <f t="shared" si="0"/>
        <v>1500</v>
      </c>
      <c r="E12" s="14">
        <f t="shared" si="1"/>
        <v>0</v>
      </c>
      <c r="F12" s="14">
        <f t="shared" si="2"/>
        <v>0</v>
      </c>
      <c r="G12" s="14">
        <f t="shared" si="3"/>
        <v>1500</v>
      </c>
      <c r="H12" s="14">
        <f t="shared" si="4"/>
        <v>0</v>
      </c>
      <c r="I12" s="1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</row>
    <row r="13" spans="1:61" s="17" customFormat="1" ht="18.75" customHeight="1">
      <c r="A13" s="18" t="s">
        <v>20</v>
      </c>
      <c r="B13" s="20">
        <v>15000</v>
      </c>
      <c r="C13" s="14"/>
      <c r="D13" s="15">
        <f t="shared" si="0"/>
        <v>15000</v>
      </c>
      <c r="E13" s="14">
        <f t="shared" si="1"/>
        <v>0</v>
      </c>
      <c r="F13" s="14">
        <f t="shared" si="2"/>
        <v>0</v>
      </c>
      <c r="G13" s="14">
        <f t="shared" si="3"/>
        <v>15000</v>
      </c>
      <c r="H13" s="14">
        <f t="shared" si="4"/>
        <v>0</v>
      </c>
      <c r="I13" s="1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s="17" customFormat="1" ht="18.75" customHeight="1">
      <c r="A14" s="18" t="s">
        <v>21</v>
      </c>
      <c r="B14" s="20">
        <v>3000</v>
      </c>
      <c r="C14" s="14"/>
      <c r="D14" s="15">
        <f t="shared" si="0"/>
        <v>3000</v>
      </c>
      <c r="E14" s="14">
        <f t="shared" si="1"/>
        <v>0</v>
      </c>
      <c r="F14" s="14">
        <f t="shared" si="2"/>
        <v>0</v>
      </c>
      <c r="G14" s="14">
        <f t="shared" si="3"/>
        <v>3000</v>
      </c>
      <c r="H14" s="14">
        <f t="shared" si="4"/>
        <v>0</v>
      </c>
      <c r="I14" s="1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s="17" customFormat="1" ht="18.75" customHeight="1">
      <c r="A15" s="18" t="s">
        <v>22</v>
      </c>
      <c r="B15" s="20">
        <v>20250</v>
      </c>
      <c r="C15" s="14"/>
      <c r="D15" s="15">
        <f t="shared" si="0"/>
        <v>20250</v>
      </c>
      <c r="E15" s="14">
        <f t="shared" si="1"/>
        <v>0</v>
      </c>
      <c r="F15" s="14">
        <f t="shared" si="2"/>
        <v>0</v>
      </c>
      <c r="G15" s="14">
        <f t="shared" si="3"/>
        <v>20250</v>
      </c>
      <c r="H15" s="14">
        <f t="shared" si="4"/>
        <v>0</v>
      </c>
      <c r="I15" s="1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1" s="22" customFormat="1" ht="18.75" customHeight="1">
      <c r="A16" s="18" t="s">
        <v>23</v>
      </c>
      <c r="B16" s="20">
        <v>1000</v>
      </c>
      <c r="C16" s="14"/>
      <c r="D16" s="15">
        <f t="shared" si="0"/>
        <v>1000</v>
      </c>
      <c r="E16" s="14">
        <f t="shared" si="1"/>
        <v>0</v>
      </c>
      <c r="F16" s="14">
        <f t="shared" si="2"/>
        <v>0</v>
      </c>
      <c r="G16" s="14">
        <f t="shared" si="3"/>
        <v>1000</v>
      </c>
      <c r="H16" s="14">
        <f t="shared" si="4"/>
        <v>0</v>
      </c>
      <c r="I16" s="1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3" customFormat="1" ht="18" customHeight="1">
      <c r="A17" s="18" t="s">
        <v>24</v>
      </c>
      <c r="B17" s="20">
        <v>6600</v>
      </c>
      <c r="C17" s="14"/>
      <c r="D17" s="15">
        <f t="shared" si="0"/>
        <v>6600</v>
      </c>
      <c r="E17" s="14">
        <f t="shared" si="1"/>
        <v>0</v>
      </c>
      <c r="F17" s="14">
        <f t="shared" si="2"/>
        <v>0</v>
      </c>
      <c r="G17" s="14">
        <f t="shared" si="3"/>
        <v>6600</v>
      </c>
      <c r="H17" s="14">
        <f t="shared" si="4"/>
        <v>0</v>
      </c>
      <c r="I17" s="1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5" customFormat="1" ht="31.5" customHeight="1">
      <c r="A18" s="18" t="s">
        <v>25</v>
      </c>
      <c r="B18" s="20">
        <v>3000</v>
      </c>
      <c r="C18" s="14"/>
      <c r="D18" s="15">
        <f t="shared" si="0"/>
        <v>3000</v>
      </c>
      <c r="E18" s="14">
        <f t="shared" si="1"/>
        <v>0</v>
      </c>
      <c r="F18" s="14">
        <f t="shared" si="2"/>
        <v>0</v>
      </c>
      <c r="G18" s="14">
        <f t="shared" si="3"/>
        <v>3000</v>
      </c>
      <c r="H18" s="14">
        <f t="shared" si="4"/>
        <v>0</v>
      </c>
      <c r="I18" s="19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s="17" customFormat="1" ht="17.25" customHeight="1">
      <c r="A19" s="18" t="s">
        <v>26</v>
      </c>
      <c r="B19" s="20">
        <v>3000</v>
      </c>
      <c r="C19" s="14"/>
      <c r="D19" s="15">
        <f t="shared" si="0"/>
        <v>3000</v>
      </c>
      <c r="E19" s="14">
        <f t="shared" si="1"/>
        <v>0</v>
      </c>
      <c r="F19" s="14">
        <f t="shared" si="2"/>
        <v>0</v>
      </c>
      <c r="G19" s="14">
        <f t="shared" si="3"/>
        <v>3000</v>
      </c>
      <c r="H19" s="14">
        <f t="shared" si="4"/>
        <v>0</v>
      </c>
      <c r="I19" s="19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s="17" customFormat="1" ht="17.25" customHeight="1">
      <c r="A20" s="18" t="s">
        <v>27</v>
      </c>
      <c r="B20" s="20">
        <v>1000</v>
      </c>
      <c r="C20" s="14"/>
      <c r="D20" s="15">
        <f t="shared" si="0"/>
        <v>1000</v>
      </c>
      <c r="E20" s="14">
        <f t="shared" si="1"/>
        <v>0</v>
      </c>
      <c r="F20" s="14">
        <f t="shared" si="2"/>
        <v>0</v>
      </c>
      <c r="G20" s="14">
        <f t="shared" si="3"/>
        <v>1000</v>
      </c>
      <c r="H20" s="14">
        <f t="shared" si="4"/>
        <v>0</v>
      </c>
      <c r="I20" s="19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s="17" customFormat="1" ht="17.25" customHeight="1">
      <c r="A21" s="18" t="s">
        <v>28</v>
      </c>
      <c r="B21" s="20">
        <v>800</v>
      </c>
      <c r="C21" s="14"/>
      <c r="D21" s="15">
        <f t="shared" si="0"/>
        <v>800</v>
      </c>
      <c r="E21" s="14">
        <f t="shared" si="1"/>
        <v>0</v>
      </c>
      <c r="F21" s="14">
        <f t="shared" si="2"/>
        <v>0</v>
      </c>
      <c r="G21" s="14">
        <f t="shared" si="3"/>
        <v>800</v>
      </c>
      <c r="H21" s="14">
        <f t="shared" si="4"/>
        <v>0</v>
      </c>
      <c r="I21" s="19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s="17" customFormat="1" ht="17.25" customHeight="1">
      <c r="A22" s="18" t="s">
        <v>29</v>
      </c>
      <c r="B22" s="20">
        <v>4000</v>
      </c>
      <c r="C22" s="14"/>
      <c r="D22" s="15">
        <f t="shared" si="0"/>
        <v>4000</v>
      </c>
      <c r="E22" s="14">
        <f t="shared" si="1"/>
        <v>0</v>
      </c>
      <c r="F22" s="14">
        <f t="shared" si="2"/>
        <v>0</v>
      </c>
      <c r="G22" s="14">
        <f t="shared" si="3"/>
        <v>4000</v>
      </c>
      <c r="H22" s="14">
        <f t="shared" si="4"/>
        <v>0</v>
      </c>
      <c r="I22" s="19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s="11" customFormat="1" ht="15.75" customHeight="1">
      <c r="A23" s="18" t="s">
        <v>30</v>
      </c>
      <c r="B23" s="20">
        <v>600</v>
      </c>
      <c r="C23" s="14"/>
      <c r="D23" s="15">
        <f t="shared" si="0"/>
        <v>600</v>
      </c>
      <c r="E23" s="14">
        <f t="shared" si="1"/>
        <v>0</v>
      </c>
      <c r="F23" s="14">
        <f t="shared" si="2"/>
        <v>0</v>
      </c>
      <c r="G23" s="14">
        <f t="shared" si="3"/>
        <v>600</v>
      </c>
      <c r="H23" s="14">
        <f t="shared" si="4"/>
        <v>0</v>
      </c>
      <c r="I23" s="1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s="22" customFormat="1" ht="19.5" customHeight="1">
      <c r="A24" s="18" t="s">
        <v>31</v>
      </c>
      <c r="B24" s="20">
        <v>1500</v>
      </c>
      <c r="C24" s="14"/>
      <c r="D24" s="15">
        <f t="shared" si="0"/>
        <v>1500</v>
      </c>
      <c r="E24" s="14">
        <f t="shared" si="1"/>
        <v>0</v>
      </c>
      <c r="F24" s="14">
        <f t="shared" si="2"/>
        <v>0</v>
      </c>
      <c r="G24" s="14">
        <f t="shared" si="3"/>
        <v>1500</v>
      </c>
      <c r="H24" s="14">
        <f t="shared" si="4"/>
        <v>0</v>
      </c>
      <c r="I24" s="1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5" customFormat="1" ht="21.75" customHeight="1">
      <c r="A25" s="18" t="s">
        <v>32</v>
      </c>
      <c r="B25" s="20">
        <v>1000</v>
      </c>
      <c r="C25" s="14"/>
      <c r="D25" s="15">
        <f t="shared" si="0"/>
        <v>1000</v>
      </c>
      <c r="E25" s="14">
        <f t="shared" si="1"/>
        <v>0</v>
      </c>
      <c r="F25" s="14">
        <f t="shared" si="2"/>
        <v>0</v>
      </c>
      <c r="G25" s="14">
        <f t="shared" si="3"/>
        <v>1000</v>
      </c>
      <c r="H25" s="14">
        <f t="shared" si="4"/>
        <v>0</v>
      </c>
      <c r="I25" s="19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 s="25" customFormat="1" ht="21.75" customHeight="1">
      <c r="A26" s="26" t="s">
        <v>33</v>
      </c>
      <c r="B26" s="14">
        <v>0</v>
      </c>
      <c r="C26" s="14">
        <f>300+108</f>
        <v>408</v>
      </c>
      <c r="D26" s="15">
        <f t="shared" si="0"/>
        <v>408</v>
      </c>
      <c r="E26" s="14">
        <f t="shared" si="1"/>
        <v>408</v>
      </c>
      <c r="F26" s="27">
        <f t="shared" si="2"/>
        <v>408</v>
      </c>
      <c r="G26" s="14">
        <f t="shared" si="3"/>
        <v>408</v>
      </c>
      <c r="H26" s="14">
        <f t="shared" si="4"/>
        <v>408</v>
      </c>
      <c r="I26" s="28" t="s">
        <v>34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s="25" customFormat="1" ht="21.75" customHeight="1">
      <c r="A27" s="26" t="s">
        <v>35</v>
      </c>
      <c r="B27" s="14">
        <v>0</v>
      </c>
      <c r="C27" s="14">
        <f>250+16</f>
        <v>266</v>
      </c>
      <c r="D27" s="15">
        <f t="shared" si="0"/>
        <v>266</v>
      </c>
      <c r="E27" s="14">
        <f t="shared" si="1"/>
        <v>266</v>
      </c>
      <c r="F27" s="27">
        <f t="shared" si="2"/>
        <v>266</v>
      </c>
      <c r="G27" s="14">
        <f t="shared" si="3"/>
        <v>266</v>
      </c>
      <c r="H27" s="14">
        <f t="shared" si="4"/>
        <v>266</v>
      </c>
      <c r="I27" s="28" t="s">
        <v>34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s="17" customFormat="1" ht="26.25" customHeight="1">
      <c r="A28" s="29" t="s">
        <v>36</v>
      </c>
      <c r="B28" s="30">
        <f>SUM(B3:B27)</f>
        <v>92414</v>
      </c>
      <c r="C28" s="30">
        <f>SUM(C3:C27)</f>
        <v>-13326</v>
      </c>
      <c r="D28" s="31">
        <f t="shared" si="0"/>
        <v>79088</v>
      </c>
      <c r="E28" s="32">
        <f t="shared" si="1"/>
        <v>-13326</v>
      </c>
      <c r="F28" s="32">
        <f t="shared" si="2"/>
        <v>-13326</v>
      </c>
      <c r="G28" s="32">
        <f t="shared" si="3"/>
        <v>79088</v>
      </c>
      <c r="H28" s="32">
        <f t="shared" si="4"/>
        <v>-13326</v>
      </c>
      <c r="I28" s="3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s="17" customFormat="1" ht="27" customHeight="1">
      <c r="A29" s="34" t="s">
        <v>37</v>
      </c>
      <c r="B29" s="13"/>
      <c r="C29" s="14"/>
      <c r="D29" s="15"/>
      <c r="E29" s="14"/>
      <c r="F29" s="14"/>
      <c r="G29" s="14"/>
      <c r="H29" s="14"/>
      <c r="I29" s="19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s="17" customFormat="1" ht="16.5" customHeight="1">
      <c r="A30" s="35" t="s">
        <v>38</v>
      </c>
      <c r="B30" s="13">
        <v>825</v>
      </c>
      <c r="C30" s="14"/>
      <c r="D30" s="15">
        <f aca="true" t="shared" si="5" ref="D30:D49">+B30+C30</f>
        <v>825</v>
      </c>
      <c r="E30" s="14">
        <f aca="true" t="shared" si="6" ref="E30:E49">+D30-B30</f>
        <v>0</v>
      </c>
      <c r="F30" s="14">
        <f aca="true" t="shared" si="7" ref="F30:F49">+C30</f>
        <v>0</v>
      </c>
      <c r="G30" s="14">
        <f aca="true" t="shared" si="8" ref="G30:G49">+D30</f>
        <v>825</v>
      </c>
      <c r="H30" s="14">
        <f aca="true" t="shared" si="9" ref="H30:H49">+E30</f>
        <v>0</v>
      </c>
      <c r="I30" s="19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:61" s="17" customFormat="1" ht="16.5" customHeight="1">
      <c r="A31" s="18" t="s">
        <v>39</v>
      </c>
      <c r="B31" s="13">
        <v>350</v>
      </c>
      <c r="C31" s="14"/>
      <c r="D31" s="15">
        <f t="shared" si="5"/>
        <v>350</v>
      </c>
      <c r="E31" s="14">
        <f t="shared" si="6"/>
        <v>0</v>
      </c>
      <c r="F31" s="14">
        <f t="shared" si="7"/>
        <v>0</v>
      </c>
      <c r="G31" s="14">
        <f t="shared" si="8"/>
        <v>350</v>
      </c>
      <c r="H31" s="14">
        <f t="shared" si="9"/>
        <v>0</v>
      </c>
      <c r="I31" s="19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s="17" customFormat="1" ht="16.5" customHeight="1">
      <c r="A32" s="18" t="s">
        <v>40</v>
      </c>
      <c r="B32" s="13">
        <v>250</v>
      </c>
      <c r="C32" s="14"/>
      <c r="D32" s="15">
        <f t="shared" si="5"/>
        <v>250</v>
      </c>
      <c r="E32" s="14">
        <f t="shared" si="6"/>
        <v>0</v>
      </c>
      <c r="F32" s="14">
        <f t="shared" si="7"/>
        <v>0</v>
      </c>
      <c r="G32" s="14">
        <f t="shared" si="8"/>
        <v>250</v>
      </c>
      <c r="H32" s="14">
        <f t="shared" si="9"/>
        <v>0</v>
      </c>
      <c r="I32" s="19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3" spans="1:61" s="17" customFormat="1" ht="16.5" customHeight="1">
      <c r="A33" s="18" t="s">
        <v>41</v>
      </c>
      <c r="B33" s="13">
        <v>400</v>
      </c>
      <c r="C33" s="14"/>
      <c r="D33" s="15">
        <f t="shared" si="5"/>
        <v>400</v>
      </c>
      <c r="E33" s="14">
        <f t="shared" si="6"/>
        <v>0</v>
      </c>
      <c r="F33" s="14">
        <f t="shared" si="7"/>
        <v>0</v>
      </c>
      <c r="G33" s="14">
        <f t="shared" si="8"/>
        <v>400</v>
      </c>
      <c r="H33" s="14">
        <f t="shared" si="9"/>
        <v>0</v>
      </c>
      <c r="I33" s="19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</row>
    <row r="34" spans="1:61" s="17" customFormat="1" ht="16.5" customHeight="1">
      <c r="A34" s="18" t="s">
        <v>42</v>
      </c>
      <c r="B34" s="13">
        <v>750</v>
      </c>
      <c r="C34" s="14"/>
      <c r="D34" s="15">
        <f t="shared" si="5"/>
        <v>750</v>
      </c>
      <c r="E34" s="14">
        <f t="shared" si="6"/>
        <v>0</v>
      </c>
      <c r="F34" s="14">
        <f t="shared" si="7"/>
        <v>0</v>
      </c>
      <c r="G34" s="14">
        <f t="shared" si="8"/>
        <v>750</v>
      </c>
      <c r="H34" s="14">
        <f t="shared" si="9"/>
        <v>0</v>
      </c>
      <c r="I34" s="19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</row>
    <row r="35" spans="1:61" s="17" customFormat="1" ht="16.5" customHeight="1">
      <c r="A35" s="18" t="s">
        <v>43</v>
      </c>
      <c r="B35" s="13">
        <v>300</v>
      </c>
      <c r="C35" s="14"/>
      <c r="D35" s="15">
        <f t="shared" si="5"/>
        <v>300</v>
      </c>
      <c r="E35" s="14">
        <f t="shared" si="6"/>
        <v>0</v>
      </c>
      <c r="F35" s="14">
        <f t="shared" si="7"/>
        <v>0</v>
      </c>
      <c r="G35" s="14">
        <f t="shared" si="8"/>
        <v>300</v>
      </c>
      <c r="H35" s="14">
        <f t="shared" si="9"/>
        <v>0</v>
      </c>
      <c r="I35" s="19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</row>
    <row r="36" spans="1:61" s="17" customFormat="1" ht="16.5" customHeight="1">
      <c r="A36" s="18" t="s">
        <v>44</v>
      </c>
      <c r="B36" s="20">
        <v>180600</v>
      </c>
      <c r="C36" s="14"/>
      <c r="D36" s="15">
        <f t="shared" si="5"/>
        <v>180600</v>
      </c>
      <c r="E36" s="14">
        <f t="shared" si="6"/>
        <v>0</v>
      </c>
      <c r="F36" s="14">
        <f t="shared" si="7"/>
        <v>0</v>
      </c>
      <c r="G36" s="14">
        <f t="shared" si="8"/>
        <v>180600</v>
      </c>
      <c r="H36" s="14">
        <f t="shared" si="9"/>
        <v>0</v>
      </c>
      <c r="I36" s="19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</row>
    <row r="37" spans="1:61" s="17" customFormat="1" ht="16.5" customHeight="1">
      <c r="A37" s="18" t="s">
        <v>45</v>
      </c>
      <c r="B37" s="20">
        <v>2000</v>
      </c>
      <c r="C37" s="14"/>
      <c r="D37" s="15">
        <f t="shared" si="5"/>
        <v>2000</v>
      </c>
      <c r="E37" s="14">
        <f t="shared" si="6"/>
        <v>0</v>
      </c>
      <c r="F37" s="14">
        <f t="shared" si="7"/>
        <v>0</v>
      </c>
      <c r="G37" s="14">
        <f t="shared" si="8"/>
        <v>2000</v>
      </c>
      <c r="H37" s="14">
        <f t="shared" si="9"/>
        <v>0</v>
      </c>
      <c r="I37" s="19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</row>
    <row r="38" spans="1:61" s="25" customFormat="1" ht="16.5" customHeight="1">
      <c r="A38" s="18" t="s">
        <v>46</v>
      </c>
      <c r="B38" s="20">
        <v>6000</v>
      </c>
      <c r="C38" s="14"/>
      <c r="D38" s="15">
        <f t="shared" si="5"/>
        <v>6000</v>
      </c>
      <c r="E38" s="14">
        <f t="shared" si="6"/>
        <v>0</v>
      </c>
      <c r="F38" s="14">
        <f t="shared" si="7"/>
        <v>0</v>
      </c>
      <c r="G38" s="14">
        <f t="shared" si="8"/>
        <v>6000</v>
      </c>
      <c r="H38" s="14">
        <f t="shared" si="9"/>
        <v>0</v>
      </c>
      <c r="I38" s="19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</row>
    <row r="39" spans="1:61" s="25" customFormat="1" ht="30" customHeight="1">
      <c r="A39" s="18" t="s">
        <v>47</v>
      </c>
      <c r="B39" s="20">
        <v>21631</v>
      </c>
      <c r="C39" s="14"/>
      <c r="D39" s="15">
        <f t="shared" si="5"/>
        <v>21631</v>
      </c>
      <c r="E39" s="14">
        <f t="shared" si="6"/>
        <v>0</v>
      </c>
      <c r="F39" s="14">
        <f t="shared" si="7"/>
        <v>0</v>
      </c>
      <c r="G39" s="14">
        <f t="shared" si="8"/>
        <v>21631</v>
      </c>
      <c r="H39" s="14">
        <f t="shared" si="9"/>
        <v>0</v>
      </c>
      <c r="I39" s="19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</row>
    <row r="40" spans="1:61" s="17" customFormat="1" ht="18.75" customHeight="1">
      <c r="A40" s="18" t="s">
        <v>48</v>
      </c>
      <c r="B40" s="20">
        <v>200</v>
      </c>
      <c r="C40" s="14"/>
      <c r="D40" s="15">
        <f t="shared" si="5"/>
        <v>200</v>
      </c>
      <c r="E40" s="14">
        <f t="shared" si="6"/>
        <v>0</v>
      </c>
      <c r="F40" s="14">
        <f t="shared" si="7"/>
        <v>0</v>
      </c>
      <c r="G40" s="14">
        <f t="shared" si="8"/>
        <v>200</v>
      </c>
      <c r="H40" s="14">
        <f t="shared" si="9"/>
        <v>0</v>
      </c>
      <c r="I40" s="19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s="17" customFormat="1" ht="16.5" customHeight="1">
      <c r="A41" s="18" t="s">
        <v>49</v>
      </c>
      <c r="B41" s="20">
        <v>25000</v>
      </c>
      <c r="C41" s="14"/>
      <c r="D41" s="15">
        <f t="shared" si="5"/>
        <v>25000</v>
      </c>
      <c r="E41" s="14">
        <f t="shared" si="6"/>
        <v>0</v>
      </c>
      <c r="F41" s="14">
        <f t="shared" si="7"/>
        <v>0</v>
      </c>
      <c r="G41" s="14">
        <f t="shared" si="8"/>
        <v>25000</v>
      </c>
      <c r="H41" s="14">
        <f t="shared" si="9"/>
        <v>0</v>
      </c>
      <c r="I41" s="19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1" s="17" customFormat="1" ht="16.5" customHeight="1">
      <c r="A42" s="18" t="s">
        <v>50</v>
      </c>
      <c r="B42" s="20">
        <v>2000</v>
      </c>
      <c r="C42" s="14">
        <v>603</v>
      </c>
      <c r="D42" s="15">
        <f t="shared" si="5"/>
        <v>2603</v>
      </c>
      <c r="E42" s="14">
        <f t="shared" si="6"/>
        <v>603</v>
      </c>
      <c r="F42" s="14">
        <f t="shared" si="7"/>
        <v>603</v>
      </c>
      <c r="G42" s="14">
        <f t="shared" si="8"/>
        <v>2603</v>
      </c>
      <c r="H42" s="14">
        <f t="shared" si="9"/>
        <v>603</v>
      </c>
      <c r="I42" s="19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1" s="17" customFormat="1" ht="16.5" customHeight="1">
      <c r="A43" s="18" t="s">
        <v>51</v>
      </c>
      <c r="B43" s="20">
        <v>7500</v>
      </c>
      <c r="C43" s="14"/>
      <c r="D43" s="15">
        <f t="shared" si="5"/>
        <v>7500</v>
      </c>
      <c r="E43" s="14">
        <f t="shared" si="6"/>
        <v>0</v>
      </c>
      <c r="F43" s="14">
        <f t="shared" si="7"/>
        <v>0</v>
      </c>
      <c r="G43" s="14">
        <f t="shared" si="8"/>
        <v>7500</v>
      </c>
      <c r="H43" s="14">
        <f t="shared" si="9"/>
        <v>0</v>
      </c>
      <c r="I43" s="19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1" s="17" customFormat="1" ht="16.5" customHeight="1">
      <c r="A44" s="18" t="s">
        <v>52</v>
      </c>
      <c r="B44" s="20">
        <v>900</v>
      </c>
      <c r="C44" s="14">
        <v>115</v>
      </c>
      <c r="D44" s="15">
        <f t="shared" si="5"/>
        <v>1015</v>
      </c>
      <c r="E44" s="14">
        <f t="shared" si="6"/>
        <v>115</v>
      </c>
      <c r="F44" s="14">
        <f t="shared" si="7"/>
        <v>115</v>
      </c>
      <c r="G44" s="14">
        <f t="shared" si="8"/>
        <v>1015</v>
      </c>
      <c r="H44" s="14">
        <f t="shared" si="9"/>
        <v>115</v>
      </c>
      <c r="I44" s="19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1" s="17" customFormat="1" ht="16.5" customHeight="1">
      <c r="A45" s="18" t="s">
        <v>53</v>
      </c>
      <c r="B45" s="20">
        <v>4000</v>
      </c>
      <c r="C45" s="14"/>
      <c r="D45" s="15">
        <f t="shared" si="5"/>
        <v>4000</v>
      </c>
      <c r="E45" s="14">
        <f t="shared" si="6"/>
        <v>0</v>
      </c>
      <c r="F45" s="14">
        <f t="shared" si="7"/>
        <v>0</v>
      </c>
      <c r="G45" s="14">
        <f t="shared" si="8"/>
        <v>4000</v>
      </c>
      <c r="H45" s="14">
        <f t="shared" si="9"/>
        <v>0</v>
      </c>
      <c r="I45" s="19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1" s="17" customFormat="1" ht="16.5" customHeight="1">
      <c r="A46" s="18" t="s">
        <v>54</v>
      </c>
      <c r="B46" s="20">
        <v>15000</v>
      </c>
      <c r="C46" s="14"/>
      <c r="D46" s="15">
        <f t="shared" si="5"/>
        <v>15000</v>
      </c>
      <c r="E46" s="14">
        <f t="shared" si="6"/>
        <v>0</v>
      </c>
      <c r="F46" s="14">
        <f t="shared" si="7"/>
        <v>0</v>
      </c>
      <c r="G46" s="14">
        <f t="shared" si="8"/>
        <v>15000</v>
      </c>
      <c r="H46" s="14">
        <f t="shared" si="9"/>
        <v>0</v>
      </c>
      <c r="I46" s="19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1" s="17" customFormat="1" ht="16.5" customHeight="1">
      <c r="A47" s="18" t="s">
        <v>55</v>
      </c>
      <c r="B47" s="20">
        <v>1000</v>
      </c>
      <c r="C47" s="14"/>
      <c r="D47" s="15">
        <f t="shared" si="5"/>
        <v>1000</v>
      </c>
      <c r="E47" s="14">
        <f t="shared" si="6"/>
        <v>0</v>
      </c>
      <c r="F47" s="14">
        <f t="shared" si="7"/>
        <v>0</v>
      </c>
      <c r="G47" s="14">
        <f t="shared" si="8"/>
        <v>1000</v>
      </c>
      <c r="H47" s="14">
        <f t="shared" si="9"/>
        <v>0</v>
      </c>
      <c r="I47" s="19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1" s="17" customFormat="1" ht="18.75" customHeight="1">
      <c r="A48" s="18" t="s">
        <v>56</v>
      </c>
      <c r="B48" s="20">
        <v>2100</v>
      </c>
      <c r="C48" s="14"/>
      <c r="D48" s="15">
        <f t="shared" si="5"/>
        <v>2100</v>
      </c>
      <c r="E48" s="14">
        <f t="shared" si="6"/>
        <v>0</v>
      </c>
      <c r="F48" s="14">
        <f t="shared" si="7"/>
        <v>0</v>
      </c>
      <c r="G48" s="14">
        <f t="shared" si="8"/>
        <v>2100</v>
      </c>
      <c r="H48" s="14">
        <f t="shared" si="9"/>
        <v>0</v>
      </c>
      <c r="I48" s="19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s="17" customFormat="1" ht="24" customHeight="1">
      <c r="A49" s="29" t="s">
        <v>57</v>
      </c>
      <c r="B49" s="30">
        <f>SUM(B30:B48)</f>
        <v>270806</v>
      </c>
      <c r="C49" s="30">
        <f>SUM(C30:C48)</f>
        <v>718</v>
      </c>
      <c r="D49" s="31">
        <f t="shared" si="5"/>
        <v>271524</v>
      </c>
      <c r="E49" s="32">
        <f t="shared" si="6"/>
        <v>718</v>
      </c>
      <c r="F49" s="32">
        <f t="shared" si="7"/>
        <v>718</v>
      </c>
      <c r="G49" s="32">
        <f t="shared" si="8"/>
        <v>271524</v>
      </c>
      <c r="H49" s="32">
        <f t="shared" si="9"/>
        <v>718</v>
      </c>
      <c r="I49" s="33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s="17" customFormat="1" ht="21" customHeight="1">
      <c r="A50" s="34" t="s">
        <v>58</v>
      </c>
      <c r="B50" s="13"/>
      <c r="C50" s="14"/>
      <c r="D50" s="15"/>
      <c r="E50" s="14"/>
      <c r="F50" s="14"/>
      <c r="G50" s="14"/>
      <c r="H50" s="14"/>
      <c r="I50" s="19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s="17" customFormat="1" ht="21" customHeight="1">
      <c r="A51" s="18" t="s">
        <v>59</v>
      </c>
      <c r="B51" s="13">
        <v>4550</v>
      </c>
      <c r="C51" s="14"/>
      <c r="D51" s="15">
        <f>+B51+C51</f>
        <v>4550</v>
      </c>
      <c r="E51" s="14">
        <f>+D51-B51</f>
        <v>0</v>
      </c>
      <c r="F51" s="14">
        <f aca="true" t="shared" si="10" ref="F51:H52">+C51</f>
        <v>0</v>
      </c>
      <c r="G51" s="14">
        <f t="shared" si="10"/>
        <v>4550</v>
      </c>
      <c r="H51" s="14">
        <f t="shared" si="10"/>
        <v>0</v>
      </c>
      <c r="I51" s="19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s="17" customFormat="1" ht="21" customHeight="1">
      <c r="A52" s="35" t="s">
        <v>60</v>
      </c>
      <c r="B52" s="13">
        <v>773</v>
      </c>
      <c r="C52" s="14"/>
      <c r="D52" s="15">
        <f>+B52+C52</f>
        <v>773</v>
      </c>
      <c r="E52" s="14">
        <f>+D52-B52</f>
        <v>0</v>
      </c>
      <c r="F52" s="14">
        <f t="shared" si="10"/>
        <v>0</v>
      </c>
      <c r="G52" s="14">
        <f t="shared" si="10"/>
        <v>773</v>
      </c>
      <c r="H52" s="14">
        <f t="shared" si="10"/>
        <v>0</v>
      </c>
      <c r="I52" s="19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s="17" customFormat="1" ht="21" customHeight="1">
      <c r="A53" s="26" t="s">
        <v>61</v>
      </c>
      <c r="B53" s="20">
        <f>4000+450</f>
        <v>4450</v>
      </c>
      <c r="C53" s="14">
        <v>0</v>
      </c>
      <c r="D53" s="15">
        <f>+B53+C53</f>
        <v>4450</v>
      </c>
      <c r="E53" s="14">
        <f>+D53-B53</f>
        <v>0</v>
      </c>
      <c r="F53" s="27">
        <v>0</v>
      </c>
      <c r="G53" s="14">
        <f aca="true" t="shared" si="11" ref="G53:H55">+D53</f>
        <v>4450</v>
      </c>
      <c r="H53" s="14">
        <f t="shared" si="11"/>
        <v>0</v>
      </c>
      <c r="I53" s="19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s="17" customFormat="1" ht="21" customHeight="1">
      <c r="A54" s="18" t="s">
        <v>62</v>
      </c>
      <c r="B54" s="20">
        <v>1000</v>
      </c>
      <c r="C54" s="14"/>
      <c r="D54" s="15">
        <f>+B54+C54</f>
        <v>1000</v>
      </c>
      <c r="E54" s="14">
        <f>+D54-B54</f>
        <v>0</v>
      </c>
      <c r="F54" s="14">
        <f>+C54</f>
        <v>0</v>
      </c>
      <c r="G54" s="14">
        <f t="shared" si="11"/>
        <v>1000</v>
      </c>
      <c r="H54" s="14">
        <f t="shared" si="11"/>
        <v>0</v>
      </c>
      <c r="I54" s="19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s="17" customFormat="1" ht="21" customHeight="1">
      <c r="A55" s="29" t="s">
        <v>63</v>
      </c>
      <c r="B55" s="30">
        <f>SUM(B51:B54)</f>
        <v>10773</v>
      </c>
      <c r="C55" s="30">
        <f>SUM(C51:C54)</f>
        <v>0</v>
      </c>
      <c r="D55" s="31">
        <f>+B55+C55</f>
        <v>10773</v>
      </c>
      <c r="E55" s="32">
        <f>+D55-B55</f>
        <v>0</v>
      </c>
      <c r="F55" s="32">
        <f>+C55</f>
        <v>0</v>
      </c>
      <c r="G55" s="32">
        <f t="shared" si="11"/>
        <v>10773</v>
      </c>
      <c r="H55" s="32">
        <f t="shared" si="11"/>
        <v>0</v>
      </c>
      <c r="I55" s="33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s="17" customFormat="1" ht="26.25" customHeight="1">
      <c r="A56" s="34" t="s">
        <v>64</v>
      </c>
      <c r="B56" s="13"/>
      <c r="C56" s="14"/>
      <c r="D56" s="15"/>
      <c r="E56" s="14"/>
      <c r="F56" s="14"/>
      <c r="G56" s="14"/>
      <c r="H56" s="14"/>
      <c r="I56" s="19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s="17" customFormat="1" ht="18" customHeight="1">
      <c r="A57" s="18" t="s">
        <v>65</v>
      </c>
      <c r="B57" s="13">
        <v>625</v>
      </c>
      <c r="C57" s="14"/>
      <c r="D57" s="15">
        <f aca="true" t="shared" si="12" ref="D57:D88">+B57+C57</f>
        <v>625</v>
      </c>
      <c r="E57" s="14">
        <f aca="true" t="shared" si="13" ref="E57:E88">+D57-B57</f>
        <v>0</v>
      </c>
      <c r="F57" s="14">
        <f aca="true" t="shared" si="14" ref="F57:F101">+C57</f>
        <v>0</v>
      </c>
      <c r="G57" s="14">
        <f aca="true" t="shared" si="15" ref="G57:G101">+D57</f>
        <v>625</v>
      </c>
      <c r="H57" s="14">
        <f aca="true" t="shared" si="16" ref="H57:H101">+E57</f>
        <v>0</v>
      </c>
      <c r="I57" s="19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8" spans="1:61" s="17" customFormat="1" ht="18" customHeight="1">
      <c r="A58" s="35" t="s">
        <v>66</v>
      </c>
      <c r="B58" s="13">
        <v>88</v>
      </c>
      <c r="C58" s="14"/>
      <c r="D58" s="15">
        <f t="shared" si="12"/>
        <v>88</v>
      </c>
      <c r="E58" s="14">
        <f t="shared" si="13"/>
        <v>0</v>
      </c>
      <c r="F58" s="14">
        <f t="shared" si="14"/>
        <v>0</v>
      </c>
      <c r="G58" s="14">
        <f t="shared" si="15"/>
        <v>88</v>
      </c>
      <c r="H58" s="14">
        <f t="shared" si="16"/>
        <v>0</v>
      </c>
      <c r="I58" s="19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</row>
    <row r="59" spans="1:61" s="17" customFormat="1" ht="18" customHeight="1">
      <c r="A59" s="18" t="s">
        <v>67</v>
      </c>
      <c r="B59" s="13">
        <v>260</v>
      </c>
      <c r="C59" s="14"/>
      <c r="D59" s="15">
        <f t="shared" si="12"/>
        <v>260</v>
      </c>
      <c r="E59" s="14">
        <f t="shared" si="13"/>
        <v>0</v>
      </c>
      <c r="F59" s="14">
        <f t="shared" si="14"/>
        <v>0</v>
      </c>
      <c r="G59" s="14">
        <f t="shared" si="15"/>
        <v>260</v>
      </c>
      <c r="H59" s="14">
        <f t="shared" si="16"/>
        <v>0</v>
      </c>
      <c r="I59" s="19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</row>
    <row r="60" spans="1:61" s="17" customFormat="1" ht="18" customHeight="1">
      <c r="A60" s="18" t="s">
        <v>68</v>
      </c>
      <c r="B60" s="13">
        <v>175</v>
      </c>
      <c r="C60" s="14"/>
      <c r="D60" s="15">
        <f t="shared" si="12"/>
        <v>175</v>
      </c>
      <c r="E60" s="14">
        <f t="shared" si="13"/>
        <v>0</v>
      </c>
      <c r="F60" s="14">
        <f t="shared" si="14"/>
        <v>0</v>
      </c>
      <c r="G60" s="14">
        <f t="shared" si="15"/>
        <v>175</v>
      </c>
      <c r="H60" s="14">
        <f t="shared" si="16"/>
        <v>0</v>
      </c>
      <c r="I60" s="19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</row>
    <row r="61" spans="1:61" s="17" customFormat="1" ht="18" customHeight="1">
      <c r="A61" s="26" t="s">
        <v>69</v>
      </c>
      <c r="B61" s="13">
        <v>3750</v>
      </c>
      <c r="C61" s="14">
        <v>-548</v>
      </c>
      <c r="D61" s="15">
        <f t="shared" si="12"/>
        <v>3202</v>
      </c>
      <c r="E61" s="14">
        <f t="shared" si="13"/>
        <v>-548</v>
      </c>
      <c r="F61" s="27">
        <f t="shared" si="14"/>
        <v>-548</v>
      </c>
      <c r="G61" s="14">
        <f t="shared" si="15"/>
        <v>3202</v>
      </c>
      <c r="H61" s="14">
        <f t="shared" si="16"/>
        <v>-548</v>
      </c>
      <c r="I61" s="19" t="s">
        <v>70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</row>
    <row r="62" spans="1:61" s="17" customFormat="1" ht="18" customHeight="1">
      <c r="A62" s="18" t="s">
        <v>71</v>
      </c>
      <c r="B62" s="13">
        <v>19689</v>
      </c>
      <c r="C62" s="14"/>
      <c r="D62" s="15">
        <f t="shared" si="12"/>
        <v>19689</v>
      </c>
      <c r="E62" s="14">
        <f t="shared" si="13"/>
        <v>0</v>
      </c>
      <c r="F62" s="14">
        <f t="shared" si="14"/>
        <v>0</v>
      </c>
      <c r="G62" s="14">
        <f t="shared" si="15"/>
        <v>19689</v>
      </c>
      <c r="H62" s="14">
        <f t="shared" si="16"/>
        <v>0</v>
      </c>
      <c r="I62" s="19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</row>
    <row r="63" spans="1:61" s="17" customFormat="1" ht="30">
      <c r="A63" s="18" t="s">
        <v>72</v>
      </c>
      <c r="B63" s="13">
        <v>4800</v>
      </c>
      <c r="C63" s="14"/>
      <c r="D63" s="15">
        <f t="shared" si="12"/>
        <v>4800</v>
      </c>
      <c r="E63" s="14">
        <f t="shared" si="13"/>
        <v>0</v>
      </c>
      <c r="F63" s="14">
        <f t="shared" si="14"/>
        <v>0</v>
      </c>
      <c r="G63" s="14">
        <f t="shared" si="15"/>
        <v>4800</v>
      </c>
      <c r="H63" s="14">
        <f t="shared" si="16"/>
        <v>0</v>
      </c>
      <c r="I63" s="19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s="17" customFormat="1" ht="18" customHeight="1">
      <c r="A64" s="18" t="s">
        <v>73</v>
      </c>
      <c r="B64" s="13">
        <v>2975</v>
      </c>
      <c r="C64" s="14"/>
      <c r="D64" s="15">
        <f t="shared" si="12"/>
        <v>2975</v>
      </c>
      <c r="E64" s="14">
        <f t="shared" si="13"/>
        <v>0</v>
      </c>
      <c r="F64" s="14">
        <f t="shared" si="14"/>
        <v>0</v>
      </c>
      <c r="G64" s="14">
        <f t="shared" si="15"/>
        <v>2975</v>
      </c>
      <c r="H64" s="14">
        <f t="shared" si="16"/>
        <v>0</v>
      </c>
      <c r="I64" s="19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s="17" customFormat="1" ht="18" customHeight="1">
      <c r="A65" s="18" t="s">
        <v>74</v>
      </c>
      <c r="B65" s="13">
        <v>18600</v>
      </c>
      <c r="C65" s="14"/>
      <c r="D65" s="15">
        <f t="shared" si="12"/>
        <v>18600</v>
      </c>
      <c r="E65" s="14">
        <f t="shared" si="13"/>
        <v>0</v>
      </c>
      <c r="F65" s="14">
        <f t="shared" si="14"/>
        <v>0</v>
      </c>
      <c r="G65" s="14">
        <f t="shared" si="15"/>
        <v>18600</v>
      </c>
      <c r="H65" s="14">
        <f t="shared" si="16"/>
        <v>0</v>
      </c>
      <c r="I65" s="19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s="17" customFormat="1" ht="18" customHeight="1">
      <c r="A66" s="18" t="s">
        <v>75</v>
      </c>
      <c r="B66" s="13">
        <v>500</v>
      </c>
      <c r="C66" s="14"/>
      <c r="D66" s="15">
        <f t="shared" si="12"/>
        <v>500</v>
      </c>
      <c r="E66" s="14">
        <f t="shared" si="13"/>
        <v>0</v>
      </c>
      <c r="F66" s="14">
        <f t="shared" si="14"/>
        <v>0</v>
      </c>
      <c r="G66" s="14">
        <f t="shared" si="15"/>
        <v>500</v>
      </c>
      <c r="H66" s="14">
        <f t="shared" si="16"/>
        <v>0</v>
      </c>
      <c r="I66" s="19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s="17" customFormat="1" ht="18" customHeight="1">
      <c r="A67" s="18" t="s">
        <v>76</v>
      </c>
      <c r="B67" s="13">
        <v>7500</v>
      </c>
      <c r="C67" s="14"/>
      <c r="D67" s="15">
        <f t="shared" si="12"/>
        <v>7500</v>
      </c>
      <c r="E67" s="14">
        <f t="shared" si="13"/>
        <v>0</v>
      </c>
      <c r="F67" s="14">
        <f t="shared" si="14"/>
        <v>0</v>
      </c>
      <c r="G67" s="14">
        <f t="shared" si="15"/>
        <v>7500</v>
      </c>
      <c r="H67" s="14">
        <f t="shared" si="16"/>
        <v>0</v>
      </c>
      <c r="I67" s="19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s="17" customFormat="1" ht="18" customHeight="1">
      <c r="A68" s="18" t="s">
        <v>77</v>
      </c>
      <c r="B68" s="13">
        <v>400</v>
      </c>
      <c r="C68" s="14"/>
      <c r="D68" s="15">
        <f t="shared" si="12"/>
        <v>400</v>
      </c>
      <c r="E68" s="14">
        <f t="shared" si="13"/>
        <v>0</v>
      </c>
      <c r="F68" s="14">
        <f t="shared" si="14"/>
        <v>0</v>
      </c>
      <c r="G68" s="14">
        <f t="shared" si="15"/>
        <v>400</v>
      </c>
      <c r="H68" s="14">
        <f t="shared" si="16"/>
        <v>0</v>
      </c>
      <c r="I68" s="19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s="17" customFormat="1" ht="18" customHeight="1">
      <c r="A69" s="12" t="s">
        <v>78</v>
      </c>
      <c r="B69" s="13">
        <v>1408</v>
      </c>
      <c r="C69" s="14"/>
      <c r="D69" s="15">
        <f t="shared" si="12"/>
        <v>1408</v>
      </c>
      <c r="E69" s="14">
        <f t="shared" si="13"/>
        <v>0</v>
      </c>
      <c r="F69" s="14">
        <f t="shared" si="14"/>
        <v>0</v>
      </c>
      <c r="G69" s="14">
        <f t="shared" si="15"/>
        <v>1408</v>
      </c>
      <c r="H69" s="14">
        <f t="shared" si="16"/>
        <v>0</v>
      </c>
      <c r="I69" s="19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1:61" s="17" customFormat="1" ht="18" customHeight="1">
      <c r="A70" s="12" t="s">
        <v>79</v>
      </c>
      <c r="B70" s="13">
        <v>4049</v>
      </c>
      <c r="C70" s="14"/>
      <c r="D70" s="15">
        <f t="shared" si="12"/>
        <v>4049</v>
      </c>
      <c r="E70" s="14">
        <f t="shared" si="13"/>
        <v>0</v>
      </c>
      <c r="F70" s="14">
        <f t="shared" si="14"/>
        <v>0</v>
      </c>
      <c r="G70" s="14">
        <f t="shared" si="15"/>
        <v>4049</v>
      </c>
      <c r="H70" s="14">
        <f t="shared" si="16"/>
        <v>0</v>
      </c>
      <c r="I70" s="19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1:61" s="17" customFormat="1" ht="18" customHeight="1">
      <c r="A71" s="18" t="s">
        <v>80</v>
      </c>
      <c r="B71" s="20">
        <v>10041</v>
      </c>
      <c r="C71" s="14"/>
      <c r="D71" s="15">
        <f t="shared" si="12"/>
        <v>10041</v>
      </c>
      <c r="E71" s="14">
        <f t="shared" si="13"/>
        <v>0</v>
      </c>
      <c r="F71" s="14">
        <f t="shared" si="14"/>
        <v>0</v>
      </c>
      <c r="G71" s="14">
        <f t="shared" si="15"/>
        <v>10041</v>
      </c>
      <c r="H71" s="14">
        <f t="shared" si="16"/>
        <v>0</v>
      </c>
      <c r="I71" s="19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s="17" customFormat="1" ht="18" customHeight="1">
      <c r="A72" s="18" t="s">
        <v>81</v>
      </c>
      <c r="B72" s="13">
        <v>6750</v>
      </c>
      <c r="C72" s="14"/>
      <c r="D72" s="15">
        <f t="shared" si="12"/>
        <v>6750</v>
      </c>
      <c r="E72" s="14">
        <f t="shared" si="13"/>
        <v>0</v>
      </c>
      <c r="F72" s="14">
        <f t="shared" si="14"/>
        <v>0</v>
      </c>
      <c r="G72" s="14">
        <f t="shared" si="15"/>
        <v>6750</v>
      </c>
      <c r="H72" s="14">
        <f t="shared" si="16"/>
        <v>0</v>
      </c>
      <c r="I72" s="19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61" s="17" customFormat="1" ht="18" customHeight="1">
      <c r="A73" s="18" t="s">
        <v>82</v>
      </c>
      <c r="B73" s="13">
        <v>2000</v>
      </c>
      <c r="C73" s="14"/>
      <c r="D73" s="15">
        <f t="shared" si="12"/>
        <v>2000</v>
      </c>
      <c r="E73" s="14">
        <f t="shared" si="13"/>
        <v>0</v>
      </c>
      <c r="F73" s="14">
        <f t="shared" si="14"/>
        <v>0</v>
      </c>
      <c r="G73" s="14">
        <f t="shared" si="15"/>
        <v>2000</v>
      </c>
      <c r="H73" s="14">
        <f t="shared" si="16"/>
        <v>0</v>
      </c>
      <c r="I73" s="19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1:61" s="17" customFormat="1" ht="18" customHeight="1">
      <c r="A74" s="18" t="s">
        <v>83</v>
      </c>
      <c r="B74" s="20">
        <v>33750</v>
      </c>
      <c r="C74" s="14"/>
      <c r="D74" s="15">
        <f t="shared" si="12"/>
        <v>33750</v>
      </c>
      <c r="E74" s="14">
        <f t="shared" si="13"/>
        <v>0</v>
      </c>
      <c r="F74" s="14">
        <f t="shared" si="14"/>
        <v>0</v>
      </c>
      <c r="G74" s="14">
        <f t="shared" si="15"/>
        <v>33750</v>
      </c>
      <c r="H74" s="14">
        <f t="shared" si="16"/>
        <v>0</v>
      </c>
      <c r="I74" s="19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s="17" customFormat="1" ht="18" customHeight="1">
      <c r="A75" s="18" t="s">
        <v>84</v>
      </c>
      <c r="B75" s="20">
        <v>1000</v>
      </c>
      <c r="C75" s="14"/>
      <c r="D75" s="15">
        <f t="shared" si="12"/>
        <v>1000</v>
      </c>
      <c r="E75" s="14">
        <f t="shared" si="13"/>
        <v>0</v>
      </c>
      <c r="F75" s="14">
        <f t="shared" si="14"/>
        <v>0</v>
      </c>
      <c r="G75" s="14">
        <f t="shared" si="15"/>
        <v>1000</v>
      </c>
      <c r="H75" s="14">
        <f t="shared" si="16"/>
        <v>0</v>
      </c>
      <c r="I75" s="19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1:61" s="17" customFormat="1" ht="18" customHeight="1">
      <c r="A76" s="18" t="s">
        <v>85</v>
      </c>
      <c r="B76" s="20">
        <v>26100</v>
      </c>
      <c r="C76" s="14"/>
      <c r="D76" s="15">
        <f t="shared" si="12"/>
        <v>26100</v>
      </c>
      <c r="E76" s="14">
        <f t="shared" si="13"/>
        <v>0</v>
      </c>
      <c r="F76" s="14">
        <f t="shared" si="14"/>
        <v>0</v>
      </c>
      <c r="G76" s="14">
        <f t="shared" si="15"/>
        <v>26100</v>
      </c>
      <c r="H76" s="14">
        <f t="shared" si="16"/>
        <v>0</v>
      </c>
      <c r="I76" s="19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1:61" s="17" customFormat="1" ht="18" customHeight="1">
      <c r="A77" s="18" t="s">
        <v>86</v>
      </c>
      <c r="B77" s="20">
        <v>3000</v>
      </c>
      <c r="C77" s="14"/>
      <c r="D77" s="15">
        <f t="shared" si="12"/>
        <v>3000</v>
      </c>
      <c r="E77" s="14">
        <f t="shared" si="13"/>
        <v>0</v>
      </c>
      <c r="F77" s="14">
        <f t="shared" si="14"/>
        <v>0</v>
      </c>
      <c r="G77" s="14">
        <f t="shared" si="15"/>
        <v>3000</v>
      </c>
      <c r="H77" s="14">
        <f t="shared" si="16"/>
        <v>0</v>
      </c>
      <c r="I77" s="19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</row>
    <row r="78" spans="1:61" s="17" customFormat="1" ht="30">
      <c r="A78" s="18" t="s">
        <v>87</v>
      </c>
      <c r="B78" s="20">
        <v>660</v>
      </c>
      <c r="C78" s="14"/>
      <c r="D78" s="15">
        <f t="shared" si="12"/>
        <v>660</v>
      </c>
      <c r="E78" s="14">
        <f t="shared" si="13"/>
        <v>0</v>
      </c>
      <c r="F78" s="14">
        <f t="shared" si="14"/>
        <v>0</v>
      </c>
      <c r="G78" s="14">
        <f t="shared" si="15"/>
        <v>660</v>
      </c>
      <c r="H78" s="14">
        <f t="shared" si="16"/>
        <v>0</v>
      </c>
      <c r="I78" s="19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61" s="17" customFormat="1" ht="18" customHeight="1">
      <c r="A79" s="18" t="s">
        <v>88</v>
      </c>
      <c r="B79" s="20">
        <v>3000</v>
      </c>
      <c r="C79" s="14"/>
      <c r="D79" s="15">
        <f t="shared" si="12"/>
        <v>3000</v>
      </c>
      <c r="E79" s="14">
        <f t="shared" si="13"/>
        <v>0</v>
      </c>
      <c r="F79" s="14">
        <f t="shared" si="14"/>
        <v>0</v>
      </c>
      <c r="G79" s="14">
        <f t="shared" si="15"/>
        <v>3000</v>
      </c>
      <c r="H79" s="14">
        <f t="shared" si="16"/>
        <v>0</v>
      </c>
      <c r="I79" s="19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1:61" s="17" customFormat="1" ht="18" customHeight="1">
      <c r="A80" s="18" t="s">
        <v>89</v>
      </c>
      <c r="B80" s="20">
        <v>21242</v>
      </c>
      <c r="C80" s="14"/>
      <c r="D80" s="15">
        <f t="shared" si="12"/>
        <v>21242</v>
      </c>
      <c r="E80" s="14">
        <f t="shared" si="13"/>
        <v>0</v>
      </c>
      <c r="F80" s="14">
        <f t="shared" si="14"/>
        <v>0</v>
      </c>
      <c r="G80" s="14">
        <f t="shared" si="15"/>
        <v>21242</v>
      </c>
      <c r="H80" s="14">
        <f t="shared" si="16"/>
        <v>0</v>
      </c>
      <c r="I80" s="19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</row>
    <row r="81" spans="1:61" s="17" customFormat="1" ht="18" customHeight="1">
      <c r="A81" s="18" t="s">
        <v>90</v>
      </c>
      <c r="B81" s="20">
        <v>3600</v>
      </c>
      <c r="C81" s="14"/>
      <c r="D81" s="15">
        <f t="shared" si="12"/>
        <v>3600</v>
      </c>
      <c r="E81" s="14">
        <f t="shared" si="13"/>
        <v>0</v>
      </c>
      <c r="F81" s="14">
        <f t="shared" si="14"/>
        <v>0</v>
      </c>
      <c r="G81" s="14">
        <f t="shared" si="15"/>
        <v>3600</v>
      </c>
      <c r="H81" s="14">
        <f t="shared" si="16"/>
        <v>0</v>
      </c>
      <c r="I81" s="19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</row>
    <row r="82" spans="1:61" s="17" customFormat="1" ht="18" customHeight="1">
      <c r="A82" s="18" t="s">
        <v>91</v>
      </c>
      <c r="B82" s="20">
        <v>8600</v>
      </c>
      <c r="C82" s="14"/>
      <c r="D82" s="15">
        <f t="shared" si="12"/>
        <v>8600</v>
      </c>
      <c r="E82" s="14">
        <f t="shared" si="13"/>
        <v>0</v>
      </c>
      <c r="F82" s="14">
        <f t="shared" si="14"/>
        <v>0</v>
      </c>
      <c r="G82" s="14">
        <f t="shared" si="15"/>
        <v>8600</v>
      </c>
      <c r="H82" s="14">
        <f t="shared" si="16"/>
        <v>0</v>
      </c>
      <c r="I82" s="19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</row>
    <row r="83" spans="1:61" s="17" customFormat="1" ht="18" customHeight="1">
      <c r="A83" s="36" t="s">
        <v>92</v>
      </c>
      <c r="B83" s="37">
        <v>650</v>
      </c>
      <c r="C83" s="38"/>
      <c r="D83" s="39">
        <f t="shared" si="12"/>
        <v>650</v>
      </c>
      <c r="E83" s="38">
        <f t="shared" si="13"/>
        <v>0</v>
      </c>
      <c r="F83" s="38">
        <f t="shared" si="14"/>
        <v>0</v>
      </c>
      <c r="G83" s="38">
        <f t="shared" si="15"/>
        <v>650</v>
      </c>
      <c r="H83" s="38">
        <f t="shared" si="16"/>
        <v>0</v>
      </c>
      <c r="I83" s="4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</row>
    <row r="84" spans="1:61" s="17" customFormat="1" ht="30">
      <c r="A84" s="18" t="s">
        <v>93</v>
      </c>
      <c r="B84" s="20">
        <v>8000</v>
      </c>
      <c r="C84" s="14"/>
      <c r="D84" s="15">
        <f t="shared" si="12"/>
        <v>8000</v>
      </c>
      <c r="E84" s="14">
        <f t="shared" si="13"/>
        <v>0</v>
      </c>
      <c r="F84" s="14">
        <f t="shared" si="14"/>
        <v>0</v>
      </c>
      <c r="G84" s="14">
        <f t="shared" si="15"/>
        <v>8000</v>
      </c>
      <c r="H84" s="14">
        <f t="shared" si="16"/>
        <v>0</v>
      </c>
      <c r="I84" s="19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</row>
    <row r="85" spans="1:61" s="17" customFormat="1" ht="18.75" customHeight="1">
      <c r="A85" s="18" t="s">
        <v>94</v>
      </c>
      <c r="B85" s="20">
        <v>12000</v>
      </c>
      <c r="C85" s="14"/>
      <c r="D85" s="15">
        <f t="shared" si="12"/>
        <v>12000</v>
      </c>
      <c r="E85" s="14">
        <f t="shared" si="13"/>
        <v>0</v>
      </c>
      <c r="F85" s="14">
        <f t="shared" si="14"/>
        <v>0</v>
      </c>
      <c r="G85" s="14">
        <f t="shared" si="15"/>
        <v>12000</v>
      </c>
      <c r="H85" s="14">
        <f t="shared" si="16"/>
        <v>0</v>
      </c>
      <c r="I85" s="19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</row>
    <row r="86" spans="1:61" s="17" customFormat="1" ht="30">
      <c r="A86" s="26" t="s">
        <v>95</v>
      </c>
      <c r="B86" s="20">
        <v>4739</v>
      </c>
      <c r="C86" s="14">
        <f>3386+1868</f>
        <v>5254</v>
      </c>
      <c r="D86" s="15">
        <f t="shared" si="12"/>
        <v>9993</v>
      </c>
      <c r="E86" s="14">
        <f t="shared" si="13"/>
        <v>5254</v>
      </c>
      <c r="F86" s="27">
        <f t="shared" si="14"/>
        <v>5254</v>
      </c>
      <c r="G86" s="14">
        <f t="shared" si="15"/>
        <v>9993</v>
      </c>
      <c r="H86" s="14">
        <f t="shared" si="16"/>
        <v>5254</v>
      </c>
      <c r="I86" s="19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</row>
    <row r="87" spans="1:61" s="17" customFormat="1" ht="18" customHeight="1">
      <c r="A87" s="18" t="s">
        <v>96</v>
      </c>
      <c r="B87" s="20">
        <v>28300</v>
      </c>
      <c r="C87" s="14">
        <v>3955</v>
      </c>
      <c r="D87" s="15">
        <f t="shared" si="12"/>
        <v>32255</v>
      </c>
      <c r="E87" s="14">
        <f t="shared" si="13"/>
        <v>3955</v>
      </c>
      <c r="F87" s="14">
        <f t="shared" si="14"/>
        <v>3955</v>
      </c>
      <c r="G87" s="14">
        <f t="shared" si="15"/>
        <v>32255</v>
      </c>
      <c r="H87" s="14">
        <f t="shared" si="16"/>
        <v>3955</v>
      </c>
      <c r="I87" s="19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</row>
    <row r="88" spans="1:61" s="17" customFormat="1" ht="18" customHeight="1">
      <c r="A88" s="18" t="s">
        <v>97</v>
      </c>
      <c r="B88" s="20">
        <v>8300</v>
      </c>
      <c r="C88" s="14"/>
      <c r="D88" s="15">
        <f t="shared" si="12"/>
        <v>8300</v>
      </c>
      <c r="E88" s="14">
        <f t="shared" si="13"/>
        <v>0</v>
      </c>
      <c r="F88" s="14">
        <f t="shared" si="14"/>
        <v>0</v>
      </c>
      <c r="G88" s="14">
        <f t="shared" si="15"/>
        <v>8300</v>
      </c>
      <c r="H88" s="14">
        <f t="shared" si="16"/>
        <v>0</v>
      </c>
      <c r="I88" s="19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</row>
    <row r="89" spans="1:61" s="17" customFormat="1" ht="18" customHeight="1">
      <c r="A89" s="18" t="s">
        <v>98</v>
      </c>
      <c r="B89" s="20">
        <v>800</v>
      </c>
      <c r="C89" s="14"/>
      <c r="D89" s="15">
        <f aca="true" t="shared" si="17" ref="D89:D120">+B89+C89</f>
        <v>800</v>
      </c>
      <c r="E89" s="14">
        <f aca="true" t="shared" si="18" ref="E89:E120">+D89-B89</f>
        <v>0</v>
      </c>
      <c r="F89" s="14">
        <f t="shared" si="14"/>
        <v>0</v>
      </c>
      <c r="G89" s="14">
        <f t="shared" si="15"/>
        <v>800</v>
      </c>
      <c r="H89" s="14">
        <f t="shared" si="16"/>
        <v>0</v>
      </c>
      <c r="I89" s="28" t="s">
        <v>99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</row>
    <row r="90" spans="1:61" s="17" customFormat="1" ht="18" customHeight="1">
      <c r="A90" s="18" t="s">
        <v>100</v>
      </c>
      <c r="B90" s="13">
        <v>8600</v>
      </c>
      <c r="C90" s="14"/>
      <c r="D90" s="15">
        <f t="shared" si="17"/>
        <v>8600</v>
      </c>
      <c r="E90" s="14">
        <f t="shared" si="18"/>
        <v>0</v>
      </c>
      <c r="F90" s="14">
        <f t="shared" si="14"/>
        <v>0</v>
      </c>
      <c r="G90" s="14">
        <f t="shared" si="15"/>
        <v>8600</v>
      </c>
      <c r="H90" s="14">
        <f t="shared" si="16"/>
        <v>0</v>
      </c>
      <c r="I90" s="19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s="17" customFormat="1" ht="18" customHeight="1">
      <c r="A91" s="18" t="s">
        <v>101</v>
      </c>
      <c r="B91" s="13">
        <v>2000</v>
      </c>
      <c r="C91" s="14"/>
      <c r="D91" s="15">
        <f t="shared" si="17"/>
        <v>2000</v>
      </c>
      <c r="E91" s="14">
        <f t="shared" si="18"/>
        <v>0</v>
      </c>
      <c r="F91" s="14">
        <f t="shared" si="14"/>
        <v>0</v>
      </c>
      <c r="G91" s="14">
        <f t="shared" si="15"/>
        <v>2000</v>
      </c>
      <c r="H91" s="14">
        <f t="shared" si="16"/>
        <v>0</v>
      </c>
      <c r="I91" s="19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s="17" customFormat="1" ht="18" customHeight="1">
      <c r="A92" s="18" t="s">
        <v>102</v>
      </c>
      <c r="B92" s="13">
        <v>300</v>
      </c>
      <c r="C92" s="14"/>
      <c r="D92" s="15">
        <f t="shared" si="17"/>
        <v>300</v>
      </c>
      <c r="E92" s="14">
        <f t="shared" si="18"/>
        <v>0</v>
      </c>
      <c r="F92" s="14">
        <f t="shared" si="14"/>
        <v>0</v>
      </c>
      <c r="G92" s="14">
        <f t="shared" si="15"/>
        <v>300</v>
      </c>
      <c r="H92" s="14">
        <f t="shared" si="16"/>
        <v>0</v>
      </c>
      <c r="I92" s="19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s="17" customFormat="1" ht="18" customHeight="1">
      <c r="A93" s="18" t="s">
        <v>103</v>
      </c>
      <c r="B93" s="13">
        <v>9500</v>
      </c>
      <c r="C93" s="14"/>
      <c r="D93" s="15">
        <f t="shared" si="17"/>
        <v>9500</v>
      </c>
      <c r="E93" s="14">
        <f t="shared" si="18"/>
        <v>0</v>
      </c>
      <c r="F93" s="14">
        <f t="shared" si="14"/>
        <v>0</v>
      </c>
      <c r="G93" s="14">
        <f t="shared" si="15"/>
        <v>9500</v>
      </c>
      <c r="H93" s="14">
        <f t="shared" si="16"/>
        <v>0</v>
      </c>
      <c r="I93" s="19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61" s="17" customFormat="1" ht="18" customHeight="1">
      <c r="A94" s="18" t="s">
        <v>104</v>
      </c>
      <c r="B94" s="13">
        <v>1300</v>
      </c>
      <c r="C94" s="14"/>
      <c r="D94" s="15">
        <f t="shared" si="17"/>
        <v>1300</v>
      </c>
      <c r="E94" s="14">
        <f t="shared" si="18"/>
        <v>0</v>
      </c>
      <c r="F94" s="14">
        <f t="shared" si="14"/>
        <v>0</v>
      </c>
      <c r="G94" s="14">
        <f t="shared" si="15"/>
        <v>1300</v>
      </c>
      <c r="H94" s="14">
        <f t="shared" si="16"/>
        <v>0</v>
      </c>
      <c r="I94" s="19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</row>
    <row r="95" spans="1:61" s="17" customFormat="1" ht="18" customHeight="1">
      <c r="A95" s="18" t="s">
        <v>105</v>
      </c>
      <c r="B95" s="13">
        <v>300</v>
      </c>
      <c r="C95" s="14"/>
      <c r="D95" s="15">
        <f t="shared" si="17"/>
        <v>300</v>
      </c>
      <c r="E95" s="14">
        <f t="shared" si="18"/>
        <v>0</v>
      </c>
      <c r="F95" s="14">
        <f t="shared" si="14"/>
        <v>0</v>
      </c>
      <c r="G95" s="14">
        <f t="shared" si="15"/>
        <v>300</v>
      </c>
      <c r="H95" s="14">
        <f t="shared" si="16"/>
        <v>0</v>
      </c>
      <c r="I95" s="19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s="17" customFormat="1" ht="18" customHeight="1">
      <c r="A96" s="26" t="s">
        <v>106</v>
      </c>
      <c r="B96" s="14">
        <v>0</v>
      </c>
      <c r="C96" s="14">
        <v>14000</v>
      </c>
      <c r="D96" s="15">
        <f t="shared" si="17"/>
        <v>14000</v>
      </c>
      <c r="E96" s="14">
        <f t="shared" si="18"/>
        <v>14000</v>
      </c>
      <c r="F96" s="27">
        <f t="shared" si="14"/>
        <v>14000</v>
      </c>
      <c r="G96" s="14">
        <f t="shared" si="15"/>
        <v>14000</v>
      </c>
      <c r="H96" s="41">
        <f t="shared" si="16"/>
        <v>14000</v>
      </c>
      <c r="I96" s="19" t="s">
        <v>107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</row>
    <row r="97" spans="1:61" s="17" customFormat="1" ht="18" customHeight="1">
      <c r="A97" s="26" t="s">
        <v>108</v>
      </c>
      <c r="B97" s="14">
        <v>0</v>
      </c>
      <c r="C97" s="14">
        <v>135</v>
      </c>
      <c r="D97" s="15">
        <f t="shared" si="17"/>
        <v>135</v>
      </c>
      <c r="E97" s="14">
        <f t="shared" si="18"/>
        <v>135</v>
      </c>
      <c r="F97" s="27">
        <f t="shared" si="14"/>
        <v>135</v>
      </c>
      <c r="G97" s="14">
        <f t="shared" si="15"/>
        <v>135</v>
      </c>
      <c r="H97" s="41">
        <f t="shared" si="16"/>
        <v>135</v>
      </c>
      <c r="I97" s="19" t="s">
        <v>109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:61" s="17" customFormat="1" ht="18" customHeight="1">
      <c r="A98" s="26" t="s">
        <v>110</v>
      </c>
      <c r="B98" s="14">
        <v>0</v>
      </c>
      <c r="C98" s="14">
        <f>375*6</f>
        <v>2250</v>
      </c>
      <c r="D98" s="15">
        <f t="shared" si="17"/>
        <v>2250</v>
      </c>
      <c r="E98" s="14">
        <f t="shared" si="18"/>
        <v>2250</v>
      </c>
      <c r="F98" s="27">
        <f t="shared" si="14"/>
        <v>2250</v>
      </c>
      <c r="G98" s="14">
        <f t="shared" si="15"/>
        <v>2250</v>
      </c>
      <c r="H98" s="41">
        <f t="shared" si="16"/>
        <v>2250</v>
      </c>
      <c r="I98" s="19" t="s">
        <v>111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</row>
    <row r="99" spans="1:61" s="17" customFormat="1" ht="18" customHeight="1">
      <c r="A99" s="26" t="s">
        <v>195</v>
      </c>
      <c r="B99" s="14">
        <v>0</v>
      </c>
      <c r="C99" s="14">
        <v>420</v>
      </c>
      <c r="D99" s="15">
        <f t="shared" si="17"/>
        <v>420</v>
      </c>
      <c r="E99" s="14">
        <f t="shared" si="18"/>
        <v>420</v>
      </c>
      <c r="F99" s="27">
        <f t="shared" si="14"/>
        <v>420</v>
      </c>
      <c r="G99" s="14">
        <f t="shared" si="15"/>
        <v>420</v>
      </c>
      <c r="H99" s="41">
        <f t="shared" si="16"/>
        <v>420</v>
      </c>
      <c r="I99" s="19" t="s">
        <v>112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</row>
    <row r="100" spans="1:61" s="17" customFormat="1" ht="18" customHeight="1">
      <c r="A100" s="26" t="s">
        <v>113</v>
      </c>
      <c r="B100" s="14">
        <v>0</v>
      </c>
      <c r="C100" s="14">
        <v>1088</v>
      </c>
      <c r="D100" s="15">
        <f t="shared" si="17"/>
        <v>1088</v>
      </c>
      <c r="E100" s="14">
        <f t="shared" si="18"/>
        <v>1088</v>
      </c>
      <c r="F100" s="27">
        <f t="shared" si="14"/>
        <v>1088</v>
      </c>
      <c r="G100" s="14">
        <f t="shared" si="15"/>
        <v>1088</v>
      </c>
      <c r="H100" s="41">
        <f t="shared" si="16"/>
        <v>1088</v>
      </c>
      <c r="I100" s="28" t="s">
        <v>34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</row>
    <row r="101" spans="1:61" s="17" customFormat="1" ht="24" customHeight="1">
      <c r="A101" s="29" t="s">
        <v>114</v>
      </c>
      <c r="B101" s="30">
        <f>SUM(B57:B100)</f>
        <v>269351</v>
      </c>
      <c r="C101" s="30">
        <f>SUM(C57:C100)</f>
        <v>26554</v>
      </c>
      <c r="D101" s="31">
        <f t="shared" si="17"/>
        <v>295905</v>
      </c>
      <c r="E101" s="32">
        <f t="shared" si="18"/>
        <v>26554</v>
      </c>
      <c r="F101" s="32">
        <f t="shared" si="14"/>
        <v>26554</v>
      </c>
      <c r="G101" s="32">
        <f t="shared" si="15"/>
        <v>295905</v>
      </c>
      <c r="H101" s="32">
        <f t="shared" si="16"/>
        <v>26554</v>
      </c>
      <c r="I101" s="33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</row>
    <row r="102" spans="1:61" s="17" customFormat="1" ht="18.75" customHeight="1">
      <c r="A102" s="34" t="s">
        <v>115</v>
      </c>
      <c r="B102" s="13"/>
      <c r="C102" s="14"/>
      <c r="D102" s="15">
        <f t="shared" si="17"/>
        <v>0</v>
      </c>
      <c r="E102" s="14">
        <f t="shared" si="18"/>
        <v>0</v>
      </c>
      <c r="F102" s="14"/>
      <c r="G102" s="14"/>
      <c r="H102" s="14"/>
      <c r="I102" s="19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</row>
    <row r="103" spans="1:61" s="17" customFormat="1" ht="18.75" customHeight="1">
      <c r="A103" s="35" t="s">
        <v>116</v>
      </c>
      <c r="B103" s="13">
        <v>5998</v>
      </c>
      <c r="C103" s="14"/>
      <c r="D103" s="15">
        <f t="shared" si="17"/>
        <v>5998</v>
      </c>
      <c r="E103" s="14">
        <f t="shared" si="18"/>
        <v>0</v>
      </c>
      <c r="F103" s="14">
        <f aca="true" t="shared" si="19" ref="F103:H109">+C103</f>
        <v>0</v>
      </c>
      <c r="G103" s="14">
        <f t="shared" si="19"/>
        <v>5998</v>
      </c>
      <c r="H103" s="14">
        <f t="shared" si="19"/>
        <v>0</v>
      </c>
      <c r="I103" s="19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</row>
    <row r="104" spans="1:61" s="17" customFormat="1" ht="18.75" customHeight="1">
      <c r="A104" s="35" t="s">
        <v>117</v>
      </c>
      <c r="B104" s="13">
        <v>321046</v>
      </c>
      <c r="C104" s="14"/>
      <c r="D104" s="15">
        <f t="shared" si="17"/>
        <v>321046</v>
      </c>
      <c r="E104" s="14">
        <f t="shared" si="18"/>
        <v>0</v>
      </c>
      <c r="F104" s="14">
        <f t="shared" si="19"/>
        <v>0</v>
      </c>
      <c r="G104" s="14">
        <f t="shared" si="19"/>
        <v>321046</v>
      </c>
      <c r="H104" s="14">
        <f t="shared" si="19"/>
        <v>0</v>
      </c>
      <c r="I104" s="19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</row>
    <row r="105" spans="1:61" s="17" customFormat="1" ht="18.75" customHeight="1">
      <c r="A105" s="18" t="s">
        <v>118</v>
      </c>
      <c r="B105" s="13">
        <v>531</v>
      </c>
      <c r="C105" s="14"/>
      <c r="D105" s="15">
        <f t="shared" si="17"/>
        <v>531</v>
      </c>
      <c r="E105" s="14">
        <f t="shared" si="18"/>
        <v>0</v>
      </c>
      <c r="F105" s="14">
        <f t="shared" si="19"/>
        <v>0</v>
      </c>
      <c r="G105" s="14">
        <f t="shared" si="19"/>
        <v>531</v>
      </c>
      <c r="H105" s="14">
        <f t="shared" si="19"/>
        <v>0</v>
      </c>
      <c r="I105" s="19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</row>
    <row r="106" spans="1:61" s="17" customFormat="1" ht="18.75" customHeight="1">
      <c r="A106" s="18" t="s">
        <v>119</v>
      </c>
      <c r="B106" s="13">
        <v>4500</v>
      </c>
      <c r="C106" s="14"/>
      <c r="D106" s="15">
        <f t="shared" si="17"/>
        <v>4500</v>
      </c>
      <c r="E106" s="14">
        <f t="shared" si="18"/>
        <v>0</v>
      </c>
      <c r="F106" s="14">
        <f t="shared" si="19"/>
        <v>0</v>
      </c>
      <c r="G106" s="14">
        <f t="shared" si="19"/>
        <v>4500</v>
      </c>
      <c r="H106" s="14">
        <f t="shared" si="19"/>
        <v>0</v>
      </c>
      <c r="I106" s="19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</row>
    <row r="107" spans="1:61" s="17" customFormat="1" ht="18.75" customHeight="1">
      <c r="A107" s="18" t="s">
        <v>120</v>
      </c>
      <c r="B107" s="13">
        <f>69760+965438</f>
        <v>1035198</v>
      </c>
      <c r="C107" s="14"/>
      <c r="D107" s="15">
        <f t="shared" si="17"/>
        <v>1035198</v>
      </c>
      <c r="E107" s="14">
        <f t="shared" si="18"/>
        <v>0</v>
      </c>
      <c r="F107" s="14">
        <f t="shared" si="19"/>
        <v>0</v>
      </c>
      <c r="G107" s="14">
        <f t="shared" si="19"/>
        <v>1035198</v>
      </c>
      <c r="H107" s="14">
        <f t="shared" si="19"/>
        <v>0</v>
      </c>
      <c r="I107" s="19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</row>
    <row r="108" spans="1:61" s="17" customFormat="1" ht="18.75" customHeight="1">
      <c r="A108" s="18" t="s">
        <v>121</v>
      </c>
      <c r="B108" s="13">
        <v>95416</v>
      </c>
      <c r="C108" s="14"/>
      <c r="D108" s="15">
        <f t="shared" si="17"/>
        <v>95416</v>
      </c>
      <c r="E108" s="14">
        <f t="shared" si="18"/>
        <v>0</v>
      </c>
      <c r="F108" s="14">
        <f t="shared" si="19"/>
        <v>0</v>
      </c>
      <c r="G108" s="14">
        <f t="shared" si="19"/>
        <v>95416</v>
      </c>
      <c r="H108" s="14">
        <f t="shared" si="19"/>
        <v>0</v>
      </c>
      <c r="I108" s="19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</row>
    <row r="109" spans="1:61" s="17" customFormat="1" ht="18" customHeight="1">
      <c r="A109" s="29" t="s">
        <v>122</v>
      </c>
      <c r="B109" s="30">
        <f>SUM(B103:B108)</f>
        <v>1462689</v>
      </c>
      <c r="C109" s="30">
        <f>SUM(C103:C108)</f>
        <v>0</v>
      </c>
      <c r="D109" s="31">
        <f t="shared" si="17"/>
        <v>1462689</v>
      </c>
      <c r="E109" s="32">
        <f t="shared" si="18"/>
        <v>0</v>
      </c>
      <c r="F109" s="32">
        <f t="shared" si="19"/>
        <v>0</v>
      </c>
      <c r="G109" s="32">
        <f t="shared" si="19"/>
        <v>1462689</v>
      </c>
      <c r="H109" s="32">
        <f t="shared" si="19"/>
        <v>0</v>
      </c>
      <c r="I109" s="33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</row>
    <row r="110" spans="1:61" s="17" customFormat="1" ht="21.75" customHeight="1">
      <c r="A110" s="34" t="s">
        <v>123</v>
      </c>
      <c r="B110" s="13"/>
      <c r="C110" s="14"/>
      <c r="D110" s="15">
        <f t="shared" si="17"/>
        <v>0</v>
      </c>
      <c r="E110" s="14">
        <f t="shared" si="18"/>
        <v>0</v>
      </c>
      <c r="F110" s="14"/>
      <c r="G110" s="14"/>
      <c r="H110" s="14"/>
      <c r="I110" s="19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</row>
    <row r="111" spans="1:61" s="17" customFormat="1" ht="15">
      <c r="A111" s="18" t="s">
        <v>124</v>
      </c>
      <c r="B111" s="13">
        <v>1500</v>
      </c>
      <c r="C111" s="14"/>
      <c r="D111" s="15">
        <f t="shared" si="17"/>
        <v>1500</v>
      </c>
      <c r="E111" s="14">
        <f t="shared" si="18"/>
        <v>0</v>
      </c>
      <c r="F111" s="14">
        <f aca="true" t="shared" si="20" ref="F111:H113">+C111</f>
        <v>0</v>
      </c>
      <c r="G111" s="14">
        <f t="shared" si="20"/>
        <v>1500</v>
      </c>
      <c r="H111" s="14">
        <f t="shared" si="20"/>
        <v>0</v>
      </c>
      <c r="I111" s="19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</row>
    <row r="112" spans="1:61" s="17" customFormat="1" ht="3" customHeight="1">
      <c r="A112" s="18"/>
      <c r="B112" s="13"/>
      <c r="C112" s="14"/>
      <c r="D112" s="15">
        <f t="shared" si="17"/>
        <v>0</v>
      </c>
      <c r="E112" s="14">
        <f t="shared" si="18"/>
        <v>0</v>
      </c>
      <c r="F112" s="14">
        <f t="shared" si="20"/>
        <v>0</v>
      </c>
      <c r="G112" s="14">
        <f t="shared" si="20"/>
        <v>0</v>
      </c>
      <c r="H112" s="14">
        <f t="shared" si="20"/>
        <v>0</v>
      </c>
      <c r="I112" s="19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</row>
    <row r="113" spans="1:9" ht="24.75" customHeight="1">
      <c r="A113" s="29" t="s">
        <v>125</v>
      </c>
      <c r="B113" s="30">
        <f>SUM(B111:B112)</f>
        <v>1500</v>
      </c>
      <c r="C113" s="30">
        <f>SUM(C111:C112)</f>
        <v>0</v>
      </c>
      <c r="D113" s="31">
        <f t="shared" si="17"/>
        <v>1500</v>
      </c>
      <c r="E113" s="32">
        <f t="shared" si="18"/>
        <v>0</v>
      </c>
      <c r="F113" s="32">
        <f t="shared" si="20"/>
        <v>0</v>
      </c>
      <c r="G113" s="32">
        <f t="shared" si="20"/>
        <v>1500</v>
      </c>
      <c r="H113" s="32">
        <f t="shared" si="20"/>
        <v>0</v>
      </c>
      <c r="I113" s="33"/>
    </row>
    <row r="114" spans="1:9" ht="21.75" customHeight="1">
      <c r="A114" s="34" t="s">
        <v>126</v>
      </c>
      <c r="B114" s="13"/>
      <c r="C114" s="14"/>
      <c r="D114" s="15">
        <f t="shared" si="17"/>
        <v>0</v>
      </c>
      <c r="E114" s="14">
        <f t="shared" si="18"/>
        <v>0</v>
      </c>
      <c r="F114" s="14"/>
      <c r="G114" s="14"/>
      <c r="H114" s="14"/>
      <c r="I114" s="19"/>
    </row>
    <row r="115" spans="1:9" ht="18" customHeight="1">
      <c r="A115" s="35" t="s">
        <v>127</v>
      </c>
      <c r="B115" s="13">
        <f>136+5912</f>
        <v>6048</v>
      </c>
      <c r="C115" s="14"/>
      <c r="D115" s="15">
        <f t="shared" si="17"/>
        <v>6048</v>
      </c>
      <c r="E115" s="14">
        <f t="shared" si="18"/>
        <v>0</v>
      </c>
      <c r="F115" s="14">
        <f aca="true" t="shared" si="21" ref="F115:H119">+C115</f>
        <v>0</v>
      </c>
      <c r="G115" s="14">
        <f t="shared" si="21"/>
        <v>6048</v>
      </c>
      <c r="H115" s="14">
        <f t="shared" si="21"/>
        <v>0</v>
      </c>
      <c r="I115" s="19"/>
    </row>
    <row r="116" spans="1:9" ht="18" customHeight="1">
      <c r="A116" s="18" t="s">
        <v>128</v>
      </c>
      <c r="B116" s="13">
        <v>3714</v>
      </c>
      <c r="C116" s="14"/>
      <c r="D116" s="15">
        <f t="shared" si="17"/>
        <v>3714</v>
      </c>
      <c r="E116" s="14">
        <f t="shared" si="18"/>
        <v>0</v>
      </c>
      <c r="F116" s="14">
        <f t="shared" si="21"/>
        <v>0</v>
      </c>
      <c r="G116" s="14">
        <f t="shared" si="21"/>
        <v>3714</v>
      </c>
      <c r="H116" s="14">
        <f t="shared" si="21"/>
        <v>0</v>
      </c>
      <c r="I116" s="19"/>
    </row>
    <row r="117" spans="1:9" ht="18" customHeight="1">
      <c r="A117" s="18" t="s">
        <v>129</v>
      </c>
      <c r="B117" s="13">
        <v>9770</v>
      </c>
      <c r="C117" s="14"/>
      <c r="D117" s="15">
        <f t="shared" si="17"/>
        <v>9770</v>
      </c>
      <c r="E117" s="14">
        <f t="shared" si="18"/>
        <v>0</v>
      </c>
      <c r="F117" s="14">
        <f t="shared" si="21"/>
        <v>0</v>
      </c>
      <c r="G117" s="14">
        <f t="shared" si="21"/>
        <v>9770</v>
      </c>
      <c r="H117" s="14">
        <f t="shared" si="21"/>
        <v>0</v>
      </c>
      <c r="I117" s="19"/>
    </row>
    <row r="118" spans="1:9" ht="18" customHeight="1">
      <c r="A118" s="18" t="s">
        <v>130</v>
      </c>
      <c r="B118" s="13">
        <v>400</v>
      </c>
      <c r="C118" s="14"/>
      <c r="D118" s="15">
        <f t="shared" si="17"/>
        <v>400</v>
      </c>
      <c r="E118" s="14">
        <f t="shared" si="18"/>
        <v>0</v>
      </c>
      <c r="F118" s="14">
        <f t="shared" si="21"/>
        <v>0</v>
      </c>
      <c r="G118" s="14">
        <f t="shared" si="21"/>
        <v>400</v>
      </c>
      <c r="H118" s="14">
        <f t="shared" si="21"/>
        <v>0</v>
      </c>
      <c r="I118" s="19"/>
    </row>
    <row r="119" spans="1:9" ht="21" customHeight="1">
      <c r="A119" s="29" t="s">
        <v>131</v>
      </c>
      <c r="B119" s="30">
        <f>SUM(B115:B118)</f>
        <v>19932</v>
      </c>
      <c r="C119" s="30">
        <f>SUM(C115:C118)</f>
        <v>0</v>
      </c>
      <c r="D119" s="31">
        <f t="shared" si="17"/>
        <v>19932</v>
      </c>
      <c r="E119" s="32">
        <f t="shared" si="18"/>
        <v>0</v>
      </c>
      <c r="F119" s="32">
        <f t="shared" si="21"/>
        <v>0</v>
      </c>
      <c r="G119" s="32">
        <f t="shared" si="21"/>
        <v>19932</v>
      </c>
      <c r="H119" s="32">
        <f t="shared" si="21"/>
        <v>0</v>
      </c>
      <c r="I119" s="33"/>
    </row>
    <row r="120" spans="1:9" ht="21.75" customHeight="1">
      <c r="A120" s="34" t="s">
        <v>132</v>
      </c>
      <c r="B120" s="13"/>
      <c r="C120" s="14"/>
      <c r="D120" s="15">
        <f t="shared" si="17"/>
        <v>0</v>
      </c>
      <c r="E120" s="14">
        <f t="shared" si="18"/>
        <v>0</v>
      </c>
      <c r="F120" s="14"/>
      <c r="G120" s="14"/>
      <c r="H120" s="14"/>
      <c r="I120" s="19"/>
    </row>
    <row r="121" spans="1:9" ht="18" customHeight="1">
      <c r="A121" s="35" t="s">
        <v>133</v>
      </c>
      <c r="B121" s="13">
        <v>686</v>
      </c>
      <c r="C121" s="14"/>
      <c r="D121" s="15">
        <f aca="true" t="shared" si="22" ref="D121:D152">+B121+C121</f>
        <v>686</v>
      </c>
      <c r="E121" s="14">
        <f aca="true" t="shared" si="23" ref="E121:E152">+D121-B121</f>
        <v>0</v>
      </c>
      <c r="F121" s="14">
        <f aca="true" t="shared" si="24" ref="F121:F132">+C121</f>
        <v>0</v>
      </c>
      <c r="G121" s="14">
        <f aca="true" t="shared" si="25" ref="G121:G132">+D121</f>
        <v>686</v>
      </c>
      <c r="H121" s="14">
        <f aca="true" t="shared" si="26" ref="H121:H132">+E121</f>
        <v>0</v>
      </c>
      <c r="I121" s="19"/>
    </row>
    <row r="122" spans="1:9" ht="18" customHeight="1">
      <c r="A122" s="18" t="s">
        <v>134</v>
      </c>
      <c r="B122" s="13">
        <v>2456</v>
      </c>
      <c r="C122" s="14"/>
      <c r="D122" s="15">
        <f t="shared" si="22"/>
        <v>2456</v>
      </c>
      <c r="E122" s="14">
        <f t="shared" si="23"/>
        <v>0</v>
      </c>
      <c r="F122" s="14">
        <f t="shared" si="24"/>
        <v>0</v>
      </c>
      <c r="G122" s="14">
        <f t="shared" si="25"/>
        <v>2456</v>
      </c>
      <c r="H122" s="14">
        <f t="shared" si="26"/>
        <v>0</v>
      </c>
      <c r="I122" s="19"/>
    </row>
    <row r="123" spans="1:9" ht="18" customHeight="1">
      <c r="A123" s="18" t="s">
        <v>135</v>
      </c>
      <c r="B123" s="13">
        <v>300</v>
      </c>
      <c r="C123" s="14"/>
      <c r="D123" s="15">
        <f t="shared" si="22"/>
        <v>300</v>
      </c>
      <c r="E123" s="14">
        <f t="shared" si="23"/>
        <v>0</v>
      </c>
      <c r="F123" s="14">
        <f t="shared" si="24"/>
        <v>0</v>
      </c>
      <c r="G123" s="14">
        <f t="shared" si="25"/>
        <v>300</v>
      </c>
      <c r="H123" s="14">
        <f t="shared" si="26"/>
        <v>0</v>
      </c>
      <c r="I123" s="19"/>
    </row>
    <row r="124" spans="1:9" ht="18" customHeight="1">
      <c r="A124" s="18" t="s">
        <v>136</v>
      </c>
      <c r="B124" s="13">
        <v>20000</v>
      </c>
      <c r="C124" s="14"/>
      <c r="D124" s="15">
        <f t="shared" si="22"/>
        <v>20000</v>
      </c>
      <c r="E124" s="14">
        <f t="shared" si="23"/>
        <v>0</v>
      </c>
      <c r="F124" s="14">
        <f t="shared" si="24"/>
        <v>0</v>
      </c>
      <c r="G124" s="14">
        <f t="shared" si="25"/>
        <v>20000</v>
      </c>
      <c r="H124" s="14">
        <f t="shared" si="26"/>
        <v>0</v>
      </c>
      <c r="I124" s="19"/>
    </row>
    <row r="125" spans="1:9" ht="18" customHeight="1">
      <c r="A125" s="18" t="s">
        <v>137</v>
      </c>
      <c r="B125" s="20">
        <v>5140</v>
      </c>
      <c r="C125" s="14"/>
      <c r="D125" s="15">
        <f t="shared" si="22"/>
        <v>5140</v>
      </c>
      <c r="E125" s="14">
        <f t="shared" si="23"/>
        <v>0</v>
      </c>
      <c r="F125" s="14">
        <f t="shared" si="24"/>
        <v>0</v>
      </c>
      <c r="G125" s="14">
        <f t="shared" si="25"/>
        <v>5140</v>
      </c>
      <c r="H125" s="14">
        <f t="shared" si="26"/>
        <v>0</v>
      </c>
      <c r="I125" s="19"/>
    </row>
    <row r="126" spans="1:9" ht="18" customHeight="1">
      <c r="A126" s="18" t="s">
        <v>138</v>
      </c>
      <c r="B126" s="20">
        <v>4000</v>
      </c>
      <c r="C126" s="14"/>
      <c r="D126" s="15">
        <f t="shared" si="22"/>
        <v>4000</v>
      </c>
      <c r="E126" s="14">
        <f t="shared" si="23"/>
        <v>0</v>
      </c>
      <c r="F126" s="14">
        <f t="shared" si="24"/>
        <v>0</v>
      </c>
      <c r="G126" s="14">
        <f t="shared" si="25"/>
        <v>4000</v>
      </c>
      <c r="H126" s="14">
        <f t="shared" si="26"/>
        <v>0</v>
      </c>
      <c r="I126" s="19"/>
    </row>
    <row r="127" spans="1:9" ht="18" customHeight="1">
      <c r="A127" s="18" t="s">
        <v>139</v>
      </c>
      <c r="B127" s="20">
        <v>8000</v>
      </c>
      <c r="C127" s="14"/>
      <c r="D127" s="15">
        <f t="shared" si="22"/>
        <v>8000</v>
      </c>
      <c r="E127" s="14">
        <f t="shared" si="23"/>
        <v>0</v>
      </c>
      <c r="F127" s="14">
        <f t="shared" si="24"/>
        <v>0</v>
      </c>
      <c r="G127" s="14">
        <f t="shared" si="25"/>
        <v>8000</v>
      </c>
      <c r="H127" s="14">
        <f t="shared" si="26"/>
        <v>0</v>
      </c>
      <c r="I127" s="19"/>
    </row>
    <row r="128" spans="1:9" ht="18" customHeight="1">
      <c r="A128" s="18" t="s">
        <v>140</v>
      </c>
      <c r="B128" s="20">
        <v>1890</v>
      </c>
      <c r="C128" s="14"/>
      <c r="D128" s="15">
        <f t="shared" si="22"/>
        <v>1890</v>
      </c>
      <c r="E128" s="14">
        <f t="shared" si="23"/>
        <v>0</v>
      </c>
      <c r="F128" s="14">
        <f t="shared" si="24"/>
        <v>0</v>
      </c>
      <c r="G128" s="14">
        <f t="shared" si="25"/>
        <v>1890</v>
      </c>
      <c r="H128" s="14">
        <f t="shared" si="26"/>
        <v>0</v>
      </c>
      <c r="I128" s="19"/>
    </row>
    <row r="129" spans="1:9" ht="18" customHeight="1">
      <c r="A129" s="18" t="s">
        <v>141</v>
      </c>
      <c r="B129" s="20">
        <v>1500</v>
      </c>
      <c r="C129" s="14"/>
      <c r="D129" s="15">
        <f t="shared" si="22"/>
        <v>1500</v>
      </c>
      <c r="E129" s="14">
        <f t="shared" si="23"/>
        <v>0</v>
      </c>
      <c r="F129" s="14">
        <f t="shared" si="24"/>
        <v>0</v>
      </c>
      <c r="G129" s="14">
        <f t="shared" si="25"/>
        <v>1500</v>
      </c>
      <c r="H129" s="14">
        <f t="shared" si="26"/>
        <v>0</v>
      </c>
      <c r="I129" s="19"/>
    </row>
    <row r="130" spans="1:9" ht="30" customHeight="1">
      <c r="A130" s="26" t="s">
        <v>142</v>
      </c>
      <c r="B130" s="14">
        <v>0</v>
      </c>
      <c r="C130" s="14">
        <v>2672</v>
      </c>
      <c r="D130" s="15">
        <f t="shared" si="22"/>
        <v>2672</v>
      </c>
      <c r="E130" s="14">
        <f t="shared" si="23"/>
        <v>2672</v>
      </c>
      <c r="F130" s="27">
        <f t="shared" si="24"/>
        <v>2672</v>
      </c>
      <c r="G130" s="14">
        <f t="shared" si="25"/>
        <v>2672</v>
      </c>
      <c r="H130" s="14">
        <f t="shared" si="26"/>
        <v>2672</v>
      </c>
      <c r="I130" s="9" t="s">
        <v>143</v>
      </c>
    </row>
    <row r="131" spans="1:9" ht="18" customHeight="1" hidden="1" outlineLevel="1">
      <c r="A131" s="26"/>
      <c r="B131" s="14">
        <v>0</v>
      </c>
      <c r="C131" s="14"/>
      <c r="D131" s="15">
        <f t="shared" si="22"/>
        <v>0</v>
      </c>
      <c r="E131" s="14">
        <f t="shared" si="23"/>
        <v>0</v>
      </c>
      <c r="F131" s="27">
        <f t="shared" si="24"/>
        <v>0</v>
      </c>
      <c r="G131" s="14">
        <f t="shared" si="25"/>
        <v>0</v>
      </c>
      <c r="H131" s="14">
        <f t="shared" si="26"/>
        <v>0</v>
      </c>
      <c r="I131" s="19"/>
    </row>
    <row r="132" spans="1:9" ht="20.25" customHeight="1" collapsed="1">
      <c r="A132" s="29" t="s">
        <v>144</v>
      </c>
      <c r="B132" s="30">
        <f>SUM(B121:B131)</f>
        <v>43972</v>
      </c>
      <c r="C132" s="30">
        <f>SUM(C121:C131)</f>
        <v>2672</v>
      </c>
      <c r="D132" s="31">
        <f t="shared" si="22"/>
        <v>46644</v>
      </c>
      <c r="E132" s="32">
        <f t="shared" si="23"/>
        <v>2672</v>
      </c>
      <c r="F132" s="32">
        <f t="shared" si="24"/>
        <v>2672</v>
      </c>
      <c r="G132" s="32">
        <f t="shared" si="25"/>
        <v>46644</v>
      </c>
      <c r="H132" s="32">
        <f t="shared" si="26"/>
        <v>2672</v>
      </c>
      <c r="I132" s="33"/>
    </row>
    <row r="133" spans="1:9" ht="19.5" customHeight="1">
      <c r="A133" s="34" t="s">
        <v>145</v>
      </c>
      <c r="B133" s="13"/>
      <c r="C133" s="14"/>
      <c r="D133" s="15">
        <f t="shared" si="22"/>
        <v>0</v>
      </c>
      <c r="E133" s="14">
        <f t="shared" si="23"/>
        <v>0</v>
      </c>
      <c r="F133" s="14"/>
      <c r="G133" s="14"/>
      <c r="H133" s="14"/>
      <c r="I133" s="19"/>
    </row>
    <row r="134" spans="1:9" ht="18" customHeight="1">
      <c r="A134" s="35" t="s">
        <v>146</v>
      </c>
      <c r="B134" s="13">
        <v>200</v>
      </c>
      <c r="C134" s="14"/>
      <c r="D134" s="15">
        <f t="shared" si="22"/>
        <v>200</v>
      </c>
      <c r="E134" s="14">
        <f t="shared" si="23"/>
        <v>0</v>
      </c>
      <c r="F134" s="14">
        <f aca="true" t="shared" si="27" ref="F134:H137">+C134</f>
        <v>0</v>
      </c>
      <c r="G134" s="14">
        <f t="shared" si="27"/>
        <v>200</v>
      </c>
      <c r="H134" s="14">
        <f t="shared" si="27"/>
        <v>0</v>
      </c>
      <c r="I134" s="19"/>
    </row>
    <row r="135" spans="1:9" ht="18" customHeight="1">
      <c r="A135" s="18" t="s">
        <v>147</v>
      </c>
      <c r="B135" s="13">
        <v>625</v>
      </c>
      <c r="C135" s="14"/>
      <c r="D135" s="15">
        <f t="shared" si="22"/>
        <v>625</v>
      </c>
      <c r="E135" s="14">
        <f t="shared" si="23"/>
        <v>0</v>
      </c>
      <c r="F135" s="14">
        <f t="shared" si="27"/>
        <v>0</v>
      </c>
      <c r="G135" s="14">
        <f t="shared" si="27"/>
        <v>625</v>
      </c>
      <c r="H135" s="14">
        <f t="shared" si="27"/>
        <v>0</v>
      </c>
      <c r="I135" s="19"/>
    </row>
    <row r="136" spans="1:9" ht="18" customHeight="1">
      <c r="A136" s="35" t="s">
        <v>148</v>
      </c>
      <c r="B136" s="20">
        <v>1500</v>
      </c>
      <c r="C136" s="14"/>
      <c r="D136" s="15">
        <f t="shared" si="22"/>
        <v>1500</v>
      </c>
      <c r="E136" s="14">
        <f t="shared" si="23"/>
        <v>0</v>
      </c>
      <c r="F136" s="14">
        <f t="shared" si="27"/>
        <v>0</v>
      </c>
      <c r="G136" s="14">
        <f t="shared" si="27"/>
        <v>1500</v>
      </c>
      <c r="H136" s="14">
        <f t="shared" si="27"/>
        <v>0</v>
      </c>
      <c r="I136" s="19"/>
    </row>
    <row r="137" spans="1:9" ht="18.75" customHeight="1">
      <c r="A137" s="29" t="s">
        <v>149</v>
      </c>
      <c r="B137" s="30">
        <f>SUM(B134:B136)</f>
        <v>2325</v>
      </c>
      <c r="C137" s="30">
        <f>SUM(C134:C136)</f>
        <v>0</v>
      </c>
      <c r="D137" s="31">
        <f t="shared" si="22"/>
        <v>2325</v>
      </c>
      <c r="E137" s="32">
        <f t="shared" si="23"/>
        <v>0</v>
      </c>
      <c r="F137" s="32">
        <f t="shared" si="27"/>
        <v>0</v>
      </c>
      <c r="G137" s="32">
        <f t="shared" si="27"/>
        <v>2325</v>
      </c>
      <c r="H137" s="32">
        <f t="shared" si="27"/>
        <v>0</v>
      </c>
      <c r="I137" s="33"/>
    </row>
    <row r="138" spans="1:9" ht="21" customHeight="1">
      <c r="A138" s="34" t="s">
        <v>150</v>
      </c>
      <c r="B138" s="13"/>
      <c r="C138" s="14"/>
      <c r="D138" s="15">
        <f t="shared" si="22"/>
        <v>0</v>
      </c>
      <c r="E138" s="14">
        <f t="shared" si="23"/>
        <v>0</v>
      </c>
      <c r="F138" s="14"/>
      <c r="G138" s="14"/>
      <c r="H138" s="14"/>
      <c r="I138" s="19"/>
    </row>
    <row r="139" spans="1:9" ht="18.75" customHeight="1">
      <c r="A139" s="35" t="s">
        <v>151</v>
      </c>
      <c r="B139" s="13">
        <v>2225</v>
      </c>
      <c r="C139" s="14"/>
      <c r="D139" s="15">
        <f t="shared" si="22"/>
        <v>2225</v>
      </c>
      <c r="E139" s="14">
        <f t="shared" si="23"/>
        <v>0</v>
      </c>
      <c r="F139" s="14">
        <f aca="true" t="shared" si="28" ref="F139:H143">+C139</f>
        <v>0</v>
      </c>
      <c r="G139" s="14">
        <f t="shared" si="28"/>
        <v>2225</v>
      </c>
      <c r="H139" s="14">
        <f t="shared" si="28"/>
        <v>0</v>
      </c>
      <c r="I139" s="19"/>
    </row>
    <row r="140" spans="1:9" ht="18.75" customHeight="1">
      <c r="A140" s="12" t="s">
        <v>152</v>
      </c>
      <c r="B140" s="13">
        <v>1500</v>
      </c>
      <c r="C140" s="14"/>
      <c r="D140" s="15">
        <f t="shared" si="22"/>
        <v>1500</v>
      </c>
      <c r="E140" s="14">
        <f t="shared" si="23"/>
        <v>0</v>
      </c>
      <c r="F140" s="14">
        <f t="shared" si="28"/>
        <v>0</v>
      </c>
      <c r="G140" s="14">
        <f t="shared" si="28"/>
        <v>1500</v>
      </c>
      <c r="H140" s="14">
        <f t="shared" si="28"/>
        <v>0</v>
      </c>
      <c r="I140" s="19"/>
    </row>
    <row r="141" spans="1:9" ht="18.75" customHeight="1">
      <c r="A141" s="18" t="s">
        <v>153</v>
      </c>
      <c r="B141" s="13">
        <v>350</v>
      </c>
      <c r="C141" s="14"/>
      <c r="D141" s="15">
        <f t="shared" si="22"/>
        <v>350</v>
      </c>
      <c r="E141" s="14">
        <f t="shared" si="23"/>
        <v>0</v>
      </c>
      <c r="F141" s="14">
        <f t="shared" si="28"/>
        <v>0</v>
      </c>
      <c r="G141" s="14">
        <f t="shared" si="28"/>
        <v>350</v>
      </c>
      <c r="H141" s="14">
        <f t="shared" si="28"/>
        <v>0</v>
      </c>
      <c r="I141" s="19"/>
    </row>
    <row r="142" spans="1:9" ht="18.75" customHeight="1">
      <c r="A142" s="18" t="s">
        <v>154</v>
      </c>
      <c r="B142" s="20">
        <v>5000</v>
      </c>
      <c r="C142" s="14"/>
      <c r="D142" s="15">
        <f t="shared" si="22"/>
        <v>5000</v>
      </c>
      <c r="E142" s="14">
        <f t="shared" si="23"/>
        <v>0</v>
      </c>
      <c r="F142" s="14">
        <f t="shared" si="28"/>
        <v>0</v>
      </c>
      <c r="G142" s="14">
        <f t="shared" si="28"/>
        <v>5000</v>
      </c>
      <c r="H142" s="14">
        <f t="shared" si="28"/>
        <v>0</v>
      </c>
      <c r="I142" s="19"/>
    </row>
    <row r="143" spans="1:9" ht="20.25" customHeight="1">
      <c r="A143" s="29" t="s">
        <v>155</v>
      </c>
      <c r="B143" s="30">
        <f>SUM(B139:B142)</f>
        <v>9075</v>
      </c>
      <c r="C143" s="30">
        <f>SUM(C139:C142)</f>
        <v>0</v>
      </c>
      <c r="D143" s="31">
        <f t="shared" si="22"/>
        <v>9075</v>
      </c>
      <c r="E143" s="32">
        <f t="shared" si="23"/>
        <v>0</v>
      </c>
      <c r="F143" s="32">
        <f t="shared" si="28"/>
        <v>0</v>
      </c>
      <c r="G143" s="32">
        <f t="shared" si="28"/>
        <v>9075</v>
      </c>
      <c r="H143" s="32">
        <f t="shared" si="28"/>
        <v>0</v>
      </c>
      <c r="I143" s="33"/>
    </row>
    <row r="144" spans="1:9" ht="27.75" customHeight="1">
      <c r="A144" s="34" t="s">
        <v>156</v>
      </c>
      <c r="B144" s="13"/>
      <c r="C144" s="14"/>
      <c r="D144" s="15">
        <f t="shared" si="22"/>
        <v>0</v>
      </c>
      <c r="E144" s="14">
        <f t="shared" si="23"/>
        <v>0</v>
      </c>
      <c r="F144" s="14"/>
      <c r="G144" s="14"/>
      <c r="H144" s="14"/>
      <c r="I144" s="19"/>
    </row>
    <row r="145" spans="1:9" ht="75" customHeight="1">
      <c r="A145" s="26" t="s">
        <v>157</v>
      </c>
      <c r="B145" s="13">
        <v>20000</v>
      </c>
      <c r="C145" s="14">
        <f>-1088-210-104-674-728-100-2375</f>
        <v>-5279</v>
      </c>
      <c r="D145" s="15">
        <f t="shared" si="22"/>
        <v>14721</v>
      </c>
      <c r="E145" s="14">
        <f t="shared" si="23"/>
        <v>-5279</v>
      </c>
      <c r="F145" s="27">
        <f aca="true" t="shared" si="29" ref="F145:F161">+C145</f>
        <v>-5279</v>
      </c>
      <c r="G145" s="14">
        <f aca="true" t="shared" si="30" ref="G145:G161">+D145</f>
        <v>14721</v>
      </c>
      <c r="H145" s="14">
        <f aca="true" t="shared" si="31" ref="H145:H161">+E145</f>
        <v>-5279</v>
      </c>
      <c r="I145" s="44" t="s">
        <v>196</v>
      </c>
    </row>
    <row r="146" spans="1:9" ht="25.5" customHeight="1">
      <c r="A146" s="18" t="s">
        <v>158</v>
      </c>
      <c r="B146" s="20">
        <f>20000+6900</f>
        <v>26900</v>
      </c>
      <c r="C146" s="14"/>
      <c r="D146" s="15">
        <f t="shared" si="22"/>
        <v>26900</v>
      </c>
      <c r="E146" s="14">
        <f t="shared" si="23"/>
        <v>0</v>
      </c>
      <c r="F146" s="14">
        <f t="shared" si="29"/>
        <v>0</v>
      </c>
      <c r="G146" s="14">
        <f t="shared" si="30"/>
        <v>26900</v>
      </c>
      <c r="H146" s="14">
        <f t="shared" si="31"/>
        <v>0</v>
      </c>
      <c r="I146" s="19"/>
    </row>
    <row r="147" spans="1:9" ht="16.5" customHeight="1">
      <c r="A147" s="18" t="s">
        <v>159</v>
      </c>
      <c r="B147" s="13">
        <v>2000</v>
      </c>
      <c r="C147" s="14"/>
      <c r="D147" s="15">
        <f t="shared" si="22"/>
        <v>2000</v>
      </c>
      <c r="E147" s="14">
        <f t="shared" si="23"/>
        <v>0</v>
      </c>
      <c r="F147" s="14">
        <f t="shared" si="29"/>
        <v>0</v>
      </c>
      <c r="G147" s="14">
        <f t="shared" si="30"/>
        <v>2000</v>
      </c>
      <c r="H147" s="14">
        <f t="shared" si="31"/>
        <v>0</v>
      </c>
      <c r="I147" s="19"/>
    </row>
    <row r="148" spans="1:9" ht="16.5" customHeight="1">
      <c r="A148" s="18" t="s">
        <v>160</v>
      </c>
      <c r="B148" s="13">
        <v>3000</v>
      </c>
      <c r="C148" s="14"/>
      <c r="D148" s="15">
        <f t="shared" si="22"/>
        <v>3000</v>
      </c>
      <c r="E148" s="14">
        <f t="shared" si="23"/>
        <v>0</v>
      </c>
      <c r="F148" s="14">
        <f t="shared" si="29"/>
        <v>0</v>
      </c>
      <c r="G148" s="14">
        <f t="shared" si="30"/>
        <v>3000</v>
      </c>
      <c r="H148" s="14">
        <f t="shared" si="31"/>
        <v>0</v>
      </c>
      <c r="I148" s="19"/>
    </row>
    <row r="149" spans="1:9" ht="16.5" customHeight="1">
      <c r="A149" s="18" t="s">
        <v>161</v>
      </c>
      <c r="B149" s="13">
        <f>550+5000</f>
        <v>5550</v>
      </c>
      <c r="C149" s="14"/>
      <c r="D149" s="15">
        <f t="shared" si="22"/>
        <v>5550</v>
      </c>
      <c r="E149" s="14">
        <f t="shared" si="23"/>
        <v>0</v>
      </c>
      <c r="F149" s="14">
        <f t="shared" si="29"/>
        <v>0</v>
      </c>
      <c r="G149" s="14">
        <f t="shared" si="30"/>
        <v>5550</v>
      </c>
      <c r="H149" s="14">
        <f t="shared" si="31"/>
        <v>0</v>
      </c>
      <c r="I149" s="19"/>
    </row>
    <row r="150" spans="1:9" ht="16.5" customHeight="1">
      <c r="A150" s="18" t="s">
        <v>162</v>
      </c>
      <c r="B150" s="20">
        <v>9000</v>
      </c>
      <c r="C150" s="14"/>
      <c r="D150" s="15">
        <f t="shared" si="22"/>
        <v>9000</v>
      </c>
      <c r="E150" s="14">
        <f t="shared" si="23"/>
        <v>0</v>
      </c>
      <c r="F150" s="14">
        <f t="shared" si="29"/>
        <v>0</v>
      </c>
      <c r="G150" s="14">
        <f t="shared" si="30"/>
        <v>9000</v>
      </c>
      <c r="H150" s="14">
        <f t="shared" si="31"/>
        <v>0</v>
      </c>
      <c r="I150" s="19"/>
    </row>
    <row r="151" spans="1:9" ht="16.5" customHeight="1">
      <c r="A151" s="12" t="s">
        <v>163</v>
      </c>
      <c r="B151" s="13">
        <v>2000</v>
      </c>
      <c r="C151" s="14"/>
      <c r="D151" s="15">
        <f t="shared" si="22"/>
        <v>2000</v>
      </c>
      <c r="E151" s="14">
        <f t="shared" si="23"/>
        <v>0</v>
      </c>
      <c r="F151" s="14">
        <f t="shared" si="29"/>
        <v>0</v>
      </c>
      <c r="G151" s="14">
        <f t="shared" si="30"/>
        <v>2000</v>
      </c>
      <c r="H151" s="14">
        <f t="shared" si="31"/>
        <v>0</v>
      </c>
      <c r="I151" s="19"/>
    </row>
    <row r="152" spans="1:9" ht="16.5" customHeight="1">
      <c r="A152" s="12" t="s">
        <v>164</v>
      </c>
      <c r="B152" s="13">
        <v>400</v>
      </c>
      <c r="C152" s="14"/>
      <c r="D152" s="15">
        <f t="shared" si="22"/>
        <v>400</v>
      </c>
      <c r="E152" s="14">
        <f t="shared" si="23"/>
        <v>0</v>
      </c>
      <c r="F152" s="14">
        <f t="shared" si="29"/>
        <v>0</v>
      </c>
      <c r="G152" s="14">
        <f t="shared" si="30"/>
        <v>400</v>
      </c>
      <c r="H152" s="14">
        <f t="shared" si="31"/>
        <v>0</v>
      </c>
      <c r="I152" s="19"/>
    </row>
    <row r="153" spans="1:9" ht="16.5" customHeight="1">
      <c r="A153" s="26" t="s">
        <v>165</v>
      </c>
      <c r="B153" s="13">
        <v>518</v>
      </c>
      <c r="C153" s="14">
        <v>-360</v>
      </c>
      <c r="D153" s="15">
        <f aca="true" t="shared" si="32" ref="D153:D161">+B153+C153</f>
        <v>158</v>
      </c>
      <c r="E153" s="14">
        <f aca="true" t="shared" si="33" ref="E153:E161">+D153-B153</f>
        <v>-360</v>
      </c>
      <c r="F153" s="27">
        <f t="shared" si="29"/>
        <v>-360</v>
      </c>
      <c r="G153" s="14">
        <f t="shared" si="30"/>
        <v>158</v>
      </c>
      <c r="H153" s="14">
        <f t="shared" si="31"/>
        <v>-360</v>
      </c>
      <c r="I153" s="19" t="s">
        <v>166</v>
      </c>
    </row>
    <row r="154" spans="1:9" ht="16.5" customHeight="1">
      <c r="A154" s="12" t="s">
        <v>167</v>
      </c>
      <c r="B154" s="20">
        <v>275</v>
      </c>
      <c r="C154" s="14"/>
      <c r="D154" s="15">
        <f t="shared" si="32"/>
        <v>275</v>
      </c>
      <c r="E154" s="14">
        <f t="shared" si="33"/>
        <v>0</v>
      </c>
      <c r="F154" s="14">
        <f t="shared" si="29"/>
        <v>0</v>
      </c>
      <c r="G154" s="14">
        <f t="shared" si="30"/>
        <v>275</v>
      </c>
      <c r="H154" s="14">
        <f t="shared" si="31"/>
        <v>0</v>
      </c>
      <c r="I154" s="19"/>
    </row>
    <row r="155" spans="1:9" ht="16.5" customHeight="1">
      <c r="A155" s="12" t="s">
        <v>168</v>
      </c>
      <c r="B155" s="20">
        <v>625</v>
      </c>
      <c r="C155" s="14"/>
      <c r="D155" s="15">
        <f t="shared" si="32"/>
        <v>625</v>
      </c>
      <c r="E155" s="14">
        <f t="shared" si="33"/>
        <v>0</v>
      </c>
      <c r="F155" s="14">
        <f t="shared" si="29"/>
        <v>0</v>
      </c>
      <c r="G155" s="14">
        <f t="shared" si="30"/>
        <v>625</v>
      </c>
      <c r="H155" s="14">
        <f t="shared" si="31"/>
        <v>0</v>
      </c>
      <c r="I155" s="19"/>
    </row>
    <row r="156" spans="1:9" ht="16.5" customHeight="1">
      <c r="A156" s="45" t="s">
        <v>169</v>
      </c>
      <c r="B156" s="13">
        <v>1250</v>
      </c>
      <c r="C156" s="14"/>
      <c r="D156" s="15">
        <f t="shared" si="32"/>
        <v>1250</v>
      </c>
      <c r="E156" s="14">
        <f t="shared" si="33"/>
        <v>0</v>
      </c>
      <c r="F156" s="14">
        <f t="shared" si="29"/>
        <v>0</v>
      </c>
      <c r="G156" s="14">
        <f t="shared" si="30"/>
        <v>1250</v>
      </c>
      <c r="H156" s="14">
        <f t="shared" si="31"/>
        <v>0</v>
      </c>
      <c r="I156" s="19"/>
    </row>
    <row r="157" spans="1:9" ht="16.5" customHeight="1">
      <c r="A157" s="12" t="s">
        <v>170</v>
      </c>
      <c r="B157" s="13">
        <v>188</v>
      </c>
      <c r="C157" s="14"/>
      <c r="D157" s="15">
        <f t="shared" si="32"/>
        <v>188</v>
      </c>
      <c r="E157" s="14">
        <f t="shared" si="33"/>
        <v>0</v>
      </c>
      <c r="F157" s="14">
        <f t="shared" si="29"/>
        <v>0</v>
      </c>
      <c r="G157" s="14">
        <f t="shared" si="30"/>
        <v>188</v>
      </c>
      <c r="H157" s="14">
        <f t="shared" si="31"/>
        <v>0</v>
      </c>
      <c r="I157" s="19"/>
    </row>
    <row r="158" spans="1:9" ht="16.5" customHeight="1">
      <c r="A158" s="12" t="s">
        <v>171</v>
      </c>
      <c r="B158" s="13">
        <v>1013</v>
      </c>
      <c r="C158" s="14"/>
      <c r="D158" s="15">
        <f t="shared" si="32"/>
        <v>1013</v>
      </c>
      <c r="E158" s="14">
        <f t="shared" si="33"/>
        <v>0</v>
      </c>
      <c r="F158" s="14">
        <f t="shared" si="29"/>
        <v>0</v>
      </c>
      <c r="G158" s="14">
        <f t="shared" si="30"/>
        <v>1013</v>
      </c>
      <c r="H158" s="14">
        <f t="shared" si="31"/>
        <v>0</v>
      </c>
      <c r="I158" s="19"/>
    </row>
    <row r="159" spans="1:9" ht="16.5" customHeight="1">
      <c r="A159" s="12" t="s">
        <v>172</v>
      </c>
      <c r="B159" s="13">
        <v>375</v>
      </c>
      <c r="C159" s="14"/>
      <c r="D159" s="15">
        <f t="shared" si="32"/>
        <v>375</v>
      </c>
      <c r="E159" s="14">
        <f t="shared" si="33"/>
        <v>0</v>
      </c>
      <c r="F159" s="14">
        <f t="shared" si="29"/>
        <v>0</v>
      </c>
      <c r="G159" s="14">
        <f t="shared" si="30"/>
        <v>375</v>
      </c>
      <c r="H159" s="14">
        <f t="shared" si="31"/>
        <v>0</v>
      </c>
      <c r="I159" s="19"/>
    </row>
    <row r="160" spans="1:9" ht="16.5" customHeight="1">
      <c r="A160" s="12" t="s">
        <v>173</v>
      </c>
      <c r="B160" s="13">
        <v>431</v>
      </c>
      <c r="C160" s="14"/>
      <c r="D160" s="15">
        <f t="shared" si="32"/>
        <v>431</v>
      </c>
      <c r="E160" s="14">
        <f t="shared" si="33"/>
        <v>0</v>
      </c>
      <c r="F160" s="14">
        <f t="shared" si="29"/>
        <v>0</v>
      </c>
      <c r="G160" s="14">
        <f t="shared" si="30"/>
        <v>431</v>
      </c>
      <c r="H160" s="14">
        <f t="shared" si="31"/>
        <v>0</v>
      </c>
      <c r="I160" s="19"/>
    </row>
    <row r="161" spans="1:61" s="17" customFormat="1" ht="16.5" customHeight="1">
      <c r="A161" s="46" t="s">
        <v>174</v>
      </c>
      <c r="B161" s="14">
        <v>0</v>
      </c>
      <c r="C161" s="14">
        <v>1500</v>
      </c>
      <c r="D161" s="15">
        <f t="shared" si="32"/>
        <v>1500</v>
      </c>
      <c r="E161" s="14">
        <f t="shared" si="33"/>
        <v>1500</v>
      </c>
      <c r="F161" s="27">
        <f t="shared" si="29"/>
        <v>1500</v>
      </c>
      <c r="G161" s="14">
        <f t="shared" si="30"/>
        <v>1500</v>
      </c>
      <c r="H161" s="14">
        <f t="shared" si="31"/>
        <v>1500</v>
      </c>
      <c r="I161" s="19" t="s">
        <v>175</v>
      </c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</row>
    <row r="162" spans="1:9" ht="16.5" customHeight="1" hidden="1" outlineLevel="1">
      <c r="A162" s="47"/>
      <c r="B162" s="13"/>
      <c r="C162" s="14"/>
      <c r="D162" s="15"/>
      <c r="E162" s="14"/>
      <c r="F162" s="14"/>
      <c r="G162" s="14"/>
      <c r="H162" s="14"/>
      <c r="I162" s="19"/>
    </row>
    <row r="163" spans="1:9" ht="16.5" customHeight="1" hidden="1" outlineLevel="1">
      <c r="A163" s="47"/>
      <c r="B163" s="13"/>
      <c r="C163" s="14"/>
      <c r="D163" s="15">
        <f aca="true" t="shared" si="34" ref="D163:D171">+B163+C163</f>
        <v>0</v>
      </c>
      <c r="E163" s="14">
        <f aca="true" t="shared" si="35" ref="E163:E171">+D163-B163</f>
        <v>0</v>
      </c>
      <c r="F163" s="14">
        <f aca="true" t="shared" si="36" ref="F163:F171">+C163</f>
        <v>0</v>
      </c>
      <c r="G163" s="14">
        <f aca="true" t="shared" si="37" ref="G163:G171">+D163</f>
        <v>0</v>
      </c>
      <c r="H163" s="41">
        <f aca="true" t="shared" si="38" ref="H163:H171">+E163</f>
        <v>0</v>
      </c>
      <c r="I163" s="28" t="s">
        <v>34</v>
      </c>
    </row>
    <row r="164" spans="1:9" ht="16.5" customHeight="1" collapsed="1">
      <c r="A164" s="47" t="s">
        <v>176</v>
      </c>
      <c r="B164" s="13"/>
      <c r="C164" s="14">
        <v>210</v>
      </c>
      <c r="D164" s="15">
        <f t="shared" si="34"/>
        <v>210</v>
      </c>
      <c r="E164" s="14">
        <f t="shared" si="35"/>
        <v>210</v>
      </c>
      <c r="F164" s="27">
        <f t="shared" si="36"/>
        <v>210</v>
      </c>
      <c r="G164" s="14">
        <f t="shared" si="37"/>
        <v>210</v>
      </c>
      <c r="H164" s="41">
        <f t="shared" si="38"/>
        <v>210</v>
      </c>
      <c r="I164" s="28" t="s">
        <v>34</v>
      </c>
    </row>
    <row r="165" spans="1:9" ht="24" customHeight="1">
      <c r="A165" s="29" t="s">
        <v>177</v>
      </c>
      <c r="B165" s="30">
        <f>SUM(B145:B164)</f>
        <v>73525</v>
      </c>
      <c r="C165" s="30">
        <f>SUM(C145:C164)</f>
        <v>-3929</v>
      </c>
      <c r="D165" s="31">
        <f t="shared" si="34"/>
        <v>69596</v>
      </c>
      <c r="E165" s="32">
        <f t="shared" si="35"/>
        <v>-3929</v>
      </c>
      <c r="F165" s="32">
        <f t="shared" si="36"/>
        <v>-3929</v>
      </c>
      <c r="G165" s="32">
        <f t="shared" si="37"/>
        <v>69596</v>
      </c>
      <c r="H165" s="32">
        <f t="shared" si="38"/>
        <v>-3929</v>
      </c>
      <c r="I165" s="33"/>
    </row>
    <row r="166" spans="1:9" ht="25.5" customHeight="1">
      <c r="A166" s="48" t="s">
        <v>178</v>
      </c>
      <c r="B166" s="13"/>
      <c r="C166" s="14"/>
      <c r="D166" s="15">
        <f t="shared" si="34"/>
        <v>0</v>
      </c>
      <c r="E166" s="14">
        <f t="shared" si="35"/>
        <v>0</v>
      </c>
      <c r="F166" s="14">
        <f t="shared" si="36"/>
        <v>0</v>
      </c>
      <c r="G166" s="14">
        <f t="shared" si="37"/>
        <v>0</v>
      </c>
      <c r="H166" s="14">
        <f t="shared" si="38"/>
        <v>0</v>
      </c>
      <c r="I166" s="19"/>
    </row>
    <row r="167" spans="1:9" ht="19.5" customHeight="1">
      <c r="A167" s="18" t="s">
        <v>179</v>
      </c>
      <c r="B167" s="13">
        <v>59485</v>
      </c>
      <c r="C167" s="14"/>
      <c r="D167" s="15">
        <f t="shared" si="34"/>
        <v>59485</v>
      </c>
      <c r="E167" s="14">
        <f t="shared" si="35"/>
        <v>0</v>
      </c>
      <c r="F167" s="14">
        <f t="shared" si="36"/>
        <v>0</v>
      </c>
      <c r="G167" s="14">
        <f t="shared" si="37"/>
        <v>59485</v>
      </c>
      <c r="H167" s="14">
        <f t="shared" si="38"/>
        <v>0</v>
      </c>
      <c r="I167" s="19"/>
    </row>
    <row r="168" spans="1:9" ht="19.5" customHeight="1">
      <c r="A168" s="18" t="s">
        <v>180</v>
      </c>
      <c r="B168" s="13">
        <f>54516+41250</f>
        <v>95766</v>
      </c>
      <c r="C168" s="14"/>
      <c r="D168" s="15">
        <f t="shared" si="34"/>
        <v>95766</v>
      </c>
      <c r="E168" s="14">
        <f t="shared" si="35"/>
        <v>0</v>
      </c>
      <c r="F168" s="14">
        <f t="shared" si="36"/>
        <v>0</v>
      </c>
      <c r="G168" s="14">
        <f t="shared" si="37"/>
        <v>95766</v>
      </c>
      <c r="H168" s="14">
        <f t="shared" si="38"/>
        <v>0</v>
      </c>
      <c r="I168" s="19"/>
    </row>
    <row r="169" spans="1:9" ht="19.5" customHeight="1">
      <c r="A169" s="18" t="s">
        <v>181</v>
      </c>
      <c r="B169" s="13">
        <v>25000</v>
      </c>
      <c r="C169" s="14"/>
      <c r="D169" s="15">
        <f t="shared" si="34"/>
        <v>25000</v>
      </c>
      <c r="E169" s="14">
        <f t="shared" si="35"/>
        <v>0</v>
      </c>
      <c r="F169" s="14">
        <f t="shared" si="36"/>
        <v>0</v>
      </c>
      <c r="G169" s="14">
        <f t="shared" si="37"/>
        <v>25000</v>
      </c>
      <c r="H169" s="14">
        <f t="shared" si="38"/>
        <v>0</v>
      </c>
      <c r="I169" s="19"/>
    </row>
    <row r="170" spans="1:9" ht="23.25" customHeight="1">
      <c r="A170" s="29" t="s">
        <v>182</v>
      </c>
      <c r="B170" s="30">
        <f>SUM(B167:B169)</f>
        <v>180251</v>
      </c>
      <c r="C170" s="30">
        <f>SUM(C167:C169)</f>
        <v>0</v>
      </c>
      <c r="D170" s="31">
        <f t="shared" si="34"/>
        <v>180251</v>
      </c>
      <c r="E170" s="32">
        <f t="shared" si="35"/>
        <v>0</v>
      </c>
      <c r="F170" s="32">
        <f t="shared" si="36"/>
        <v>0</v>
      </c>
      <c r="G170" s="32">
        <f t="shared" si="37"/>
        <v>180251</v>
      </c>
      <c r="H170" s="32">
        <f t="shared" si="38"/>
        <v>0</v>
      </c>
      <c r="I170" s="33"/>
    </row>
    <row r="171" spans="1:9" ht="28.5" customHeight="1">
      <c r="A171" s="49" t="s">
        <v>183</v>
      </c>
      <c r="B171" s="30">
        <f>+B28+B49+B55+B101+B109+B113+B119+B132+B137+B143+B165+B170</f>
        <v>2436613</v>
      </c>
      <c r="C171" s="30">
        <f>+C28+C49+C55+C101+C109+C113+C119+C132+C137+C143+C165+C170</f>
        <v>12689</v>
      </c>
      <c r="D171" s="31">
        <f t="shared" si="34"/>
        <v>2449302</v>
      </c>
      <c r="E171" s="32">
        <f t="shared" si="35"/>
        <v>12689</v>
      </c>
      <c r="F171" s="32">
        <f t="shared" si="36"/>
        <v>12689</v>
      </c>
      <c r="G171" s="32">
        <f t="shared" si="37"/>
        <v>2449302</v>
      </c>
      <c r="H171" s="32">
        <f t="shared" si="38"/>
        <v>12689</v>
      </c>
      <c r="I171" s="33"/>
    </row>
    <row r="172" spans="1:9" ht="32.25" customHeight="1">
      <c r="A172" s="50" t="s">
        <v>184</v>
      </c>
      <c r="B172" s="13"/>
      <c r="C172" s="14"/>
      <c r="D172" s="15"/>
      <c r="E172" s="14"/>
      <c r="F172" s="14"/>
      <c r="G172" s="14"/>
      <c r="H172" s="41"/>
      <c r="I172" s="28"/>
    </row>
    <row r="173" spans="1:9" ht="25.5" customHeight="1">
      <c r="A173" s="47" t="s">
        <v>185</v>
      </c>
      <c r="B173" s="14">
        <v>0</v>
      </c>
      <c r="C173" s="14">
        <v>470</v>
      </c>
      <c r="D173" s="15">
        <f>+B173+C173</f>
        <v>470</v>
      </c>
      <c r="E173" s="14">
        <f>+D173-B173</f>
        <v>470</v>
      </c>
      <c r="F173" s="27">
        <f aca="true" t="shared" si="39" ref="F173:H174">+C173</f>
        <v>470</v>
      </c>
      <c r="G173" s="14">
        <f t="shared" si="39"/>
        <v>470</v>
      </c>
      <c r="H173" s="41">
        <f t="shared" si="39"/>
        <v>470</v>
      </c>
      <c r="I173" s="28"/>
    </row>
    <row r="174" spans="1:9" ht="25.5" customHeight="1">
      <c r="A174" s="47" t="s">
        <v>186</v>
      </c>
      <c r="B174" s="14">
        <v>0</v>
      </c>
      <c r="C174" s="14">
        <v>500</v>
      </c>
      <c r="D174" s="15">
        <f>+B174+C174</f>
        <v>500</v>
      </c>
      <c r="E174" s="14">
        <f>+D174-B174</f>
        <v>500</v>
      </c>
      <c r="F174" s="27">
        <f t="shared" si="39"/>
        <v>500</v>
      </c>
      <c r="G174" s="14">
        <f t="shared" si="39"/>
        <v>500</v>
      </c>
      <c r="H174" s="41">
        <f t="shared" si="39"/>
        <v>500</v>
      </c>
      <c r="I174" s="28"/>
    </row>
    <row r="175" spans="1:9" ht="25.5" customHeight="1">
      <c r="A175" s="47" t="s">
        <v>187</v>
      </c>
      <c r="B175" s="14">
        <v>0</v>
      </c>
      <c r="C175" s="14" t="s">
        <v>188</v>
      </c>
      <c r="D175" s="15" t="e">
        <f>+B175+C175</f>
        <v>#VALUE!</v>
      </c>
      <c r="E175" s="14" t="e">
        <f>+D175-B175</f>
        <v>#VALUE!</v>
      </c>
      <c r="F175" s="27">
        <v>18600</v>
      </c>
      <c r="G175" s="14">
        <v>0</v>
      </c>
      <c r="H175" s="41">
        <v>0</v>
      </c>
      <c r="I175" s="51" t="s">
        <v>189</v>
      </c>
    </row>
    <row r="176" spans="1:9" ht="25.5" customHeight="1">
      <c r="A176" s="12" t="s">
        <v>190</v>
      </c>
      <c r="B176" s="14">
        <v>0</v>
      </c>
      <c r="C176" s="14"/>
      <c r="D176" s="15">
        <v>1450</v>
      </c>
      <c r="E176" s="14">
        <f>+D176-B176</f>
        <v>1450</v>
      </c>
      <c r="F176" s="14">
        <v>1450</v>
      </c>
      <c r="G176" s="14">
        <f>+D176</f>
        <v>1450</v>
      </c>
      <c r="H176" s="41">
        <f>+E176</f>
        <v>1450</v>
      </c>
      <c r="I176" s="28"/>
    </row>
    <row r="177" spans="1:61" s="17" customFormat="1" ht="18" customHeight="1">
      <c r="A177" s="26" t="s">
        <v>191</v>
      </c>
      <c r="B177" s="14">
        <v>0</v>
      </c>
      <c r="C177" s="52">
        <v>1240</v>
      </c>
      <c r="D177" s="15">
        <f>+B177+C177</f>
        <v>1240</v>
      </c>
      <c r="E177" s="14">
        <f>+D177-B177</f>
        <v>1240</v>
      </c>
      <c r="F177" s="27">
        <f>+C177</f>
        <v>1240</v>
      </c>
      <c r="G177" s="14">
        <f>+D177</f>
        <v>1240</v>
      </c>
      <c r="H177" s="41">
        <f>+E177</f>
        <v>1240</v>
      </c>
      <c r="I177" s="19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</row>
    <row r="178" spans="1:61" s="17" customFormat="1" ht="18" customHeight="1">
      <c r="A178" s="26" t="s">
        <v>192</v>
      </c>
      <c r="B178" s="14">
        <v>0</v>
      </c>
      <c r="C178" s="52"/>
      <c r="D178" s="15"/>
      <c r="E178" s="14"/>
      <c r="F178" s="27">
        <v>13000</v>
      </c>
      <c r="G178" s="14">
        <v>13000</v>
      </c>
      <c r="H178" s="41">
        <v>13000</v>
      </c>
      <c r="I178" s="19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</row>
    <row r="179" spans="1:9" ht="25.5" customHeight="1">
      <c r="A179" s="53" t="s">
        <v>193</v>
      </c>
      <c r="B179" s="54">
        <f>SUM(B173:B176)</f>
        <v>0</v>
      </c>
      <c r="C179" s="54">
        <f>SUM(C173:C176)</f>
        <v>970</v>
      </c>
      <c r="D179" s="54" t="e">
        <f>SUM(D173:D176)</f>
        <v>#VALUE!</v>
      </c>
      <c r="E179" s="54" t="e">
        <f>SUM(E173:E176)</f>
        <v>#VALUE!</v>
      </c>
      <c r="F179" s="54">
        <f>SUM(F173:F178)</f>
        <v>35260</v>
      </c>
      <c r="G179" s="54">
        <f>SUM(G173:G178)</f>
        <v>16660</v>
      </c>
      <c r="H179" s="54">
        <f>SUM(H173:H178)</f>
        <v>16660</v>
      </c>
      <c r="I179" s="55"/>
    </row>
    <row r="180" spans="1:9" ht="25.5" customHeight="1">
      <c r="A180" s="56" t="s">
        <v>194</v>
      </c>
      <c r="B180" s="57">
        <f aca="true" t="shared" si="40" ref="B180:H180">B171+B179</f>
        <v>2436613</v>
      </c>
      <c r="C180" s="57">
        <f t="shared" si="40"/>
        <v>13659</v>
      </c>
      <c r="D180" s="57" t="e">
        <f t="shared" si="40"/>
        <v>#VALUE!</v>
      </c>
      <c r="E180" s="57" t="e">
        <f t="shared" si="40"/>
        <v>#VALUE!</v>
      </c>
      <c r="F180" s="57">
        <f t="shared" si="40"/>
        <v>47949</v>
      </c>
      <c r="G180" s="57">
        <f t="shared" si="40"/>
        <v>2465962</v>
      </c>
      <c r="H180" s="57">
        <f t="shared" si="40"/>
        <v>29349</v>
      </c>
      <c r="I180" s="58"/>
    </row>
  </sheetData>
  <printOptions horizontalCentered="1"/>
  <pageMargins left="0.48" right="0.39" top="0.85" bottom="0.61" header="0.47" footer="0.39"/>
  <pageSetup blackAndWhite="1" horizontalDpi="300" verticalDpi="300" orientation="landscape" paperSize="9" scale="82" r:id="rId1"/>
  <headerFooter alignWithMargins="0">
    <oddHeader>&amp;C&amp;"Arial CE,Félkövér"&amp;12FELHALMOZÁSI KIADÁSOK&amp;"Arial CE,Normál"&amp;10
&amp;R&amp;9
9.sz.melléklet
ezer Ft-ban</oddHeader>
    <oddFooter>&amp;L&amp;8Kaposvár, Nyomt: &amp;D &amp;C&amp;8&amp;Z&amp;F _ &amp;A     &amp;"Arial CE,Félkövér dőlt"Szabó Tiborné&amp;R&amp;8&amp;P/&amp;N</oddFooter>
  </headerFooter>
  <rowBreaks count="6" manualBreakCount="6">
    <brk id="28" max="255" man="1"/>
    <brk id="55" max="255" man="1"/>
    <brk id="83" max="255" man="1"/>
    <brk id="109" max="255" man="1"/>
    <brk id="137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bzs</cp:lastModifiedBy>
  <cp:lastPrinted>2005-06-01T13:58:05Z</cp:lastPrinted>
  <dcterms:created xsi:type="dcterms:W3CDTF">2005-06-01T13:23:01Z</dcterms:created>
  <dcterms:modified xsi:type="dcterms:W3CDTF">2005-06-02T08:35:43Z</dcterms:modified>
  <cp:category/>
  <cp:version/>
  <cp:contentType/>
  <cp:contentStatus/>
</cp:coreProperties>
</file>