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02.28." sheetId="1" r:id="rId1"/>
  </sheets>
  <definedNames>
    <definedName name="_xlnm.Print_Area" localSheetId="0">'02.28.'!$A$1:$E$132</definedName>
  </definedNames>
  <calcPr fullCalcOnLoad="1"/>
</workbook>
</file>

<file path=xl/sharedStrings.xml><?xml version="1.0" encoding="utf-8"?>
<sst xmlns="http://schemas.openxmlformats.org/spreadsheetml/2006/main" count="187" uniqueCount="168">
  <si>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</si>
  <si>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</si>
  <si>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</si>
  <si>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</si>
  <si>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</si>
  <si>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</si>
  <si>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</si>
  <si>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</si>
  <si>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</si>
  <si>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</si>
  <si>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</si>
  <si>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</si>
  <si>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</si>
  <si>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</si>
  <si>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</si>
  <si>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</si>
  <si>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</si>
  <si>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</si>
  <si>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</si>
  <si>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</si>
  <si>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</si>
  <si>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</si>
  <si>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</si>
  <si>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</si>
  <si>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</si>
  <si>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</si>
  <si>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</si>
  <si>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</si>
  <si>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</si>
  <si>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</si>
  <si>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</si>
  <si>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</si>
  <si>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</si>
  <si>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</si>
  <si>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</si>
  <si>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</si>
  <si>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</si>
  <si>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</si>
  <si>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</si>
  <si>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</si>
  <si>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</si>
  <si>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</si>
  <si>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</si>
  <si>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</si>
  <si>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</si>
  <si>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</si>
  <si>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</si>
  <si>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</si>
  <si>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</si>
  <si>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</si>
  <si>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</si>
  <si>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</si>
  <si>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</si>
  <si>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</si>
  <si>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</si>
  <si>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</si>
  <si>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</si>
  <si>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</si>
  <si>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</si>
  <si>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</si>
  <si>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</si>
  <si>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</si>
  <si>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</si>
  <si>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</si>
  <si>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</si>
  <si>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</si>
  <si>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</si>
  <si>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</si>
  <si>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</si>
  <si>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</si>
  <si>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</si>
  <si>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</si>
  <si>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</si>
  <si>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</si>
  <si>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</si>
  <si>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</si>
  <si>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</si>
  <si>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</si>
  <si>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</si>
  <si>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</si>
  <si>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</si>
  <si>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</si>
  <si>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</si>
  <si>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</si>
  <si>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</si>
  <si>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</si>
  <si>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</si>
  <si>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</si>
  <si>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</si>
  <si>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</si>
  <si>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</si>
  <si>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</si>
  <si>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</si>
  <si>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</si>
  <si>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</si>
  <si>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</si>
  <si>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</si>
  <si>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</si>
  <si>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</si>
  <si>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</si>
  <si>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</si>
  <si>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</si>
  <si>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</si>
  <si>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</si>
  <si>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</si>
  <si>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</si>
  <si>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</si>
  <si>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</si>
  <si>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</si>
  <si>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</si>
  <si>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</si>
  <si>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</si>
  <si>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</si>
  <si>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</si>
  <si>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</si>
  <si>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</si>
  <si>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</si>
  <si>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</si>
  <si>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</si>
  <si>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</si>
  <si>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</si>
  <si>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</si>
  <si>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</si>
  <si>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</si>
  <si>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</si>
  <si>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</si>
  <si>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</si>
  <si>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</si>
  <si>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</si>
  <si>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</si>
  <si>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</si>
  <si>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</si>
  <si>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</si>
  <si>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</si>
  <si>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</si>
  <si>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</si>
  <si>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</si>
  <si>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</si>
  <si>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</si>
  <si>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</si>
  <si>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</si>
  <si>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</si>
  <si>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</si>
  <si>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</si>
  <si>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</si>
  <si>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</si>
  <si>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</si>
  <si>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</si>
  <si>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</si>
  <si>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</si>
  <si>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</si>
  <si>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</si>
  <si>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</si>
  <si>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</si>
  <si>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</si>
  <si>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</si>
  <si>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</si>
  <si>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</si>
  <si>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</si>
  <si>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</si>
  <si>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</si>
  <si>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</si>
  <si>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</si>
  <si>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</si>
  <si>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</si>
  <si>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 xml:space="preserve">          folyószámla hitel</t>
  </si>
  <si>
    <t>2,9,2</t>
  </si>
  <si>
    <t>Kiegészítő támogatás helyi önkormányzatok bérkiadásaihoz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</si>
</sst>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4" fillId="3" borderId="6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4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2" borderId="6" xfId="0" applyFont="1" applyFill="1" applyBorder="1" applyAlignment="1">
      <alignment/>
    </xf>
    <xf numFmtId="0" fontId="14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Continuous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/>
      <protection locked="0"/>
    </xf>
    <xf numFmtId="0" fontId="12" fillId="5" borderId="0" xfId="0" applyFont="1" applyFill="1" applyAlignment="1" applyProtection="1">
      <alignment horizontal="center"/>
      <protection locked="0"/>
    </xf>
    <xf numFmtId="14" fontId="12" fillId="2" borderId="5" xfId="0" applyNumberFormat="1" applyFont="1" applyFill="1" applyBorder="1" applyAlignment="1">
      <alignment horizontal="centerContinuous"/>
    </xf>
    <xf numFmtId="0" fontId="12" fillId="0" borderId="3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5" borderId="3" xfId="0" applyFont="1" applyFill="1" applyBorder="1" applyAlignment="1" applyProtection="1">
      <alignment/>
      <protection locked="0"/>
    </xf>
    <xf numFmtId="164" fontId="14" fillId="0" borderId="4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4" fillId="3" borderId="6" xfId="0" applyNumberFormat="1" applyFont="1" applyFill="1" applyBorder="1" applyAlignment="1">
      <alignment/>
    </xf>
    <xf numFmtId="164" fontId="14" fillId="0" borderId="5" xfId="0" applyNumberFormat="1" applyFont="1" applyBorder="1" applyAlignment="1">
      <alignment/>
    </xf>
    <xf numFmtId="164" fontId="14" fillId="2" borderId="6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14" fillId="0" borderId="0" xfId="0" applyNumberFormat="1" applyFont="1" applyAlignment="1">
      <alignment/>
    </xf>
    <xf numFmtId="164" fontId="14" fillId="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0" fontId="14" fillId="3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3" borderId="6" xfId="0" applyFont="1" applyFill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12" fillId="0" borderId="2" xfId="0" applyFont="1" applyBorder="1" applyAlignment="1" applyProtection="1">
      <alignment horizontal="centerContinuous"/>
      <protection locked="0"/>
    </xf>
    <xf numFmtId="0" fontId="12" fillId="0" borderId="6" xfId="0" applyFont="1" applyBorder="1" applyAlignment="1">
      <alignment/>
    </xf>
    <xf numFmtId="0" fontId="11" fillId="4" borderId="12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13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164" fontId="14" fillId="0" borderId="3" xfId="0" applyNumberFormat="1" applyFont="1" applyBorder="1" applyAlignment="1">
      <alignment/>
    </xf>
    <xf numFmtId="0" fontId="12" fillId="5" borderId="3" xfId="0" applyFont="1" applyFill="1" applyBorder="1" applyAlignment="1" applyProtection="1">
      <alignment horizontal="center"/>
      <protection locked="0"/>
    </xf>
    <xf numFmtId="164" fontId="14" fillId="5" borderId="3" xfId="0" applyNumberFormat="1" applyFont="1" applyFill="1" applyBorder="1" applyAlignment="1">
      <alignment/>
    </xf>
    <xf numFmtId="0" fontId="10" fillId="4" borderId="2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/>
    </xf>
    <xf numFmtId="0" fontId="9" fillId="3" borderId="2" xfId="0" applyFont="1" applyFill="1" applyBorder="1" applyAlignment="1" applyProtection="1">
      <alignment/>
      <protection locked="0"/>
    </xf>
    <xf numFmtId="0" fontId="9" fillId="3" borderId="12" xfId="0" applyFont="1" applyFill="1" applyBorder="1" applyAlignment="1" applyProtection="1">
      <alignment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0" sqref="B50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0.140625" style="0" customWidth="1"/>
    <col min="5" max="5" width="9.7109375" style="0" customWidth="1"/>
  </cols>
  <sheetData>
    <row r="1" spans="1:5" ht="12.75">
      <c r="A1" s="34" t="s">
        <v>73</v>
      </c>
      <c r="B1" s="15" t="s">
        <v>72</v>
      </c>
      <c r="C1" s="38" t="s">
        <v>146</v>
      </c>
      <c r="D1" s="38" t="s">
        <v>143</v>
      </c>
      <c r="E1" s="34" t="s">
        <v>144</v>
      </c>
    </row>
    <row r="2" spans="1:5" ht="12.75">
      <c r="A2" s="35" t="s">
        <v>74</v>
      </c>
      <c r="B2" s="9" t="s">
        <v>75</v>
      </c>
      <c r="C2" s="39" t="s">
        <v>76</v>
      </c>
      <c r="D2" s="70">
        <v>38411</v>
      </c>
      <c r="E2" s="35" t="s">
        <v>145</v>
      </c>
    </row>
    <row r="3" spans="1:5" ht="13.5">
      <c r="A3" s="106"/>
      <c r="B3" s="107" t="s">
        <v>71</v>
      </c>
      <c r="C3" s="108"/>
      <c r="D3" s="109"/>
      <c r="E3" s="110"/>
    </row>
    <row r="4" spans="1:5" ht="12.75">
      <c r="A4" s="97">
        <v>1</v>
      </c>
      <c r="B4" s="98" t="s">
        <v>26</v>
      </c>
      <c r="C4" s="90">
        <f>SUM(C5:C8)</f>
        <v>1689930</v>
      </c>
      <c r="D4" s="90">
        <f>SUM(D5:D8)</f>
        <v>219526</v>
      </c>
      <c r="E4" s="79">
        <f aca="true" t="shared" si="0" ref="E4:E38">(D4/C4*100)</f>
        <v>12.990242199381038</v>
      </c>
    </row>
    <row r="5" spans="1:5" ht="12.75">
      <c r="A5" s="48">
        <v>1.1</v>
      </c>
      <c r="B5" s="49" t="s">
        <v>153</v>
      </c>
      <c r="C5" s="29">
        <v>1084922</v>
      </c>
      <c r="D5" s="64">
        <v>171782</v>
      </c>
      <c r="E5" s="75">
        <f t="shared" si="0"/>
        <v>15.833580662941667</v>
      </c>
    </row>
    <row r="6" spans="1:5" ht="12.75">
      <c r="A6" s="50">
        <v>1.2</v>
      </c>
      <c r="B6" s="47" t="s">
        <v>152</v>
      </c>
      <c r="C6" s="29">
        <v>176816</v>
      </c>
      <c r="D6" s="64">
        <v>30736</v>
      </c>
      <c r="E6" s="76">
        <f t="shared" si="0"/>
        <v>17.38304225861913</v>
      </c>
    </row>
    <row r="7" spans="1:5" ht="12.75">
      <c r="A7" s="50">
        <v>1.3</v>
      </c>
      <c r="B7" s="47" t="s">
        <v>22</v>
      </c>
      <c r="C7" s="29">
        <v>22093</v>
      </c>
      <c r="D7" s="64">
        <v>14395</v>
      </c>
      <c r="E7" s="76">
        <f t="shared" si="0"/>
        <v>65.15638437514146</v>
      </c>
    </row>
    <row r="8" spans="1:5" ht="12.75">
      <c r="A8" s="52">
        <v>1.4</v>
      </c>
      <c r="B8" s="53" t="s">
        <v>49</v>
      </c>
      <c r="C8" s="30">
        <v>406099</v>
      </c>
      <c r="D8" s="65">
        <v>2613</v>
      </c>
      <c r="E8" s="76">
        <f t="shared" si="0"/>
        <v>0.6434391613867554</v>
      </c>
    </row>
    <row r="9" spans="1:5" ht="12.75">
      <c r="A9" s="99">
        <v>2.1</v>
      </c>
      <c r="B9" s="101" t="s">
        <v>77</v>
      </c>
      <c r="C9" s="100">
        <v>293000</v>
      </c>
      <c r="D9" s="71">
        <v>41572</v>
      </c>
      <c r="E9" s="92">
        <f t="shared" si="0"/>
        <v>14.18839590443686</v>
      </c>
    </row>
    <row r="10" spans="1:5" ht="12.75">
      <c r="A10" s="102">
        <v>2.2</v>
      </c>
      <c r="B10" s="103" t="s">
        <v>16</v>
      </c>
      <c r="C10" s="32">
        <f>SUM(C11:C16)</f>
        <v>2573100</v>
      </c>
      <c r="D10" s="40">
        <f>SUM(D11:D16)</f>
        <v>42740</v>
      </c>
      <c r="E10" s="76">
        <f t="shared" si="0"/>
        <v>1.6610314406746725</v>
      </c>
    </row>
    <row r="11" spans="1:5" ht="12.75">
      <c r="A11" s="48" t="s">
        <v>80</v>
      </c>
      <c r="B11" s="49" t="s">
        <v>50</v>
      </c>
      <c r="C11" s="28">
        <v>208000</v>
      </c>
      <c r="D11" s="54">
        <v>2485</v>
      </c>
      <c r="E11" s="75">
        <f t="shared" si="0"/>
        <v>1.1947115384615383</v>
      </c>
    </row>
    <row r="12" spans="1:5" ht="12.75">
      <c r="A12" s="50" t="s">
        <v>81</v>
      </c>
      <c r="B12" s="47" t="s">
        <v>51</v>
      </c>
      <c r="C12" s="29">
        <v>270000</v>
      </c>
      <c r="D12" s="55">
        <v>7019</v>
      </c>
      <c r="E12" s="76">
        <f t="shared" si="0"/>
        <v>2.5996296296296295</v>
      </c>
    </row>
    <row r="13" spans="1:5" ht="12.75">
      <c r="A13" s="50" t="s">
        <v>82</v>
      </c>
      <c r="B13" s="47" t="s">
        <v>52</v>
      </c>
      <c r="C13" s="29">
        <v>140000</v>
      </c>
      <c r="D13" s="55">
        <v>4405</v>
      </c>
      <c r="E13" s="76">
        <f t="shared" si="0"/>
        <v>3.1464285714285714</v>
      </c>
    </row>
    <row r="14" spans="1:5" ht="12.75">
      <c r="A14" s="50" t="s">
        <v>83</v>
      </c>
      <c r="B14" s="47" t="s">
        <v>53</v>
      </c>
      <c r="C14" s="29">
        <v>1915000</v>
      </c>
      <c r="D14" s="55">
        <v>25216</v>
      </c>
      <c r="E14" s="76">
        <f t="shared" si="0"/>
        <v>1.316762402088773</v>
      </c>
    </row>
    <row r="15" spans="1:5" ht="12.75">
      <c r="A15" s="50" t="s">
        <v>84</v>
      </c>
      <c r="B15" s="47" t="s">
        <v>54</v>
      </c>
      <c r="C15" s="29">
        <v>2100</v>
      </c>
      <c r="D15" s="55">
        <v>418</v>
      </c>
      <c r="E15" s="76">
        <f t="shared" si="0"/>
        <v>19.904761904761905</v>
      </c>
    </row>
    <row r="16" spans="1:5" ht="12.75">
      <c r="A16" s="52" t="s">
        <v>85</v>
      </c>
      <c r="B16" s="53" t="s">
        <v>55</v>
      </c>
      <c r="C16" s="29">
        <v>38000</v>
      </c>
      <c r="D16" s="55">
        <v>3197</v>
      </c>
      <c r="E16" s="76">
        <f t="shared" si="0"/>
        <v>8.413157894736841</v>
      </c>
    </row>
    <row r="17" spans="1:5" ht="12.75">
      <c r="A17" s="56">
        <v>2.3</v>
      </c>
      <c r="B17" s="57" t="s">
        <v>86</v>
      </c>
      <c r="C17" s="91">
        <f>SUM(C18:C21)</f>
        <v>2065403</v>
      </c>
      <c r="D17" s="91">
        <f>SUM(D18:D21)</f>
        <v>424824</v>
      </c>
      <c r="E17" s="92">
        <f t="shared" si="0"/>
        <v>20.56857668939185</v>
      </c>
    </row>
    <row r="18" spans="1:5" ht="12.75">
      <c r="A18" s="48" t="s">
        <v>87</v>
      </c>
      <c r="B18" s="49" t="s">
        <v>147</v>
      </c>
      <c r="C18" s="29">
        <v>854448</v>
      </c>
      <c r="D18" s="51">
        <v>207189</v>
      </c>
      <c r="E18" s="75">
        <f t="shared" si="0"/>
        <v>24.24828661311162</v>
      </c>
    </row>
    <row r="19" spans="1:5" ht="12.75">
      <c r="A19" s="50" t="s">
        <v>88</v>
      </c>
      <c r="B19" s="47" t="s">
        <v>154</v>
      </c>
      <c r="C19" s="29">
        <v>880355</v>
      </c>
      <c r="D19" s="51">
        <v>213474</v>
      </c>
      <c r="E19" s="76">
        <f t="shared" si="0"/>
        <v>24.248626974345576</v>
      </c>
    </row>
    <row r="20" spans="1:5" ht="12.75">
      <c r="A20" s="50" t="s">
        <v>89</v>
      </c>
      <c r="B20" s="47" t="s">
        <v>148</v>
      </c>
      <c r="C20" s="29">
        <v>330000</v>
      </c>
      <c r="D20" s="51">
        <v>4140</v>
      </c>
      <c r="E20" s="76">
        <f t="shared" si="0"/>
        <v>1.2545454545454546</v>
      </c>
    </row>
    <row r="21" spans="1:5" ht="12.75">
      <c r="A21" s="58" t="s">
        <v>90</v>
      </c>
      <c r="B21" s="47" t="s">
        <v>56</v>
      </c>
      <c r="C21" s="29">
        <v>600</v>
      </c>
      <c r="D21" s="59">
        <v>21</v>
      </c>
      <c r="E21" s="76">
        <f t="shared" si="0"/>
        <v>3.5000000000000004</v>
      </c>
    </row>
    <row r="22" spans="1:5" ht="12.75">
      <c r="A22" s="58">
        <v>2.4</v>
      </c>
      <c r="B22" s="47" t="s">
        <v>157</v>
      </c>
      <c r="C22" s="29">
        <v>1000</v>
      </c>
      <c r="D22" s="59">
        <v>172</v>
      </c>
      <c r="E22" s="76">
        <f t="shared" si="0"/>
        <v>17.2</v>
      </c>
    </row>
    <row r="23" spans="1:5" ht="12.75">
      <c r="A23" s="50">
        <v>2.5</v>
      </c>
      <c r="B23" s="47" t="s">
        <v>27</v>
      </c>
      <c r="C23" s="29">
        <v>303892</v>
      </c>
      <c r="D23" s="36">
        <v>24938</v>
      </c>
      <c r="E23" s="76">
        <f t="shared" si="0"/>
        <v>8.206204835928553</v>
      </c>
    </row>
    <row r="24" spans="1:5" ht="12.75">
      <c r="A24" s="58">
        <v>2.6</v>
      </c>
      <c r="B24" s="47" t="s">
        <v>91</v>
      </c>
      <c r="C24" s="29">
        <v>335000</v>
      </c>
      <c r="D24" s="51">
        <v>55263</v>
      </c>
      <c r="E24" s="76">
        <f t="shared" si="0"/>
        <v>16.49641791044776</v>
      </c>
    </row>
    <row r="25" spans="1:5" ht="12.75">
      <c r="A25" s="50">
        <v>2.7</v>
      </c>
      <c r="B25" s="47" t="s">
        <v>92</v>
      </c>
      <c r="C25" s="29">
        <v>30000</v>
      </c>
      <c r="D25" s="51">
        <v>3072</v>
      </c>
      <c r="E25" s="76">
        <f t="shared" si="0"/>
        <v>10.24</v>
      </c>
    </row>
    <row r="26" spans="1:5" ht="12.75">
      <c r="A26" s="58">
        <v>2.8</v>
      </c>
      <c r="B26" s="47" t="s">
        <v>93</v>
      </c>
      <c r="C26" s="31">
        <f>(C27+C28)</f>
        <v>6103985</v>
      </c>
      <c r="D26" s="31">
        <f>(D27+D28)</f>
        <v>1597109</v>
      </c>
      <c r="E26" s="76">
        <f t="shared" si="0"/>
        <v>26.165021703034984</v>
      </c>
    </row>
    <row r="27" spans="1:5" ht="12.75">
      <c r="A27" s="50" t="s">
        <v>97</v>
      </c>
      <c r="B27" s="47" t="s">
        <v>25</v>
      </c>
      <c r="C27" s="29">
        <v>5209218</v>
      </c>
      <c r="D27" s="51">
        <v>1362993</v>
      </c>
      <c r="E27" s="76">
        <f t="shared" si="0"/>
        <v>26.165021314139665</v>
      </c>
    </row>
    <row r="28" spans="1:5" ht="12.75">
      <c r="A28" s="50" t="s">
        <v>13</v>
      </c>
      <c r="B28" s="47" t="s">
        <v>96</v>
      </c>
      <c r="C28" s="29">
        <v>894767</v>
      </c>
      <c r="D28" s="51">
        <v>234116</v>
      </c>
      <c r="E28" s="76">
        <f t="shared" si="0"/>
        <v>26.165023967133344</v>
      </c>
    </row>
    <row r="29" spans="1:5" ht="12.75">
      <c r="A29" s="50">
        <v>2.9</v>
      </c>
      <c r="B29" s="47" t="s">
        <v>28</v>
      </c>
      <c r="C29" s="31">
        <f>SUM(C30:C31)</f>
        <v>975284</v>
      </c>
      <c r="D29" s="31">
        <f>SUM(D30:D31)</f>
        <v>233380</v>
      </c>
      <c r="E29" s="76">
        <f t="shared" si="0"/>
        <v>23.929440040029366</v>
      </c>
    </row>
    <row r="30" spans="1:5" ht="12.75">
      <c r="A30" s="50" t="s">
        <v>99</v>
      </c>
      <c r="B30" s="47" t="s">
        <v>25</v>
      </c>
      <c r="C30" s="29">
        <v>674821</v>
      </c>
      <c r="D30" s="51">
        <v>161481</v>
      </c>
      <c r="E30" s="76">
        <f t="shared" si="0"/>
        <v>23.929456848556878</v>
      </c>
    </row>
    <row r="31" spans="1:5" ht="12.75">
      <c r="A31" s="50" t="s">
        <v>166</v>
      </c>
      <c r="B31" s="47" t="s">
        <v>96</v>
      </c>
      <c r="C31" s="29">
        <v>300463</v>
      </c>
      <c r="D31" s="51">
        <v>71899</v>
      </c>
      <c r="E31" s="76">
        <f t="shared" si="0"/>
        <v>23.92940228913377</v>
      </c>
    </row>
    <row r="32" spans="1:5" ht="12.75">
      <c r="A32" s="120" t="s">
        <v>163</v>
      </c>
      <c r="B32" s="47" t="s">
        <v>98</v>
      </c>
      <c r="C32" s="31">
        <f>SUM(C33:C34)</f>
        <v>327072</v>
      </c>
      <c r="D32" s="31">
        <f>SUM(D33:D34)</f>
        <v>59148</v>
      </c>
      <c r="E32" s="76">
        <f t="shared" si="0"/>
        <v>18.084091576166717</v>
      </c>
    </row>
    <row r="33" spans="1:5" ht="12.75">
      <c r="A33" s="50" t="s">
        <v>155</v>
      </c>
      <c r="B33" s="47" t="s">
        <v>158</v>
      </c>
      <c r="C33" s="29">
        <v>223200</v>
      </c>
      <c r="D33" s="51">
        <v>59148</v>
      </c>
      <c r="E33" s="76">
        <f t="shared" si="0"/>
        <v>26.5</v>
      </c>
    </row>
    <row r="34" spans="1:5" ht="12.75">
      <c r="A34" s="50" t="s">
        <v>156</v>
      </c>
      <c r="B34" s="47" t="s">
        <v>57</v>
      </c>
      <c r="C34" s="29">
        <v>103872</v>
      </c>
      <c r="D34" s="51">
        <v>0</v>
      </c>
      <c r="E34" s="76">
        <f t="shared" si="0"/>
        <v>0</v>
      </c>
    </row>
    <row r="35" spans="1:5" ht="12.75">
      <c r="A35" s="50">
        <v>2.11</v>
      </c>
      <c r="B35" s="47" t="s">
        <v>29</v>
      </c>
      <c r="C35" s="29">
        <v>38543</v>
      </c>
      <c r="D35" s="41">
        <v>714</v>
      </c>
      <c r="E35" s="76">
        <f t="shared" si="0"/>
        <v>1.8524764548685884</v>
      </c>
    </row>
    <row r="36" spans="1:5" ht="12.75">
      <c r="A36" s="50">
        <v>2.12</v>
      </c>
      <c r="B36" s="47" t="s">
        <v>167</v>
      </c>
      <c r="C36" s="29">
        <v>75479</v>
      </c>
      <c r="D36" s="41">
        <v>12580</v>
      </c>
      <c r="E36" s="76">
        <f t="shared" si="0"/>
        <v>16.66688747863644</v>
      </c>
    </row>
    <row r="37" spans="1:5" ht="12.75">
      <c r="A37" s="50">
        <v>2.13</v>
      </c>
      <c r="B37" s="47" t="s">
        <v>100</v>
      </c>
      <c r="C37" s="29">
        <v>8474</v>
      </c>
      <c r="D37" s="51">
        <v>742</v>
      </c>
      <c r="E37" s="76">
        <f t="shared" si="0"/>
        <v>8.756195421288647</v>
      </c>
    </row>
    <row r="38" spans="1:5" ht="12.75">
      <c r="A38" s="50">
        <v>2.14</v>
      </c>
      <c r="B38" s="47" t="s">
        <v>30</v>
      </c>
      <c r="C38" s="29">
        <v>196654</v>
      </c>
      <c r="D38" s="29">
        <v>4919</v>
      </c>
      <c r="E38" s="76">
        <f t="shared" si="0"/>
        <v>2.501347544418115</v>
      </c>
    </row>
    <row r="39" spans="1:5" ht="12.75">
      <c r="A39" s="50">
        <v>2.15</v>
      </c>
      <c r="B39" s="47" t="s">
        <v>101</v>
      </c>
      <c r="C39" s="29">
        <v>0</v>
      </c>
      <c r="D39" s="51">
        <v>0</v>
      </c>
      <c r="E39" s="121">
        <v>0</v>
      </c>
    </row>
    <row r="40" spans="1:5" ht="12.75">
      <c r="A40" s="50">
        <v>2.16</v>
      </c>
      <c r="B40" s="47" t="s">
        <v>24</v>
      </c>
      <c r="C40" s="29">
        <v>0</v>
      </c>
      <c r="D40" s="60">
        <v>0</v>
      </c>
      <c r="E40" s="121">
        <v>0</v>
      </c>
    </row>
    <row r="41" spans="1:5" ht="12.75">
      <c r="A41" s="50">
        <v>2.17</v>
      </c>
      <c r="B41" s="53" t="s">
        <v>102</v>
      </c>
      <c r="C41" s="29">
        <v>18900</v>
      </c>
      <c r="D41" s="30">
        <v>1217</v>
      </c>
      <c r="E41" s="76">
        <f>(D41/C41*100)</f>
        <v>6.439153439153439</v>
      </c>
    </row>
    <row r="42" spans="1:5" ht="12.75">
      <c r="A42" s="45" t="s">
        <v>103</v>
      </c>
      <c r="B42" s="16" t="s">
        <v>104</v>
      </c>
      <c r="C42" s="13">
        <f>(C9+C10+C17+C22+C23+C24+C25+C26+C29+C32+C35+C36+C37+C38+C39+C40+C41)</f>
        <v>13345786</v>
      </c>
      <c r="D42" s="13">
        <f>(D9+D10+D17+D22+D23+D24+D25+D26+D29+D32+D35+D36+D37+D38+D39+D40+D41)</f>
        <v>2502390</v>
      </c>
      <c r="E42" s="79">
        <f>(D42/C42*100)</f>
        <v>18.750413051730337</v>
      </c>
    </row>
    <row r="43" spans="1:5" ht="12.75">
      <c r="A43" s="17" t="s">
        <v>105</v>
      </c>
      <c r="B43" s="18" t="s">
        <v>106</v>
      </c>
      <c r="C43" s="14">
        <f>(C4+C42)</f>
        <v>15035716</v>
      </c>
      <c r="D43" s="14">
        <f>(D4+D42)</f>
        <v>2721916</v>
      </c>
      <c r="E43" s="81">
        <f>(D43/C43*100)</f>
        <v>18.10300221153419</v>
      </c>
    </row>
    <row r="44" spans="1:5" ht="13.5">
      <c r="A44" s="123" t="s">
        <v>107</v>
      </c>
      <c r="B44" s="123"/>
      <c r="C44" s="123"/>
      <c r="D44" s="123"/>
      <c r="E44" s="78"/>
    </row>
    <row r="45" spans="1:5" ht="12.75">
      <c r="A45" s="20" t="s">
        <v>108</v>
      </c>
      <c r="B45" s="104" t="s">
        <v>31</v>
      </c>
      <c r="C45" s="13">
        <f>SUM(C46:C52)</f>
        <v>156770</v>
      </c>
      <c r="D45" s="13">
        <f>SUM(D46:D52)</f>
        <v>18042</v>
      </c>
      <c r="E45" s="79">
        <f aca="true" t="shared" si="1" ref="E45:E52">(D45/C45*100)</f>
        <v>11.508579447598393</v>
      </c>
    </row>
    <row r="46" spans="1:5" ht="12.75">
      <c r="A46" s="61">
        <v>1.1</v>
      </c>
      <c r="B46" s="47" t="s">
        <v>58</v>
      </c>
      <c r="C46" s="28">
        <v>0</v>
      </c>
      <c r="D46" s="51">
        <v>0</v>
      </c>
      <c r="E46" s="121">
        <v>0</v>
      </c>
    </row>
    <row r="47" spans="1:5" ht="12.75">
      <c r="A47" s="61">
        <v>1.2</v>
      </c>
      <c r="B47" s="47" t="s">
        <v>59</v>
      </c>
      <c r="C47" s="29">
        <v>0</v>
      </c>
      <c r="D47" s="51">
        <v>0</v>
      </c>
      <c r="E47" s="121">
        <v>0</v>
      </c>
    </row>
    <row r="48" spans="1:5" ht="12.75">
      <c r="A48" s="61">
        <v>1.3</v>
      </c>
      <c r="B48" s="47" t="s">
        <v>60</v>
      </c>
      <c r="C48" s="29">
        <v>600</v>
      </c>
      <c r="D48" s="51">
        <v>0</v>
      </c>
      <c r="E48" s="76">
        <f t="shared" si="1"/>
        <v>0</v>
      </c>
    </row>
    <row r="49" spans="1:5" ht="12.75">
      <c r="A49" s="61">
        <v>1.4</v>
      </c>
      <c r="B49" s="47" t="s">
        <v>159</v>
      </c>
      <c r="C49" s="29">
        <v>0</v>
      </c>
      <c r="D49" s="51">
        <v>0</v>
      </c>
      <c r="E49" s="121">
        <v>0</v>
      </c>
    </row>
    <row r="50" spans="1:5" ht="12.75">
      <c r="A50" s="61">
        <v>1.5</v>
      </c>
      <c r="B50" s="47" t="s">
        <v>23</v>
      </c>
      <c r="C50" s="29">
        <v>44880</v>
      </c>
      <c r="D50" s="51">
        <v>17103</v>
      </c>
      <c r="E50" s="76">
        <f t="shared" si="1"/>
        <v>38.10828877005348</v>
      </c>
    </row>
    <row r="51" spans="1:5" ht="12.75">
      <c r="A51" s="61">
        <v>1.6</v>
      </c>
      <c r="B51" s="47" t="s">
        <v>164</v>
      </c>
      <c r="C51" s="29">
        <v>0</v>
      </c>
      <c r="D51" s="51">
        <v>0</v>
      </c>
      <c r="E51" s="121">
        <v>0</v>
      </c>
    </row>
    <row r="52" spans="1:5" ht="12.75">
      <c r="A52" s="61">
        <v>1.7</v>
      </c>
      <c r="B52" s="93" t="s">
        <v>61</v>
      </c>
      <c r="C52" s="29">
        <v>111290</v>
      </c>
      <c r="D52" s="51">
        <v>939</v>
      </c>
      <c r="E52" s="76">
        <f t="shared" si="1"/>
        <v>0.8437415760625393</v>
      </c>
    </row>
    <row r="53" spans="1:5" ht="12.75">
      <c r="A53" s="4"/>
      <c r="B53" s="5"/>
      <c r="C53" s="71"/>
      <c r="D53" s="71"/>
      <c r="E53" s="77"/>
    </row>
    <row r="54" spans="1:5" ht="12.75">
      <c r="A54" s="61" t="s">
        <v>103</v>
      </c>
      <c r="B54" s="94" t="s">
        <v>32</v>
      </c>
      <c r="C54" s="29">
        <v>18150</v>
      </c>
      <c r="D54" s="29">
        <v>596</v>
      </c>
      <c r="E54" s="76">
        <f aca="true" t="shared" si="2" ref="E54:E63">(D54/C54*100)</f>
        <v>3.2837465564738295</v>
      </c>
    </row>
    <row r="55" spans="1:5" ht="12.75">
      <c r="A55" s="61" t="s">
        <v>109</v>
      </c>
      <c r="B55" s="47" t="s">
        <v>110</v>
      </c>
      <c r="C55" s="29">
        <v>2702</v>
      </c>
      <c r="D55" s="51">
        <v>38</v>
      </c>
      <c r="E55" s="76">
        <f t="shared" si="2"/>
        <v>1.4063656550703183</v>
      </c>
    </row>
    <row r="56" spans="1:5" ht="12.75">
      <c r="A56" s="61" t="s">
        <v>111</v>
      </c>
      <c r="B56" s="47" t="s">
        <v>112</v>
      </c>
      <c r="C56" s="29">
        <v>179622</v>
      </c>
      <c r="D56" s="51">
        <v>34695</v>
      </c>
      <c r="E56" s="76">
        <f t="shared" si="2"/>
        <v>19.315562681631427</v>
      </c>
    </row>
    <row r="57" spans="1:5" ht="12.75">
      <c r="A57" s="61" t="s">
        <v>113</v>
      </c>
      <c r="B57" s="47" t="s">
        <v>114</v>
      </c>
      <c r="C57" s="29">
        <v>62000</v>
      </c>
      <c r="D57" s="51">
        <v>5766</v>
      </c>
      <c r="E57" s="76">
        <f t="shared" si="2"/>
        <v>9.3</v>
      </c>
    </row>
    <row r="58" spans="1:5" ht="12.75">
      <c r="A58" s="61" t="s">
        <v>115</v>
      </c>
      <c r="B58" s="47" t="s">
        <v>42</v>
      </c>
      <c r="C58" s="29">
        <v>737779</v>
      </c>
      <c r="D58" s="41">
        <v>5339</v>
      </c>
      <c r="E58" s="76">
        <f t="shared" si="2"/>
        <v>0.7236584397224642</v>
      </c>
    </row>
    <row r="59" spans="1:5" ht="12.75">
      <c r="A59" s="61" t="s">
        <v>116</v>
      </c>
      <c r="B59" s="47" t="s">
        <v>160</v>
      </c>
      <c r="C59" s="29">
        <v>0</v>
      </c>
      <c r="D59" s="51">
        <v>0</v>
      </c>
      <c r="E59" s="121">
        <v>0</v>
      </c>
    </row>
    <row r="60" spans="1:5" ht="12.75">
      <c r="A60" s="61" t="s">
        <v>117</v>
      </c>
      <c r="B60" s="47" t="s">
        <v>118</v>
      </c>
      <c r="C60" s="29">
        <v>0</v>
      </c>
      <c r="D60" s="51">
        <v>356</v>
      </c>
      <c r="E60" s="121">
        <v>0</v>
      </c>
    </row>
    <row r="61" spans="1:5" ht="12.75">
      <c r="A61" s="61" t="s">
        <v>119</v>
      </c>
      <c r="B61" s="47" t="s">
        <v>120</v>
      </c>
      <c r="C61" s="29">
        <v>1383590</v>
      </c>
      <c r="D61" s="51">
        <v>36963</v>
      </c>
      <c r="E61" s="76">
        <f t="shared" si="2"/>
        <v>2.671528415209708</v>
      </c>
    </row>
    <row r="62" spans="1:5" ht="12.75">
      <c r="A62" s="61" t="s">
        <v>121</v>
      </c>
      <c r="B62" s="47" t="s">
        <v>33</v>
      </c>
      <c r="C62" s="29">
        <v>196651</v>
      </c>
      <c r="D62" s="41">
        <v>15416</v>
      </c>
      <c r="E62" s="76">
        <f t="shared" si="2"/>
        <v>7.839268551901592</v>
      </c>
    </row>
    <row r="63" spans="1:5" ht="12.75">
      <c r="A63" s="61" t="s">
        <v>122</v>
      </c>
      <c r="B63" s="47" t="s">
        <v>34</v>
      </c>
      <c r="C63" s="29">
        <v>46661</v>
      </c>
      <c r="D63" s="41">
        <v>14246</v>
      </c>
      <c r="E63" s="76">
        <f t="shared" si="2"/>
        <v>30.530850174664064</v>
      </c>
    </row>
    <row r="64" spans="1:5" ht="12.75">
      <c r="A64" s="61" t="s">
        <v>123</v>
      </c>
      <c r="B64" s="47" t="s">
        <v>124</v>
      </c>
      <c r="C64" s="29">
        <v>0</v>
      </c>
      <c r="D64" s="51">
        <v>0</v>
      </c>
      <c r="E64" s="121">
        <v>0</v>
      </c>
    </row>
    <row r="65" spans="1:5" ht="12.75">
      <c r="A65" s="61" t="s">
        <v>125</v>
      </c>
      <c r="B65" s="53" t="s">
        <v>126</v>
      </c>
      <c r="C65" s="30">
        <v>0</v>
      </c>
      <c r="D65" s="30">
        <v>0</v>
      </c>
      <c r="E65" s="121">
        <v>0</v>
      </c>
    </row>
    <row r="66" spans="1:5" ht="12.75">
      <c r="A66" s="20" t="s">
        <v>103</v>
      </c>
      <c r="B66" s="13" t="s">
        <v>127</v>
      </c>
      <c r="C66" s="37">
        <f>(C54+C55+C56+C57+C58+C59+C60+C61+C62+C63+C64+C65)</f>
        <v>2627155</v>
      </c>
      <c r="D66" s="37">
        <f>(D54+D55+D56+D57+D58+D59+D60+D61+D62+D63+D64+D65)</f>
        <v>113415</v>
      </c>
      <c r="E66" s="79">
        <f aca="true" t="shared" si="3" ref="E66:E72">(D66/C66*100)</f>
        <v>4.317027354685963</v>
      </c>
    </row>
    <row r="67" spans="1:5" ht="12.75">
      <c r="A67" s="21" t="s">
        <v>128</v>
      </c>
      <c r="B67" s="14" t="s">
        <v>129</v>
      </c>
      <c r="C67" s="42">
        <f>(C45+C66)</f>
        <v>2783925</v>
      </c>
      <c r="D67" s="42">
        <f>(D45+D66)</f>
        <v>131457</v>
      </c>
      <c r="E67" s="81">
        <f t="shared" si="3"/>
        <v>4.722002209111237</v>
      </c>
    </row>
    <row r="68" spans="1:5" ht="12.75">
      <c r="A68" s="111"/>
      <c r="B68" s="112" t="s">
        <v>130</v>
      </c>
      <c r="C68" s="43">
        <f>(C43+C67)</f>
        <v>17819641</v>
      </c>
      <c r="D68" s="43">
        <f>(D43+D67)</f>
        <v>2853373</v>
      </c>
      <c r="E68" s="113">
        <f t="shared" si="3"/>
        <v>16.012516750477744</v>
      </c>
    </row>
    <row r="69" spans="1:5" ht="12.75">
      <c r="A69" s="63" t="s">
        <v>131</v>
      </c>
      <c r="B69" s="49" t="s">
        <v>132</v>
      </c>
      <c r="C69" s="31">
        <f>(C127-C68)</f>
        <v>1447706</v>
      </c>
      <c r="D69" s="31">
        <f>SUM(D70:D71)</f>
        <v>46583</v>
      </c>
      <c r="E69" s="75">
        <f t="shared" si="3"/>
        <v>3.2177113308917695</v>
      </c>
    </row>
    <row r="70" spans="1:5" ht="12.75">
      <c r="A70" s="61"/>
      <c r="B70" s="47" t="s">
        <v>133</v>
      </c>
      <c r="C70" s="29">
        <v>1039282</v>
      </c>
      <c r="D70" s="51">
        <v>0</v>
      </c>
      <c r="E70" s="76">
        <f t="shared" si="3"/>
        <v>0</v>
      </c>
    </row>
    <row r="71" spans="1:5" ht="12.75">
      <c r="A71" s="62"/>
      <c r="B71" s="53" t="s">
        <v>165</v>
      </c>
      <c r="C71" s="32">
        <f>(C69-C70)</f>
        <v>408424</v>
      </c>
      <c r="D71" s="30">
        <v>46583</v>
      </c>
      <c r="E71" s="76">
        <f t="shared" si="3"/>
        <v>11.405549135212427</v>
      </c>
    </row>
    <row r="72" spans="1:5" ht="12.75">
      <c r="A72" s="105"/>
      <c r="B72" s="105" t="s">
        <v>134</v>
      </c>
      <c r="C72" s="96">
        <f>(C68+C69)</f>
        <v>19267347</v>
      </c>
      <c r="D72" s="96">
        <f>(D68+D69)</f>
        <v>2899956</v>
      </c>
      <c r="E72" s="92">
        <f t="shared" si="3"/>
        <v>15.05114326326297</v>
      </c>
    </row>
    <row r="73" spans="1:5" ht="12.75">
      <c r="A73" s="2"/>
      <c r="B73" s="2"/>
      <c r="C73" s="27"/>
      <c r="D73" s="27"/>
      <c r="E73" s="78"/>
    </row>
    <row r="74" spans="1:5" ht="12.75">
      <c r="A74" s="8" t="s">
        <v>73</v>
      </c>
      <c r="B74" s="15" t="s">
        <v>72</v>
      </c>
      <c r="C74" s="38" t="s">
        <v>146</v>
      </c>
      <c r="D74" s="38" t="s">
        <v>143</v>
      </c>
      <c r="E74" s="82" t="s">
        <v>144</v>
      </c>
    </row>
    <row r="75" spans="1:5" ht="12.75">
      <c r="A75" s="9" t="s">
        <v>74</v>
      </c>
      <c r="B75" s="9" t="s">
        <v>135</v>
      </c>
      <c r="C75" s="39" t="s">
        <v>76</v>
      </c>
      <c r="D75" s="70">
        <f>D2</f>
        <v>38411</v>
      </c>
      <c r="E75" s="83" t="s">
        <v>145</v>
      </c>
    </row>
    <row r="76" spans="1:5" ht="13.5">
      <c r="A76" s="3" t="s">
        <v>72</v>
      </c>
      <c r="B76" s="124" t="s">
        <v>136</v>
      </c>
      <c r="C76" s="124"/>
      <c r="D76" s="124"/>
      <c r="E76" s="84"/>
    </row>
    <row r="77" spans="1:5" ht="12.75">
      <c r="A77" s="89" t="s">
        <v>108</v>
      </c>
      <c r="B77" s="16" t="s">
        <v>35</v>
      </c>
      <c r="C77" s="90">
        <f>SUM(C78+C79+C80+C83+C84)</f>
        <v>10260459</v>
      </c>
      <c r="D77" s="90">
        <f>SUM(D78+D79+D80+D83+D84)</f>
        <v>2026022</v>
      </c>
      <c r="E77" s="79">
        <f>(D77/C77*100)</f>
        <v>19.745919748814355</v>
      </c>
    </row>
    <row r="78" spans="1:5" ht="12.75">
      <c r="A78" s="63">
        <v>1.1</v>
      </c>
      <c r="B78" s="49" t="s">
        <v>17</v>
      </c>
      <c r="C78" s="28">
        <v>5248048</v>
      </c>
      <c r="D78" s="72">
        <v>1188731</v>
      </c>
      <c r="E78" s="75">
        <f>(D78/C78*100)</f>
        <v>22.650917064782945</v>
      </c>
    </row>
    <row r="79" spans="1:5" ht="12.75">
      <c r="A79" s="61">
        <v>1.2</v>
      </c>
      <c r="B79" s="47" t="s">
        <v>18</v>
      </c>
      <c r="C79" s="29">
        <v>1734662</v>
      </c>
      <c r="D79" s="73">
        <v>390704</v>
      </c>
      <c r="E79" s="76">
        <f>(D79/C79*100)</f>
        <v>22.52335037027386</v>
      </c>
    </row>
    <row r="80" spans="1:5" ht="12.75">
      <c r="A80" s="61">
        <v>1.3</v>
      </c>
      <c r="B80" s="47" t="s">
        <v>19</v>
      </c>
      <c r="C80" s="29">
        <v>3260600</v>
      </c>
      <c r="D80" s="73">
        <v>443097</v>
      </c>
      <c r="E80" s="76">
        <f>(D80/C80*100)</f>
        <v>13.589431392995156</v>
      </c>
    </row>
    <row r="81" spans="1:5" ht="12.75">
      <c r="A81" s="61" t="s">
        <v>137</v>
      </c>
      <c r="B81" s="47" t="s">
        <v>138</v>
      </c>
      <c r="C81" s="29">
        <v>400575</v>
      </c>
      <c r="D81" s="73">
        <v>0</v>
      </c>
      <c r="E81" s="76">
        <f>(D81/C81*100)</f>
        <v>0</v>
      </c>
    </row>
    <row r="82" spans="1:5" ht="12.75">
      <c r="A82" s="61" t="s">
        <v>139</v>
      </c>
      <c r="B82" s="47" t="s">
        <v>140</v>
      </c>
      <c r="C82" s="29">
        <v>2860025</v>
      </c>
      <c r="D82" s="73">
        <v>443097</v>
      </c>
      <c r="E82" s="76">
        <f aca="true" t="shared" si="4" ref="E82:E92">(D82/C82*100)</f>
        <v>15.492766671620004</v>
      </c>
    </row>
    <row r="83" spans="1:5" ht="12.75">
      <c r="A83" s="61">
        <v>1.4</v>
      </c>
      <c r="B83" s="47" t="s">
        <v>20</v>
      </c>
      <c r="C83" s="29">
        <v>4987</v>
      </c>
      <c r="D83" s="73">
        <v>557</v>
      </c>
      <c r="E83" s="76">
        <f t="shared" si="4"/>
        <v>11.169039502707038</v>
      </c>
    </row>
    <row r="84" spans="1:5" ht="12.75">
      <c r="A84" s="62">
        <v>1.5</v>
      </c>
      <c r="B84" s="53" t="s">
        <v>21</v>
      </c>
      <c r="C84" s="29">
        <v>12162</v>
      </c>
      <c r="D84" s="73">
        <v>2933</v>
      </c>
      <c r="E84" s="80">
        <f t="shared" si="4"/>
        <v>24.11609932576879</v>
      </c>
    </row>
    <row r="85" spans="1:5" ht="12.75">
      <c r="A85" s="89">
        <v>2.1</v>
      </c>
      <c r="B85" s="95" t="s">
        <v>36</v>
      </c>
      <c r="C85" s="37">
        <f>(C86+C87+C88+C91)</f>
        <v>3228674</v>
      </c>
      <c r="D85" s="37">
        <f>(D86+D87+D88+D91)</f>
        <v>638422</v>
      </c>
      <c r="E85" s="79">
        <f t="shared" si="4"/>
        <v>19.773504540873436</v>
      </c>
    </row>
    <row r="86" spans="1:5" ht="12.75">
      <c r="A86" s="63" t="s">
        <v>78</v>
      </c>
      <c r="B86" s="49" t="s">
        <v>62</v>
      </c>
      <c r="C86" s="29">
        <v>949521</v>
      </c>
      <c r="D86" s="36">
        <v>261128</v>
      </c>
      <c r="E86" s="76">
        <f t="shared" si="4"/>
        <v>27.501024200623263</v>
      </c>
    </row>
    <row r="87" spans="1:5" ht="12.75">
      <c r="A87" s="61" t="s">
        <v>79</v>
      </c>
      <c r="B87" s="47" t="s">
        <v>18</v>
      </c>
      <c r="C87" s="29">
        <v>294589</v>
      </c>
      <c r="D87" s="36">
        <v>81622</v>
      </c>
      <c r="E87" s="76">
        <f t="shared" si="4"/>
        <v>27.70707663897837</v>
      </c>
    </row>
    <row r="88" spans="1:5" ht="12.75">
      <c r="A88" s="61" t="s">
        <v>141</v>
      </c>
      <c r="B88" s="47" t="s">
        <v>63</v>
      </c>
      <c r="C88" s="29">
        <v>846655</v>
      </c>
      <c r="D88" s="36">
        <v>134594</v>
      </c>
      <c r="E88" s="76">
        <f t="shared" si="4"/>
        <v>15.897148189049847</v>
      </c>
    </row>
    <row r="89" spans="1:5" ht="12.75">
      <c r="A89" s="61" t="s">
        <v>142</v>
      </c>
      <c r="B89" s="47" t="s">
        <v>0</v>
      </c>
      <c r="C89" s="29">
        <v>0</v>
      </c>
      <c r="D89" s="36">
        <v>0</v>
      </c>
      <c r="E89" s="121">
        <v>0</v>
      </c>
    </row>
    <row r="90" spans="1:5" ht="12.75">
      <c r="A90" s="61" t="s">
        <v>1</v>
      </c>
      <c r="B90" s="47" t="s">
        <v>2</v>
      </c>
      <c r="C90" s="29">
        <v>846655</v>
      </c>
      <c r="D90" s="122">
        <f>D88-D89</f>
        <v>134594</v>
      </c>
      <c r="E90" s="76">
        <f t="shared" si="4"/>
        <v>15.897148189049847</v>
      </c>
    </row>
    <row r="91" spans="1:5" ht="12.75">
      <c r="A91" s="61" t="s">
        <v>3</v>
      </c>
      <c r="B91" s="47" t="s">
        <v>64</v>
      </c>
      <c r="C91" s="29">
        <v>1137909</v>
      </c>
      <c r="D91" s="36">
        <v>161078</v>
      </c>
      <c r="E91" s="76">
        <f t="shared" si="4"/>
        <v>14.155613498091677</v>
      </c>
    </row>
    <row r="92" spans="1:5" ht="12.75">
      <c r="A92" s="61" t="s">
        <v>4</v>
      </c>
      <c r="B92" s="47" t="s">
        <v>37</v>
      </c>
      <c r="C92" s="29">
        <v>806639</v>
      </c>
      <c r="D92" s="36">
        <v>132181</v>
      </c>
      <c r="E92" s="76">
        <f t="shared" si="4"/>
        <v>16.386636401165823</v>
      </c>
    </row>
    <row r="93" spans="1:5" ht="12.75">
      <c r="A93" s="61"/>
      <c r="B93" s="47"/>
      <c r="C93" s="29"/>
      <c r="D93" s="36"/>
      <c r="E93" s="76"/>
    </row>
    <row r="94" spans="1:5" ht="12.75">
      <c r="A94" s="66">
        <v>2.2</v>
      </c>
      <c r="B94" s="47" t="s">
        <v>5</v>
      </c>
      <c r="C94" s="29">
        <v>25000</v>
      </c>
      <c r="D94" s="51">
        <v>0</v>
      </c>
      <c r="E94" s="121">
        <f>(D94/C94*100)</f>
        <v>0</v>
      </c>
    </row>
    <row r="95" spans="1:5" ht="12.75">
      <c r="A95" s="66">
        <v>2.3</v>
      </c>
      <c r="B95" s="47" t="s">
        <v>6</v>
      </c>
      <c r="C95" s="29">
        <v>0</v>
      </c>
      <c r="D95" s="51">
        <v>0</v>
      </c>
      <c r="E95" s="121">
        <v>0</v>
      </c>
    </row>
    <row r="96" spans="1:5" ht="12.75">
      <c r="A96" s="66">
        <v>2.4</v>
      </c>
      <c r="B96" s="47" t="s">
        <v>38</v>
      </c>
      <c r="C96" s="29">
        <v>1723588</v>
      </c>
      <c r="D96" s="29">
        <v>0</v>
      </c>
      <c r="E96" s="121">
        <f>(D96/C96*100)</f>
        <v>0</v>
      </c>
    </row>
    <row r="97" spans="1:5" ht="12.75">
      <c r="A97" s="67">
        <v>2.5</v>
      </c>
      <c r="B97" s="53" t="s">
        <v>7</v>
      </c>
      <c r="C97" s="29">
        <v>50000</v>
      </c>
      <c r="D97" s="51">
        <v>0</v>
      </c>
      <c r="E97" s="121">
        <f>(D97/C97*100)</f>
        <v>0</v>
      </c>
    </row>
    <row r="98" spans="1:5" ht="12.75">
      <c r="A98" s="6"/>
      <c r="B98" s="7"/>
      <c r="C98" s="5"/>
      <c r="D98" s="5"/>
      <c r="E98" s="77"/>
    </row>
    <row r="99" spans="1:5" ht="12.75">
      <c r="A99" s="10">
        <v>2</v>
      </c>
      <c r="B99" s="16" t="s">
        <v>161</v>
      </c>
      <c r="C99" s="13">
        <f>(C85+C94+C95+C96+C97)</f>
        <v>5027262</v>
      </c>
      <c r="D99" s="13">
        <f>(D85+D94+D95+D96+D97)</f>
        <v>638422</v>
      </c>
      <c r="E99" s="79">
        <f>(D99/C99*100)</f>
        <v>12.69919888798316</v>
      </c>
    </row>
    <row r="100" spans="1:5" ht="12.75" hidden="1">
      <c r="A100" s="114"/>
      <c r="B100" s="74"/>
      <c r="C100" s="74">
        <v>0</v>
      </c>
      <c r="D100" s="74"/>
      <c r="E100" s="115"/>
    </row>
    <row r="101" spans="1:5" ht="12.75">
      <c r="A101" s="22" t="s">
        <v>8</v>
      </c>
      <c r="B101" s="11" t="s">
        <v>150</v>
      </c>
      <c r="C101" s="14">
        <f>(C77+C99+C100)</f>
        <v>15287721</v>
      </c>
      <c r="D101" s="14">
        <f>(D77+D99)</f>
        <v>2664444</v>
      </c>
      <c r="E101" s="81">
        <f>(D101/C101*100)</f>
        <v>17.42865401586018</v>
      </c>
    </row>
    <row r="102" spans="1:5" ht="12.75">
      <c r="A102" s="23"/>
      <c r="B102" s="24"/>
      <c r="C102" s="12"/>
      <c r="D102" s="12"/>
      <c r="E102" s="85"/>
    </row>
    <row r="103" spans="1:5" ht="13.5">
      <c r="A103" s="116" t="s">
        <v>72</v>
      </c>
      <c r="B103" s="125" t="s">
        <v>9</v>
      </c>
      <c r="C103" s="125"/>
      <c r="D103" s="125"/>
      <c r="E103" s="77"/>
    </row>
    <row r="104" spans="1:5" ht="12.75">
      <c r="A104" s="19">
        <v>1</v>
      </c>
      <c r="B104" s="25" t="s">
        <v>39</v>
      </c>
      <c r="C104" s="37">
        <f>SUM(C105:C107)</f>
        <v>185592</v>
      </c>
      <c r="D104" s="37">
        <f>SUM(D105:D107)</f>
        <v>18137</v>
      </c>
      <c r="E104" s="79">
        <f>(D104/C104*100)</f>
        <v>9.772511746195956</v>
      </c>
    </row>
    <row r="105" spans="1:5" ht="12.75">
      <c r="A105" s="61">
        <v>1.1</v>
      </c>
      <c r="B105" s="47" t="s">
        <v>65</v>
      </c>
      <c r="C105" s="28">
        <v>4996</v>
      </c>
      <c r="D105" s="51">
        <v>26</v>
      </c>
      <c r="E105" s="75">
        <f>(D105/C105*100)</f>
        <v>0.5204163330664532</v>
      </c>
    </row>
    <row r="106" spans="1:5" ht="12.75">
      <c r="A106" s="61">
        <v>1.2</v>
      </c>
      <c r="B106" s="47" t="s">
        <v>66</v>
      </c>
      <c r="C106" s="29">
        <v>16676</v>
      </c>
      <c r="D106" s="51">
        <v>384</v>
      </c>
      <c r="E106" s="76">
        <f>(D106/C106*100)</f>
        <v>2.3027104821300073</v>
      </c>
    </row>
    <row r="107" spans="1:5" ht="12.75">
      <c r="A107" s="62">
        <v>1.3</v>
      </c>
      <c r="B107" s="53" t="s">
        <v>67</v>
      </c>
      <c r="C107" s="29">
        <v>163920</v>
      </c>
      <c r="D107" s="51">
        <v>17727</v>
      </c>
      <c r="E107" s="76">
        <f>(D107/C107*100)</f>
        <v>10.814421669106881</v>
      </c>
    </row>
    <row r="108" spans="1:5" ht="12.75">
      <c r="A108" s="6"/>
      <c r="B108" s="7"/>
      <c r="C108" s="71"/>
      <c r="D108" s="71"/>
      <c r="E108" s="77"/>
    </row>
    <row r="109" spans="1:5" ht="12.75">
      <c r="A109" s="63">
        <v>2.1</v>
      </c>
      <c r="B109" s="49" t="s">
        <v>40</v>
      </c>
      <c r="C109" s="29">
        <v>101281</v>
      </c>
      <c r="D109" s="51">
        <v>1399</v>
      </c>
      <c r="E109" s="75">
        <f aca="true" t="shared" si="5" ref="E109:E119">(D109/C109*100)</f>
        <v>1.3813054768416584</v>
      </c>
    </row>
    <row r="110" spans="1:5" ht="12.75">
      <c r="A110" s="61">
        <v>2.2</v>
      </c>
      <c r="B110" s="47" t="s">
        <v>43</v>
      </c>
      <c r="C110" s="29">
        <v>43240</v>
      </c>
      <c r="D110" s="51">
        <v>3315</v>
      </c>
      <c r="E110" s="76">
        <f t="shared" si="5"/>
        <v>7.666512488436633</v>
      </c>
    </row>
    <row r="111" spans="1:5" ht="12.75">
      <c r="A111" s="61">
        <v>2.3</v>
      </c>
      <c r="B111" s="47" t="s">
        <v>10</v>
      </c>
      <c r="C111" s="29">
        <v>213936</v>
      </c>
      <c r="D111" s="51">
        <v>200</v>
      </c>
      <c r="E111" s="76">
        <f t="shared" si="5"/>
        <v>0.09348590232592925</v>
      </c>
    </row>
    <row r="112" spans="1:5" ht="12.75">
      <c r="A112" s="61">
        <v>2.4</v>
      </c>
      <c r="B112" s="47" t="s">
        <v>44</v>
      </c>
      <c r="C112" s="29">
        <v>115978</v>
      </c>
      <c r="D112" s="51">
        <v>1413</v>
      </c>
      <c r="E112" s="76">
        <f t="shared" si="5"/>
        <v>1.2183345117177395</v>
      </c>
    </row>
    <row r="113" spans="1:5" ht="12.75">
      <c r="A113" s="61">
        <v>2.5</v>
      </c>
      <c r="B113" s="47" t="s">
        <v>11</v>
      </c>
      <c r="C113" s="29">
        <v>558194</v>
      </c>
      <c r="D113" s="51">
        <v>5980</v>
      </c>
      <c r="E113" s="76">
        <f t="shared" si="5"/>
        <v>1.0713121244585215</v>
      </c>
    </row>
    <row r="114" spans="1:5" ht="12.75">
      <c r="A114" s="61">
        <v>2.6</v>
      </c>
      <c r="B114" s="47" t="s">
        <v>45</v>
      </c>
      <c r="C114" s="29">
        <v>2436613</v>
      </c>
      <c r="D114" s="51">
        <v>78476</v>
      </c>
      <c r="E114" s="76">
        <f t="shared" si="5"/>
        <v>3.2207002096763007</v>
      </c>
    </row>
    <row r="115" spans="1:5" ht="12.75">
      <c r="A115" s="61">
        <v>2.7</v>
      </c>
      <c r="B115" s="47" t="s">
        <v>46</v>
      </c>
      <c r="C115" s="31">
        <f>C116+C117+C118</f>
        <v>151302</v>
      </c>
      <c r="D115" s="31">
        <f>D116+D117+D118</f>
        <v>13680</v>
      </c>
      <c r="E115" s="76">
        <f t="shared" si="5"/>
        <v>9.041519609787048</v>
      </c>
    </row>
    <row r="116" spans="1:5" ht="12.75">
      <c r="A116" s="61" t="s">
        <v>94</v>
      </c>
      <c r="B116" s="47" t="s">
        <v>68</v>
      </c>
      <c r="C116" s="29">
        <v>121992</v>
      </c>
      <c r="D116" s="51">
        <v>13680</v>
      </c>
      <c r="E116" s="76">
        <f t="shared" si="5"/>
        <v>11.213850088530396</v>
      </c>
    </row>
    <row r="117" spans="1:5" ht="12.75">
      <c r="A117" s="61" t="s">
        <v>95</v>
      </c>
      <c r="B117" s="47" t="s">
        <v>69</v>
      </c>
      <c r="C117" s="29">
        <v>29310</v>
      </c>
      <c r="D117" s="51">
        <v>0</v>
      </c>
      <c r="E117" s="76">
        <f t="shared" si="5"/>
        <v>0</v>
      </c>
    </row>
    <row r="118" spans="1:5" ht="12.75">
      <c r="A118" s="61" t="s">
        <v>12</v>
      </c>
      <c r="B118" s="47" t="s">
        <v>70</v>
      </c>
      <c r="C118" s="29">
        <v>0</v>
      </c>
      <c r="D118" s="51">
        <v>0</v>
      </c>
      <c r="E118" s="121">
        <v>0</v>
      </c>
    </row>
    <row r="119" spans="1:5" ht="12.75">
      <c r="A119" s="61">
        <v>2.8</v>
      </c>
      <c r="B119" s="47" t="s">
        <v>47</v>
      </c>
      <c r="C119" s="29">
        <v>800</v>
      </c>
      <c r="D119" s="51">
        <v>0</v>
      </c>
      <c r="E119" s="76">
        <f t="shared" si="5"/>
        <v>0</v>
      </c>
    </row>
    <row r="120" spans="1:5" ht="12.75">
      <c r="A120" s="61">
        <v>2.9</v>
      </c>
      <c r="B120" s="47" t="s">
        <v>14</v>
      </c>
      <c r="C120" s="29">
        <v>24000</v>
      </c>
      <c r="D120" s="51">
        <v>2397</v>
      </c>
      <c r="E120" s="76">
        <f>(D120/C120*100)</f>
        <v>9.9875</v>
      </c>
    </row>
    <row r="121" spans="1:7" ht="12.75">
      <c r="A121" s="61" t="s">
        <v>149</v>
      </c>
      <c r="B121" s="47" t="s">
        <v>48</v>
      </c>
      <c r="C121" s="29">
        <v>148690</v>
      </c>
      <c r="D121" s="51">
        <v>0</v>
      </c>
      <c r="E121" s="76">
        <f>(D121/C121*100)</f>
        <v>0</v>
      </c>
      <c r="G121" s="87"/>
    </row>
    <row r="122" spans="1:5" ht="12.75">
      <c r="A122" s="26" t="s">
        <v>103</v>
      </c>
      <c r="B122" s="13" t="s">
        <v>15</v>
      </c>
      <c r="C122" s="37">
        <f>(C109+C110+C111+C112+C113+C114+C115+C119+C120+C121)</f>
        <v>3794034</v>
      </c>
      <c r="D122" s="37">
        <f>(D109+D110+D111+D112+D113+D114+D115+D119+D120+D121)</f>
        <v>106860</v>
      </c>
      <c r="E122" s="79">
        <f>(D122/C122*100)</f>
        <v>2.8165272108789745</v>
      </c>
    </row>
    <row r="123" spans="1:5" ht="12.75" hidden="1">
      <c r="A123" s="69"/>
      <c r="B123" s="68"/>
      <c r="C123" s="68">
        <v>0</v>
      </c>
      <c r="D123" s="68"/>
      <c r="E123" s="86"/>
    </row>
    <row r="124" spans="1:5" ht="12.75">
      <c r="A124" s="21" t="s">
        <v>128</v>
      </c>
      <c r="B124" s="46" t="s">
        <v>151</v>
      </c>
      <c r="C124" s="44">
        <f>(C104+C122+C123)</f>
        <v>3979626</v>
      </c>
      <c r="D124" s="44">
        <f>(D104+D122)</f>
        <v>124997</v>
      </c>
      <c r="E124" s="81">
        <f>(D124/C124*100)</f>
        <v>3.1409232927918356</v>
      </c>
    </row>
    <row r="125" spans="1:5" ht="12.75">
      <c r="A125" s="27"/>
      <c r="B125" s="27"/>
      <c r="C125" s="27"/>
      <c r="D125" s="27"/>
      <c r="E125" s="85"/>
    </row>
    <row r="126" spans="1:5" ht="12.75">
      <c r="A126" s="27"/>
      <c r="B126" s="27"/>
      <c r="C126" s="27"/>
      <c r="D126" s="27"/>
      <c r="E126" s="85"/>
    </row>
    <row r="127" spans="1:5" ht="12.75">
      <c r="A127" s="17" t="s">
        <v>72</v>
      </c>
      <c r="B127" s="21" t="s">
        <v>162</v>
      </c>
      <c r="C127" s="44">
        <f>(C101+C124+C125+C126)</f>
        <v>19267347</v>
      </c>
      <c r="D127" s="44">
        <f>(D101+D124+D125+D126)</f>
        <v>2789441</v>
      </c>
      <c r="E127" s="81">
        <f>(D127/C127*100)</f>
        <v>14.477556250998127</v>
      </c>
    </row>
    <row r="128" spans="1:5" ht="12.75">
      <c r="A128" s="2"/>
      <c r="B128" s="2"/>
      <c r="C128" s="33"/>
      <c r="D128" s="33"/>
      <c r="E128" s="85"/>
    </row>
    <row r="129" spans="1:5" ht="12.75">
      <c r="A129" s="2"/>
      <c r="B129" s="2"/>
      <c r="C129" s="33"/>
      <c r="D129" s="33"/>
      <c r="E129" s="85"/>
    </row>
    <row r="130" spans="1:5" ht="12.75">
      <c r="A130" s="2"/>
      <c r="B130" s="2"/>
      <c r="C130" s="33"/>
      <c r="D130" s="33"/>
      <c r="E130" s="85"/>
    </row>
    <row r="131" spans="1:5" ht="12.75">
      <c r="A131" s="2"/>
      <c r="B131" s="2"/>
      <c r="C131" s="27"/>
      <c r="D131" s="27"/>
      <c r="E131" s="85"/>
    </row>
    <row r="132" spans="1:5" ht="12.75">
      <c r="A132" s="118"/>
      <c r="B132" s="119" t="s">
        <v>41</v>
      </c>
      <c r="C132" s="117">
        <v>3248</v>
      </c>
      <c r="D132" s="117"/>
      <c r="E132" s="79">
        <f>(D132/C132*100)</f>
        <v>0</v>
      </c>
    </row>
    <row r="133" spans="1:5" ht="12.75">
      <c r="A133" s="2"/>
      <c r="B133" s="2"/>
      <c r="C133" s="27"/>
      <c r="D133" s="27"/>
      <c r="E133" s="33"/>
    </row>
    <row r="134" spans="1:5" ht="12.75">
      <c r="A134" s="2"/>
      <c r="B134" s="2"/>
      <c r="C134" s="27"/>
      <c r="D134" s="27"/>
      <c r="E134" s="33"/>
    </row>
    <row r="135" spans="1:5" ht="12.75">
      <c r="A135" s="2"/>
      <c r="B135" s="2"/>
      <c r="C135" s="27"/>
      <c r="D135" s="27"/>
      <c r="E135" s="33"/>
    </row>
    <row r="136" spans="1:5" ht="12.75">
      <c r="A136" s="2"/>
      <c r="B136" s="2"/>
      <c r="C136" s="27"/>
      <c r="D136" s="27"/>
      <c r="E136" s="33"/>
    </row>
    <row r="137" spans="1:5" ht="12.75">
      <c r="A137" s="2"/>
      <c r="B137" s="2"/>
      <c r="C137" s="2"/>
      <c r="D137" s="2"/>
      <c r="E137" s="33"/>
    </row>
    <row r="138" spans="1:5" ht="12.75">
      <c r="A138" s="2"/>
      <c r="B138" s="2"/>
      <c r="C138" s="2"/>
      <c r="D138" s="2"/>
      <c r="E138" s="33"/>
    </row>
    <row r="139" spans="1:5" ht="12.75">
      <c r="A139" s="2"/>
      <c r="B139" s="2"/>
      <c r="C139" s="2"/>
      <c r="D139" s="2"/>
      <c r="E139" s="33"/>
    </row>
    <row r="140" spans="1:5" ht="12.75">
      <c r="A140" s="88"/>
      <c r="B140" s="88"/>
      <c r="C140" s="88"/>
      <c r="D140" s="88"/>
      <c r="E140" s="33"/>
    </row>
    <row r="141" spans="1:5" ht="12.75">
      <c r="A141" s="88"/>
      <c r="B141" s="88"/>
      <c r="C141" s="88"/>
      <c r="D141" s="88"/>
      <c r="E141" s="33"/>
    </row>
    <row r="142" spans="1:4" ht="12.75">
      <c r="A142" s="88"/>
      <c r="B142" s="88"/>
      <c r="C142" s="88"/>
      <c r="D142" s="88"/>
    </row>
    <row r="143" spans="1:4" ht="12.75">
      <c r="A143" s="88"/>
      <c r="B143" s="88"/>
      <c r="C143" s="88"/>
      <c r="D143" s="88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</sheetData>
  <mergeCells count="3">
    <mergeCell ref="A44:D44"/>
    <mergeCell ref="B76:D76"/>
    <mergeCell ref="B103:D103"/>
  </mergeCells>
  <printOptions horizontalCentered="1" verticalCentered="1"/>
  <pageMargins left="0.7874015748031497" right="0.7874015748031497" top="0.85" bottom="0.33" header="0.21" footer="0.16"/>
  <pageSetup blackAndWhite="1" horizontalDpi="300" verticalDpi="300" orientation="portrait" paperSize="9" scale="80" r:id="rId1"/>
  <headerFooter alignWithMargins="0">
    <oddHeader>&amp;L&amp;"Times New Roman CE,Normál"Kaposvár Megyei Jogú Város 
Polgármesteri Hivatala&amp;C&amp;"Times New Roman CE,Normál"&amp;P/&amp;N
Bevételek és kiadások
pénzforgalmi mérlege
2005.02.28.&amp;R&amp;"Times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bzs</cp:lastModifiedBy>
  <cp:lastPrinted>2005-04-15T11:34:10Z</cp:lastPrinted>
  <dcterms:created xsi:type="dcterms:W3CDTF">2000-08-08T13:42:31Z</dcterms:created>
  <dcterms:modified xsi:type="dcterms:W3CDTF">2005-04-15T12:35:28Z</dcterms:modified>
  <cp:category/>
  <cp:version/>
  <cp:contentType/>
  <cp:contentStatus/>
</cp:coreProperties>
</file>