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Eszközök" sheetId="1" r:id="rId1"/>
    <sheet name="Források" sheetId="2" r:id="rId2"/>
  </sheets>
  <definedNames>
    <definedName name="_xlnm.Print_Titles" localSheetId="0">'Eszközök'!$A:$A,'Eszközök'!$1:$4</definedName>
    <definedName name="_xlnm.Print_Titles" localSheetId="1">'Források'!$1:$4</definedName>
  </definedNames>
  <calcPr fullCalcOnLoad="1"/>
</workbook>
</file>

<file path=xl/sharedStrings.xml><?xml version="1.0" encoding="utf-8"?>
<sst xmlns="http://schemas.openxmlformats.org/spreadsheetml/2006/main" count="173" uniqueCount="110">
  <si>
    <t>Megnevezés</t>
  </si>
  <si>
    <t>Tárgyi eszközök és</t>
  </si>
  <si>
    <t>Nettó értékből</t>
  </si>
  <si>
    <t>Beruhá-</t>
  </si>
  <si>
    <t>Befektetett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</si>
  <si>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</si>
  <si>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</si>
  <si>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</si>
  <si>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</si>
  <si>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</si>
  <si>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</si>
  <si>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</si>
  <si>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pénzügyi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</si>
  <si>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</si>
  <si>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</si>
  <si>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</si>
  <si>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</si>
  <si>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</si>
  <si>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</si>
  <si>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</si>
  <si>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</si>
  <si>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</si>
  <si>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</si>
  <si>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</si>
  <si>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>berendezések</t>
  </si>
  <si>
    <t>összesen</t>
  </si>
  <si>
    <t>lések</t>
  </si>
  <si>
    <t>papírok</t>
  </si>
  <si>
    <t>érték</t>
  </si>
  <si>
    <t>felszerelések</t>
  </si>
  <si>
    <t>Városgondnokság</t>
  </si>
  <si>
    <t>Bölcsődei Központ</t>
  </si>
  <si>
    <t>Családsegítő Központ</t>
  </si>
  <si>
    <t>Liget Idősek Otthona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</si>
  <si>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</si>
  <si>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</si>
  <si>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</si>
  <si>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</si>
  <si>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</si>
  <si>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</si>
  <si>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Közgazdasági SZKI</t>
  </si>
  <si>
    <t>Liszt F. Zeneiskola</t>
  </si>
  <si>
    <t>Csiky G. Színház</t>
  </si>
  <si>
    <t>Együd Á. VMK</t>
  </si>
  <si>
    <t>Sportcsarnok</t>
  </si>
  <si>
    <t>Hivatásos Tűzoltóság</t>
  </si>
  <si>
    <t>Intézmények összesen</t>
  </si>
  <si>
    <t>Önkormányzati gazdálkodás</t>
  </si>
  <si>
    <t>Mindösszesen</t>
  </si>
  <si>
    <t>Saját tőke</t>
  </si>
  <si>
    <t>Tartalékok</t>
  </si>
  <si>
    <t>Kötelezettségek</t>
  </si>
  <si>
    <t>Források</t>
  </si>
  <si>
    <t>Induló</t>
  </si>
  <si>
    <t>Tőke-</t>
  </si>
  <si>
    <t>Saját</t>
  </si>
  <si>
    <t>Költség-</t>
  </si>
  <si>
    <t>Vállalkozási</t>
  </si>
  <si>
    <t>Hosszú</t>
  </si>
  <si>
    <t>Rövid</t>
  </si>
  <si>
    <t xml:space="preserve">Egyéb </t>
  </si>
  <si>
    <t>Kötele-</t>
  </si>
  <si>
    <t>tőke</t>
  </si>
  <si>
    <t>vetési</t>
  </si>
  <si>
    <t>tartalék</t>
  </si>
  <si>
    <t>lejáratú</t>
  </si>
  <si>
    <t>passzív</t>
  </si>
  <si>
    <t>zettségek</t>
  </si>
  <si>
    <t>kötelezettség</t>
  </si>
  <si>
    <t>pénzügyi elsz.</t>
  </si>
  <si>
    <t>Értékelési</t>
  </si>
  <si>
    <t>Klebelsberg K. Koll.</t>
  </si>
  <si>
    <t>Bartók B. Ált. Isk.</t>
  </si>
  <si>
    <t>Berzsenyi D. Ált. Isk.</t>
  </si>
  <si>
    <t>Gárdonyi G. Ált. Isk.</t>
  </si>
  <si>
    <t>Németh I. Ált. Isk.</t>
  </si>
  <si>
    <t>Kisfaludy Ált. Isk.</t>
  </si>
  <si>
    <t>Kinizsi Ltp-i Ált. Isk.</t>
  </si>
  <si>
    <t>Honvéd u. Ált. Isk.</t>
  </si>
  <si>
    <t>Benedek E. Ált. Isk.</t>
  </si>
  <si>
    <t>II. Rákóczi F. Ált. Isk.</t>
  </si>
  <si>
    <t>Toponári u. Ált. Isk.</t>
  </si>
  <si>
    <t>Toldi Ltp-i Ált. Isk.</t>
  </si>
  <si>
    <t>Kodály Z. Ált. Isk.</t>
  </si>
  <si>
    <t>Pécsi u. Ált. Isk.</t>
  </si>
  <si>
    <t>Zrínyi I. Ált. Isk.</t>
  </si>
  <si>
    <t>Bárczi G. Ált. Isk.</t>
  </si>
  <si>
    <t>Szoc. Gondozási Közp.</t>
  </si>
  <si>
    <t>STILTEX Szoc. Foglalk.</t>
  </si>
  <si>
    <t>Óvodai és EÜ. Gondn.</t>
  </si>
  <si>
    <t>Munkácsy M. Gimn.</t>
  </si>
  <si>
    <t>Táncsics M. Gimn.</t>
  </si>
  <si>
    <t>Műszaki Középiskola</t>
  </si>
  <si>
    <t>Kistérségi Területfejl. Társ.</t>
  </si>
  <si>
    <t>és kapcsolódó</t>
  </si>
  <si>
    <t>vagyoni</t>
  </si>
  <si>
    <t>értékű jogok</t>
  </si>
  <si>
    <t>zások,</t>
  </si>
  <si>
    <t>felújítások</t>
  </si>
  <si>
    <t>Üzemeltetésre,</t>
  </si>
  <si>
    <t>kezelésre,</t>
  </si>
  <si>
    <t>koncesszióba</t>
  </si>
  <si>
    <t>vagyonkez.-be</t>
  </si>
  <si>
    <t>adott eszközök</t>
  </si>
  <si>
    <t>változások</t>
  </si>
  <si>
    <t>elszámo-</t>
  </si>
  <si>
    <t>lások</t>
  </si>
  <si>
    <t>Ell.</t>
  </si>
  <si>
    <t>szám</t>
  </si>
  <si>
    <t>Kvári Többcélú Kistérségi Társ.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</si>
</sst>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5" xfId="0" applyNumberFormat="1" applyFont="1" applyBorder="1" applyAlignment="1">
      <alignment horizontal="centerContinuous"/>
    </xf>
    <xf numFmtId="3" fontId="5" fillId="0" borderId="6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Continuous"/>
    </xf>
    <xf numFmtId="3" fontId="5" fillId="0" borderId="4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centerContinuous"/>
    </xf>
    <xf numFmtId="3" fontId="4" fillId="0" borderId="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2" borderId="29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2" borderId="33" xfId="0" applyNumberFormat="1" applyFont="1" applyFill="1" applyBorder="1" applyAlignment="1">
      <alignment/>
    </xf>
    <xf numFmtId="3" fontId="5" fillId="2" borderId="30" xfId="0" applyNumberFormat="1" applyFont="1" applyFill="1" applyBorder="1" applyAlignment="1">
      <alignment/>
    </xf>
    <xf numFmtId="3" fontId="5" fillId="2" borderId="34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3" fontId="5" fillId="2" borderId="36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Continuous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2" borderId="2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4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1">
      <pane xSplit="1" ySplit="5" topLeftCell="E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0" sqref="H20"/>
    </sheetView>
  </sheetViews>
  <sheetFormatPr defaultColWidth="9.140625" defaultRowHeight="12.75"/>
  <cols>
    <col min="1" max="1" width="20.8515625" style="1" customWidth="1"/>
    <col min="2" max="3" width="9.8515625" style="1" bestFit="1" customWidth="1"/>
    <col min="4" max="4" width="9.28125" style="1" customWidth="1"/>
    <col min="5" max="5" width="11.00390625" style="1" customWidth="1"/>
    <col min="6" max="6" width="10.7109375" style="1" customWidth="1"/>
    <col min="7" max="7" width="7.421875" style="1" customWidth="1"/>
    <col min="8" max="8" width="8.8515625" style="1" customWidth="1"/>
    <col min="9" max="9" width="9.140625" style="1" customWidth="1"/>
    <col min="10" max="10" width="11.8515625" style="1" customWidth="1"/>
    <col min="11" max="11" width="9.8515625" style="1" customWidth="1"/>
    <col min="12" max="13" width="7.421875" style="1" customWidth="1"/>
    <col min="14" max="14" width="6.00390625" style="1" customWidth="1"/>
    <col min="15" max="15" width="7.28125" style="1" customWidth="1"/>
    <col min="16" max="16" width="8.421875" style="1" customWidth="1"/>
    <col min="17" max="17" width="8.57421875" style="1" customWidth="1"/>
    <col min="18" max="18" width="9.8515625" style="1" bestFit="1" customWidth="1"/>
    <col min="19" max="21" width="11.7109375" style="1" customWidth="1"/>
    <col min="22" max="16384" width="9.140625" style="1" customWidth="1"/>
  </cols>
  <sheetData>
    <row r="1" spans="1:22" ht="12.75">
      <c r="A1" s="6" t="s">
        <v>0</v>
      </c>
      <c r="B1" s="9" t="s">
        <v>1</v>
      </c>
      <c r="C1" s="69"/>
      <c r="D1" s="10" t="s">
        <v>2</v>
      </c>
      <c r="E1" s="11"/>
      <c r="F1" s="11"/>
      <c r="G1" s="12"/>
      <c r="H1" s="13" t="s">
        <v>3</v>
      </c>
      <c r="I1" s="13" t="s">
        <v>4</v>
      </c>
      <c r="J1" s="13" t="s">
        <v>99</v>
      </c>
      <c r="K1" s="13" t="s">
        <v>4</v>
      </c>
      <c r="L1" s="10" t="s">
        <v>5</v>
      </c>
      <c r="M1" s="17"/>
      <c r="N1" s="17"/>
      <c r="O1" s="17"/>
      <c r="P1" s="17"/>
      <c r="Q1" s="18"/>
      <c r="R1" s="13" t="s">
        <v>6</v>
      </c>
      <c r="S1" s="2"/>
      <c r="T1" s="2"/>
      <c r="U1" s="2"/>
      <c r="V1" s="2"/>
    </row>
    <row r="2" spans="1:22" ht="12.75">
      <c r="A2" s="7"/>
      <c r="B2" s="83" t="s">
        <v>7</v>
      </c>
      <c r="C2" s="84"/>
      <c r="D2" s="39" t="s">
        <v>8</v>
      </c>
      <c r="E2" s="40" t="s">
        <v>9</v>
      </c>
      <c r="F2" s="40" t="s">
        <v>10</v>
      </c>
      <c r="G2" s="41" t="s">
        <v>11</v>
      </c>
      <c r="H2" s="14" t="s">
        <v>97</v>
      </c>
      <c r="I2" s="14" t="s">
        <v>12</v>
      </c>
      <c r="J2" s="14" t="s">
        <v>100</v>
      </c>
      <c r="K2" s="14" t="s">
        <v>13</v>
      </c>
      <c r="L2" s="39" t="s">
        <v>14</v>
      </c>
      <c r="M2" s="40" t="s">
        <v>15</v>
      </c>
      <c r="N2" s="40" t="s">
        <v>16</v>
      </c>
      <c r="O2" s="40" t="s">
        <v>17</v>
      </c>
      <c r="P2" s="40" t="s">
        <v>18</v>
      </c>
      <c r="Q2" s="47" t="s">
        <v>19</v>
      </c>
      <c r="R2" s="14" t="s">
        <v>20</v>
      </c>
      <c r="S2" s="2"/>
      <c r="T2" s="2"/>
      <c r="U2" s="2"/>
      <c r="V2" s="2"/>
    </row>
    <row r="3" spans="1:22" ht="12.75">
      <c r="A3" s="7"/>
      <c r="B3" s="39" t="s">
        <v>21</v>
      </c>
      <c r="C3" s="41" t="s">
        <v>22</v>
      </c>
      <c r="D3" s="39" t="s">
        <v>23</v>
      </c>
      <c r="E3" s="40" t="s">
        <v>94</v>
      </c>
      <c r="F3" s="40" t="s">
        <v>24</v>
      </c>
      <c r="G3" s="41"/>
      <c r="H3" s="80" t="s">
        <v>98</v>
      </c>
      <c r="I3" s="14" t="s">
        <v>13</v>
      </c>
      <c r="J3" s="14" t="s">
        <v>101</v>
      </c>
      <c r="K3" s="14" t="s">
        <v>25</v>
      </c>
      <c r="L3" s="39"/>
      <c r="M3" s="40" t="s">
        <v>26</v>
      </c>
      <c r="N3" s="40" t="s">
        <v>27</v>
      </c>
      <c r="O3" s="40" t="s">
        <v>13</v>
      </c>
      <c r="P3" s="40" t="s">
        <v>12</v>
      </c>
      <c r="Q3" s="47" t="s">
        <v>13</v>
      </c>
      <c r="R3" s="14" t="s">
        <v>25</v>
      </c>
      <c r="S3" s="2"/>
      <c r="T3" s="2"/>
      <c r="U3" s="2"/>
      <c r="V3" s="2"/>
    </row>
    <row r="4" spans="1:22" ht="12.75">
      <c r="A4" s="7"/>
      <c r="B4" s="39" t="s">
        <v>28</v>
      </c>
      <c r="C4" s="41" t="s">
        <v>28</v>
      </c>
      <c r="D4" s="39"/>
      <c r="E4" s="40" t="s">
        <v>95</v>
      </c>
      <c r="F4" s="40" t="s">
        <v>29</v>
      </c>
      <c r="G4" s="41"/>
      <c r="H4" s="4"/>
      <c r="I4" s="14"/>
      <c r="J4" s="14" t="s">
        <v>102</v>
      </c>
      <c r="K4" s="80"/>
      <c r="L4" s="39"/>
      <c r="M4" s="40"/>
      <c r="N4" s="40"/>
      <c r="O4" s="40"/>
      <c r="P4" s="40" t="s">
        <v>105</v>
      </c>
      <c r="Q4" s="47" t="s">
        <v>25</v>
      </c>
      <c r="R4" s="80"/>
      <c r="S4" s="2"/>
      <c r="T4" s="2"/>
      <c r="U4" s="2"/>
      <c r="V4" s="2"/>
    </row>
    <row r="5" spans="1:22" ht="12.75">
      <c r="A5" s="8"/>
      <c r="B5" s="42"/>
      <c r="C5" s="43"/>
      <c r="D5" s="42"/>
      <c r="E5" s="51" t="s">
        <v>96</v>
      </c>
      <c r="F5" s="44"/>
      <c r="G5" s="43"/>
      <c r="H5" s="15"/>
      <c r="I5" s="16"/>
      <c r="J5" s="16" t="s">
        <v>103</v>
      </c>
      <c r="K5" s="19"/>
      <c r="L5" s="42"/>
      <c r="M5" s="44"/>
      <c r="N5" s="44"/>
      <c r="O5" s="44"/>
      <c r="P5" s="44" t="s">
        <v>106</v>
      </c>
      <c r="Q5" s="48"/>
      <c r="R5" s="19"/>
      <c r="S5" s="2"/>
      <c r="T5" s="2"/>
      <c r="U5" s="2"/>
      <c r="V5" s="2"/>
    </row>
    <row r="6" spans="1:18" ht="12.75">
      <c r="A6" s="27" t="s">
        <v>30</v>
      </c>
      <c r="B6" s="28">
        <v>32573443</v>
      </c>
      <c r="C6" s="76">
        <f>SUM(D6:G6)+J6</f>
        <v>31643398</v>
      </c>
      <c r="D6" s="28">
        <v>1203</v>
      </c>
      <c r="E6" s="29">
        <v>31535527</v>
      </c>
      <c r="F6" s="29">
        <v>102945</v>
      </c>
      <c r="G6" s="30">
        <v>3723</v>
      </c>
      <c r="H6" s="31">
        <v>0</v>
      </c>
      <c r="I6" s="31">
        <v>0</v>
      </c>
      <c r="J6" s="31">
        <v>0</v>
      </c>
      <c r="K6" s="32">
        <f>C6+H6+I6</f>
        <v>31643398</v>
      </c>
      <c r="L6" s="28">
        <v>1997</v>
      </c>
      <c r="M6" s="29">
        <v>13179</v>
      </c>
      <c r="N6" s="29">
        <v>0</v>
      </c>
      <c r="O6" s="29">
        <v>763</v>
      </c>
      <c r="P6" s="29">
        <v>2545</v>
      </c>
      <c r="Q6" s="33">
        <f>SUM(L6:P6)</f>
        <v>18484</v>
      </c>
      <c r="R6" s="32">
        <f>K6+Q6</f>
        <v>31661882</v>
      </c>
    </row>
    <row r="7" spans="1:18" ht="12.75">
      <c r="A7" s="7" t="s">
        <v>31</v>
      </c>
      <c r="B7" s="34">
        <v>202524</v>
      </c>
      <c r="C7" s="77">
        <f aca="true" t="shared" si="0" ref="C7:C47">SUM(D7:G7)+J7</f>
        <v>173208</v>
      </c>
      <c r="D7" s="34">
        <v>0</v>
      </c>
      <c r="E7" s="35">
        <v>170967</v>
      </c>
      <c r="F7" s="35">
        <v>278</v>
      </c>
      <c r="G7" s="36">
        <v>0</v>
      </c>
      <c r="H7" s="4">
        <v>0</v>
      </c>
      <c r="I7" s="4">
        <v>0</v>
      </c>
      <c r="J7" s="4">
        <v>1963</v>
      </c>
      <c r="K7" s="37">
        <f aca="true" t="shared" si="1" ref="K7:K47">C7+H7+I7</f>
        <v>173208</v>
      </c>
      <c r="L7" s="34">
        <v>1</v>
      </c>
      <c r="M7" s="35">
        <v>111</v>
      </c>
      <c r="N7" s="35">
        <v>0</v>
      </c>
      <c r="O7" s="35">
        <v>395</v>
      </c>
      <c r="P7" s="35">
        <v>365</v>
      </c>
      <c r="Q7" s="38">
        <f aca="true" t="shared" si="2" ref="Q7:Q19">SUM(L7:P7)</f>
        <v>872</v>
      </c>
      <c r="R7" s="37">
        <f aca="true" t="shared" si="3" ref="R7:R19">K7+Q7</f>
        <v>174080</v>
      </c>
    </row>
    <row r="8" spans="1:18" ht="12.75">
      <c r="A8" s="7" t="s">
        <v>32</v>
      </c>
      <c r="B8" s="34">
        <v>83895</v>
      </c>
      <c r="C8" s="77">
        <f t="shared" si="0"/>
        <v>58898</v>
      </c>
      <c r="D8" s="34">
        <v>1077</v>
      </c>
      <c r="E8" s="35">
        <v>51602</v>
      </c>
      <c r="F8" s="35">
        <v>4636</v>
      </c>
      <c r="G8" s="36">
        <v>1583</v>
      </c>
      <c r="H8" s="4">
        <v>0</v>
      </c>
      <c r="I8" s="4">
        <v>0</v>
      </c>
      <c r="J8" s="4">
        <v>0</v>
      </c>
      <c r="K8" s="37">
        <f t="shared" si="1"/>
        <v>58898</v>
      </c>
      <c r="L8" s="34">
        <v>0</v>
      </c>
      <c r="M8" s="35">
        <v>2075</v>
      </c>
      <c r="N8" s="35">
        <v>0</v>
      </c>
      <c r="O8" s="35">
        <v>2120</v>
      </c>
      <c r="P8" s="35">
        <v>2500</v>
      </c>
      <c r="Q8" s="38">
        <f t="shared" si="2"/>
        <v>6695</v>
      </c>
      <c r="R8" s="37">
        <f t="shared" si="3"/>
        <v>65593</v>
      </c>
    </row>
    <row r="9" spans="1:18" ht="12.75">
      <c r="A9" s="7" t="s">
        <v>87</v>
      </c>
      <c r="B9" s="34">
        <v>68104</v>
      </c>
      <c r="C9" s="77">
        <f t="shared" si="0"/>
        <v>34481</v>
      </c>
      <c r="D9" s="34">
        <v>533</v>
      </c>
      <c r="E9" s="35">
        <v>22410</v>
      </c>
      <c r="F9" s="35">
        <v>8009</v>
      </c>
      <c r="G9" s="36">
        <v>0</v>
      </c>
      <c r="H9" s="4">
        <v>0</v>
      </c>
      <c r="I9" s="4">
        <v>0</v>
      </c>
      <c r="J9" s="4">
        <v>3529</v>
      </c>
      <c r="K9" s="37">
        <f t="shared" si="1"/>
        <v>34481</v>
      </c>
      <c r="L9" s="34">
        <v>7</v>
      </c>
      <c r="M9" s="35">
        <v>2058</v>
      </c>
      <c r="N9" s="35">
        <v>0</v>
      </c>
      <c r="O9" s="35">
        <v>3025</v>
      </c>
      <c r="P9" s="35">
        <v>181</v>
      </c>
      <c r="Q9" s="38">
        <f t="shared" si="2"/>
        <v>5271</v>
      </c>
      <c r="R9" s="37">
        <f t="shared" si="3"/>
        <v>39752</v>
      </c>
    </row>
    <row r="10" spans="1:18" ht="12.75">
      <c r="A10" s="7" t="s">
        <v>33</v>
      </c>
      <c r="B10" s="34">
        <v>184867</v>
      </c>
      <c r="C10" s="77">
        <f>SUM(D10:G10)+J10</f>
        <v>151092</v>
      </c>
      <c r="D10" s="34">
        <v>0</v>
      </c>
      <c r="E10" s="35">
        <v>144660</v>
      </c>
      <c r="F10" s="35">
        <v>4447</v>
      </c>
      <c r="G10" s="36">
        <v>0</v>
      </c>
      <c r="H10" s="4">
        <v>0</v>
      </c>
      <c r="I10" s="4">
        <v>0</v>
      </c>
      <c r="J10" s="4">
        <v>1985</v>
      </c>
      <c r="K10" s="37">
        <f>C10+H10+I10</f>
        <v>151092</v>
      </c>
      <c r="L10" s="34">
        <v>0</v>
      </c>
      <c r="M10" s="35">
        <v>77</v>
      </c>
      <c r="N10" s="35">
        <v>0</v>
      </c>
      <c r="O10" s="35">
        <v>5025</v>
      </c>
      <c r="P10" s="35">
        <v>159</v>
      </c>
      <c r="Q10" s="38">
        <f t="shared" si="2"/>
        <v>5261</v>
      </c>
      <c r="R10" s="37">
        <f t="shared" si="3"/>
        <v>156353</v>
      </c>
    </row>
    <row r="11" spans="1:18" ht="12.75">
      <c r="A11" s="7" t="s">
        <v>88</v>
      </c>
      <c r="B11" s="34">
        <v>52466</v>
      </c>
      <c r="C11" s="77">
        <f t="shared" si="0"/>
        <v>34671</v>
      </c>
      <c r="D11" s="34">
        <v>0</v>
      </c>
      <c r="E11" s="35">
        <v>29310</v>
      </c>
      <c r="F11" s="35">
        <v>3433</v>
      </c>
      <c r="G11" s="36">
        <v>1928</v>
      </c>
      <c r="H11" s="4">
        <v>0</v>
      </c>
      <c r="I11" s="4">
        <v>0</v>
      </c>
      <c r="J11" s="4">
        <v>0</v>
      </c>
      <c r="K11" s="37">
        <f t="shared" si="1"/>
        <v>34671</v>
      </c>
      <c r="L11" s="34">
        <v>6370</v>
      </c>
      <c r="M11" s="35">
        <v>1981</v>
      </c>
      <c r="N11" s="35">
        <v>0</v>
      </c>
      <c r="O11" s="35">
        <v>2025</v>
      </c>
      <c r="P11" s="35">
        <v>1243</v>
      </c>
      <c r="Q11" s="38">
        <f t="shared" si="2"/>
        <v>11619</v>
      </c>
      <c r="R11" s="37">
        <f t="shared" si="3"/>
        <v>46290</v>
      </c>
    </row>
    <row r="12" spans="1:18" ht="12.75">
      <c r="A12" s="7" t="s">
        <v>89</v>
      </c>
      <c r="B12" s="34">
        <v>1256390</v>
      </c>
      <c r="C12" s="77">
        <f t="shared" si="0"/>
        <v>1024363</v>
      </c>
      <c r="D12" s="34">
        <v>1067</v>
      </c>
      <c r="E12" s="35">
        <v>993639</v>
      </c>
      <c r="F12" s="35">
        <v>24400</v>
      </c>
      <c r="G12" s="36">
        <v>2924</v>
      </c>
      <c r="H12" s="4">
        <v>0</v>
      </c>
      <c r="I12" s="4">
        <v>0</v>
      </c>
      <c r="J12" s="4">
        <v>2333</v>
      </c>
      <c r="K12" s="37">
        <f t="shared" si="1"/>
        <v>1024363</v>
      </c>
      <c r="L12" s="34">
        <v>0</v>
      </c>
      <c r="M12" s="35">
        <v>1096</v>
      </c>
      <c r="N12" s="35">
        <v>0</v>
      </c>
      <c r="O12" s="35">
        <v>22265</v>
      </c>
      <c r="P12" s="35">
        <v>1287</v>
      </c>
      <c r="Q12" s="38">
        <f t="shared" si="2"/>
        <v>24648</v>
      </c>
      <c r="R12" s="37">
        <f t="shared" si="3"/>
        <v>1049011</v>
      </c>
    </row>
    <row r="13" spans="1:18" ht="12.75">
      <c r="A13" s="7" t="s">
        <v>72</v>
      </c>
      <c r="B13" s="34">
        <v>52768</v>
      </c>
      <c r="C13" s="77">
        <f t="shared" si="0"/>
        <v>31712</v>
      </c>
      <c r="D13" s="34">
        <v>846</v>
      </c>
      <c r="E13" s="35">
        <v>26872</v>
      </c>
      <c r="F13" s="35">
        <v>3604</v>
      </c>
      <c r="G13" s="36">
        <v>0</v>
      </c>
      <c r="H13" s="4">
        <v>0</v>
      </c>
      <c r="I13" s="4">
        <v>0</v>
      </c>
      <c r="J13" s="4">
        <v>390</v>
      </c>
      <c r="K13" s="37">
        <f t="shared" si="1"/>
        <v>31712</v>
      </c>
      <c r="L13" s="34">
        <v>0</v>
      </c>
      <c r="M13" s="35">
        <v>76</v>
      </c>
      <c r="N13" s="35">
        <v>0</v>
      </c>
      <c r="O13" s="35">
        <v>0</v>
      </c>
      <c r="P13" s="35">
        <v>117</v>
      </c>
      <c r="Q13" s="38">
        <f t="shared" si="2"/>
        <v>193</v>
      </c>
      <c r="R13" s="37">
        <f t="shared" si="3"/>
        <v>31905</v>
      </c>
    </row>
    <row r="14" spans="1:18" ht="12.75">
      <c r="A14" s="7" t="s">
        <v>73</v>
      </c>
      <c r="B14" s="34">
        <v>86884</v>
      </c>
      <c r="C14" s="77">
        <f t="shared" si="0"/>
        <v>65767</v>
      </c>
      <c r="D14" s="34">
        <v>43</v>
      </c>
      <c r="E14" s="35">
        <v>63353</v>
      </c>
      <c r="F14" s="35">
        <v>1836</v>
      </c>
      <c r="G14" s="36">
        <v>0</v>
      </c>
      <c r="H14" s="4">
        <v>0</v>
      </c>
      <c r="I14" s="4">
        <v>0</v>
      </c>
      <c r="J14" s="4">
        <v>535</v>
      </c>
      <c r="K14" s="37">
        <f t="shared" si="1"/>
        <v>65767</v>
      </c>
      <c r="L14" s="34">
        <v>0</v>
      </c>
      <c r="M14" s="35">
        <v>0</v>
      </c>
      <c r="N14" s="35">
        <v>0</v>
      </c>
      <c r="O14" s="35">
        <v>290</v>
      </c>
      <c r="P14" s="35">
        <v>367</v>
      </c>
      <c r="Q14" s="38">
        <f t="shared" si="2"/>
        <v>657</v>
      </c>
      <c r="R14" s="37">
        <f t="shared" si="3"/>
        <v>66424</v>
      </c>
    </row>
    <row r="15" spans="1:18" ht="12.75">
      <c r="A15" s="7" t="s">
        <v>74</v>
      </c>
      <c r="B15" s="34">
        <v>119489</v>
      </c>
      <c r="C15" s="77">
        <f t="shared" si="0"/>
        <v>84298</v>
      </c>
      <c r="D15" s="34">
        <v>24</v>
      </c>
      <c r="E15" s="35">
        <v>78868</v>
      </c>
      <c r="F15" s="35">
        <v>2417</v>
      </c>
      <c r="G15" s="36">
        <v>0</v>
      </c>
      <c r="H15" s="4">
        <v>0</v>
      </c>
      <c r="I15" s="4">
        <v>0</v>
      </c>
      <c r="J15" s="4">
        <v>2989</v>
      </c>
      <c r="K15" s="37">
        <f t="shared" si="1"/>
        <v>84298</v>
      </c>
      <c r="L15" s="34">
        <v>0</v>
      </c>
      <c r="M15" s="35">
        <v>60</v>
      </c>
      <c r="N15" s="35">
        <v>0</v>
      </c>
      <c r="O15" s="35">
        <v>66</v>
      </c>
      <c r="P15" s="35">
        <v>166</v>
      </c>
      <c r="Q15" s="38">
        <f t="shared" si="2"/>
        <v>292</v>
      </c>
      <c r="R15" s="37">
        <f t="shared" si="3"/>
        <v>84590</v>
      </c>
    </row>
    <row r="16" spans="1:18" ht="12.75">
      <c r="A16" s="7" t="s">
        <v>75</v>
      </c>
      <c r="B16" s="34">
        <v>10874</v>
      </c>
      <c r="C16" s="77">
        <f t="shared" si="0"/>
        <v>1800</v>
      </c>
      <c r="D16" s="34">
        <v>21</v>
      </c>
      <c r="E16" s="35">
        <v>0</v>
      </c>
      <c r="F16" s="35">
        <v>1647</v>
      </c>
      <c r="G16" s="36">
        <v>0</v>
      </c>
      <c r="H16" s="4">
        <v>0</v>
      </c>
      <c r="I16" s="4">
        <v>0</v>
      </c>
      <c r="J16" s="4">
        <v>132</v>
      </c>
      <c r="K16" s="37">
        <f t="shared" si="1"/>
        <v>1800</v>
      </c>
      <c r="L16" s="34">
        <v>0</v>
      </c>
      <c r="M16" s="35">
        <v>104</v>
      </c>
      <c r="N16" s="35">
        <v>0</v>
      </c>
      <c r="O16" s="35">
        <v>1568</v>
      </c>
      <c r="P16" s="35">
        <v>473</v>
      </c>
      <c r="Q16" s="38">
        <f t="shared" si="2"/>
        <v>2145</v>
      </c>
      <c r="R16" s="37">
        <f t="shared" si="3"/>
        <v>3945</v>
      </c>
    </row>
    <row r="17" spans="1:18" ht="12.75">
      <c r="A17" s="7" t="s">
        <v>76</v>
      </c>
      <c r="B17" s="34">
        <v>72466</v>
      </c>
      <c r="C17" s="77">
        <f t="shared" si="0"/>
        <v>43949</v>
      </c>
      <c r="D17" s="34">
        <v>0</v>
      </c>
      <c r="E17" s="35">
        <v>40327</v>
      </c>
      <c r="F17" s="35">
        <v>3161</v>
      </c>
      <c r="G17" s="36">
        <v>0</v>
      </c>
      <c r="H17" s="4">
        <v>0</v>
      </c>
      <c r="I17" s="4">
        <v>0</v>
      </c>
      <c r="J17" s="4">
        <v>461</v>
      </c>
      <c r="K17" s="37">
        <f t="shared" si="1"/>
        <v>43949</v>
      </c>
      <c r="L17" s="34">
        <v>0</v>
      </c>
      <c r="M17" s="35">
        <v>47</v>
      </c>
      <c r="N17" s="35">
        <v>0</v>
      </c>
      <c r="O17" s="35">
        <v>15</v>
      </c>
      <c r="P17" s="35">
        <v>122</v>
      </c>
      <c r="Q17" s="38">
        <f t="shared" si="2"/>
        <v>184</v>
      </c>
      <c r="R17" s="37">
        <f t="shared" si="3"/>
        <v>44133</v>
      </c>
    </row>
    <row r="18" spans="1:18" ht="12.75">
      <c r="A18" s="7" t="s">
        <v>77</v>
      </c>
      <c r="B18" s="34">
        <v>169570</v>
      </c>
      <c r="C18" s="77">
        <f t="shared" si="0"/>
        <v>121137</v>
      </c>
      <c r="D18" s="34">
        <v>239</v>
      </c>
      <c r="E18" s="35">
        <v>117108</v>
      </c>
      <c r="F18" s="35">
        <v>3790</v>
      </c>
      <c r="G18" s="36">
        <v>0</v>
      </c>
      <c r="H18" s="4">
        <v>0</v>
      </c>
      <c r="I18" s="4">
        <v>0</v>
      </c>
      <c r="J18" s="4">
        <v>0</v>
      </c>
      <c r="K18" s="37">
        <f t="shared" si="1"/>
        <v>121137</v>
      </c>
      <c r="L18" s="34">
        <v>0</v>
      </c>
      <c r="M18" s="35">
        <v>210</v>
      </c>
      <c r="N18" s="35">
        <v>0</v>
      </c>
      <c r="O18" s="35">
        <v>16</v>
      </c>
      <c r="P18" s="35">
        <v>245</v>
      </c>
      <c r="Q18" s="38">
        <f t="shared" si="2"/>
        <v>471</v>
      </c>
      <c r="R18" s="37">
        <f t="shared" si="3"/>
        <v>121608</v>
      </c>
    </row>
    <row r="19" spans="1:18" ht="12.75">
      <c r="A19" s="7" t="s">
        <v>78</v>
      </c>
      <c r="B19" s="34">
        <v>92559</v>
      </c>
      <c r="C19" s="77">
        <f t="shared" si="0"/>
        <v>73313</v>
      </c>
      <c r="D19" s="34">
        <v>89</v>
      </c>
      <c r="E19" s="35">
        <v>69864</v>
      </c>
      <c r="F19" s="35">
        <v>1125</v>
      </c>
      <c r="G19" s="36">
        <v>0</v>
      </c>
      <c r="H19" s="4">
        <v>0</v>
      </c>
      <c r="I19" s="4">
        <v>0</v>
      </c>
      <c r="J19" s="4">
        <v>2235</v>
      </c>
      <c r="K19" s="37">
        <f t="shared" si="1"/>
        <v>73313</v>
      </c>
      <c r="L19" s="34">
        <v>5</v>
      </c>
      <c r="M19" s="35">
        <v>65</v>
      </c>
      <c r="N19" s="35">
        <v>0</v>
      </c>
      <c r="O19" s="35">
        <v>29</v>
      </c>
      <c r="P19" s="35">
        <v>236</v>
      </c>
      <c r="Q19" s="38">
        <f t="shared" si="2"/>
        <v>335</v>
      </c>
      <c r="R19" s="37">
        <f t="shared" si="3"/>
        <v>73648</v>
      </c>
    </row>
    <row r="20" spans="1:18" ht="12.75">
      <c r="A20" s="7" t="s">
        <v>79</v>
      </c>
      <c r="B20" s="34">
        <v>34529</v>
      </c>
      <c r="C20" s="77">
        <f t="shared" si="0"/>
        <v>24593</v>
      </c>
      <c r="D20" s="34">
        <v>0</v>
      </c>
      <c r="E20" s="35">
        <v>23653</v>
      </c>
      <c r="F20" s="35">
        <v>747</v>
      </c>
      <c r="G20" s="36">
        <v>0</v>
      </c>
      <c r="H20" s="4">
        <v>0</v>
      </c>
      <c r="I20" s="4">
        <v>0</v>
      </c>
      <c r="J20" s="4">
        <v>193</v>
      </c>
      <c r="K20" s="37">
        <f t="shared" si="1"/>
        <v>24593</v>
      </c>
      <c r="L20" s="34">
        <v>0</v>
      </c>
      <c r="M20" s="35">
        <v>53</v>
      </c>
      <c r="N20" s="35">
        <v>0</v>
      </c>
      <c r="O20" s="35">
        <v>21</v>
      </c>
      <c r="P20" s="35">
        <v>165</v>
      </c>
      <c r="Q20" s="38">
        <f aca="true" t="shared" si="4" ref="Q20:Q28">SUM(L20:P20)</f>
        <v>239</v>
      </c>
      <c r="R20" s="37">
        <f>K20+Q20</f>
        <v>24832</v>
      </c>
    </row>
    <row r="21" spans="1:18" ht="12.75">
      <c r="A21" s="7" t="s">
        <v>80</v>
      </c>
      <c r="B21" s="34">
        <v>486233</v>
      </c>
      <c r="C21" s="77">
        <f t="shared" si="0"/>
        <v>443136</v>
      </c>
      <c r="D21" s="34">
        <v>0</v>
      </c>
      <c r="E21" s="35">
        <v>439718</v>
      </c>
      <c r="F21" s="35">
        <v>3418</v>
      </c>
      <c r="G21" s="36">
        <v>0</v>
      </c>
      <c r="H21" s="4">
        <v>0</v>
      </c>
      <c r="I21" s="4">
        <v>0</v>
      </c>
      <c r="J21" s="4">
        <v>0</v>
      </c>
      <c r="K21" s="37">
        <f t="shared" si="1"/>
        <v>443136</v>
      </c>
      <c r="L21" s="34">
        <v>0</v>
      </c>
      <c r="M21" s="35">
        <v>83</v>
      </c>
      <c r="N21" s="35">
        <v>0</v>
      </c>
      <c r="O21" s="35">
        <v>127</v>
      </c>
      <c r="P21" s="35">
        <v>589</v>
      </c>
      <c r="Q21" s="38">
        <f t="shared" si="4"/>
        <v>799</v>
      </c>
      <c r="R21" s="37">
        <f>K21+Q21</f>
        <v>443935</v>
      </c>
    </row>
    <row r="22" spans="1:18" ht="12.75">
      <c r="A22" s="7" t="s">
        <v>81</v>
      </c>
      <c r="B22" s="34">
        <v>167714</v>
      </c>
      <c r="C22" s="77">
        <f t="shared" si="0"/>
        <v>139682</v>
      </c>
      <c r="D22" s="34">
        <v>297</v>
      </c>
      <c r="E22" s="35">
        <v>137499</v>
      </c>
      <c r="F22" s="35">
        <v>1677</v>
      </c>
      <c r="G22" s="36">
        <v>0</v>
      </c>
      <c r="H22" s="4">
        <v>0</v>
      </c>
      <c r="I22" s="4">
        <v>0</v>
      </c>
      <c r="J22" s="4">
        <v>209</v>
      </c>
      <c r="K22" s="37">
        <f t="shared" si="1"/>
        <v>139682</v>
      </c>
      <c r="L22" s="34">
        <v>0</v>
      </c>
      <c r="M22" s="35">
        <v>5</v>
      </c>
      <c r="N22" s="35">
        <v>0</v>
      </c>
      <c r="O22" s="35">
        <v>96</v>
      </c>
      <c r="P22" s="35">
        <v>12</v>
      </c>
      <c r="Q22" s="38">
        <f t="shared" si="4"/>
        <v>113</v>
      </c>
      <c r="R22" s="37">
        <f aca="true" t="shared" si="5" ref="R22:R27">K22+Q22</f>
        <v>139795</v>
      </c>
    </row>
    <row r="23" spans="1:18" ht="12.75">
      <c r="A23" s="7" t="s">
        <v>82</v>
      </c>
      <c r="B23" s="34">
        <v>212958</v>
      </c>
      <c r="C23" s="77">
        <f t="shared" si="0"/>
        <v>157333</v>
      </c>
      <c r="D23" s="34">
        <v>406</v>
      </c>
      <c r="E23" s="35">
        <v>149762</v>
      </c>
      <c r="F23" s="35">
        <v>2432</v>
      </c>
      <c r="G23" s="36">
        <v>0</v>
      </c>
      <c r="H23" s="4">
        <v>0</v>
      </c>
      <c r="I23" s="4">
        <v>0</v>
      </c>
      <c r="J23" s="4">
        <v>4733</v>
      </c>
      <c r="K23" s="37">
        <f t="shared" si="1"/>
        <v>157333</v>
      </c>
      <c r="L23" s="34">
        <v>13</v>
      </c>
      <c r="M23" s="35">
        <v>36</v>
      </c>
      <c r="N23" s="35">
        <v>0</v>
      </c>
      <c r="O23" s="35">
        <v>28</v>
      </c>
      <c r="P23" s="35">
        <v>1184</v>
      </c>
      <c r="Q23" s="38">
        <f t="shared" si="4"/>
        <v>1261</v>
      </c>
      <c r="R23" s="37">
        <f t="shared" si="5"/>
        <v>158594</v>
      </c>
    </row>
    <row r="24" spans="1:18" ht="12.75">
      <c r="A24" s="7" t="s">
        <v>83</v>
      </c>
      <c r="B24" s="34">
        <v>304376</v>
      </c>
      <c r="C24" s="77">
        <f t="shared" si="0"/>
        <v>249737</v>
      </c>
      <c r="D24" s="34">
        <v>159</v>
      </c>
      <c r="E24" s="35">
        <v>246679</v>
      </c>
      <c r="F24" s="35">
        <v>2758</v>
      </c>
      <c r="G24" s="36">
        <v>0</v>
      </c>
      <c r="H24" s="4">
        <v>0</v>
      </c>
      <c r="I24" s="4">
        <v>0</v>
      </c>
      <c r="J24" s="4">
        <v>141</v>
      </c>
      <c r="K24" s="37">
        <f t="shared" si="1"/>
        <v>249737</v>
      </c>
      <c r="L24" s="34">
        <v>0</v>
      </c>
      <c r="M24" s="35">
        <v>621</v>
      </c>
      <c r="N24" s="35">
        <v>0</v>
      </c>
      <c r="O24" s="35">
        <v>397</v>
      </c>
      <c r="P24" s="35">
        <v>212</v>
      </c>
      <c r="Q24" s="38">
        <f t="shared" si="4"/>
        <v>1230</v>
      </c>
      <c r="R24" s="37">
        <f t="shared" si="5"/>
        <v>250967</v>
      </c>
    </row>
    <row r="25" spans="1:18" ht="12.75">
      <c r="A25" s="7" t="s">
        <v>84</v>
      </c>
      <c r="B25" s="34">
        <v>75394</v>
      </c>
      <c r="C25" s="77">
        <f t="shared" si="0"/>
        <v>58876</v>
      </c>
      <c r="D25" s="34">
        <v>203</v>
      </c>
      <c r="E25" s="35">
        <v>57075</v>
      </c>
      <c r="F25" s="35">
        <v>1525</v>
      </c>
      <c r="G25" s="36">
        <v>0</v>
      </c>
      <c r="H25" s="4">
        <v>0</v>
      </c>
      <c r="I25" s="4">
        <v>0</v>
      </c>
      <c r="J25" s="4">
        <v>73</v>
      </c>
      <c r="K25" s="37">
        <f t="shared" si="1"/>
        <v>58876</v>
      </c>
      <c r="L25" s="34">
        <v>0</v>
      </c>
      <c r="M25" s="35">
        <v>45</v>
      </c>
      <c r="N25" s="35">
        <v>0</v>
      </c>
      <c r="O25" s="35">
        <v>8</v>
      </c>
      <c r="P25" s="35">
        <v>402</v>
      </c>
      <c r="Q25" s="38">
        <f t="shared" si="4"/>
        <v>455</v>
      </c>
      <c r="R25" s="37">
        <f t="shared" si="5"/>
        <v>59331</v>
      </c>
    </row>
    <row r="26" spans="1:18" ht="12.75">
      <c r="A26" s="7" t="s">
        <v>85</v>
      </c>
      <c r="B26" s="34">
        <v>125347</v>
      </c>
      <c r="C26" s="77">
        <f t="shared" si="0"/>
        <v>99515</v>
      </c>
      <c r="D26" s="34">
        <v>261</v>
      </c>
      <c r="E26" s="35">
        <v>95641</v>
      </c>
      <c r="F26" s="35">
        <v>2658</v>
      </c>
      <c r="G26" s="36">
        <v>0</v>
      </c>
      <c r="H26" s="4">
        <v>0</v>
      </c>
      <c r="I26" s="4">
        <v>0</v>
      </c>
      <c r="J26" s="4">
        <v>955</v>
      </c>
      <c r="K26" s="37">
        <f t="shared" si="1"/>
        <v>99515</v>
      </c>
      <c r="L26" s="34">
        <v>0</v>
      </c>
      <c r="M26" s="35">
        <v>4</v>
      </c>
      <c r="N26" s="35">
        <v>0</v>
      </c>
      <c r="O26" s="35">
        <v>107</v>
      </c>
      <c r="P26" s="35">
        <v>659</v>
      </c>
      <c r="Q26" s="38">
        <f t="shared" si="4"/>
        <v>770</v>
      </c>
      <c r="R26" s="37">
        <f t="shared" si="5"/>
        <v>100285</v>
      </c>
    </row>
    <row r="27" spans="1:18" ht="12.75">
      <c r="A27" s="7" t="s">
        <v>86</v>
      </c>
      <c r="B27" s="34">
        <v>175983</v>
      </c>
      <c r="C27" s="77">
        <f t="shared" si="0"/>
        <v>104472</v>
      </c>
      <c r="D27" s="34">
        <v>187</v>
      </c>
      <c r="E27" s="35">
        <v>90928</v>
      </c>
      <c r="F27" s="35">
        <v>9893</v>
      </c>
      <c r="G27" s="36">
        <v>1636</v>
      </c>
      <c r="H27" s="4">
        <v>0</v>
      </c>
      <c r="I27" s="4">
        <v>0</v>
      </c>
      <c r="J27" s="4">
        <v>1828</v>
      </c>
      <c r="K27" s="37">
        <f t="shared" si="1"/>
        <v>104472</v>
      </c>
      <c r="L27" s="34">
        <v>37</v>
      </c>
      <c r="M27" s="35">
        <v>324</v>
      </c>
      <c r="N27" s="35">
        <v>0</v>
      </c>
      <c r="O27" s="35">
        <v>11884</v>
      </c>
      <c r="P27" s="35">
        <v>280</v>
      </c>
      <c r="Q27" s="38">
        <f t="shared" si="4"/>
        <v>12525</v>
      </c>
      <c r="R27" s="37">
        <f t="shared" si="5"/>
        <v>116997</v>
      </c>
    </row>
    <row r="28" spans="1:18" ht="12.75">
      <c r="A28" s="7" t="s">
        <v>34</v>
      </c>
      <c r="B28" s="34">
        <v>474431</v>
      </c>
      <c r="C28" s="77">
        <f t="shared" si="0"/>
        <v>272682</v>
      </c>
      <c r="D28" s="34">
        <v>0</v>
      </c>
      <c r="E28" s="35">
        <v>247066</v>
      </c>
      <c r="F28" s="35">
        <v>23326</v>
      </c>
      <c r="G28" s="36">
        <v>0</v>
      </c>
      <c r="H28" s="4">
        <v>11000</v>
      </c>
      <c r="I28" s="4">
        <v>0</v>
      </c>
      <c r="J28" s="4">
        <v>2290</v>
      </c>
      <c r="K28" s="37">
        <f t="shared" si="1"/>
        <v>283682</v>
      </c>
      <c r="L28" s="34">
        <v>2444</v>
      </c>
      <c r="M28" s="35">
        <v>84</v>
      </c>
      <c r="N28" s="35">
        <v>0</v>
      </c>
      <c r="O28" s="35">
        <v>9459</v>
      </c>
      <c r="P28" s="35">
        <v>1755</v>
      </c>
      <c r="Q28" s="38">
        <f t="shared" si="4"/>
        <v>13742</v>
      </c>
      <c r="R28" s="37">
        <f>K28+Q28</f>
        <v>297424</v>
      </c>
    </row>
    <row r="29" spans="1:18" ht="12.75">
      <c r="A29" s="7" t="s">
        <v>35</v>
      </c>
      <c r="B29" s="34">
        <v>118820</v>
      </c>
      <c r="C29" s="77">
        <f t="shared" si="0"/>
        <v>54688</v>
      </c>
      <c r="D29" s="34">
        <v>685</v>
      </c>
      <c r="E29" s="35">
        <v>29047</v>
      </c>
      <c r="F29" s="35">
        <v>21825</v>
      </c>
      <c r="G29" s="36">
        <v>0</v>
      </c>
      <c r="H29" s="4">
        <v>55</v>
      </c>
      <c r="I29" s="4">
        <v>0</v>
      </c>
      <c r="J29" s="4">
        <v>3131</v>
      </c>
      <c r="K29" s="37">
        <f t="shared" si="1"/>
        <v>54743</v>
      </c>
      <c r="L29" s="34">
        <v>72</v>
      </c>
      <c r="M29" s="35">
        <v>333</v>
      </c>
      <c r="N29" s="35">
        <v>0</v>
      </c>
      <c r="O29" s="35">
        <v>931</v>
      </c>
      <c r="P29" s="35">
        <v>646</v>
      </c>
      <c r="Q29" s="38">
        <f aca="true" t="shared" si="6" ref="Q29:Q41">SUM(L29:P29)</f>
        <v>1982</v>
      </c>
      <c r="R29" s="37">
        <f aca="true" t="shared" si="7" ref="R29:R41">K29+Q29</f>
        <v>56725</v>
      </c>
    </row>
    <row r="30" spans="1:18" ht="12.75">
      <c r="A30" s="7" t="s">
        <v>36</v>
      </c>
      <c r="B30" s="34">
        <v>1103307</v>
      </c>
      <c r="C30" s="77">
        <f t="shared" si="0"/>
        <v>985872</v>
      </c>
      <c r="D30" s="34">
        <v>1055</v>
      </c>
      <c r="E30" s="35">
        <v>747271</v>
      </c>
      <c r="F30" s="35">
        <v>232546</v>
      </c>
      <c r="G30" s="36">
        <v>5000</v>
      </c>
      <c r="H30" s="4">
        <v>0</v>
      </c>
      <c r="I30" s="4">
        <v>0</v>
      </c>
      <c r="J30" s="4">
        <v>0</v>
      </c>
      <c r="K30" s="37">
        <f t="shared" si="1"/>
        <v>985872</v>
      </c>
      <c r="L30" s="34">
        <v>1059</v>
      </c>
      <c r="M30" s="35">
        <v>2715</v>
      </c>
      <c r="N30" s="35">
        <v>0</v>
      </c>
      <c r="O30" s="35">
        <v>10060</v>
      </c>
      <c r="P30" s="35">
        <v>521</v>
      </c>
      <c r="Q30" s="38">
        <f t="shared" si="6"/>
        <v>14355</v>
      </c>
      <c r="R30" s="37">
        <f t="shared" si="7"/>
        <v>1000227</v>
      </c>
    </row>
    <row r="31" spans="1:18" ht="12.75">
      <c r="A31" s="7" t="s">
        <v>37</v>
      </c>
      <c r="B31" s="34">
        <v>434960</v>
      </c>
      <c r="C31" s="77">
        <f t="shared" si="0"/>
        <v>235931</v>
      </c>
      <c r="D31" s="34">
        <v>122</v>
      </c>
      <c r="E31" s="35">
        <v>177290</v>
      </c>
      <c r="F31" s="35">
        <v>56547</v>
      </c>
      <c r="G31" s="36">
        <v>1345</v>
      </c>
      <c r="H31" s="4">
        <v>18625</v>
      </c>
      <c r="I31" s="4">
        <v>0</v>
      </c>
      <c r="J31" s="4">
        <v>627</v>
      </c>
      <c r="K31" s="37">
        <f t="shared" si="1"/>
        <v>254556</v>
      </c>
      <c r="L31" s="34">
        <v>0</v>
      </c>
      <c r="M31" s="35">
        <v>647</v>
      </c>
      <c r="N31" s="35">
        <v>0</v>
      </c>
      <c r="O31" s="35">
        <v>8051</v>
      </c>
      <c r="P31" s="35">
        <v>185</v>
      </c>
      <c r="Q31" s="38">
        <f t="shared" si="6"/>
        <v>8883</v>
      </c>
      <c r="R31" s="37">
        <f t="shared" si="7"/>
        <v>263439</v>
      </c>
    </row>
    <row r="32" spans="1:18" ht="12.75">
      <c r="A32" s="7" t="s">
        <v>38</v>
      </c>
      <c r="B32" s="34">
        <v>1092191</v>
      </c>
      <c r="C32" s="77">
        <f t="shared" si="0"/>
        <v>938998</v>
      </c>
      <c r="D32" s="34">
        <v>716</v>
      </c>
      <c r="E32" s="35">
        <v>885389</v>
      </c>
      <c r="F32" s="35">
        <v>44259</v>
      </c>
      <c r="G32" s="36">
        <v>6050</v>
      </c>
      <c r="H32" s="4">
        <v>0</v>
      </c>
      <c r="I32" s="4">
        <v>0</v>
      </c>
      <c r="J32" s="4">
        <v>2584</v>
      </c>
      <c r="K32" s="37">
        <f t="shared" si="1"/>
        <v>938998</v>
      </c>
      <c r="L32" s="34">
        <v>2352</v>
      </c>
      <c r="M32" s="35">
        <v>2400</v>
      </c>
      <c r="N32" s="35">
        <v>0</v>
      </c>
      <c r="O32" s="35">
        <v>17145</v>
      </c>
      <c r="P32" s="35">
        <v>1206</v>
      </c>
      <c r="Q32" s="38">
        <f t="shared" si="6"/>
        <v>23103</v>
      </c>
      <c r="R32" s="37">
        <f t="shared" si="7"/>
        <v>962101</v>
      </c>
    </row>
    <row r="33" spans="1:18" ht="12.75">
      <c r="A33" s="7" t="s">
        <v>39</v>
      </c>
      <c r="B33" s="34">
        <v>97655</v>
      </c>
      <c r="C33" s="77">
        <f t="shared" si="0"/>
        <v>61252</v>
      </c>
      <c r="D33" s="34">
        <v>1059</v>
      </c>
      <c r="E33" s="35">
        <v>49989</v>
      </c>
      <c r="F33" s="35">
        <v>10204</v>
      </c>
      <c r="G33" s="36">
        <v>0</v>
      </c>
      <c r="H33" s="4">
        <v>0</v>
      </c>
      <c r="I33" s="4">
        <v>0</v>
      </c>
      <c r="J33" s="4">
        <v>0</v>
      </c>
      <c r="K33" s="37">
        <f t="shared" si="1"/>
        <v>61252</v>
      </c>
      <c r="L33" s="34">
        <v>0</v>
      </c>
      <c r="M33" s="35">
        <v>0</v>
      </c>
      <c r="N33" s="35">
        <v>0</v>
      </c>
      <c r="O33" s="35">
        <v>3068</v>
      </c>
      <c r="P33" s="35">
        <v>211</v>
      </c>
      <c r="Q33" s="38">
        <f t="shared" si="6"/>
        <v>3279</v>
      </c>
      <c r="R33" s="37">
        <f t="shared" si="7"/>
        <v>64531</v>
      </c>
    </row>
    <row r="34" spans="1:18" ht="12.75">
      <c r="A34" s="7" t="s">
        <v>90</v>
      </c>
      <c r="B34" s="34">
        <v>242738</v>
      </c>
      <c r="C34" s="77">
        <f t="shared" si="0"/>
        <v>138510</v>
      </c>
      <c r="D34" s="34">
        <v>535</v>
      </c>
      <c r="E34" s="35">
        <v>110367</v>
      </c>
      <c r="F34" s="35">
        <v>24044</v>
      </c>
      <c r="G34" s="36">
        <v>0</v>
      </c>
      <c r="H34" s="4">
        <v>0</v>
      </c>
      <c r="I34" s="4">
        <v>0</v>
      </c>
      <c r="J34" s="4">
        <v>3564</v>
      </c>
      <c r="K34" s="37">
        <f t="shared" si="1"/>
        <v>138510</v>
      </c>
      <c r="L34" s="34">
        <v>0</v>
      </c>
      <c r="M34" s="35">
        <v>0</v>
      </c>
      <c r="N34" s="35">
        <v>0</v>
      </c>
      <c r="O34" s="35">
        <v>2646</v>
      </c>
      <c r="P34" s="35">
        <v>265</v>
      </c>
      <c r="Q34" s="38">
        <f t="shared" si="6"/>
        <v>2911</v>
      </c>
      <c r="R34" s="37">
        <f t="shared" si="7"/>
        <v>141421</v>
      </c>
    </row>
    <row r="35" spans="1:18" ht="12.75">
      <c r="A35" s="7" t="s">
        <v>91</v>
      </c>
      <c r="B35" s="34">
        <v>650034</v>
      </c>
      <c r="C35" s="77">
        <f t="shared" si="0"/>
        <v>530150</v>
      </c>
      <c r="D35" s="34">
        <v>902</v>
      </c>
      <c r="E35" s="35">
        <v>522394</v>
      </c>
      <c r="F35" s="35">
        <v>6854</v>
      </c>
      <c r="G35" s="36">
        <v>0</v>
      </c>
      <c r="H35" s="4">
        <v>0</v>
      </c>
      <c r="I35" s="4">
        <v>0</v>
      </c>
      <c r="J35" s="4">
        <v>0</v>
      </c>
      <c r="K35" s="37">
        <f t="shared" si="1"/>
        <v>530150</v>
      </c>
      <c r="L35" s="34">
        <v>0</v>
      </c>
      <c r="M35" s="35">
        <v>306</v>
      </c>
      <c r="N35" s="35">
        <v>0</v>
      </c>
      <c r="O35" s="35">
        <v>2381</v>
      </c>
      <c r="P35" s="35">
        <v>432</v>
      </c>
      <c r="Q35" s="38">
        <f t="shared" si="6"/>
        <v>3119</v>
      </c>
      <c r="R35" s="37">
        <f t="shared" si="7"/>
        <v>533269</v>
      </c>
    </row>
    <row r="36" spans="1:18" ht="12.75">
      <c r="A36" s="7" t="s">
        <v>92</v>
      </c>
      <c r="B36" s="34">
        <v>585292</v>
      </c>
      <c r="C36" s="77">
        <f>SUM(D36:G36)+J36</f>
        <v>326087</v>
      </c>
      <c r="D36" s="34">
        <v>1439</v>
      </c>
      <c r="E36" s="35">
        <v>215617</v>
      </c>
      <c r="F36" s="35">
        <v>108072</v>
      </c>
      <c r="G36" s="36">
        <v>959</v>
      </c>
      <c r="H36" s="4">
        <v>622</v>
      </c>
      <c r="I36" s="4">
        <v>0</v>
      </c>
      <c r="J36" s="4">
        <v>0</v>
      </c>
      <c r="K36" s="37">
        <f t="shared" si="1"/>
        <v>326709</v>
      </c>
      <c r="L36" s="34">
        <v>4396</v>
      </c>
      <c r="M36" s="35">
        <v>942</v>
      </c>
      <c r="N36" s="35">
        <v>0</v>
      </c>
      <c r="O36" s="35">
        <v>11926</v>
      </c>
      <c r="P36" s="35">
        <v>1645</v>
      </c>
      <c r="Q36" s="38">
        <f t="shared" si="6"/>
        <v>18909</v>
      </c>
      <c r="R36" s="37">
        <f t="shared" si="7"/>
        <v>345618</v>
      </c>
    </row>
    <row r="37" spans="1:18" ht="12.75">
      <c r="A37" s="7" t="s">
        <v>40</v>
      </c>
      <c r="B37" s="34">
        <v>332217</v>
      </c>
      <c r="C37" s="77">
        <f t="shared" si="0"/>
        <v>223546</v>
      </c>
      <c r="D37" s="34">
        <v>561</v>
      </c>
      <c r="E37" s="35">
        <v>203832</v>
      </c>
      <c r="F37" s="35">
        <v>19153</v>
      </c>
      <c r="G37" s="36">
        <v>0</v>
      </c>
      <c r="H37" s="4">
        <v>0</v>
      </c>
      <c r="I37" s="4">
        <v>0</v>
      </c>
      <c r="J37" s="4">
        <v>0</v>
      </c>
      <c r="K37" s="37">
        <f t="shared" si="1"/>
        <v>223546</v>
      </c>
      <c r="L37" s="34">
        <v>0</v>
      </c>
      <c r="M37" s="35">
        <v>76</v>
      </c>
      <c r="N37" s="35">
        <v>0</v>
      </c>
      <c r="O37" s="35">
        <v>7081</v>
      </c>
      <c r="P37" s="35">
        <v>48</v>
      </c>
      <c r="Q37" s="38">
        <f t="shared" si="6"/>
        <v>7205</v>
      </c>
      <c r="R37" s="37">
        <f t="shared" si="7"/>
        <v>230751</v>
      </c>
    </row>
    <row r="38" spans="1:18" ht="12.75">
      <c r="A38" s="7" t="s">
        <v>71</v>
      </c>
      <c r="B38" s="34">
        <v>1965562</v>
      </c>
      <c r="C38" s="77">
        <f t="shared" si="0"/>
        <v>1914653</v>
      </c>
      <c r="D38" s="34">
        <v>182</v>
      </c>
      <c r="E38" s="35">
        <v>1874830</v>
      </c>
      <c r="F38" s="35">
        <v>9942</v>
      </c>
      <c r="G38" s="36">
        <v>0</v>
      </c>
      <c r="H38" s="4">
        <v>0</v>
      </c>
      <c r="I38" s="4">
        <v>0</v>
      </c>
      <c r="J38" s="4">
        <v>29699</v>
      </c>
      <c r="K38" s="37">
        <f t="shared" si="1"/>
        <v>1914653</v>
      </c>
      <c r="L38" s="34">
        <v>0</v>
      </c>
      <c r="M38" s="35">
        <v>126</v>
      </c>
      <c r="N38" s="35">
        <v>0</v>
      </c>
      <c r="O38" s="35">
        <v>2090</v>
      </c>
      <c r="P38" s="35">
        <v>497</v>
      </c>
      <c r="Q38" s="38">
        <f t="shared" si="6"/>
        <v>2713</v>
      </c>
      <c r="R38" s="37">
        <f t="shared" si="7"/>
        <v>1917366</v>
      </c>
    </row>
    <row r="39" spans="1:18" ht="12.75">
      <c r="A39" s="7" t="s">
        <v>41</v>
      </c>
      <c r="B39" s="34">
        <v>40029</v>
      </c>
      <c r="C39" s="77">
        <f t="shared" si="0"/>
        <v>14169</v>
      </c>
      <c r="D39" s="34">
        <v>322</v>
      </c>
      <c r="E39" s="35">
        <v>7343</v>
      </c>
      <c r="F39" s="35">
        <v>6504</v>
      </c>
      <c r="G39" s="36">
        <v>0</v>
      </c>
      <c r="H39" s="4">
        <v>0</v>
      </c>
      <c r="I39" s="4">
        <v>0</v>
      </c>
      <c r="J39" s="4">
        <v>0</v>
      </c>
      <c r="K39" s="37">
        <f t="shared" si="1"/>
        <v>14169</v>
      </c>
      <c r="L39" s="34">
        <v>0</v>
      </c>
      <c r="M39" s="35">
        <v>73</v>
      </c>
      <c r="N39" s="35">
        <v>0</v>
      </c>
      <c r="O39" s="35">
        <v>154</v>
      </c>
      <c r="P39" s="35">
        <v>586</v>
      </c>
      <c r="Q39" s="38">
        <f t="shared" si="6"/>
        <v>813</v>
      </c>
      <c r="R39" s="37">
        <f t="shared" si="7"/>
        <v>14982</v>
      </c>
    </row>
    <row r="40" spans="1:18" ht="12.75">
      <c r="A40" s="7" t="s">
        <v>42</v>
      </c>
      <c r="B40" s="34">
        <v>582097</v>
      </c>
      <c r="C40" s="77">
        <f t="shared" si="0"/>
        <v>403063</v>
      </c>
      <c r="D40" s="34">
        <v>75</v>
      </c>
      <c r="E40" s="35">
        <v>387626</v>
      </c>
      <c r="F40" s="35">
        <v>10427</v>
      </c>
      <c r="G40" s="36">
        <v>4935</v>
      </c>
      <c r="H40" s="4">
        <v>0</v>
      </c>
      <c r="I40" s="4">
        <v>0</v>
      </c>
      <c r="J40" s="4">
        <v>0</v>
      </c>
      <c r="K40" s="37">
        <f t="shared" si="1"/>
        <v>403063</v>
      </c>
      <c r="L40" s="34">
        <v>2525</v>
      </c>
      <c r="M40" s="35">
        <v>5175</v>
      </c>
      <c r="N40" s="35">
        <v>0</v>
      </c>
      <c r="O40" s="35">
        <v>4724</v>
      </c>
      <c r="P40" s="35">
        <v>5368</v>
      </c>
      <c r="Q40" s="38">
        <f t="shared" si="6"/>
        <v>17792</v>
      </c>
      <c r="R40" s="37">
        <f t="shared" si="7"/>
        <v>420855</v>
      </c>
    </row>
    <row r="41" spans="1:18" ht="12.75">
      <c r="A41" s="7" t="s">
        <v>43</v>
      </c>
      <c r="B41" s="34">
        <v>491798</v>
      </c>
      <c r="C41" s="77">
        <f t="shared" si="0"/>
        <v>430842</v>
      </c>
      <c r="D41" s="34">
        <v>291</v>
      </c>
      <c r="E41" s="35">
        <v>417170</v>
      </c>
      <c r="F41" s="35">
        <v>9599</v>
      </c>
      <c r="G41" s="36">
        <v>3782</v>
      </c>
      <c r="H41" s="4">
        <v>0</v>
      </c>
      <c r="I41" s="4">
        <v>0</v>
      </c>
      <c r="J41" s="4">
        <v>0</v>
      </c>
      <c r="K41" s="37">
        <f t="shared" si="1"/>
        <v>430842</v>
      </c>
      <c r="L41" s="34">
        <v>184</v>
      </c>
      <c r="M41" s="35">
        <v>432</v>
      </c>
      <c r="N41" s="35">
        <v>0</v>
      </c>
      <c r="O41" s="35">
        <v>0</v>
      </c>
      <c r="P41" s="35">
        <v>948</v>
      </c>
      <c r="Q41" s="38">
        <f t="shared" si="6"/>
        <v>1564</v>
      </c>
      <c r="R41" s="37">
        <f t="shared" si="7"/>
        <v>432406</v>
      </c>
    </row>
    <row r="42" spans="1:18" ht="12.75">
      <c r="A42" s="7" t="s">
        <v>44</v>
      </c>
      <c r="B42" s="34">
        <v>600707</v>
      </c>
      <c r="C42" s="77">
        <f t="shared" si="0"/>
        <v>518172</v>
      </c>
      <c r="D42" s="34">
        <v>102</v>
      </c>
      <c r="E42" s="35">
        <v>508460</v>
      </c>
      <c r="F42" s="35">
        <v>9610</v>
      </c>
      <c r="G42" s="36">
        <v>0</v>
      </c>
      <c r="H42" s="4">
        <v>0</v>
      </c>
      <c r="I42" s="4">
        <v>0</v>
      </c>
      <c r="J42" s="4">
        <v>0</v>
      </c>
      <c r="K42" s="37">
        <f t="shared" si="1"/>
        <v>518172</v>
      </c>
      <c r="L42" s="34">
        <v>0</v>
      </c>
      <c r="M42" s="35">
        <v>87</v>
      </c>
      <c r="N42" s="35">
        <v>0</v>
      </c>
      <c r="O42" s="35">
        <v>1603</v>
      </c>
      <c r="P42" s="35">
        <v>739</v>
      </c>
      <c r="Q42" s="38">
        <f>SUM(L42:P42)</f>
        <v>2429</v>
      </c>
      <c r="R42" s="37">
        <f>K42+Q42</f>
        <v>520601</v>
      </c>
    </row>
    <row r="43" spans="1:18" ht="12.75">
      <c r="A43" s="7" t="s">
        <v>45</v>
      </c>
      <c r="B43" s="34">
        <v>394449</v>
      </c>
      <c r="C43" s="77">
        <f t="shared" si="0"/>
        <v>209085</v>
      </c>
      <c r="D43" s="34">
        <v>372</v>
      </c>
      <c r="E43" s="35">
        <v>114401</v>
      </c>
      <c r="F43" s="35">
        <v>12448</v>
      </c>
      <c r="G43" s="36">
        <v>81864</v>
      </c>
      <c r="H43" s="4">
        <v>12448</v>
      </c>
      <c r="I43" s="4">
        <v>0</v>
      </c>
      <c r="J43" s="4">
        <v>0</v>
      </c>
      <c r="K43" s="37">
        <f t="shared" si="1"/>
        <v>221533</v>
      </c>
      <c r="L43" s="34">
        <v>4120</v>
      </c>
      <c r="M43" s="35">
        <v>68</v>
      </c>
      <c r="N43" s="35">
        <v>0</v>
      </c>
      <c r="O43" s="35">
        <v>6</v>
      </c>
      <c r="P43" s="35">
        <v>1073</v>
      </c>
      <c r="Q43" s="38">
        <f>SUM(L43:P43)</f>
        <v>5267</v>
      </c>
      <c r="R43" s="37">
        <f>K43+Q43</f>
        <v>226800</v>
      </c>
    </row>
    <row r="44" spans="1:18" ht="12.75">
      <c r="A44" s="7" t="s">
        <v>93</v>
      </c>
      <c r="B44" s="34">
        <v>6518</v>
      </c>
      <c r="C44" s="77">
        <f t="shared" si="0"/>
        <v>876</v>
      </c>
      <c r="D44" s="34">
        <v>708</v>
      </c>
      <c r="E44" s="35">
        <v>0</v>
      </c>
      <c r="F44" s="35">
        <v>168</v>
      </c>
      <c r="G44" s="36">
        <v>0</v>
      </c>
      <c r="H44" s="4">
        <v>0</v>
      </c>
      <c r="I44" s="4">
        <v>0</v>
      </c>
      <c r="J44" s="4">
        <v>0</v>
      </c>
      <c r="K44" s="37">
        <f t="shared" si="1"/>
        <v>876</v>
      </c>
      <c r="L44" s="34">
        <v>0</v>
      </c>
      <c r="M44" s="35">
        <v>20060</v>
      </c>
      <c r="N44" s="35">
        <v>0</v>
      </c>
      <c r="O44" s="35">
        <v>11006</v>
      </c>
      <c r="P44" s="35">
        <v>0</v>
      </c>
      <c r="Q44" s="38">
        <f>SUM(L44:P44)</f>
        <v>31066</v>
      </c>
      <c r="R44" s="37">
        <f>K44+Q44</f>
        <v>31942</v>
      </c>
    </row>
    <row r="45" spans="1:18" ht="13.5" thickBot="1">
      <c r="A45" s="20" t="s">
        <v>109</v>
      </c>
      <c r="B45" s="21">
        <v>0</v>
      </c>
      <c r="C45" s="78">
        <f t="shared" si="0"/>
        <v>0</v>
      </c>
      <c r="D45" s="21">
        <v>0</v>
      </c>
      <c r="E45" s="22">
        <v>0</v>
      </c>
      <c r="F45" s="22">
        <v>0</v>
      </c>
      <c r="G45" s="23">
        <v>0</v>
      </c>
      <c r="H45" s="5">
        <v>0</v>
      </c>
      <c r="I45" s="5">
        <v>0</v>
      </c>
      <c r="J45" s="5">
        <v>0</v>
      </c>
      <c r="K45" s="25">
        <f t="shared" si="1"/>
        <v>0</v>
      </c>
      <c r="L45" s="21">
        <v>0</v>
      </c>
      <c r="M45" s="22">
        <v>0</v>
      </c>
      <c r="N45" s="22">
        <v>0</v>
      </c>
      <c r="O45" s="22">
        <v>43372</v>
      </c>
      <c r="P45" s="22">
        <v>0</v>
      </c>
      <c r="Q45" s="24">
        <f>SUM(L45:P45)</f>
        <v>43372</v>
      </c>
      <c r="R45" s="25">
        <f>K45+Q45</f>
        <v>43372</v>
      </c>
    </row>
    <row r="46" spans="1:18" ht="13.5" thickTop="1">
      <c r="A46" s="61" t="s">
        <v>46</v>
      </c>
      <c r="B46" s="66">
        <f>SUM(B6:B45)</f>
        <v>45821638</v>
      </c>
      <c r="C46" s="68">
        <f>SUM(C6:C45)</f>
        <v>42078007</v>
      </c>
      <c r="D46" s="62">
        <f aca="true" t="shared" si="8" ref="D46:R46">SUM(D6:D45)</f>
        <v>15781</v>
      </c>
      <c r="E46" s="63">
        <f t="shared" si="8"/>
        <v>41083554</v>
      </c>
      <c r="F46" s="63">
        <f t="shared" si="8"/>
        <v>796364</v>
      </c>
      <c r="G46" s="64">
        <f t="shared" si="8"/>
        <v>115729</v>
      </c>
      <c r="H46" s="65">
        <f t="shared" si="8"/>
        <v>42750</v>
      </c>
      <c r="I46" s="65">
        <f t="shared" si="8"/>
        <v>0</v>
      </c>
      <c r="J46" s="65">
        <f t="shared" si="8"/>
        <v>66579</v>
      </c>
      <c r="K46" s="65">
        <f t="shared" si="8"/>
        <v>42120757</v>
      </c>
      <c r="L46" s="62">
        <f t="shared" si="8"/>
        <v>25582</v>
      </c>
      <c r="M46" s="63">
        <f t="shared" si="8"/>
        <v>55834</v>
      </c>
      <c r="N46" s="63">
        <f t="shared" si="8"/>
        <v>0</v>
      </c>
      <c r="O46" s="63">
        <f t="shared" si="8"/>
        <v>185973</v>
      </c>
      <c r="P46" s="63">
        <f t="shared" si="8"/>
        <v>29634</v>
      </c>
      <c r="Q46" s="64">
        <f t="shared" si="8"/>
        <v>297023</v>
      </c>
      <c r="R46" s="65">
        <f t="shared" si="8"/>
        <v>42417780</v>
      </c>
    </row>
    <row r="47" spans="1:18" ht="13.5" thickBot="1">
      <c r="A47" s="54" t="s">
        <v>47</v>
      </c>
      <c r="B47" s="67">
        <v>13536389</v>
      </c>
      <c r="C47" s="79">
        <f t="shared" si="0"/>
        <v>10632748</v>
      </c>
      <c r="D47" s="55">
        <v>14400</v>
      </c>
      <c r="E47" s="56">
        <v>3910664</v>
      </c>
      <c r="F47" s="56">
        <v>95226</v>
      </c>
      <c r="G47" s="57">
        <v>12068</v>
      </c>
      <c r="H47" s="58">
        <v>143387</v>
      </c>
      <c r="I47" s="58">
        <v>557618</v>
      </c>
      <c r="J47" s="58">
        <v>6600390</v>
      </c>
      <c r="K47" s="60">
        <f t="shared" si="1"/>
        <v>11333753</v>
      </c>
      <c r="L47" s="55">
        <v>5958</v>
      </c>
      <c r="M47" s="56">
        <v>684833</v>
      </c>
      <c r="N47" s="56">
        <v>0</v>
      </c>
      <c r="O47" s="56">
        <v>734344</v>
      </c>
      <c r="P47" s="56">
        <v>118414</v>
      </c>
      <c r="Q47" s="59">
        <f>SUM(L47:P47)</f>
        <v>1543549</v>
      </c>
      <c r="R47" s="60">
        <f>K47+Q47</f>
        <v>12877302</v>
      </c>
    </row>
    <row r="48" spans="1:18" ht="13.5" thickTop="1">
      <c r="A48" s="61" t="s">
        <v>48</v>
      </c>
      <c r="B48" s="66">
        <f>SUM(B46:B47)</f>
        <v>59358027</v>
      </c>
      <c r="C48" s="68">
        <f>SUM(C46:C47)</f>
        <v>52710755</v>
      </c>
      <c r="D48" s="62">
        <f aca="true" t="shared" si="9" ref="D48:K48">SUM(D46:D47)</f>
        <v>30181</v>
      </c>
      <c r="E48" s="63">
        <f t="shared" si="9"/>
        <v>44994218</v>
      </c>
      <c r="F48" s="63">
        <f t="shared" si="9"/>
        <v>891590</v>
      </c>
      <c r="G48" s="64">
        <f t="shared" si="9"/>
        <v>127797</v>
      </c>
      <c r="H48" s="65">
        <f t="shared" si="9"/>
        <v>186137</v>
      </c>
      <c r="I48" s="65">
        <f>SUM(I46:I47)</f>
        <v>557618</v>
      </c>
      <c r="J48" s="65">
        <f t="shared" si="9"/>
        <v>6666969</v>
      </c>
      <c r="K48" s="65">
        <f t="shared" si="9"/>
        <v>53454510</v>
      </c>
      <c r="L48" s="62">
        <f>SUM(L46:L47)</f>
        <v>31540</v>
      </c>
      <c r="M48" s="63">
        <f aca="true" t="shared" si="10" ref="M48:R48">SUM(M46:M47)</f>
        <v>740667</v>
      </c>
      <c r="N48" s="63">
        <f t="shared" si="10"/>
        <v>0</v>
      </c>
      <c r="O48" s="63">
        <f t="shared" si="10"/>
        <v>920317</v>
      </c>
      <c r="P48" s="63">
        <f t="shared" si="10"/>
        <v>148048</v>
      </c>
      <c r="Q48" s="64">
        <f t="shared" si="10"/>
        <v>1840572</v>
      </c>
      <c r="R48" s="65">
        <f t="shared" si="10"/>
        <v>55295082</v>
      </c>
    </row>
    <row r="49" ht="12.75">
      <c r="A49" s="3"/>
    </row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</sheetData>
  <mergeCells count="1">
    <mergeCell ref="B2:C2"/>
  </mergeCells>
  <printOptions horizontalCentered="1"/>
  <pageMargins left="0.3937007874015748" right="0.5905511811023623" top="0.7874015748031497" bottom="0.1968503937007874" header="0.3937007874015748" footer="0.11811023622047245"/>
  <pageSetup blackAndWhite="1" horizontalDpi="300" verticalDpi="300" orientation="landscape" paperSize="9" scale="80" r:id="rId1"/>
  <headerFooter alignWithMargins="0">
    <oddHeader>&amp;C&amp;"Times New Roman CE,Félkövér"&amp;14 2 0 0 4.   É V I   M É R L E G
&amp;12&amp;UE s z k ö z ö k&amp;U
&amp;R&amp;"Times New Roman,Normál"11. számú melléklet
(ezer Ft-ban)</oddHeader>
    <oddFooter>&amp;L&amp;"Times New Roman,Normál"Készült: &amp;D   &amp;T&amp;C&amp;"Times New Roman,Normál"C:\Andi\beszámoló2004\&amp;F\&amp;A          Oláhné Pásztor Andrea&amp;R&amp;"Times New Roman CE,Normál"&amp;P.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23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2.28125" style="1" customWidth="1"/>
    <col min="2" max="3" width="11.7109375" style="1" customWidth="1"/>
    <col min="4" max="4" width="9.8515625" style="1" customWidth="1"/>
    <col min="5" max="6" width="11.7109375" style="1" customWidth="1"/>
    <col min="7" max="7" width="11.00390625" style="1" customWidth="1"/>
    <col min="8" max="12" width="11.7109375" style="1" customWidth="1"/>
    <col min="13" max="13" width="10.140625" style="1" customWidth="1"/>
    <col min="14" max="14" width="4.7109375" style="81" hidden="1" customWidth="1"/>
    <col min="15" max="187" width="9.140625" style="45" customWidth="1"/>
    <col min="188" max="16384" width="9.140625" style="1" customWidth="1"/>
  </cols>
  <sheetData>
    <row r="1" spans="1:14" ht="12.75">
      <c r="A1" s="6" t="s">
        <v>0</v>
      </c>
      <c r="B1" s="49" t="s">
        <v>49</v>
      </c>
      <c r="C1" s="49"/>
      <c r="D1" s="49"/>
      <c r="E1" s="26"/>
      <c r="F1" s="49" t="s">
        <v>50</v>
      </c>
      <c r="G1" s="49"/>
      <c r="H1" s="49"/>
      <c r="I1" s="10" t="s">
        <v>51</v>
      </c>
      <c r="J1" s="17"/>
      <c r="K1" s="17"/>
      <c r="L1" s="12"/>
      <c r="M1" s="13" t="s">
        <v>52</v>
      </c>
      <c r="N1" s="81" t="s">
        <v>107</v>
      </c>
    </row>
    <row r="2" spans="1:14" ht="12.75">
      <c r="A2" s="7"/>
      <c r="B2" s="39" t="s">
        <v>53</v>
      </c>
      <c r="C2" s="40" t="s">
        <v>54</v>
      </c>
      <c r="D2" s="70" t="s">
        <v>70</v>
      </c>
      <c r="E2" s="47" t="s">
        <v>55</v>
      </c>
      <c r="F2" s="39" t="s">
        <v>56</v>
      </c>
      <c r="G2" s="50" t="s">
        <v>57</v>
      </c>
      <c r="H2" s="52" t="s">
        <v>50</v>
      </c>
      <c r="I2" s="39" t="s">
        <v>58</v>
      </c>
      <c r="J2" s="40" t="s">
        <v>59</v>
      </c>
      <c r="K2" s="40" t="s">
        <v>60</v>
      </c>
      <c r="L2" s="47" t="s">
        <v>61</v>
      </c>
      <c r="M2" s="14" t="s">
        <v>20</v>
      </c>
      <c r="N2" s="81" t="s">
        <v>108</v>
      </c>
    </row>
    <row r="3" spans="1:13" ht="12.75">
      <c r="A3" s="7"/>
      <c r="B3" s="39" t="s">
        <v>62</v>
      </c>
      <c r="C3" s="40" t="s">
        <v>104</v>
      </c>
      <c r="D3" s="50" t="s">
        <v>64</v>
      </c>
      <c r="E3" s="47" t="s">
        <v>62</v>
      </c>
      <c r="F3" s="39" t="s">
        <v>63</v>
      </c>
      <c r="G3" s="50" t="s">
        <v>64</v>
      </c>
      <c r="H3" s="52" t="s">
        <v>25</v>
      </c>
      <c r="I3" s="39" t="s">
        <v>65</v>
      </c>
      <c r="J3" s="40" t="s">
        <v>65</v>
      </c>
      <c r="K3" s="40" t="s">
        <v>66</v>
      </c>
      <c r="L3" s="47" t="s">
        <v>67</v>
      </c>
      <c r="M3" s="14" t="s">
        <v>25</v>
      </c>
    </row>
    <row r="4" spans="1:13" ht="12.75">
      <c r="A4" s="8"/>
      <c r="B4" s="42"/>
      <c r="C4" s="44"/>
      <c r="D4" s="51"/>
      <c r="E4" s="48" t="s">
        <v>25</v>
      </c>
      <c r="F4" s="42" t="s">
        <v>64</v>
      </c>
      <c r="G4" s="51"/>
      <c r="H4" s="53"/>
      <c r="I4" s="42" t="s">
        <v>68</v>
      </c>
      <c r="J4" s="44" t="s">
        <v>68</v>
      </c>
      <c r="K4" s="44" t="s">
        <v>69</v>
      </c>
      <c r="L4" s="48" t="s">
        <v>25</v>
      </c>
      <c r="M4" s="19"/>
    </row>
    <row r="5" spans="1:14" ht="12.75">
      <c r="A5" s="27" t="s">
        <v>30</v>
      </c>
      <c r="B5" s="28">
        <v>191219</v>
      </c>
      <c r="C5" s="29">
        <v>31457201</v>
      </c>
      <c r="D5" s="71">
        <v>0</v>
      </c>
      <c r="E5" s="33">
        <f>SUM(B5:D5)</f>
        <v>31648420</v>
      </c>
      <c r="F5" s="28">
        <v>3308</v>
      </c>
      <c r="G5" s="29">
        <v>0</v>
      </c>
      <c r="H5" s="33">
        <f>SUM(F5:G5)</f>
        <v>3308</v>
      </c>
      <c r="I5" s="28">
        <v>0</v>
      </c>
      <c r="J5" s="29">
        <v>10154</v>
      </c>
      <c r="K5" s="29">
        <v>0</v>
      </c>
      <c r="L5" s="33">
        <f>SUM(I5:K5)</f>
        <v>10154</v>
      </c>
      <c r="M5" s="32">
        <f>E5+H5+L5</f>
        <v>31661882</v>
      </c>
      <c r="N5" s="82">
        <f>Eszközök!R6-Források!M5</f>
        <v>0</v>
      </c>
    </row>
    <row r="6" spans="1:14" ht="12.75">
      <c r="A6" s="7" t="s">
        <v>31</v>
      </c>
      <c r="B6" s="34">
        <v>25226</v>
      </c>
      <c r="C6" s="35">
        <v>144819</v>
      </c>
      <c r="D6" s="72">
        <v>0</v>
      </c>
      <c r="E6" s="75">
        <f aca="true" t="shared" si="0" ref="E6:E44">SUM(B6:D6)</f>
        <v>170045</v>
      </c>
      <c r="F6" s="34">
        <v>740</v>
      </c>
      <c r="G6" s="35">
        <v>0</v>
      </c>
      <c r="H6" s="38">
        <f aca="true" t="shared" si="1" ref="H6:H18">SUM(F6:G6)</f>
        <v>740</v>
      </c>
      <c r="I6" s="34">
        <v>0</v>
      </c>
      <c r="J6" s="35">
        <v>3275</v>
      </c>
      <c r="K6" s="35">
        <v>20</v>
      </c>
      <c r="L6" s="38">
        <f aca="true" t="shared" si="2" ref="L6:L18">SUM(I6:K6)</f>
        <v>3295</v>
      </c>
      <c r="M6" s="37">
        <f aca="true" t="shared" si="3" ref="M6:M18">E6+H6+L6</f>
        <v>174080</v>
      </c>
      <c r="N6" s="82">
        <f>Eszközök!R7-Források!M6</f>
        <v>0</v>
      </c>
    </row>
    <row r="7" spans="1:14" ht="12.75">
      <c r="A7" s="7" t="s">
        <v>32</v>
      </c>
      <c r="B7" s="34">
        <v>1839</v>
      </c>
      <c r="C7" s="35">
        <v>59134</v>
      </c>
      <c r="D7" s="72">
        <v>0</v>
      </c>
      <c r="E7" s="75">
        <f t="shared" si="0"/>
        <v>60973</v>
      </c>
      <c r="F7" s="34">
        <v>3620</v>
      </c>
      <c r="G7" s="35">
        <v>0</v>
      </c>
      <c r="H7" s="38">
        <f t="shared" si="1"/>
        <v>3620</v>
      </c>
      <c r="I7" s="34">
        <v>0</v>
      </c>
      <c r="J7" s="35">
        <v>0</v>
      </c>
      <c r="K7" s="35">
        <v>1000</v>
      </c>
      <c r="L7" s="38">
        <f t="shared" si="2"/>
        <v>1000</v>
      </c>
      <c r="M7" s="37">
        <f t="shared" si="3"/>
        <v>65593</v>
      </c>
      <c r="N7" s="82">
        <f>Eszközök!R8-Források!M7</f>
        <v>0</v>
      </c>
    </row>
    <row r="8" spans="1:14" ht="12.75">
      <c r="A8" s="7" t="s">
        <v>87</v>
      </c>
      <c r="B8" s="34">
        <v>1879</v>
      </c>
      <c r="C8" s="35">
        <v>29856</v>
      </c>
      <c r="D8" s="72">
        <v>0</v>
      </c>
      <c r="E8" s="75">
        <f t="shared" si="0"/>
        <v>31735</v>
      </c>
      <c r="F8" s="34">
        <v>3206</v>
      </c>
      <c r="G8" s="35">
        <v>0</v>
      </c>
      <c r="H8" s="38">
        <f t="shared" si="1"/>
        <v>3206</v>
      </c>
      <c r="I8" s="34">
        <v>0</v>
      </c>
      <c r="J8" s="35">
        <v>4811</v>
      </c>
      <c r="K8" s="35">
        <v>0</v>
      </c>
      <c r="L8" s="38">
        <f t="shared" si="2"/>
        <v>4811</v>
      </c>
      <c r="M8" s="37">
        <f t="shared" si="3"/>
        <v>39752</v>
      </c>
      <c r="N8" s="82">
        <f>Eszközök!R9-Források!M8</f>
        <v>0</v>
      </c>
    </row>
    <row r="9" spans="1:14" ht="12.75">
      <c r="A9" s="7" t="s">
        <v>33</v>
      </c>
      <c r="B9" s="34">
        <v>36130</v>
      </c>
      <c r="C9" s="35">
        <v>111700</v>
      </c>
      <c r="D9" s="72">
        <v>0</v>
      </c>
      <c r="E9" s="75">
        <f t="shared" si="0"/>
        <v>147830</v>
      </c>
      <c r="F9" s="34">
        <v>3037</v>
      </c>
      <c r="G9" s="35">
        <v>0</v>
      </c>
      <c r="H9" s="38">
        <f t="shared" si="1"/>
        <v>3037</v>
      </c>
      <c r="I9" s="34">
        <v>0</v>
      </c>
      <c r="J9" s="35">
        <v>3339</v>
      </c>
      <c r="K9" s="35">
        <v>2147</v>
      </c>
      <c r="L9" s="38">
        <f t="shared" si="2"/>
        <v>5486</v>
      </c>
      <c r="M9" s="37">
        <f t="shared" si="3"/>
        <v>156353</v>
      </c>
      <c r="N9" s="82">
        <f>Eszközök!R10-Források!M9</f>
        <v>0</v>
      </c>
    </row>
    <row r="10" spans="1:14" ht="12.75">
      <c r="A10" s="7" t="s">
        <v>88</v>
      </c>
      <c r="B10" s="34">
        <v>11933</v>
      </c>
      <c r="C10" s="35">
        <v>30566</v>
      </c>
      <c r="D10" s="72">
        <v>0</v>
      </c>
      <c r="E10" s="75">
        <f t="shared" si="0"/>
        <v>42499</v>
      </c>
      <c r="F10" s="34">
        <v>3268</v>
      </c>
      <c r="G10" s="35">
        <v>0</v>
      </c>
      <c r="H10" s="38">
        <f t="shared" si="1"/>
        <v>3268</v>
      </c>
      <c r="I10" s="34">
        <v>0</v>
      </c>
      <c r="J10" s="35">
        <v>523</v>
      </c>
      <c r="K10" s="35">
        <v>0</v>
      </c>
      <c r="L10" s="38">
        <f t="shared" si="2"/>
        <v>523</v>
      </c>
      <c r="M10" s="37">
        <f t="shared" si="3"/>
        <v>46290</v>
      </c>
      <c r="N10" s="82">
        <f>Eszközök!R11-Források!M10</f>
        <v>0</v>
      </c>
    </row>
    <row r="11" spans="1:14" ht="12.75">
      <c r="A11" s="7" t="s">
        <v>89</v>
      </c>
      <c r="B11" s="34">
        <v>135266</v>
      </c>
      <c r="C11" s="35">
        <v>866384</v>
      </c>
      <c r="D11" s="72">
        <v>0</v>
      </c>
      <c r="E11" s="75">
        <f t="shared" si="0"/>
        <v>1001650</v>
      </c>
      <c r="F11" s="34">
        <v>22646</v>
      </c>
      <c r="G11" s="35">
        <v>0</v>
      </c>
      <c r="H11" s="38">
        <f t="shared" si="1"/>
        <v>22646</v>
      </c>
      <c r="I11" s="34">
        <v>0</v>
      </c>
      <c r="J11" s="35">
        <v>23809</v>
      </c>
      <c r="K11" s="35">
        <v>906</v>
      </c>
      <c r="L11" s="38">
        <f t="shared" si="2"/>
        <v>24715</v>
      </c>
      <c r="M11" s="37">
        <f t="shared" si="3"/>
        <v>1049011</v>
      </c>
      <c r="N11" s="82">
        <f>Eszközök!R12-Források!M11</f>
        <v>0</v>
      </c>
    </row>
    <row r="12" spans="1:14" ht="12.75">
      <c r="A12" s="7" t="s">
        <v>72</v>
      </c>
      <c r="B12" s="34">
        <v>12539</v>
      </c>
      <c r="C12" s="35">
        <v>19130</v>
      </c>
      <c r="D12" s="72">
        <v>0</v>
      </c>
      <c r="E12" s="75">
        <f t="shared" si="0"/>
        <v>31669</v>
      </c>
      <c r="F12" s="34">
        <v>117</v>
      </c>
      <c r="G12" s="35">
        <v>0</v>
      </c>
      <c r="H12" s="38">
        <f t="shared" si="1"/>
        <v>117</v>
      </c>
      <c r="I12" s="34">
        <v>0</v>
      </c>
      <c r="J12" s="35">
        <v>119</v>
      </c>
      <c r="K12" s="35">
        <v>0</v>
      </c>
      <c r="L12" s="38">
        <f t="shared" si="2"/>
        <v>119</v>
      </c>
      <c r="M12" s="37">
        <f t="shared" si="3"/>
        <v>31905</v>
      </c>
      <c r="N12" s="82">
        <f>Eszközök!R13-Források!M12</f>
        <v>0</v>
      </c>
    </row>
    <row r="13" spans="1:14" ht="12.75">
      <c r="A13" s="7" t="s">
        <v>73</v>
      </c>
      <c r="B13" s="34">
        <v>3197</v>
      </c>
      <c r="C13" s="35">
        <v>58621</v>
      </c>
      <c r="D13" s="72">
        <v>0</v>
      </c>
      <c r="E13" s="75">
        <f t="shared" si="0"/>
        <v>61818</v>
      </c>
      <c r="F13" s="34">
        <v>636</v>
      </c>
      <c r="G13" s="35">
        <v>0</v>
      </c>
      <c r="H13" s="38">
        <f t="shared" si="1"/>
        <v>636</v>
      </c>
      <c r="I13" s="34">
        <v>0</v>
      </c>
      <c r="J13" s="35">
        <v>3949</v>
      </c>
      <c r="K13" s="35">
        <v>21</v>
      </c>
      <c r="L13" s="38">
        <f t="shared" si="2"/>
        <v>3970</v>
      </c>
      <c r="M13" s="37">
        <f t="shared" si="3"/>
        <v>66424</v>
      </c>
      <c r="N13" s="82">
        <f>Eszközök!R14-Források!M13</f>
        <v>0</v>
      </c>
    </row>
    <row r="14" spans="1:14" ht="12.75">
      <c r="A14" s="7" t="s">
        <v>74</v>
      </c>
      <c r="B14" s="34">
        <v>51312</v>
      </c>
      <c r="C14" s="35">
        <v>28720</v>
      </c>
      <c r="D14" s="72">
        <v>0</v>
      </c>
      <c r="E14" s="75">
        <f t="shared" si="0"/>
        <v>80032</v>
      </c>
      <c r="F14" s="34">
        <v>232</v>
      </c>
      <c r="G14" s="35">
        <v>0</v>
      </c>
      <c r="H14" s="38">
        <f t="shared" si="1"/>
        <v>232</v>
      </c>
      <c r="I14" s="34">
        <v>0</v>
      </c>
      <c r="J14" s="35">
        <v>4326</v>
      </c>
      <c r="K14" s="35">
        <v>0</v>
      </c>
      <c r="L14" s="38">
        <f t="shared" si="2"/>
        <v>4326</v>
      </c>
      <c r="M14" s="37">
        <f t="shared" si="3"/>
        <v>84590</v>
      </c>
      <c r="N14" s="82">
        <f>Eszközök!R15-Források!M14</f>
        <v>0</v>
      </c>
    </row>
    <row r="15" spans="1:14" ht="12.75">
      <c r="A15" s="7" t="s">
        <v>75</v>
      </c>
      <c r="B15" s="34">
        <v>210</v>
      </c>
      <c r="C15" s="35">
        <v>1681</v>
      </c>
      <c r="D15" s="72">
        <v>0</v>
      </c>
      <c r="E15" s="75">
        <f t="shared" si="0"/>
        <v>1891</v>
      </c>
      <c r="F15" s="34">
        <v>258</v>
      </c>
      <c r="G15" s="35">
        <v>0</v>
      </c>
      <c r="H15" s="38">
        <f t="shared" si="1"/>
        <v>258</v>
      </c>
      <c r="I15" s="34">
        <v>0</v>
      </c>
      <c r="J15" s="35">
        <v>13</v>
      </c>
      <c r="K15" s="35">
        <v>1783</v>
      </c>
      <c r="L15" s="38">
        <f t="shared" si="2"/>
        <v>1796</v>
      </c>
      <c r="M15" s="37">
        <f t="shared" si="3"/>
        <v>3945</v>
      </c>
      <c r="N15" s="82">
        <f>Eszközök!R16-Források!M15</f>
        <v>0</v>
      </c>
    </row>
    <row r="16" spans="1:14" ht="12.75">
      <c r="A16" s="7" t="s">
        <v>76</v>
      </c>
      <c r="B16" s="34">
        <v>20329</v>
      </c>
      <c r="C16" s="35">
        <v>20027</v>
      </c>
      <c r="D16" s="72">
        <v>0</v>
      </c>
      <c r="E16" s="75">
        <f t="shared" si="0"/>
        <v>40356</v>
      </c>
      <c r="F16" s="34">
        <v>137</v>
      </c>
      <c r="G16" s="35">
        <v>0</v>
      </c>
      <c r="H16" s="38">
        <f t="shared" si="1"/>
        <v>137</v>
      </c>
      <c r="I16" s="34">
        <v>0</v>
      </c>
      <c r="J16" s="35">
        <v>3640</v>
      </c>
      <c r="K16" s="35">
        <v>0</v>
      </c>
      <c r="L16" s="38">
        <f t="shared" si="2"/>
        <v>3640</v>
      </c>
      <c r="M16" s="37">
        <f t="shared" si="3"/>
        <v>44133</v>
      </c>
      <c r="N16" s="82">
        <f>Eszközök!R17-Források!M16</f>
        <v>0</v>
      </c>
    </row>
    <row r="17" spans="1:14" ht="12.75">
      <c r="A17" s="7" t="s">
        <v>77</v>
      </c>
      <c r="B17" s="34">
        <v>49915</v>
      </c>
      <c r="C17" s="35">
        <v>71332</v>
      </c>
      <c r="D17" s="72">
        <v>0</v>
      </c>
      <c r="E17" s="75">
        <f t="shared" si="0"/>
        <v>121247</v>
      </c>
      <c r="F17" s="34">
        <v>250</v>
      </c>
      <c r="G17" s="35">
        <v>0</v>
      </c>
      <c r="H17" s="38">
        <f t="shared" si="1"/>
        <v>250</v>
      </c>
      <c r="I17" s="34">
        <v>0</v>
      </c>
      <c r="J17" s="35">
        <v>100</v>
      </c>
      <c r="K17" s="35">
        <v>11</v>
      </c>
      <c r="L17" s="38">
        <f t="shared" si="2"/>
        <v>111</v>
      </c>
      <c r="M17" s="37">
        <f t="shared" si="3"/>
        <v>121608</v>
      </c>
      <c r="N17" s="82">
        <f>Eszközök!R18-Források!M17</f>
        <v>0</v>
      </c>
    </row>
    <row r="18" spans="1:14" ht="12.75">
      <c r="A18" s="7" t="s">
        <v>78</v>
      </c>
      <c r="B18" s="34">
        <v>8769</v>
      </c>
      <c r="C18" s="35">
        <v>60675</v>
      </c>
      <c r="D18" s="72">
        <v>0</v>
      </c>
      <c r="E18" s="75">
        <f t="shared" si="0"/>
        <v>69444</v>
      </c>
      <c r="F18" s="34">
        <v>202</v>
      </c>
      <c r="G18" s="35">
        <v>0</v>
      </c>
      <c r="H18" s="38">
        <f t="shared" si="1"/>
        <v>202</v>
      </c>
      <c r="I18" s="34">
        <v>0</v>
      </c>
      <c r="J18" s="35">
        <v>3939</v>
      </c>
      <c r="K18" s="35">
        <v>63</v>
      </c>
      <c r="L18" s="38">
        <f t="shared" si="2"/>
        <v>4002</v>
      </c>
      <c r="M18" s="37">
        <f t="shared" si="3"/>
        <v>73648</v>
      </c>
      <c r="N18" s="82">
        <f>Eszközök!R19-Források!M18</f>
        <v>0</v>
      </c>
    </row>
    <row r="19" spans="1:14" ht="12.75">
      <c r="A19" s="7" t="s">
        <v>79</v>
      </c>
      <c r="B19" s="34">
        <v>1021</v>
      </c>
      <c r="C19" s="35">
        <v>22868</v>
      </c>
      <c r="D19" s="72">
        <v>0</v>
      </c>
      <c r="E19" s="75">
        <f t="shared" si="0"/>
        <v>23889</v>
      </c>
      <c r="F19" s="34">
        <v>186</v>
      </c>
      <c r="G19" s="35">
        <v>0</v>
      </c>
      <c r="H19" s="38">
        <f aca="true" t="shared" si="4" ref="H19:H27">SUM(F19:G19)</f>
        <v>186</v>
      </c>
      <c r="I19" s="34">
        <v>0</v>
      </c>
      <c r="J19" s="35">
        <v>757</v>
      </c>
      <c r="K19" s="35">
        <v>0</v>
      </c>
      <c r="L19" s="38">
        <f>SUM(I19:K19)</f>
        <v>757</v>
      </c>
      <c r="M19" s="37">
        <f>E19+H19+L19</f>
        <v>24832</v>
      </c>
      <c r="N19" s="82">
        <f>Eszközök!R20-Források!M19</f>
        <v>0</v>
      </c>
    </row>
    <row r="20" spans="1:14" ht="12.75">
      <c r="A20" s="7" t="s">
        <v>80</v>
      </c>
      <c r="B20" s="34">
        <v>9970</v>
      </c>
      <c r="C20" s="35">
        <v>431093</v>
      </c>
      <c r="D20" s="72">
        <v>0</v>
      </c>
      <c r="E20" s="75">
        <f t="shared" si="0"/>
        <v>441063</v>
      </c>
      <c r="F20" s="34">
        <v>545</v>
      </c>
      <c r="G20" s="35">
        <v>0</v>
      </c>
      <c r="H20" s="38">
        <f t="shared" si="4"/>
        <v>545</v>
      </c>
      <c r="I20" s="34">
        <v>0</v>
      </c>
      <c r="J20" s="35">
        <v>2156</v>
      </c>
      <c r="K20" s="35">
        <v>171</v>
      </c>
      <c r="L20" s="38">
        <f>SUM(I20:K20)</f>
        <v>2327</v>
      </c>
      <c r="M20" s="37">
        <f>E20+H20+L20</f>
        <v>443935</v>
      </c>
      <c r="N20" s="82">
        <f>Eszközök!R21-Források!M20</f>
        <v>0</v>
      </c>
    </row>
    <row r="21" spans="1:14" ht="12.75">
      <c r="A21" s="7" t="s">
        <v>81</v>
      </c>
      <c r="B21" s="34">
        <v>10235</v>
      </c>
      <c r="C21" s="35">
        <v>126149</v>
      </c>
      <c r="D21" s="72">
        <v>0</v>
      </c>
      <c r="E21" s="75">
        <f t="shared" si="0"/>
        <v>136384</v>
      </c>
      <c r="F21" s="34">
        <v>108</v>
      </c>
      <c r="G21" s="35">
        <v>0</v>
      </c>
      <c r="H21" s="38">
        <f t="shared" si="4"/>
        <v>108</v>
      </c>
      <c r="I21" s="34">
        <v>0</v>
      </c>
      <c r="J21" s="35">
        <v>3303</v>
      </c>
      <c r="K21" s="35">
        <v>0</v>
      </c>
      <c r="L21" s="38">
        <f aca="true" t="shared" si="5" ref="L21:L26">SUM(I21:K21)</f>
        <v>3303</v>
      </c>
      <c r="M21" s="37">
        <f aca="true" t="shared" si="6" ref="M21:M26">E21+H21+L21</f>
        <v>139795</v>
      </c>
      <c r="N21" s="82">
        <f>Eszközök!R22-Források!M21</f>
        <v>0</v>
      </c>
    </row>
    <row r="22" spans="1:14" ht="12.75">
      <c r="A22" s="7" t="s">
        <v>82</v>
      </c>
      <c r="B22" s="34">
        <v>76262</v>
      </c>
      <c r="C22" s="35">
        <v>78612</v>
      </c>
      <c r="D22" s="72">
        <v>0</v>
      </c>
      <c r="E22" s="75">
        <f t="shared" si="0"/>
        <v>154874</v>
      </c>
      <c r="F22" s="34">
        <v>1202</v>
      </c>
      <c r="G22" s="35">
        <v>0</v>
      </c>
      <c r="H22" s="38">
        <f t="shared" si="4"/>
        <v>1202</v>
      </c>
      <c r="I22" s="34">
        <v>0</v>
      </c>
      <c r="J22" s="35">
        <v>2508</v>
      </c>
      <c r="K22" s="35">
        <v>10</v>
      </c>
      <c r="L22" s="38">
        <f t="shared" si="5"/>
        <v>2518</v>
      </c>
      <c r="M22" s="37">
        <f t="shared" si="6"/>
        <v>158594</v>
      </c>
      <c r="N22" s="82">
        <f>Eszközök!R23-Források!M22</f>
        <v>0</v>
      </c>
    </row>
    <row r="23" spans="1:14" ht="12.75">
      <c r="A23" s="7" t="s">
        <v>83</v>
      </c>
      <c r="B23" s="34">
        <v>21907</v>
      </c>
      <c r="C23" s="35">
        <v>223343</v>
      </c>
      <c r="D23" s="72">
        <v>0</v>
      </c>
      <c r="E23" s="75">
        <f t="shared" si="0"/>
        <v>245250</v>
      </c>
      <c r="F23" s="34">
        <v>484</v>
      </c>
      <c r="G23" s="35">
        <v>0</v>
      </c>
      <c r="H23" s="38">
        <f t="shared" si="4"/>
        <v>484</v>
      </c>
      <c r="I23" s="34">
        <v>0</v>
      </c>
      <c r="J23" s="35">
        <v>5108</v>
      </c>
      <c r="K23" s="35">
        <v>125</v>
      </c>
      <c r="L23" s="38">
        <f t="shared" si="5"/>
        <v>5233</v>
      </c>
      <c r="M23" s="37">
        <f t="shared" si="6"/>
        <v>250967</v>
      </c>
      <c r="N23" s="82">
        <f>Eszközök!R24-Források!M23</f>
        <v>0</v>
      </c>
    </row>
    <row r="24" spans="1:14" ht="12.75">
      <c r="A24" s="7" t="s">
        <v>84</v>
      </c>
      <c r="B24" s="34">
        <v>15896</v>
      </c>
      <c r="C24" s="35">
        <v>41562</v>
      </c>
      <c r="D24" s="72">
        <v>0</v>
      </c>
      <c r="E24" s="75">
        <f t="shared" si="0"/>
        <v>57458</v>
      </c>
      <c r="F24" s="34">
        <v>388</v>
      </c>
      <c r="G24" s="35">
        <v>0</v>
      </c>
      <c r="H24" s="38">
        <f t="shared" si="4"/>
        <v>388</v>
      </c>
      <c r="I24" s="34">
        <v>0</v>
      </c>
      <c r="J24" s="35">
        <v>1463</v>
      </c>
      <c r="K24" s="35">
        <v>22</v>
      </c>
      <c r="L24" s="38">
        <f t="shared" si="5"/>
        <v>1485</v>
      </c>
      <c r="M24" s="37">
        <f t="shared" si="6"/>
        <v>59331</v>
      </c>
      <c r="N24" s="82">
        <f>Eszközök!R25-Források!M24</f>
        <v>0</v>
      </c>
    </row>
    <row r="25" spans="1:14" ht="12.75">
      <c r="A25" s="7" t="s">
        <v>85</v>
      </c>
      <c r="B25" s="34">
        <v>23595</v>
      </c>
      <c r="C25" s="35">
        <v>74077</v>
      </c>
      <c r="D25" s="72">
        <v>0</v>
      </c>
      <c r="E25" s="75">
        <f t="shared" si="0"/>
        <v>97672</v>
      </c>
      <c r="F25" s="34">
        <v>766</v>
      </c>
      <c r="G25" s="35">
        <v>0</v>
      </c>
      <c r="H25" s="38">
        <f t="shared" si="4"/>
        <v>766</v>
      </c>
      <c r="I25" s="34">
        <v>0</v>
      </c>
      <c r="J25" s="35">
        <v>1847</v>
      </c>
      <c r="K25" s="35">
        <v>0</v>
      </c>
      <c r="L25" s="38">
        <f t="shared" si="5"/>
        <v>1847</v>
      </c>
      <c r="M25" s="37">
        <f t="shared" si="6"/>
        <v>100285</v>
      </c>
      <c r="N25" s="82">
        <f>Eszközök!R26-Források!M25</f>
        <v>0</v>
      </c>
    </row>
    <row r="26" spans="1:14" ht="12.75">
      <c r="A26" s="7" t="s">
        <v>86</v>
      </c>
      <c r="B26" s="34">
        <v>72632</v>
      </c>
      <c r="C26" s="35">
        <v>27714</v>
      </c>
      <c r="D26" s="72">
        <v>0</v>
      </c>
      <c r="E26" s="75">
        <f t="shared" si="0"/>
        <v>100346</v>
      </c>
      <c r="F26" s="34">
        <v>11464</v>
      </c>
      <c r="G26" s="35">
        <v>0</v>
      </c>
      <c r="H26" s="38">
        <f t="shared" si="4"/>
        <v>11464</v>
      </c>
      <c r="I26" s="34">
        <v>0</v>
      </c>
      <c r="J26" s="35">
        <v>4487</v>
      </c>
      <c r="K26" s="35">
        <v>700</v>
      </c>
      <c r="L26" s="38">
        <f t="shared" si="5"/>
        <v>5187</v>
      </c>
      <c r="M26" s="37">
        <f t="shared" si="6"/>
        <v>116997</v>
      </c>
      <c r="N26" s="82">
        <f>Eszközök!R27-Források!M26</f>
        <v>0</v>
      </c>
    </row>
    <row r="27" spans="1:14" ht="12.75">
      <c r="A27" s="7" t="s">
        <v>34</v>
      </c>
      <c r="B27" s="34">
        <v>89100</v>
      </c>
      <c r="C27" s="35">
        <v>194583</v>
      </c>
      <c r="D27" s="72">
        <v>0</v>
      </c>
      <c r="E27" s="75">
        <f t="shared" si="0"/>
        <v>283683</v>
      </c>
      <c r="F27" s="34">
        <v>11145</v>
      </c>
      <c r="G27" s="35">
        <v>0</v>
      </c>
      <c r="H27" s="38">
        <f t="shared" si="4"/>
        <v>11145</v>
      </c>
      <c r="I27" s="34">
        <v>0</v>
      </c>
      <c r="J27" s="35">
        <v>2527</v>
      </c>
      <c r="K27" s="35">
        <v>69</v>
      </c>
      <c r="L27" s="38">
        <f>SUM(I27:K27)</f>
        <v>2596</v>
      </c>
      <c r="M27" s="37">
        <f>E27+H27+L27</f>
        <v>297424</v>
      </c>
      <c r="N27" s="82">
        <f>Eszközök!R28-Források!M27</f>
        <v>0</v>
      </c>
    </row>
    <row r="28" spans="1:14" ht="12.75">
      <c r="A28" s="7" t="s">
        <v>35</v>
      </c>
      <c r="B28" s="34">
        <v>18204</v>
      </c>
      <c r="C28" s="35">
        <v>31619</v>
      </c>
      <c r="D28" s="72">
        <v>0</v>
      </c>
      <c r="E28" s="75">
        <f t="shared" si="0"/>
        <v>49823</v>
      </c>
      <c r="F28" s="34">
        <v>1577</v>
      </c>
      <c r="G28" s="35">
        <v>0</v>
      </c>
      <c r="H28" s="38">
        <f aca="true" t="shared" si="7" ref="H28:H40">SUM(F28:G28)</f>
        <v>1577</v>
      </c>
      <c r="I28" s="34">
        <v>0</v>
      </c>
      <c r="J28" s="35">
        <v>5325</v>
      </c>
      <c r="K28" s="35">
        <v>0</v>
      </c>
      <c r="L28" s="38">
        <f aca="true" t="shared" si="8" ref="L28:L40">SUM(I28:K28)</f>
        <v>5325</v>
      </c>
      <c r="M28" s="37">
        <f aca="true" t="shared" si="9" ref="M28:M40">E28+H28+L28</f>
        <v>56725</v>
      </c>
      <c r="N28" s="82">
        <f>Eszközök!R29-Források!M28</f>
        <v>0</v>
      </c>
    </row>
    <row r="29" spans="1:14" ht="12.75">
      <c r="A29" s="7" t="s">
        <v>36</v>
      </c>
      <c r="B29" s="34">
        <v>54674</v>
      </c>
      <c r="C29" s="35">
        <v>934057</v>
      </c>
      <c r="D29" s="72">
        <v>0</v>
      </c>
      <c r="E29" s="75">
        <f t="shared" si="0"/>
        <v>988731</v>
      </c>
      <c r="F29" s="34">
        <v>10581</v>
      </c>
      <c r="G29" s="35">
        <v>0</v>
      </c>
      <c r="H29" s="38">
        <f t="shared" si="7"/>
        <v>10581</v>
      </c>
      <c r="I29" s="34">
        <v>0</v>
      </c>
      <c r="J29" s="35">
        <v>915</v>
      </c>
      <c r="K29" s="35">
        <v>0</v>
      </c>
      <c r="L29" s="38">
        <f t="shared" si="8"/>
        <v>915</v>
      </c>
      <c r="M29" s="37">
        <f t="shared" si="9"/>
        <v>1000227</v>
      </c>
      <c r="N29" s="82">
        <f>Eszközök!R30-Források!M29</f>
        <v>0</v>
      </c>
    </row>
    <row r="30" spans="1:14" ht="12.75">
      <c r="A30" s="7" t="s">
        <v>37</v>
      </c>
      <c r="B30" s="34">
        <v>23021</v>
      </c>
      <c r="C30" s="35">
        <v>230819</v>
      </c>
      <c r="D30" s="72">
        <v>0</v>
      </c>
      <c r="E30" s="75">
        <f t="shared" si="0"/>
        <v>253840</v>
      </c>
      <c r="F30" s="34">
        <v>8218</v>
      </c>
      <c r="G30" s="35">
        <v>0</v>
      </c>
      <c r="H30" s="38">
        <f t="shared" si="7"/>
        <v>8218</v>
      </c>
      <c r="I30" s="34">
        <v>0</v>
      </c>
      <c r="J30" s="35">
        <v>1363</v>
      </c>
      <c r="K30" s="35">
        <v>18</v>
      </c>
      <c r="L30" s="38">
        <f t="shared" si="8"/>
        <v>1381</v>
      </c>
      <c r="M30" s="37">
        <f t="shared" si="9"/>
        <v>263439</v>
      </c>
      <c r="N30" s="82">
        <f>Eszközök!R31-Források!M30</f>
        <v>0</v>
      </c>
    </row>
    <row r="31" spans="1:14" ht="12.75">
      <c r="A31" s="7" t="s">
        <v>38</v>
      </c>
      <c r="B31" s="34">
        <v>85393</v>
      </c>
      <c r="C31" s="35">
        <v>855674</v>
      </c>
      <c r="D31" s="72">
        <v>0</v>
      </c>
      <c r="E31" s="75">
        <f t="shared" si="0"/>
        <v>941067</v>
      </c>
      <c r="F31" s="34">
        <v>18351</v>
      </c>
      <c r="G31" s="35">
        <v>0</v>
      </c>
      <c r="H31" s="38">
        <f t="shared" si="7"/>
        <v>18351</v>
      </c>
      <c r="I31" s="34">
        <v>0</v>
      </c>
      <c r="J31" s="35">
        <v>2683</v>
      </c>
      <c r="K31" s="35">
        <v>0</v>
      </c>
      <c r="L31" s="38">
        <f t="shared" si="8"/>
        <v>2683</v>
      </c>
      <c r="M31" s="37">
        <f t="shared" si="9"/>
        <v>962101</v>
      </c>
      <c r="N31" s="82">
        <f>Eszközök!R32-Források!M31</f>
        <v>0</v>
      </c>
    </row>
    <row r="32" spans="1:14" ht="12.75">
      <c r="A32" s="7" t="s">
        <v>39</v>
      </c>
      <c r="B32" s="34">
        <v>7997</v>
      </c>
      <c r="C32" s="35">
        <v>53187</v>
      </c>
      <c r="D32" s="72">
        <v>0</v>
      </c>
      <c r="E32" s="75">
        <f t="shared" si="0"/>
        <v>61184</v>
      </c>
      <c r="F32" s="34">
        <v>3279</v>
      </c>
      <c r="G32" s="35">
        <v>0</v>
      </c>
      <c r="H32" s="38">
        <f t="shared" si="7"/>
        <v>3279</v>
      </c>
      <c r="I32" s="34">
        <v>0</v>
      </c>
      <c r="J32" s="35">
        <v>68</v>
      </c>
      <c r="K32" s="35">
        <v>0</v>
      </c>
      <c r="L32" s="38">
        <f t="shared" si="8"/>
        <v>68</v>
      </c>
      <c r="M32" s="37">
        <f t="shared" si="9"/>
        <v>64531</v>
      </c>
      <c r="N32" s="82">
        <f>Eszközök!R33-Források!M32</f>
        <v>0</v>
      </c>
    </row>
    <row r="33" spans="1:14" ht="12.75">
      <c r="A33" s="7" t="s">
        <v>90</v>
      </c>
      <c r="B33" s="34">
        <v>47534</v>
      </c>
      <c r="C33" s="35">
        <v>86586</v>
      </c>
      <c r="D33" s="72">
        <v>0</v>
      </c>
      <c r="E33" s="75">
        <f t="shared" si="0"/>
        <v>134120</v>
      </c>
      <c r="F33" s="34">
        <v>2911</v>
      </c>
      <c r="G33" s="35">
        <v>0</v>
      </c>
      <c r="H33" s="38">
        <f t="shared" si="7"/>
        <v>2911</v>
      </c>
      <c r="I33" s="34">
        <v>0</v>
      </c>
      <c r="J33" s="35">
        <v>4390</v>
      </c>
      <c r="K33" s="35">
        <v>0</v>
      </c>
      <c r="L33" s="38">
        <f t="shared" si="8"/>
        <v>4390</v>
      </c>
      <c r="M33" s="37">
        <f t="shared" si="9"/>
        <v>141421</v>
      </c>
      <c r="N33" s="82">
        <f>Eszközök!R34-Források!M33</f>
        <v>0</v>
      </c>
    </row>
    <row r="34" spans="1:14" ht="12.75">
      <c r="A34" s="7" t="s">
        <v>91</v>
      </c>
      <c r="B34" s="34">
        <v>131360</v>
      </c>
      <c r="C34" s="35">
        <v>399096</v>
      </c>
      <c r="D34" s="72">
        <v>0</v>
      </c>
      <c r="E34" s="75">
        <f t="shared" si="0"/>
        <v>530456</v>
      </c>
      <c r="F34" s="34">
        <v>1783</v>
      </c>
      <c r="G34" s="35">
        <v>0</v>
      </c>
      <c r="H34" s="38">
        <f t="shared" si="7"/>
        <v>1783</v>
      </c>
      <c r="I34" s="34">
        <v>0</v>
      </c>
      <c r="J34" s="35">
        <v>0</v>
      </c>
      <c r="K34" s="35">
        <v>1030</v>
      </c>
      <c r="L34" s="38">
        <f t="shared" si="8"/>
        <v>1030</v>
      </c>
      <c r="M34" s="37">
        <f t="shared" si="9"/>
        <v>533269</v>
      </c>
      <c r="N34" s="82">
        <f>Eszközök!R35-Források!M34</f>
        <v>0</v>
      </c>
    </row>
    <row r="35" spans="1:14" ht="12.75">
      <c r="A35" s="7" t="s">
        <v>92</v>
      </c>
      <c r="B35" s="34">
        <v>149667</v>
      </c>
      <c r="C35" s="35">
        <v>181389</v>
      </c>
      <c r="D35" s="72">
        <v>0</v>
      </c>
      <c r="E35" s="75">
        <f t="shared" si="0"/>
        <v>331056</v>
      </c>
      <c r="F35" s="34">
        <v>13373</v>
      </c>
      <c r="G35" s="35">
        <v>0</v>
      </c>
      <c r="H35" s="38">
        <f t="shared" si="7"/>
        <v>13373</v>
      </c>
      <c r="I35" s="34">
        <v>0</v>
      </c>
      <c r="J35" s="35">
        <v>991</v>
      </c>
      <c r="K35" s="35">
        <v>198</v>
      </c>
      <c r="L35" s="38">
        <f t="shared" si="8"/>
        <v>1189</v>
      </c>
      <c r="M35" s="37">
        <f t="shared" si="9"/>
        <v>345618</v>
      </c>
      <c r="N35" s="82">
        <f>Eszközök!R36-Források!M35</f>
        <v>0</v>
      </c>
    </row>
    <row r="36" spans="1:187" ht="12.75">
      <c r="A36" s="7" t="s">
        <v>40</v>
      </c>
      <c r="B36" s="34">
        <v>23753</v>
      </c>
      <c r="C36" s="35">
        <v>198739</v>
      </c>
      <c r="D36" s="72">
        <v>0</v>
      </c>
      <c r="E36" s="75">
        <f t="shared" si="0"/>
        <v>222492</v>
      </c>
      <c r="F36" s="34">
        <v>7129</v>
      </c>
      <c r="G36" s="35">
        <v>0</v>
      </c>
      <c r="H36" s="38">
        <f t="shared" si="7"/>
        <v>7129</v>
      </c>
      <c r="I36" s="34">
        <v>0</v>
      </c>
      <c r="J36" s="35">
        <v>1130</v>
      </c>
      <c r="K36" s="35">
        <v>0</v>
      </c>
      <c r="L36" s="38">
        <f t="shared" si="8"/>
        <v>1130</v>
      </c>
      <c r="M36" s="37">
        <f t="shared" si="9"/>
        <v>230751</v>
      </c>
      <c r="N36" s="82">
        <f>Eszközök!R37-Források!M36</f>
        <v>0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</row>
    <row r="37" spans="1:14" ht="12.75">
      <c r="A37" s="7" t="s">
        <v>71</v>
      </c>
      <c r="B37" s="34">
        <v>39066</v>
      </c>
      <c r="C37" s="35">
        <v>1866946</v>
      </c>
      <c r="D37" s="72">
        <v>0</v>
      </c>
      <c r="E37" s="75">
        <f t="shared" si="0"/>
        <v>1906012</v>
      </c>
      <c r="F37" s="34">
        <v>2542</v>
      </c>
      <c r="G37" s="35">
        <v>0</v>
      </c>
      <c r="H37" s="38">
        <f t="shared" si="7"/>
        <v>2542</v>
      </c>
      <c r="I37" s="34">
        <v>0</v>
      </c>
      <c r="J37" s="35">
        <v>8767</v>
      </c>
      <c r="K37" s="35">
        <v>45</v>
      </c>
      <c r="L37" s="38">
        <f t="shared" si="8"/>
        <v>8812</v>
      </c>
      <c r="M37" s="37">
        <f t="shared" si="9"/>
        <v>1917366</v>
      </c>
      <c r="N37" s="82">
        <f>Eszközök!R38-Források!M37</f>
        <v>0</v>
      </c>
    </row>
    <row r="38" spans="1:14" ht="12.75">
      <c r="A38" s="7" t="s">
        <v>41</v>
      </c>
      <c r="B38" s="34">
        <v>2938</v>
      </c>
      <c r="C38" s="35">
        <v>11134</v>
      </c>
      <c r="D38" s="72">
        <v>0</v>
      </c>
      <c r="E38" s="75">
        <f t="shared" si="0"/>
        <v>14072</v>
      </c>
      <c r="F38" s="34">
        <v>740</v>
      </c>
      <c r="G38" s="35">
        <v>0</v>
      </c>
      <c r="H38" s="38">
        <f t="shared" si="7"/>
        <v>740</v>
      </c>
      <c r="I38" s="34">
        <v>0</v>
      </c>
      <c r="J38" s="35">
        <v>170</v>
      </c>
      <c r="K38" s="35">
        <v>0</v>
      </c>
      <c r="L38" s="38">
        <f t="shared" si="8"/>
        <v>170</v>
      </c>
      <c r="M38" s="37">
        <f t="shared" si="9"/>
        <v>14982</v>
      </c>
      <c r="N38" s="82">
        <f>Eszközök!R39-Források!M38</f>
        <v>0</v>
      </c>
    </row>
    <row r="39" spans="1:14" ht="12.75">
      <c r="A39" s="7" t="s">
        <v>42</v>
      </c>
      <c r="B39" s="34">
        <v>408796</v>
      </c>
      <c r="C39" s="35">
        <v>-370</v>
      </c>
      <c r="D39" s="72">
        <v>0</v>
      </c>
      <c r="E39" s="75">
        <f t="shared" si="0"/>
        <v>408426</v>
      </c>
      <c r="F39" s="34">
        <v>10090</v>
      </c>
      <c r="G39" s="35">
        <v>0</v>
      </c>
      <c r="H39" s="38">
        <f t="shared" si="7"/>
        <v>10090</v>
      </c>
      <c r="I39" s="34">
        <v>0</v>
      </c>
      <c r="J39" s="35">
        <v>2337</v>
      </c>
      <c r="K39" s="35">
        <v>2</v>
      </c>
      <c r="L39" s="38">
        <f t="shared" si="8"/>
        <v>2339</v>
      </c>
      <c r="M39" s="37">
        <f t="shared" si="9"/>
        <v>420855</v>
      </c>
      <c r="N39" s="82">
        <f>Eszközök!R40-Források!M39</f>
        <v>0</v>
      </c>
    </row>
    <row r="40" spans="1:14" ht="12.75">
      <c r="A40" s="7" t="s">
        <v>43</v>
      </c>
      <c r="B40" s="34">
        <v>52512</v>
      </c>
      <c r="C40" s="35">
        <v>373915</v>
      </c>
      <c r="D40" s="72">
        <v>0</v>
      </c>
      <c r="E40" s="75">
        <f t="shared" si="0"/>
        <v>426427</v>
      </c>
      <c r="F40" s="34">
        <v>948</v>
      </c>
      <c r="G40" s="35">
        <v>0</v>
      </c>
      <c r="H40" s="38">
        <f t="shared" si="7"/>
        <v>948</v>
      </c>
      <c r="I40" s="34">
        <v>0</v>
      </c>
      <c r="J40" s="35">
        <v>5031</v>
      </c>
      <c r="K40" s="35">
        <v>0</v>
      </c>
      <c r="L40" s="38">
        <f t="shared" si="8"/>
        <v>5031</v>
      </c>
      <c r="M40" s="37">
        <f t="shared" si="9"/>
        <v>432406</v>
      </c>
      <c r="N40" s="82">
        <f>Eszközök!R41-Források!M40</f>
        <v>0</v>
      </c>
    </row>
    <row r="41" spans="1:14" ht="12.75">
      <c r="A41" s="7" t="s">
        <v>44</v>
      </c>
      <c r="B41" s="34">
        <v>93132</v>
      </c>
      <c r="C41" s="35">
        <v>425127</v>
      </c>
      <c r="D41" s="72">
        <v>0</v>
      </c>
      <c r="E41" s="75">
        <f t="shared" si="0"/>
        <v>518259</v>
      </c>
      <c r="F41" s="34">
        <v>2142</v>
      </c>
      <c r="G41" s="35">
        <v>0</v>
      </c>
      <c r="H41" s="38">
        <f>SUM(F41:G41)</f>
        <v>2142</v>
      </c>
      <c r="I41" s="34">
        <v>0</v>
      </c>
      <c r="J41" s="35">
        <v>0</v>
      </c>
      <c r="K41" s="35">
        <v>200</v>
      </c>
      <c r="L41" s="38">
        <f>SUM(I41:K41)</f>
        <v>200</v>
      </c>
      <c r="M41" s="37">
        <f>E41+H41+L41</f>
        <v>520601</v>
      </c>
      <c r="N41" s="82">
        <f>Eszközök!R42-Források!M41</f>
        <v>0</v>
      </c>
    </row>
    <row r="42" spans="1:14" ht="12.75">
      <c r="A42" s="7" t="s">
        <v>45</v>
      </c>
      <c r="B42" s="34">
        <v>0</v>
      </c>
      <c r="C42" s="35">
        <v>225307</v>
      </c>
      <c r="D42" s="72">
        <v>0</v>
      </c>
      <c r="E42" s="75">
        <f t="shared" si="0"/>
        <v>225307</v>
      </c>
      <c r="F42" s="34">
        <v>1079</v>
      </c>
      <c r="G42" s="35">
        <v>0</v>
      </c>
      <c r="H42" s="38">
        <f>SUM(F42:G42)</f>
        <v>1079</v>
      </c>
      <c r="I42" s="34">
        <v>0</v>
      </c>
      <c r="J42" s="35">
        <v>414</v>
      </c>
      <c r="K42" s="35">
        <v>0</v>
      </c>
      <c r="L42" s="38">
        <f>SUM(I42:K42)</f>
        <v>414</v>
      </c>
      <c r="M42" s="37">
        <f>E42+H42+L42</f>
        <v>226800</v>
      </c>
      <c r="N42" s="82">
        <f>Eszközök!R43-Források!M42</f>
        <v>0</v>
      </c>
    </row>
    <row r="43" spans="1:14" ht="12.75">
      <c r="A43" s="7" t="s">
        <v>93</v>
      </c>
      <c r="B43" s="34">
        <v>0</v>
      </c>
      <c r="C43" s="35">
        <v>20936</v>
      </c>
      <c r="D43" s="72">
        <v>0</v>
      </c>
      <c r="E43" s="75">
        <f t="shared" si="0"/>
        <v>20936</v>
      </c>
      <c r="F43" s="34">
        <v>10519</v>
      </c>
      <c r="G43" s="35">
        <v>0</v>
      </c>
      <c r="H43" s="38">
        <f>SUM(F43:G43)</f>
        <v>10519</v>
      </c>
      <c r="I43" s="34">
        <v>0</v>
      </c>
      <c r="J43" s="35">
        <v>0</v>
      </c>
      <c r="K43" s="35">
        <v>487</v>
      </c>
      <c r="L43" s="38">
        <f>SUM(I43:K43)</f>
        <v>487</v>
      </c>
      <c r="M43" s="37">
        <f>E43+H43+L43</f>
        <v>31942</v>
      </c>
      <c r="N43" s="82">
        <f>Eszközök!R44-Források!M43</f>
        <v>0</v>
      </c>
    </row>
    <row r="44" spans="1:14" ht="13.5" thickBot="1">
      <c r="A44" s="20" t="s">
        <v>109</v>
      </c>
      <c r="B44" s="21">
        <v>0</v>
      </c>
      <c r="C44" s="22">
        <v>0</v>
      </c>
      <c r="D44" s="73">
        <v>0</v>
      </c>
      <c r="E44" s="38">
        <f t="shared" si="0"/>
        <v>0</v>
      </c>
      <c r="F44" s="21">
        <v>43372</v>
      </c>
      <c r="G44" s="22">
        <v>0</v>
      </c>
      <c r="H44" s="24">
        <f>SUM(F44:G44)</f>
        <v>43372</v>
      </c>
      <c r="I44" s="21">
        <v>0</v>
      </c>
      <c r="J44" s="22">
        <v>0</v>
      </c>
      <c r="K44" s="22">
        <v>0</v>
      </c>
      <c r="L44" s="24">
        <f>SUM(I44:K44)</f>
        <v>0</v>
      </c>
      <c r="M44" s="25">
        <f>E44+H44+L44</f>
        <v>43372</v>
      </c>
      <c r="N44" s="82">
        <f>Eszközök!R45-Források!M44</f>
        <v>0</v>
      </c>
    </row>
    <row r="45" spans="1:14" ht="13.5" thickTop="1">
      <c r="A45" s="61" t="s">
        <v>46</v>
      </c>
      <c r="B45" s="62">
        <f>SUM(B5:B44)</f>
        <v>2008428</v>
      </c>
      <c r="C45" s="63">
        <f aca="true" t="shared" si="10" ref="C45:M45">SUM(C5:C44)</f>
        <v>40074008</v>
      </c>
      <c r="D45" s="63">
        <f t="shared" si="10"/>
        <v>0</v>
      </c>
      <c r="E45" s="64">
        <f t="shared" si="10"/>
        <v>42082436</v>
      </c>
      <c r="F45" s="62">
        <f t="shared" si="10"/>
        <v>206579</v>
      </c>
      <c r="G45" s="63">
        <f t="shared" si="10"/>
        <v>0</v>
      </c>
      <c r="H45" s="64">
        <f t="shared" si="10"/>
        <v>206579</v>
      </c>
      <c r="I45" s="62">
        <f>SUM(I5:I44)</f>
        <v>0</v>
      </c>
      <c r="J45" s="63">
        <f t="shared" si="10"/>
        <v>119737</v>
      </c>
      <c r="K45" s="63">
        <f t="shared" si="10"/>
        <v>9028</v>
      </c>
      <c r="L45" s="64">
        <f t="shared" si="10"/>
        <v>128765</v>
      </c>
      <c r="M45" s="65">
        <f t="shared" si="10"/>
        <v>42417780</v>
      </c>
      <c r="N45" s="82">
        <f>Eszközök!R46-Források!M45</f>
        <v>0</v>
      </c>
    </row>
    <row r="46" spans="1:14" ht="13.5" thickBot="1">
      <c r="A46" s="54" t="s">
        <v>47</v>
      </c>
      <c r="B46" s="55">
        <v>205360</v>
      </c>
      <c r="C46" s="56">
        <v>9008146</v>
      </c>
      <c r="D46" s="74">
        <v>0</v>
      </c>
      <c r="E46" s="59">
        <f>SUM(B46:D46)</f>
        <v>9213506</v>
      </c>
      <c r="F46" s="55">
        <v>338784</v>
      </c>
      <c r="G46" s="56">
        <v>-96052</v>
      </c>
      <c r="H46" s="59">
        <f>SUM(F46:G46)</f>
        <v>242732</v>
      </c>
      <c r="I46" s="55">
        <v>2124477</v>
      </c>
      <c r="J46" s="56">
        <v>686560</v>
      </c>
      <c r="K46" s="56">
        <v>610027</v>
      </c>
      <c r="L46" s="59">
        <f>SUM(I46:K46)</f>
        <v>3421064</v>
      </c>
      <c r="M46" s="60">
        <f>E46+H46+L46</f>
        <v>12877302</v>
      </c>
      <c r="N46" s="82">
        <f>Eszközök!R47-Források!M46</f>
        <v>0</v>
      </c>
    </row>
    <row r="47" spans="1:14" ht="13.5" thickTop="1">
      <c r="A47" s="61" t="s">
        <v>48</v>
      </c>
      <c r="B47" s="62">
        <f>SUM(B45:B46)</f>
        <v>2213788</v>
      </c>
      <c r="C47" s="63">
        <f aca="true" t="shared" si="11" ref="C47:M47">SUM(C45:C46)</f>
        <v>49082154</v>
      </c>
      <c r="D47" s="63">
        <f t="shared" si="11"/>
        <v>0</v>
      </c>
      <c r="E47" s="64">
        <f t="shared" si="11"/>
        <v>51295942</v>
      </c>
      <c r="F47" s="62">
        <f t="shared" si="11"/>
        <v>545363</v>
      </c>
      <c r="G47" s="63">
        <f t="shared" si="11"/>
        <v>-96052</v>
      </c>
      <c r="H47" s="64">
        <f t="shared" si="11"/>
        <v>449311</v>
      </c>
      <c r="I47" s="62">
        <f t="shared" si="11"/>
        <v>2124477</v>
      </c>
      <c r="J47" s="63">
        <f t="shared" si="11"/>
        <v>806297</v>
      </c>
      <c r="K47" s="63">
        <f>SUM(K45:K46)</f>
        <v>619055</v>
      </c>
      <c r="L47" s="64">
        <f t="shared" si="11"/>
        <v>3549829</v>
      </c>
      <c r="M47" s="65">
        <f t="shared" si="11"/>
        <v>55295082</v>
      </c>
      <c r="N47" s="82">
        <f>Eszközök!R48-Források!M47</f>
        <v>0</v>
      </c>
    </row>
    <row r="48" ht="12.75">
      <c r="A48" s="3"/>
    </row>
    <row r="49" spans="1:13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ht="12.75">
      <c r="A50" s="45"/>
    </row>
    <row r="51" ht="12.75">
      <c r="A51" s="45"/>
    </row>
    <row r="52" ht="12.75">
      <c r="A52" s="45"/>
    </row>
    <row r="53" ht="12.75">
      <c r="A53" s="45"/>
    </row>
    <row r="54" ht="12.75">
      <c r="A54" s="45"/>
    </row>
    <row r="55" ht="12.75">
      <c r="A55" s="45"/>
    </row>
    <row r="56" ht="12.75">
      <c r="A56" s="45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  <row r="151" ht="12.75">
      <c r="A151" s="45"/>
    </row>
    <row r="152" ht="12.75">
      <c r="A152" s="45"/>
    </row>
    <row r="153" ht="12.75">
      <c r="A153" s="45"/>
    </row>
    <row r="154" ht="12.75">
      <c r="A154" s="45"/>
    </row>
    <row r="155" ht="12.75">
      <c r="A155" s="45"/>
    </row>
    <row r="156" ht="12.75">
      <c r="A156" s="45"/>
    </row>
    <row r="157" ht="12.75">
      <c r="A157" s="45"/>
    </row>
    <row r="158" ht="12.75">
      <c r="A158" s="45"/>
    </row>
    <row r="159" ht="12.75">
      <c r="A159" s="45"/>
    </row>
    <row r="160" ht="12.75">
      <c r="A160" s="45"/>
    </row>
    <row r="161" ht="12.75">
      <c r="A161" s="45"/>
    </row>
    <row r="162" ht="12.75">
      <c r="A162" s="45"/>
    </row>
    <row r="163" ht="12.75">
      <c r="A163" s="45"/>
    </row>
    <row r="164" ht="12.75">
      <c r="A164" s="45"/>
    </row>
    <row r="165" ht="12.75">
      <c r="A165" s="45"/>
    </row>
    <row r="166" ht="12.75">
      <c r="A166" s="45"/>
    </row>
    <row r="167" ht="12.75">
      <c r="A167" s="45"/>
    </row>
    <row r="168" ht="12.75">
      <c r="A168" s="45"/>
    </row>
    <row r="169" ht="12.75">
      <c r="A169" s="45"/>
    </row>
    <row r="170" ht="12.75">
      <c r="A170" s="45"/>
    </row>
    <row r="171" ht="12.75">
      <c r="A171" s="45"/>
    </row>
    <row r="172" ht="12.75">
      <c r="A172" s="45"/>
    </row>
    <row r="173" ht="12.75">
      <c r="A173" s="45"/>
    </row>
    <row r="174" ht="12.75">
      <c r="A174" s="45"/>
    </row>
    <row r="175" ht="12.75">
      <c r="A175" s="45"/>
    </row>
    <row r="176" ht="12.75">
      <c r="A176" s="45"/>
    </row>
    <row r="177" ht="12.75">
      <c r="A177" s="45"/>
    </row>
    <row r="178" ht="12.75">
      <c r="A178" s="45"/>
    </row>
    <row r="179" ht="12.75">
      <c r="A179" s="45"/>
    </row>
    <row r="180" ht="12.75">
      <c r="A180" s="45"/>
    </row>
    <row r="181" ht="12.75">
      <c r="A181" s="45"/>
    </row>
    <row r="182" ht="12.75">
      <c r="A182" s="45"/>
    </row>
    <row r="183" ht="12.75">
      <c r="A183" s="45"/>
    </row>
    <row r="184" ht="12.75">
      <c r="A184" s="45"/>
    </row>
    <row r="185" ht="12.75">
      <c r="A185" s="45"/>
    </row>
    <row r="186" ht="12.75">
      <c r="A186" s="45"/>
    </row>
    <row r="187" ht="12.75">
      <c r="A187" s="45"/>
    </row>
    <row r="188" ht="12.75">
      <c r="A188" s="45"/>
    </row>
    <row r="189" ht="12.75">
      <c r="A189" s="45"/>
    </row>
    <row r="190" ht="12.75">
      <c r="A190" s="45"/>
    </row>
    <row r="191" ht="12.75">
      <c r="A191" s="45"/>
    </row>
    <row r="192" ht="12.75">
      <c r="A192" s="45"/>
    </row>
    <row r="193" ht="12.75">
      <c r="A193" s="45"/>
    </row>
    <row r="194" ht="12.75">
      <c r="A194" s="45"/>
    </row>
    <row r="195" ht="12.75">
      <c r="A195" s="45"/>
    </row>
    <row r="196" ht="12.75">
      <c r="A196" s="45"/>
    </row>
    <row r="197" ht="12.75">
      <c r="A197" s="45"/>
    </row>
    <row r="198" ht="12.75">
      <c r="A198" s="45"/>
    </row>
    <row r="199" ht="12.75">
      <c r="A199" s="45"/>
    </row>
    <row r="200" ht="12.75">
      <c r="A200" s="45"/>
    </row>
    <row r="201" ht="12.75">
      <c r="A201" s="45"/>
    </row>
    <row r="202" ht="12.75">
      <c r="A202" s="45"/>
    </row>
    <row r="203" ht="12.75">
      <c r="A203" s="45"/>
    </row>
    <row r="204" ht="12.75">
      <c r="A204" s="45"/>
    </row>
    <row r="205" ht="12.75">
      <c r="A205" s="45"/>
    </row>
    <row r="206" ht="12.75">
      <c r="A206" s="45"/>
    </row>
    <row r="207" ht="12.75">
      <c r="A207" s="45"/>
    </row>
    <row r="208" ht="12.75">
      <c r="A208" s="45"/>
    </row>
    <row r="209" ht="12.75">
      <c r="A209" s="45"/>
    </row>
    <row r="210" ht="12.75">
      <c r="A210" s="45"/>
    </row>
    <row r="211" ht="12.75">
      <c r="A211" s="45"/>
    </row>
    <row r="212" ht="12.75">
      <c r="A212" s="45"/>
    </row>
    <row r="213" ht="12.75">
      <c r="A213" s="45"/>
    </row>
    <row r="214" ht="12.75">
      <c r="A214" s="45"/>
    </row>
    <row r="215" ht="12.75">
      <c r="A215" s="45"/>
    </row>
    <row r="216" ht="12.75">
      <c r="A216" s="45"/>
    </row>
    <row r="217" ht="12.75">
      <c r="A217" s="45"/>
    </row>
    <row r="218" ht="12.75">
      <c r="A218" s="45"/>
    </row>
    <row r="219" ht="12.75">
      <c r="A219" s="45"/>
    </row>
    <row r="220" ht="12.75">
      <c r="A220" s="45"/>
    </row>
    <row r="221" ht="12.75">
      <c r="A221" s="45"/>
    </row>
    <row r="222" ht="12.75">
      <c r="A222" s="45"/>
    </row>
    <row r="223" ht="12.75">
      <c r="A223" s="45"/>
    </row>
    <row r="224" ht="12.75">
      <c r="A224" s="45"/>
    </row>
    <row r="225" ht="12.75">
      <c r="A225" s="45"/>
    </row>
    <row r="226" ht="12.75">
      <c r="A226" s="45"/>
    </row>
    <row r="227" ht="12.75">
      <c r="A227" s="45"/>
    </row>
    <row r="228" ht="12.75">
      <c r="A228" s="45"/>
    </row>
    <row r="229" ht="12.75">
      <c r="A229" s="45"/>
    </row>
    <row r="230" ht="12.75">
      <c r="A230" s="45"/>
    </row>
    <row r="231" ht="12.75">
      <c r="A231" s="45"/>
    </row>
  </sheetData>
  <printOptions horizontalCentered="1"/>
  <pageMargins left="0.7874015748031497" right="0.7874015748031497" top="0.7874015748031497" bottom="0.1968503937007874" header="0.3937007874015748" footer="0.11811023622047245"/>
  <pageSetup blackAndWhite="1" horizontalDpi="300" verticalDpi="300" orientation="landscape" paperSize="9" scale="80" r:id="rId1"/>
  <headerFooter alignWithMargins="0">
    <oddHeader>&amp;C&amp;"Times New Roman CE,Félkövér"&amp;14 2 0 0 4 .   É V I   M É R L E G
&amp;12&amp;UF o r r á s o k&amp;R&amp;"Times New Roman CE,Normál"11. számú melléklet &amp;9
(ezer Ft-ban)</oddHeader>
    <oddFooter>&amp;L&amp;"Times New Roman,Normál"Készült: &amp;D   &amp;T&amp;C&amp;"Times New Roman,Normál"C:\Andi\beszámoló2004\&amp;F\&amp;A          Oláhné Pásztor Andrea&amp;R&amp;"Times New Roman CE,Normál"&amp;P.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SzekeresneGabi</cp:lastModifiedBy>
  <cp:lastPrinted>2005-04-05T14:27:06Z</cp:lastPrinted>
  <dcterms:created xsi:type="dcterms:W3CDTF">2005-02-22T08:11:51Z</dcterms:created>
  <dcterms:modified xsi:type="dcterms:W3CDTF">2005-04-06T14:37:24Z</dcterms:modified>
  <cp:category/>
  <cp:version/>
  <cp:contentType/>
  <cp:contentStatus/>
</cp:coreProperties>
</file>