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0"/>
  </bookViews>
  <sheets>
    <sheet name="12.31" sheetId="1" r:id="rId1"/>
  </sheets>
  <definedNames>
    <definedName name="_xlnm.Print_Area" localSheetId="0">'12.31'!$A$1:$F$144</definedName>
  </definedNames>
  <calcPr fullCalcOnLoad="1"/>
</workbook>
</file>

<file path=xl/sharedStrings.xml><?xml version="1.0" encoding="utf-8"?>
<sst xmlns="http://schemas.openxmlformats.org/spreadsheetml/2006/main" count="209" uniqueCount="183">
  <si>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</si>
  <si>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</si>
  <si>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</si>
  <si>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</si>
  <si>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</si>
  <si>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</si>
  <si>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</si>
  <si>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</si>
  <si>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</si>
  <si>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</si>
  <si>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</si>
  <si>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</si>
  <si>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</si>
  <si>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</si>
  <si>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</si>
  <si>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</si>
  <si>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</si>
  <si>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</si>
  <si>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</si>
  <si>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</si>
  <si>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</si>
  <si>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</si>
  <si>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</si>
  <si>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</si>
  <si>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</si>
  <si>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</si>
  <si>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</si>
  <si>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</si>
  <si>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</si>
  <si>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</si>
  <si>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</si>
  <si>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</si>
  <si>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</si>
  <si>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</si>
  <si>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</si>
  <si>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</si>
  <si>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</si>
  <si>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</si>
  <si>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</si>
  <si>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</si>
  <si>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</si>
  <si>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</si>
  <si>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</si>
  <si>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</si>
  <si>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</si>
  <si>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</si>
  <si>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</si>
  <si>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>Felhalmozási célú céltartalékok (10.sz.melléklet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</si>
  <si>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</si>
  <si>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</si>
  <si>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</si>
  <si>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</si>
  <si>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</si>
  <si>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</si>
  <si>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</si>
  <si>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</si>
  <si>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</si>
  <si>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</si>
  <si>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</si>
  <si>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</si>
  <si>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</si>
  <si>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</si>
  <si>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</si>
  <si>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</si>
  <si>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</si>
  <si>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</si>
  <si>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</si>
  <si>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</si>
  <si>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</si>
  <si>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</si>
  <si>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</si>
  <si>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</si>
  <si>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</si>
  <si>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</si>
  <si>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</si>
  <si>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</si>
  <si>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</si>
  <si>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</si>
  <si>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</si>
  <si>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</si>
  <si>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</si>
  <si>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</si>
  <si>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</si>
  <si>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</si>
  <si>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</si>
  <si>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</si>
  <si>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</si>
  <si>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</si>
  <si>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</si>
  <si>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</si>
  <si>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</si>
  <si>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</si>
  <si>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</si>
  <si>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</si>
  <si>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</si>
  <si>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</si>
  <si>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</si>
  <si>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</si>
  <si>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</si>
  <si>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</si>
  <si>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</si>
  <si>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</si>
  <si>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</si>
  <si>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</si>
  <si>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</si>
  <si>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</si>
  <si>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</si>
  <si>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</si>
  <si>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</si>
  <si>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</si>
  <si>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</si>
  <si>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</si>
  <si>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</si>
  <si>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</si>
  <si>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</si>
  <si>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</si>
  <si>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</si>
  <si>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</si>
  <si>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</si>
  <si>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</si>
  <si>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</si>
  <si>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</si>
  <si>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</si>
  <si>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</si>
  <si>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</si>
  <si>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</si>
  <si>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</si>
  <si>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</si>
  <si>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</si>
  <si>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</si>
  <si>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</si>
  <si>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</si>
  <si>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</si>
  <si>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</si>
  <si>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 xml:space="preserve">          forráskiegészítő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</si>
  <si>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</si>
  <si>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</si>
  <si>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</si>
  <si>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</si>
  <si>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</si>
  <si>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</si>
  <si>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</si>
  <si>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</si>
  <si>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</si>
  <si>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</si>
  <si>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</si>
  <si>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</si>
  <si>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Eredeti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</si>
  <si>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</si>
  <si>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</si>
  <si>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2, 10</t>
  </si>
  <si>
    <t>Intézmény és önkormányzat működési kiadásai (1+2)</t>
  </si>
  <si>
    <t>Intézmény és önkormányzat felhalmozási célú kiadásai(1+2)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</si>
  <si>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OEP-től működési c.átvett pénzeszközök</t>
    </r>
    <r>
      <rPr>
        <sz val="10"/>
        <rFont val="Times New Roman"/>
        <family val="1"/>
      </rPr>
      <t xml:space="preserve">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</si>
  <si>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</si>
  <si>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</si>
  <si>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t>2,10,1</t>
  </si>
  <si>
    <t>2,10,2</t>
  </si>
  <si>
    <t>Talajterhelési díj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</si>
  <si>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működtetéséhez hozzájárulás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</si>
  <si>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</si>
  <si>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Részvények, értékpapírok értékesítése</t>
  </si>
  <si>
    <t>Önkormányzat működési c. kiadásai  összesen(2,1+2,2...+2,5)</t>
  </si>
  <si>
    <t>Kiadások  mindösszesen (I+II )</t>
  </si>
  <si>
    <t>2,10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</si>
  <si>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</si>
  <si>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t>14.</t>
  </si>
  <si>
    <t>Polg. Hivatal Gondn. felhalmozási célú pénzmaradványa</t>
  </si>
  <si>
    <t>Felhalmozási célú pótigények</t>
  </si>
  <si>
    <t xml:space="preserve">    = Önk.kiad-ból:Cigány Kisebbségi Önk. műk.kiadása(11.sz.melléklet)</t>
  </si>
  <si>
    <t xml:space="preserve">    = Önk.kiad-ból:Német Kisebbségi Önk. műk.kiadása(11.sz.melléklet)</t>
  </si>
  <si>
    <t xml:space="preserve">    = Önk.kiad-ból:Horvát Kisebbségi Önk. műk.kiadása(11.sz.melléklet)</t>
  </si>
  <si>
    <t xml:space="preserve">    = Önk.kiad-ból:Lengyel Kisebbségi Önk. műk.kiadása(11.sz.melléklet)</t>
  </si>
  <si>
    <t>2,8,3</t>
  </si>
  <si>
    <t>2,8,4</t>
  </si>
  <si>
    <t>Módosított új</t>
  </si>
  <si>
    <t>Működési célú pótigények és előirányzat csökkentések</t>
  </si>
  <si>
    <t xml:space="preserve">    = Önk.kiad-ból:Német Kisebbségi Önk. felh.kiadása(11.sz.melléklet)</t>
  </si>
  <si>
    <t xml:space="preserve">    = Önk.kiad-ból:Horvát Kisebbségi Önk. felh.kiadása(11.sz.melléklet)</t>
  </si>
  <si>
    <t xml:space="preserve">    = Önk.kiad-ból:Lengyel Kisebbségi Önk. felh.kiadása(11.sz.melléklet)</t>
  </si>
  <si>
    <t xml:space="preserve">    = Önk.kiad-ból:Cigány Kisebbségi Önk. felh.kiadása(11.sz.melléklet)</t>
  </si>
  <si>
    <t>Munkabérhitel felvétel</t>
  </si>
  <si>
    <t>Munkabérhitel visszafizetése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</si>
</sst>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Continuous"/>
    </xf>
    <xf numFmtId="0" fontId="7" fillId="4" borderId="0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Continuous"/>
    </xf>
    <xf numFmtId="0" fontId="9" fillId="4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3" fillId="3" borderId="6" xfId="0" applyFont="1" applyFill="1" applyBorder="1" applyAlignment="1">
      <alignment/>
    </xf>
    <xf numFmtId="0" fontId="12" fillId="2" borderId="4" xfId="0" applyFont="1" applyFill="1" applyBorder="1" applyAlignment="1">
      <alignment horizontal="centerContinuous"/>
    </xf>
    <xf numFmtId="0" fontId="13" fillId="0" borderId="9" xfId="0" applyFont="1" applyBorder="1" applyAlignment="1">
      <alignment/>
    </xf>
    <xf numFmtId="0" fontId="12" fillId="0" borderId="7" xfId="0" applyFont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2" borderId="6" xfId="0" applyFont="1" applyFill="1" applyBorder="1" applyAlignment="1">
      <alignment/>
    </xf>
    <xf numFmtId="0" fontId="13" fillId="3" borderId="6" xfId="0" applyFont="1" applyFill="1" applyBorder="1" applyAlignment="1">
      <alignment horizontal="centerContinuous"/>
    </xf>
    <xf numFmtId="0" fontId="9" fillId="2" borderId="6" xfId="0" applyFont="1" applyFill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Continuous"/>
      <protection locked="0"/>
    </xf>
    <xf numFmtId="0" fontId="12" fillId="0" borderId="8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0" fontId="9" fillId="0" borderId="5" xfId="0" applyFont="1" applyBorder="1" applyAlignment="1" applyProtection="1">
      <alignment horizontal="centerContinuous"/>
      <protection locked="0"/>
    </xf>
    <xf numFmtId="14" fontId="12" fillId="2" borderId="5" xfId="0" applyNumberFormat="1" applyFont="1" applyFill="1" applyBorder="1" applyAlignment="1">
      <alignment horizontal="centerContinuous"/>
    </xf>
    <xf numFmtId="0" fontId="12" fillId="0" borderId="2" xfId="0" applyFont="1" applyBorder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64" fontId="13" fillId="0" borderId="4" xfId="0" applyNumberFormat="1" applyFont="1" applyBorder="1" applyAlignment="1">
      <alignment/>
    </xf>
    <xf numFmtId="164" fontId="13" fillId="0" borderId="7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3" fillId="3" borderId="6" xfId="0" applyNumberFormat="1" applyFont="1" applyFill="1" applyBorder="1" applyAlignment="1">
      <alignment/>
    </xf>
    <xf numFmtId="164" fontId="13" fillId="2" borderId="6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Continuous"/>
    </xf>
    <xf numFmtId="0" fontId="13" fillId="3" borderId="6" xfId="0" applyFont="1" applyFill="1" applyBorder="1" applyAlignment="1">
      <alignment horizontal="right"/>
    </xf>
    <xf numFmtId="0" fontId="13" fillId="4" borderId="6" xfId="0" applyFont="1" applyFill="1" applyBorder="1" applyAlignment="1">
      <alignment/>
    </xf>
    <xf numFmtId="164" fontId="13" fillId="0" borderId="6" xfId="0" applyNumberFormat="1" applyFont="1" applyBorder="1" applyAlignment="1">
      <alignment/>
    </xf>
    <xf numFmtId="0" fontId="9" fillId="0" borderId="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1" fillId="3" borderId="6" xfId="0" applyFont="1" applyFill="1" applyBorder="1" applyAlignment="1">
      <alignment horizontal="left"/>
    </xf>
    <xf numFmtId="0" fontId="13" fillId="0" borderId="6" xfId="0" applyFont="1" applyBorder="1" applyAlignment="1">
      <alignment horizontal="right"/>
    </xf>
    <xf numFmtId="0" fontId="7" fillId="3" borderId="11" xfId="0" applyFont="1" applyFill="1" applyBorder="1" applyAlignment="1">
      <alignment horizontal="left"/>
    </xf>
    <xf numFmtId="0" fontId="12" fillId="0" borderId="6" xfId="0" applyFont="1" applyBorder="1" applyAlignment="1">
      <alignment/>
    </xf>
    <xf numFmtId="0" fontId="11" fillId="4" borderId="11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>
      <alignment/>
    </xf>
    <xf numFmtId="0" fontId="9" fillId="0" borderId="6" xfId="0" applyFont="1" applyBorder="1" applyAlignment="1" applyProtection="1">
      <alignment horizontal="centerContinuous"/>
      <protection locked="0"/>
    </xf>
    <xf numFmtId="0" fontId="7" fillId="0" borderId="2" xfId="0" applyFont="1" applyBorder="1" applyAlignment="1">
      <alignment horizontal="centerContinuous"/>
    </xf>
    <xf numFmtId="0" fontId="12" fillId="3" borderId="6" xfId="0" applyFont="1" applyFill="1" applyBorder="1" applyAlignment="1">
      <alignment/>
    </xf>
    <xf numFmtId="0" fontId="9" fillId="3" borderId="1" xfId="0" applyFont="1" applyFill="1" applyBorder="1" applyAlignment="1" applyProtection="1">
      <alignment/>
      <protection locked="0"/>
    </xf>
    <xf numFmtId="0" fontId="9" fillId="3" borderId="11" xfId="0" applyFont="1" applyFill="1" applyBorder="1" applyAlignment="1" applyProtection="1">
      <alignment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0" fontId="13" fillId="3" borderId="11" xfId="0" applyFont="1" applyFill="1" applyBorder="1" applyAlignment="1">
      <alignment horizontal="right"/>
    </xf>
    <xf numFmtId="0" fontId="12" fillId="0" borderId="9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8" xfId="0" applyFont="1" applyBorder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13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0" fontId="8" fillId="0" borderId="8" xfId="0" applyFont="1" applyBorder="1" applyAlignment="1" applyProtection="1">
      <alignment/>
      <protection locked="0"/>
    </xf>
    <xf numFmtId="0" fontId="12" fillId="0" borderId="12" xfId="0" applyFont="1" applyBorder="1" applyAlignment="1">
      <alignment/>
    </xf>
    <xf numFmtId="0" fontId="13" fillId="3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7" fillId="3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5" borderId="6" xfId="0" applyFont="1" applyFill="1" applyBorder="1" applyAlignment="1" applyProtection="1">
      <alignment/>
      <protection locked="0"/>
    </xf>
    <xf numFmtId="0" fontId="12" fillId="5" borderId="6" xfId="0" applyFont="1" applyFill="1" applyBorder="1" applyAlignment="1" applyProtection="1">
      <alignment horizontal="center"/>
      <protection locked="0"/>
    </xf>
    <xf numFmtId="164" fontId="13" fillId="5" borderId="6" xfId="0" applyNumberFormat="1" applyFont="1" applyFill="1" applyBorder="1" applyAlignment="1">
      <alignment/>
    </xf>
    <xf numFmtId="0" fontId="12" fillId="5" borderId="6" xfId="0" applyFont="1" applyFill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13" fillId="3" borderId="6" xfId="0" applyFont="1" applyFill="1" applyBorder="1" applyAlignment="1">
      <alignment horizontal="center"/>
    </xf>
    <xf numFmtId="0" fontId="12" fillId="0" borderId="6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Continuous"/>
      <protection locked="0"/>
    </xf>
    <xf numFmtId="0" fontId="13" fillId="0" borderId="7" xfId="0" applyFont="1" applyBorder="1" applyAlignment="1" applyProtection="1">
      <alignment horizontal="centerContinuous"/>
      <protection locked="0"/>
    </xf>
    <xf numFmtId="164" fontId="13" fillId="0" borderId="7" xfId="0" applyNumberFormat="1" applyFont="1" applyFill="1" applyBorder="1" applyAlignment="1">
      <alignment/>
    </xf>
    <xf numFmtId="164" fontId="13" fillId="0" borderId="6" xfId="0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164" fontId="13" fillId="0" borderId="8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5" borderId="6" xfId="0" applyFont="1" applyFill="1" applyBorder="1" applyAlignment="1">
      <alignment/>
    </xf>
    <xf numFmtId="0" fontId="9" fillId="5" borderId="1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view="pageBreakPreview" zoomScale="75" zoomScaleNormal="75" zoomScaleSheetLayoutView="75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7" sqref="G47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4" width="12.57421875" style="0" customWidth="1"/>
    <col min="5" max="5" width="10.140625" style="0" customWidth="1"/>
    <col min="6" max="6" width="9.7109375" style="0" customWidth="1"/>
  </cols>
  <sheetData>
    <row r="1" spans="1:6" ht="12.75">
      <c r="A1" s="30" t="s">
        <v>73</v>
      </c>
      <c r="B1" s="129" t="s">
        <v>75</v>
      </c>
      <c r="C1" s="30" t="s">
        <v>147</v>
      </c>
      <c r="D1" s="30" t="s">
        <v>175</v>
      </c>
      <c r="E1" s="34" t="s">
        <v>144</v>
      </c>
      <c r="F1" s="30" t="s">
        <v>145</v>
      </c>
    </row>
    <row r="2" spans="1:6" ht="12.75">
      <c r="A2" s="31" t="s">
        <v>74</v>
      </c>
      <c r="B2" s="130"/>
      <c r="C2" s="31" t="s">
        <v>76</v>
      </c>
      <c r="D2" s="31" t="s">
        <v>76</v>
      </c>
      <c r="E2" s="57">
        <v>38352</v>
      </c>
      <c r="F2" s="31" t="s">
        <v>146</v>
      </c>
    </row>
    <row r="3" spans="1:6" ht="13.5">
      <c r="A3" s="131" t="s">
        <v>71</v>
      </c>
      <c r="B3" s="132"/>
      <c r="C3" s="132"/>
      <c r="D3" s="132"/>
      <c r="E3" s="132"/>
      <c r="F3" s="133"/>
    </row>
    <row r="4" spans="1:6" ht="12.75">
      <c r="A4" s="111" t="s">
        <v>108</v>
      </c>
      <c r="B4" s="80" t="s">
        <v>25</v>
      </c>
      <c r="C4" s="73">
        <f>SUM(C5:C8)</f>
        <v>1614196</v>
      </c>
      <c r="D4" s="73">
        <f>SUM(D5:D8)</f>
        <v>1884472</v>
      </c>
      <c r="E4" s="91">
        <f>SUM(E5:E8)</f>
        <v>2074760</v>
      </c>
      <c r="F4" s="65">
        <f aca="true" t="shared" si="0" ref="F4:F43">(E4/D4*100)</f>
        <v>110.09768253388748</v>
      </c>
    </row>
    <row r="5" spans="1:6" ht="12.75">
      <c r="A5" s="43">
        <v>1.1</v>
      </c>
      <c r="B5" s="109" t="s">
        <v>154</v>
      </c>
      <c r="C5" s="25">
        <v>1145235</v>
      </c>
      <c r="D5" s="25">
        <v>1236231</v>
      </c>
      <c r="E5" s="60">
        <v>1236498</v>
      </c>
      <c r="F5" s="115">
        <f t="shared" si="0"/>
        <v>100.02159790524587</v>
      </c>
    </row>
    <row r="6" spans="1:6" ht="12.75">
      <c r="A6" s="45">
        <v>1.2</v>
      </c>
      <c r="B6" s="76" t="s">
        <v>153</v>
      </c>
      <c r="C6" s="25">
        <v>187552</v>
      </c>
      <c r="D6" s="25">
        <v>175367</v>
      </c>
      <c r="E6" s="60">
        <v>175367</v>
      </c>
      <c r="F6" s="115">
        <f t="shared" si="0"/>
        <v>100</v>
      </c>
    </row>
    <row r="7" spans="1:6" ht="12.75">
      <c r="A7" s="45">
        <v>1.3</v>
      </c>
      <c r="B7" s="76" t="s">
        <v>21</v>
      </c>
      <c r="C7" s="25">
        <v>28255</v>
      </c>
      <c r="D7" s="25">
        <v>248148</v>
      </c>
      <c r="E7" s="60">
        <v>428075</v>
      </c>
      <c r="F7" s="115">
        <f t="shared" si="0"/>
        <v>172.50793881070973</v>
      </c>
    </row>
    <row r="8" spans="1:6" ht="12.75">
      <c r="A8" s="47">
        <v>1.4</v>
      </c>
      <c r="B8" s="110" t="s">
        <v>48</v>
      </c>
      <c r="C8" s="26">
        <v>253154</v>
      </c>
      <c r="D8" s="26">
        <v>224726</v>
      </c>
      <c r="E8" s="92">
        <v>234820</v>
      </c>
      <c r="F8" s="115">
        <f t="shared" si="0"/>
        <v>104.49169210505238</v>
      </c>
    </row>
    <row r="9" spans="1:6" ht="12.75">
      <c r="A9" s="112">
        <v>2.1</v>
      </c>
      <c r="B9" s="82" t="s">
        <v>77</v>
      </c>
      <c r="C9" s="81">
        <v>250000</v>
      </c>
      <c r="D9" s="81">
        <v>300000</v>
      </c>
      <c r="E9" s="58">
        <v>293215</v>
      </c>
      <c r="F9" s="116">
        <f t="shared" si="0"/>
        <v>97.73833333333334</v>
      </c>
    </row>
    <row r="10" spans="1:6" ht="12.75">
      <c r="A10" s="113">
        <v>2.2</v>
      </c>
      <c r="B10" s="83" t="s">
        <v>15</v>
      </c>
      <c r="C10" s="28">
        <f>SUM(C11:C16)</f>
        <v>2375100</v>
      </c>
      <c r="D10" s="28">
        <f>SUM(D11:D16)</f>
        <v>2380600</v>
      </c>
      <c r="E10" s="35">
        <f>SUM(E11:E16)</f>
        <v>2466528</v>
      </c>
      <c r="F10" s="116">
        <f t="shared" si="0"/>
        <v>103.60951020751071</v>
      </c>
    </row>
    <row r="11" spans="1:6" ht="12.75">
      <c r="A11" s="43" t="s">
        <v>80</v>
      </c>
      <c r="B11" s="109" t="s">
        <v>49</v>
      </c>
      <c r="C11" s="24">
        <v>198000</v>
      </c>
      <c r="D11" s="24">
        <v>198000</v>
      </c>
      <c r="E11" s="93">
        <v>199379</v>
      </c>
      <c r="F11" s="115">
        <f t="shared" si="0"/>
        <v>100.69646464646465</v>
      </c>
    </row>
    <row r="12" spans="1:6" ht="12.75">
      <c r="A12" s="45" t="s">
        <v>81</v>
      </c>
      <c r="B12" s="76" t="s">
        <v>50</v>
      </c>
      <c r="C12" s="25">
        <v>250000</v>
      </c>
      <c r="D12" s="25">
        <v>250000</v>
      </c>
      <c r="E12" s="94">
        <v>255345</v>
      </c>
      <c r="F12" s="115">
        <f t="shared" si="0"/>
        <v>102.13799999999999</v>
      </c>
    </row>
    <row r="13" spans="1:6" ht="12.75">
      <c r="A13" s="45" t="s">
        <v>82</v>
      </c>
      <c r="B13" s="76" t="s">
        <v>51</v>
      </c>
      <c r="C13" s="25">
        <v>127000</v>
      </c>
      <c r="D13" s="25">
        <v>132500</v>
      </c>
      <c r="E13" s="94">
        <v>135843</v>
      </c>
      <c r="F13" s="115">
        <f t="shared" si="0"/>
        <v>102.52301886792452</v>
      </c>
    </row>
    <row r="14" spans="1:6" ht="12.75">
      <c r="A14" s="45" t="s">
        <v>83</v>
      </c>
      <c r="B14" s="76" t="s">
        <v>52</v>
      </c>
      <c r="C14" s="25">
        <v>1760000</v>
      </c>
      <c r="D14" s="25">
        <v>1760000</v>
      </c>
      <c r="E14" s="94">
        <v>1836854</v>
      </c>
      <c r="F14" s="115">
        <f t="shared" si="0"/>
        <v>104.36670454545454</v>
      </c>
    </row>
    <row r="15" spans="1:6" ht="12.75">
      <c r="A15" s="45" t="s">
        <v>84</v>
      </c>
      <c r="B15" s="76" t="s">
        <v>53</v>
      </c>
      <c r="C15" s="25">
        <v>2100</v>
      </c>
      <c r="D15" s="25">
        <v>2100</v>
      </c>
      <c r="E15" s="94">
        <v>1988</v>
      </c>
      <c r="F15" s="115">
        <f t="shared" si="0"/>
        <v>94.66666666666667</v>
      </c>
    </row>
    <row r="16" spans="1:6" ht="12.75">
      <c r="A16" s="47" t="s">
        <v>85</v>
      </c>
      <c r="B16" s="110" t="s">
        <v>54</v>
      </c>
      <c r="C16" s="25">
        <v>38000</v>
      </c>
      <c r="D16" s="25">
        <v>38000</v>
      </c>
      <c r="E16" s="94">
        <v>37119</v>
      </c>
      <c r="F16" s="115">
        <f t="shared" si="0"/>
        <v>97.68157894736842</v>
      </c>
    </row>
    <row r="17" spans="1:6" ht="12.75">
      <c r="A17" s="114">
        <v>2.3</v>
      </c>
      <c r="B17" s="49" t="s">
        <v>86</v>
      </c>
      <c r="C17" s="74">
        <f>SUM(C18:C21)</f>
        <v>1651226</v>
      </c>
      <c r="D17" s="74">
        <f>SUM(D18:D21)</f>
        <v>1661226</v>
      </c>
      <c r="E17" s="95">
        <f>SUM(E18:E21)</f>
        <v>1675231</v>
      </c>
      <c r="F17" s="116">
        <f t="shared" si="0"/>
        <v>100.84305205914185</v>
      </c>
    </row>
    <row r="18" spans="1:6" ht="12.75">
      <c r="A18" s="43" t="s">
        <v>87</v>
      </c>
      <c r="B18" s="109" t="s">
        <v>148</v>
      </c>
      <c r="C18" s="25">
        <v>825577</v>
      </c>
      <c r="D18" s="25">
        <v>825577</v>
      </c>
      <c r="E18" s="51">
        <v>825577</v>
      </c>
      <c r="F18" s="115">
        <f t="shared" si="0"/>
        <v>100</v>
      </c>
    </row>
    <row r="19" spans="1:6" ht="12.75">
      <c r="A19" s="45" t="s">
        <v>88</v>
      </c>
      <c r="B19" s="42" t="s">
        <v>155</v>
      </c>
      <c r="C19" s="25">
        <v>518049</v>
      </c>
      <c r="D19" s="25">
        <v>518049</v>
      </c>
      <c r="E19" s="51">
        <v>518049</v>
      </c>
      <c r="F19" s="115">
        <f t="shared" si="0"/>
        <v>100</v>
      </c>
    </row>
    <row r="20" spans="1:6" ht="12.75">
      <c r="A20" s="45" t="s">
        <v>89</v>
      </c>
      <c r="B20" s="42" t="s">
        <v>149</v>
      </c>
      <c r="C20" s="25">
        <v>305000</v>
      </c>
      <c r="D20" s="25">
        <v>315000</v>
      </c>
      <c r="E20" s="51">
        <v>330999</v>
      </c>
      <c r="F20" s="115">
        <f t="shared" si="0"/>
        <v>105.07904761904763</v>
      </c>
    </row>
    <row r="21" spans="1:6" ht="12.75">
      <c r="A21" s="50" t="s">
        <v>90</v>
      </c>
      <c r="B21" s="42" t="s">
        <v>55</v>
      </c>
      <c r="C21" s="25">
        <v>2600</v>
      </c>
      <c r="D21" s="25">
        <v>2600</v>
      </c>
      <c r="E21" s="51">
        <v>606</v>
      </c>
      <c r="F21" s="115">
        <f t="shared" si="0"/>
        <v>23.307692307692307</v>
      </c>
    </row>
    <row r="22" spans="1:6" ht="12.75">
      <c r="A22" s="50">
        <v>2.4</v>
      </c>
      <c r="B22" s="42" t="s">
        <v>158</v>
      </c>
      <c r="C22" s="25">
        <v>1000</v>
      </c>
      <c r="D22" s="25">
        <v>1000</v>
      </c>
      <c r="E22" s="51">
        <v>1636</v>
      </c>
      <c r="F22" s="115">
        <f t="shared" si="0"/>
        <v>163.6</v>
      </c>
    </row>
    <row r="23" spans="1:6" ht="12.75">
      <c r="A23" s="45">
        <v>2.5</v>
      </c>
      <c r="B23" s="42" t="s">
        <v>26</v>
      </c>
      <c r="C23" s="25">
        <v>252419</v>
      </c>
      <c r="D23" s="25">
        <v>269067</v>
      </c>
      <c r="E23" s="32">
        <v>273449</v>
      </c>
      <c r="F23" s="115">
        <f t="shared" si="0"/>
        <v>101.62859064842587</v>
      </c>
    </row>
    <row r="24" spans="1:6" ht="12.75">
      <c r="A24" s="50">
        <v>2.6</v>
      </c>
      <c r="B24" s="42" t="s">
        <v>91</v>
      </c>
      <c r="C24" s="25">
        <v>377000</v>
      </c>
      <c r="D24" s="25">
        <v>368500</v>
      </c>
      <c r="E24" s="51">
        <v>352659</v>
      </c>
      <c r="F24" s="115">
        <f t="shared" si="0"/>
        <v>95.70122116689281</v>
      </c>
    </row>
    <row r="25" spans="1:6" ht="12.75">
      <c r="A25" s="45">
        <v>2.7</v>
      </c>
      <c r="B25" s="42" t="s">
        <v>92</v>
      </c>
      <c r="C25" s="25">
        <v>30000</v>
      </c>
      <c r="D25" s="25">
        <v>35000</v>
      </c>
      <c r="E25" s="51">
        <v>44273</v>
      </c>
      <c r="F25" s="115">
        <f t="shared" si="0"/>
        <v>126.49428571428571</v>
      </c>
    </row>
    <row r="26" spans="1:6" ht="12.75">
      <c r="A26" s="50">
        <v>2.8</v>
      </c>
      <c r="B26" s="42" t="s">
        <v>93</v>
      </c>
      <c r="C26" s="27">
        <f>SUM(C27:C28)</f>
        <v>5844423</v>
      </c>
      <c r="D26" s="27">
        <f>SUM(D27:D28)</f>
        <v>5845642</v>
      </c>
      <c r="E26" s="27">
        <f>SUM(E27:E28)</f>
        <v>5845642</v>
      </c>
      <c r="F26" s="115">
        <f t="shared" si="0"/>
        <v>100</v>
      </c>
    </row>
    <row r="27" spans="1:6" ht="12.75">
      <c r="A27" s="45" t="s">
        <v>97</v>
      </c>
      <c r="B27" s="42" t="s">
        <v>24</v>
      </c>
      <c r="C27" s="25">
        <v>4917766</v>
      </c>
      <c r="D27" s="25">
        <v>4918389</v>
      </c>
      <c r="E27" s="51">
        <v>4918389</v>
      </c>
      <c r="F27" s="115">
        <f t="shared" si="0"/>
        <v>100</v>
      </c>
    </row>
    <row r="28" spans="1:6" ht="12.75">
      <c r="A28" s="45" t="s">
        <v>12</v>
      </c>
      <c r="B28" s="42" t="s">
        <v>96</v>
      </c>
      <c r="C28" s="25">
        <v>926657</v>
      </c>
      <c r="D28" s="25">
        <v>927253</v>
      </c>
      <c r="E28" s="51">
        <v>927253</v>
      </c>
      <c r="F28" s="115">
        <f t="shared" si="0"/>
        <v>100</v>
      </c>
    </row>
    <row r="29" spans="1:6" ht="12.75">
      <c r="A29" s="45">
        <v>2.9</v>
      </c>
      <c r="B29" s="42" t="s">
        <v>27</v>
      </c>
      <c r="C29" s="25">
        <v>909474</v>
      </c>
      <c r="D29" s="25">
        <v>920405</v>
      </c>
      <c r="E29" s="97">
        <v>886228</v>
      </c>
      <c r="F29" s="115">
        <f t="shared" si="0"/>
        <v>96.28674333581412</v>
      </c>
    </row>
    <row r="30" spans="1:6" ht="12.75">
      <c r="A30" s="45" t="s">
        <v>99</v>
      </c>
      <c r="B30" s="42" t="s">
        <v>56</v>
      </c>
      <c r="C30" s="25">
        <v>281456</v>
      </c>
      <c r="D30" s="25">
        <v>281456</v>
      </c>
      <c r="E30" s="51">
        <v>281456</v>
      </c>
      <c r="F30" s="115">
        <f t="shared" si="0"/>
        <v>100</v>
      </c>
    </row>
    <row r="31" spans="1:6" ht="12.75">
      <c r="A31" s="90" t="s">
        <v>164</v>
      </c>
      <c r="B31" s="42" t="s">
        <v>98</v>
      </c>
      <c r="C31" s="27">
        <f>SUM(C32:C33)</f>
        <v>313240</v>
      </c>
      <c r="D31" s="27">
        <f>SUM(D32:D33)</f>
        <v>317749</v>
      </c>
      <c r="E31" s="96">
        <f>SUM(E32:E33)</f>
        <v>317749</v>
      </c>
      <c r="F31" s="115">
        <f t="shared" si="0"/>
        <v>100</v>
      </c>
    </row>
    <row r="32" spans="1:6" ht="12.75">
      <c r="A32" s="45" t="s">
        <v>156</v>
      </c>
      <c r="B32" s="42" t="s">
        <v>159</v>
      </c>
      <c r="C32" s="25">
        <v>200200</v>
      </c>
      <c r="D32" s="25">
        <v>223200</v>
      </c>
      <c r="E32" s="51">
        <v>223200</v>
      </c>
      <c r="F32" s="115">
        <f t="shared" si="0"/>
        <v>100</v>
      </c>
    </row>
    <row r="33" spans="1:6" ht="12.75">
      <c r="A33" s="45" t="s">
        <v>157</v>
      </c>
      <c r="B33" s="42" t="s">
        <v>57</v>
      </c>
      <c r="C33" s="25">
        <v>113040</v>
      </c>
      <c r="D33" s="25">
        <v>94549</v>
      </c>
      <c r="E33" s="51">
        <v>94549</v>
      </c>
      <c r="F33" s="115">
        <f t="shared" si="0"/>
        <v>100</v>
      </c>
    </row>
    <row r="34" spans="1:6" ht="12.75">
      <c r="A34" s="45">
        <v>2.11</v>
      </c>
      <c r="B34" s="42" t="s">
        <v>28</v>
      </c>
      <c r="C34" s="25">
        <v>2856</v>
      </c>
      <c r="D34" s="25">
        <v>77932</v>
      </c>
      <c r="E34" s="97">
        <v>77932</v>
      </c>
      <c r="F34" s="115">
        <f t="shared" si="0"/>
        <v>100</v>
      </c>
    </row>
    <row r="35" spans="1:6" ht="12.75">
      <c r="A35" s="45">
        <v>2.12</v>
      </c>
      <c r="B35" s="42" t="s">
        <v>100</v>
      </c>
      <c r="C35" s="25">
        <v>7651</v>
      </c>
      <c r="D35" s="25">
        <v>8463</v>
      </c>
      <c r="E35" s="51">
        <v>10527</v>
      </c>
      <c r="F35" s="115">
        <f t="shared" si="0"/>
        <v>124.38851471109535</v>
      </c>
    </row>
    <row r="36" spans="1:6" ht="12.75">
      <c r="A36" s="45">
        <v>2.13</v>
      </c>
      <c r="B36" s="42" t="s">
        <v>29</v>
      </c>
      <c r="C36" s="25">
        <v>149014</v>
      </c>
      <c r="D36" s="25">
        <v>126903</v>
      </c>
      <c r="E36" s="32">
        <v>119091</v>
      </c>
      <c r="F36" s="115">
        <f t="shared" si="0"/>
        <v>93.84411716035082</v>
      </c>
    </row>
    <row r="37" spans="1:6" ht="12.75">
      <c r="A37" s="45">
        <v>2.14</v>
      </c>
      <c r="B37" s="42" t="s">
        <v>101</v>
      </c>
      <c r="C37" s="25">
        <v>65959</v>
      </c>
      <c r="D37" s="25">
        <v>98967</v>
      </c>
      <c r="E37" s="51">
        <v>98967</v>
      </c>
      <c r="F37" s="115">
        <f t="shared" si="0"/>
        <v>100</v>
      </c>
    </row>
    <row r="38" spans="1:6" ht="12.75">
      <c r="A38" s="45">
        <v>2.15</v>
      </c>
      <c r="B38" s="42" t="s">
        <v>23</v>
      </c>
      <c r="C38" s="25">
        <v>0</v>
      </c>
      <c r="D38" s="25">
        <v>60718</v>
      </c>
      <c r="E38" s="98">
        <v>60718</v>
      </c>
      <c r="F38" s="115">
        <f t="shared" si="0"/>
        <v>100</v>
      </c>
    </row>
    <row r="39" spans="1:6" ht="12.75">
      <c r="A39" s="45">
        <v>2.16</v>
      </c>
      <c r="B39" s="42" t="s">
        <v>102</v>
      </c>
      <c r="C39" s="25">
        <v>18735</v>
      </c>
      <c r="D39" s="25">
        <v>23508</v>
      </c>
      <c r="E39" s="32">
        <v>25066</v>
      </c>
      <c r="F39" s="115">
        <f t="shared" si="0"/>
        <v>106.62753105325847</v>
      </c>
    </row>
    <row r="40" spans="1:6" ht="12.75">
      <c r="A40" s="47">
        <v>2.17</v>
      </c>
      <c r="B40" s="48" t="s">
        <v>181</v>
      </c>
      <c r="C40" s="26">
        <v>0</v>
      </c>
      <c r="D40" s="26">
        <v>480000</v>
      </c>
      <c r="E40" s="99">
        <v>480000</v>
      </c>
      <c r="F40" s="115">
        <f t="shared" si="0"/>
        <v>100</v>
      </c>
    </row>
    <row r="41" spans="1:6" ht="12.75">
      <c r="A41" s="40" t="s">
        <v>103</v>
      </c>
      <c r="B41" s="13" t="s">
        <v>104</v>
      </c>
      <c r="C41" s="11">
        <f>(C9+C10+C17+C22+C23+C24+C25+C26+C29+C31+C34+C35+C36+C37+C38+C39+C40)</f>
        <v>12248097</v>
      </c>
      <c r="D41" s="11">
        <f>(D9+D10+D17+D22+D23+D24+D25+D26+D29+D31+D34+D35+D36+D37+D38+D39+D40)</f>
        <v>12975680</v>
      </c>
      <c r="E41" s="11">
        <f>(E9+E10+E17+E22+E23+E24+E25+E26+E29+E31+E34+E35+E36+E37+E38+E39+E40)</f>
        <v>13028911</v>
      </c>
      <c r="F41" s="65">
        <f t="shared" si="0"/>
        <v>100.41023668894424</v>
      </c>
    </row>
    <row r="42" spans="1:6" s="123" customFormat="1" ht="12.75" hidden="1">
      <c r="A42" s="106" t="s">
        <v>109</v>
      </c>
      <c r="B42" s="105" t="s">
        <v>176</v>
      </c>
      <c r="C42" s="124">
        <v>0</v>
      </c>
      <c r="D42" s="124">
        <v>0</v>
      </c>
      <c r="E42" s="125">
        <v>0</v>
      </c>
      <c r="F42" s="107" t="e">
        <f t="shared" si="0"/>
        <v>#DIV/0!</v>
      </c>
    </row>
    <row r="43" spans="1:6" ht="12.75">
      <c r="A43" s="14" t="s">
        <v>105</v>
      </c>
      <c r="B43" s="15" t="s">
        <v>106</v>
      </c>
      <c r="C43" s="12">
        <f>(C4+C41+C42)</f>
        <v>13862293</v>
      </c>
      <c r="D43" s="12">
        <f>(D4+D41+D42)</f>
        <v>14860152</v>
      </c>
      <c r="E43" s="12">
        <f>(E4+E41+E42)</f>
        <v>15103671</v>
      </c>
      <c r="F43" s="66">
        <f t="shared" si="0"/>
        <v>101.63873828477664</v>
      </c>
    </row>
    <row r="44" spans="1:6" ht="13.5">
      <c r="A44" s="131" t="s">
        <v>107</v>
      </c>
      <c r="B44" s="132"/>
      <c r="C44" s="132"/>
      <c r="D44" s="132"/>
      <c r="E44" s="132"/>
      <c r="F44" s="133"/>
    </row>
    <row r="45" spans="1:6" ht="12.75">
      <c r="A45" s="17" t="s">
        <v>108</v>
      </c>
      <c r="B45" s="84" t="s">
        <v>30</v>
      </c>
      <c r="C45" s="11">
        <f>SUM(C46:C52)</f>
        <v>143417</v>
      </c>
      <c r="D45" s="11">
        <f>SUM(D46:D52)</f>
        <v>228562</v>
      </c>
      <c r="E45" s="11">
        <f>SUM(E46:E52)</f>
        <v>223519</v>
      </c>
      <c r="F45" s="65">
        <f>(E45/D45*100)</f>
        <v>97.79359648585503</v>
      </c>
    </row>
    <row r="46" spans="1:6" ht="12.75">
      <c r="A46" s="52">
        <v>1.1</v>
      </c>
      <c r="B46" s="42" t="s">
        <v>58</v>
      </c>
      <c r="C46" s="24">
        <v>0</v>
      </c>
      <c r="D46" s="25">
        <v>15978</v>
      </c>
      <c r="E46" s="46">
        <v>15978</v>
      </c>
      <c r="F46" s="62">
        <f aca="true" t="shared" si="1" ref="F46:F52">(E46/D46*100)</f>
        <v>100</v>
      </c>
    </row>
    <row r="47" spans="1:6" ht="12.75">
      <c r="A47" s="52">
        <v>1.2</v>
      </c>
      <c r="B47" s="42" t="s">
        <v>59</v>
      </c>
      <c r="C47" s="25">
        <v>500</v>
      </c>
      <c r="D47" s="25">
        <v>367</v>
      </c>
      <c r="E47" s="46">
        <v>367</v>
      </c>
      <c r="F47" s="62">
        <f t="shared" si="1"/>
        <v>100</v>
      </c>
    </row>
    <row r="48" spans="1:6" ht="12.75">
      <c r="A48" s="52">
        <v>1.3</v>
      </c>
      <c r="B48" s="42" t="s">
        <v>60</v>
      </c>
      <c r="C48" s="25">
        <v>2000</v>
      </c>
      <c r="D48" s="25">
        <v>1789</v>
      </c>
      <c r="E48" s="46">
        <v>1789</v>
      </c>
      <c r="F48" s="62">
        <f t="shared" si="1"/>
        <v>100</v>
      </c>
    </row>
    <row r="49" spans="1:6" ht="12.75">
      <c r="A49" s="52">
        <v>1.4</v>
      </c>
      <c r="B49" s="42" t="s">
        <v>160</v>
      </c>
      <c r="C49" s="25">
        <v>0</v>
      </c>
      <c r="D49" s="25">
        <v>1567</v>
      </c>
      <c r="E49" s="46">
        <v>1567</v>
      </c>
      <c r="F49" s="62">
        <f t="shared" si="1"/>
        <v>100</v>
      </c>
    </row>
    <row r="50" spans="1:6" ht="12.75">
      <c r="A50" s="52">
        <v>1.5</v>
      </c>
      <c r="B50" s="42" t="s">
        <v>22</v>
      </c>
      <c r="C50" s="25">
        <v>37551</v>
      </c>
      <c r="D50" s="25">
        <v>112791</v>
      </c>
      <c r="E50" s="46">
        <v>112309</v>
      </c>
      <c r="F50" s="62">
        <f t="shared" si="1"/>
        <v>99.57266093925934</v>
      </c>
    </row>
    <row r="51" spans="1:6" ht="12.75">
      <c r="A51" s="52">
        <v>1.6</v>
      </c>
      <c r="B51" s="42" t="s">
        <v>165</v>
      </c>
      <c r="C51" s="25">
        <v>6100</v>
      </c>
      <c r="D51" s="25">
        <v>6100</v>
      </c>
      <c r="E51" s="46">
        <v>7100</v>
      </c>
      <c r="F51" s="62">
        <f t="shared" si="1"/>
        <v>116.39344262295081</v>
      </c>
    </row>
    <row r="52" spans="1:6" ht="12.75">
      <c r="A52" s="52">
        <v>1.7</v>
      </c>
      <c r="B52" s="76" t="s">
        <v>61</v>
      </c>
      <c r="C52" s="25">
        <v>97266</v>
      </c>
      <c r="D52" s="25">
        <v>89970</v>
      </c>
      <c r="E52" s="46">
        <v>84409</v>
      </c>
      <c r="F52" s="62">
        <f t="shared" si="1"/>
        <v>93.81905079470934</v>
      </c>
    </row>
    <row r="53" spans="1:6" ht="12.75">
      <c r="A53" s="3"/>
      <c r="B53" s="4"/>
      <c r="C53" s="58"/>
      <c r="D53" s="58"/>
      <c r="E53" s="58"/>
      <c r="F53" s="63"/>
    </row>
    <row r="54" spans="1:6" ht="12.75">
      <c r="A54" s="52" t="s">
        <v>103</v>
      </c>
      <c r="B54" s="77" t="s">
        <v>31</v>
      </c>
      <c r="C54" s="25">
        <v>9509</v>
      </c>
      <c r="D54" s="25">
        <v>32316</v>
      </c>
      <c r="E54" s="25">
        <v>33229</v>
      </c>
      <c r="F54" s="62">
        <f>(E54/D54*100)</f>
        <v>102.82522589429387</v>
      </c>
    </row>
    <row r="55" spans="1:6" ht="12.75">
      <c r="A55" s="52" t="s">
        <v>109</v>
      </c>
      <c r="B55" s="42" t="s">
        <v>110</v>
      </c>
      <c r="C55" s="25">
        <v>118794</v>
      </c>
      <c r="D55" s="25">
        <v>123846</v>
      </c>
      <c r="E55" s="46">
        <v>107104</v>
      </c>
      <c r="F55" s="62">
        <f>(E55/D55*100)</f>
        <v>86.48159811378648</v>
      </c>
    </row>
    <row r="56" spans="1:6" ht="12.75">
      <c r="A56" s="52" t="s">
        <v>111</v>
      </c>
      <c r="B56" s="42" t="s">
        <v>112</v>
      </c>
      <c r="C56" s="25">
        <v>174560</v>
      </c>
      <c r="D56" s="25">
        <v>218200</v>
      </c>
      <c r="E56" s="46">
        <v>220527</v>
      </c>
      <c r="F56" s="62">
        <f>(E56/D56*100)</f>
        <v>101.06645279560036</v>
      </c>
    </row>
    <row r="57" spans="1:6" ht="12.75">
      <c r="A57" s="52" t="s">
        <v>113</v>
      </c>
      <c r="B57" s="42" t="s">
        <v>114</v>
      </c>
      <c r="C57" s="25">
        <v>66000</v>
      </c>
      <c r="D57" s="25">
        <v>66000</v>
      </c>
      <c r="E57" s="46">
        <v>61370</v>
      </c>
      <c r="F57" s="62">
        <f>(E57/D57*100)</f>
        <v>92.98484848484848</v>
      </c>
    </row>
    <row r="58" spans="1:6" ht="12.75">
      <c r="A58" s="52" t="s">
        <v>115</v>
      </c>
      <c r="B58" s="42" t="s">
        <v>41</v>
      </c>
      <c r="C58" s="25">
        <v>645759</v>
      </c>
      <c r="D58" s="25">
        <v>669628</v>
      </c>
      <c r="E58" s="36">
        <v>411116</v>
      </c>
      <c r="F58" s="62">
        <f>(E58/D58*100)</f>
        <v>61.39468481007365</v>
      </c>
    </row>
    <row r="59" spans="1:6" ht="12.75">
      <c r="A59" s="52" t="s">
        <v>116</v>
      </c>
      <c r="B59" s="42" t="s">
        <v>161</v>
      </c>
      <c r="C59" s="25">
        <v>0</v>
      </c>
      <c r="D59" s="25">
        <v>128</v>
      </c>
      <c r="E59" s="46">
        <v>128</v>
      </c>
      <c r="F59" s="62">
        <v>0</v>
      </c>
    </row>
    <row r="60" spans="1:6" ht="12.75">
      <c r="A60" s="52" t="s">
        <v>117</v>
      </c>
      <c r="B60" s="42" t="s">
        <v>118</v>
      </c>
      <c r="C60" s="25">
        <v>0</v>
      </c>
      <c r="D60" s="25">
        <v>800</v>
      </c>
      <c r="E60" s="46">
        <v>777</v>
      </c>
      <c r="F60" s="62">
        <f>(E60/D60*100)</f>
        <v>97.125</v>
      </c>
    </row>
    <row r="61" spans="1:6" ht="12.75">
      <c r="A61" s="52" t="s">
        <v>119</v>
      </c>
      <c r="B61" s="42" t="s">
        <v>120</v>
      </c>
      <c r="C61" s="25">
        <v>1096578</v>
      </c>
      <c r="D61" s="25">
        <v>1239269</v>
      </c>
      <c r="E61" s="46">
        <v>767277</v>
      </c>
      <c r="F61" s="62">
        <f>(E61/D61*100)</f>
        <v>61.91367653027713</v>
      </c>
    </row>
    <row r="62" spans="1:6" ht="12.75">
      <c r="A62" s="52" t="s">
        <v>121</v>
      </c>
      <c r="B62" s="42" t="s">
        <v>32</v>
      </c>
      <c r="C62" s="25">
        <v>603018</v>
      </c>
      <c r="D62" s="25">
        <v>600576</v>
      </c>
      <c r="E62" s="36">
        <v>455688</v>
      </c>
      <c r="F62" s="62">
        <f>(E62/D62*100)</f>
        <v>75.87515984654732</v>
      </c>
    </row>
    <row r="63" spans="1:6" ht="12.75">
      <c r="A63" s="52" t="s">
        <v>122</v>
      </c>
      <c r="B63" s="42" t="s">
        <v>33</v>
      </c>
      <c r="C63" s="25">
        <v>49156</v>
      </c>
      <c r="D63" s="25">
        <v>130238</v>
      </c>
      <c r="E63" s="36">
        <v>107420</v>
      </c>
      <c r="F63" s="62">
        <f>(E63/D63*100)</f>
        <v>82.47976780970224</v>
      </c>
    </row>
    <row r="64" spans="1:6" ht="12.75">
      <c r="A64" s="52" t="s">
        <v>123</v>
      </c>
      <c r="B64" s="42" t="s">
        <v>124</v>
      </c>
      <c r="C64" s="25">
        <v>0</v>
      </c>
      <c r="D64" s="25">
        <v>0</v>
      </c>
      <c r="E64" s="46">
        <v>0</v>
      </c>
      <c r="F64" s="62">
        <v>0</v>
      </c>
    </row>
    <row r="65" spans="1:6" ht="12.75">
      <c r="A65" s="52" t="s">
        <v>125</v>
      </c>
      <c r="B65" s="42" t="s">
        <v>167</v>
      </c>
      <c r="C65" s="25">
        <v>0</v>
      </c>
      <c r="D65" s="25">
        <v>800</v>
      </c>
      <c r="E65" s="46">
        <v>800</v>
      </c>
      <c r="F65" s="62">
        <f>(E65/D65*100)</f>
        <v>100</v>
      </c>
    </row>
    <row r="66" spans="1:6" ht="12.75">
      <c r="A66" s="52" t="s">
        <v>166</v>
      </c>
      <c r="B66" s="48" t="s">
        <v>126</v>
      </c>
      <c r="C66" s="26">
        <v>0</v>
      </c>
      <c r="D66" s="26">
        <v>0</v>
      </c>
      <c r="E66" s="26">
        <v>0</v>
      </c>
      <c r="F66" s="62">
        <v>0</v>
      </c>
    </row>
    <row r="67" spans="1:6" ht="12.75">
      <c r="A67" s="17" t="s">
        <v>103</v>
      </c>
      <c r="B67" s="11" t="s">
        <v>127</v>
      </c>
      <c r="C67" s="33">
        <f>SUM(C54:C66)</f>
        <v>2763374</v>
      </c>
      <c r="D67" s="33">
        <f>SUM(D54:D66)</f>
        <v>3081801</v>
      </c>
      <c r="E67" s="33">
        <f>SUM(E54:E66)</f>
        <v>2165436</v>
      </c>
      <c r="F67" s="65">
        <f aca="true" t="shared" si="2" ref="F67:F73">(E67/D67*100)</f>
        <v>70.26527670021522</v>
      </c>
    </row>
    <row r="68" spans="1:6" ht="12.75">
      <c r="A68" s="18" t="s">
        <v>128</v>
      </c>
      <c r="B68" s="12" t="s">
        <v>129</v>
      </c>
      <c r="C68" s="37">
        <f>(C45+C67)</f>
        <v>2906791</v>
      </c>
      <c r="D68" s="37">
        <f>(D45+D67)</f>
        <v>3310363</v>
      </c>
      <c r="E68" s="37">
        <f>(E45+E67)</f>
        <v>2388955</v>
      </c>
      <c r="F68" s="66">
        <f t="shared" si="2"/>
        <v>72.16595279732162</v>
      </c>
    </row>
    <row r="69" spans="1:6" ht="12.75">
      <c r="A69" s="117"/>
      <c r="B69" s="86" t="s">
        <v>130</v>
      </c>
      <c r="C69" s="38">
        <f>(C43+C68)</f>
        <v>16769084</v>
      </c>
      <c r="D69" s="38">
        <f>(D43+D68)</f>
        <v>18170515</v>
      </c>
      <c r="E69" s="38">
        <f>(E43+E68)</f>
        <v>17492626</v>
      </c>
      <c r="F69" s="63">
        <f t="shared" si="2"/>
        <v>96.26929121161399</v>
      </c>
    </row>
    <row r="70" spans="1:6" ht="12.75">
      <c r="A70" s="54" t="s">
        <v>131</v>
      </c>
      <c r="B70" s="44" t="s">
        <v>132</v>
      </c>
      <c r="C70" s="27">
        <f>(C139-C69)</f>
        <v>1160141</v>
      </c>
      <c r="D70" s="27">
        <f>(D139-D69)</f>
        <v>1160824</v>
      </c>
      <c r="E70" s="27">
        <f>SUM(E71:E72)</f>
        <v>498131</v>
      </c>
      <c r="F70" s="61">
        <f t="shared" si="2"/>
        <v>42.91184537879988</v>
      </c>
    </row>
    <row r="71" spans="1:6" ht="12.75">
      <c r="A71" s="52"/>
      <c r="B71" s="42" t="s">
        <v>133</v>
      </c>
      <c r="C71" s="25">
        <v>750925</v>
      </c>
      <c r="D71" s="25">
        <v>750925</v>
      </c>
      <c r="E71" s="46">
        <v>498131</v>
      </c>
      <c r="F71" s="62">
        <f t="shared" si="2"/>
        <v>66.33565269500949</v>
      </c>
    </row>
    <row r="72" spans="1:6" ht="12.75">
      <c r="A72" s="53"/>
      <c r="B72" s="48" t="s">
        <v>134</v>
      </c>
      <c r="C72" s="28">
        <f>(C70-C71)</f>
        <v>409216</v>
      </c>
      <c r="D72" s="28">
        <f>(D70-D71)</f>
        <v>409899</v>
      </c>
      <c r="E72" s="26">
        <v>0</v>
      </c>
      <c r="F72" s="62">
        <f t="shared" si="2"/>
        <v>0</v>
      </c>
    </row>
    <row r="73" spans="1:6" ht="12.75">
      <c r="A73" s="85"/>
      <c r="B73" s="85" t="s">
        <v>135</v>
      </c>
      <c r="C73" s="79">
        <f>(C69+C70)</f>
        <v>17929225</v>
      </c>
      <c r="D73" s="79">
        <f>(D69+D70)</f>
        <v>19331339</v>
      </c>
      <c r="E73" s="79">
        <f>(E69+E70)</f>
        <v>17990757</v>
      </c>
      <c r="F73" s="75">
        <f t="shared" si="2"/>
        <v>93.06523981603137</v>
      </c>
    </row>
    <row r="74" spans="1:6" ht="12.75">
      <c r="A74" s="2"/>
      <c r="B74" s="2"/>
      <c r="C74" s="23"/>
      <c r="D74" s="23"/>
      <c r="E74" s="23"/>
      <c r="F74" s="64"/>
    </row>
    <row r="75" spans="1:6" ht="12.75">
      <c r="A75" s="2"/>
      <c r="B75" s="2"/>
      <c r="C75" s="23"/>
      <c r="D75" s="23"/>
      <c r="E75" s="23"/>
      <c r="F75" s="64"/>
    </row>
    <row r="76" spans="1:6" ht="12.75">
      <c r="A76" s="7" t="s">
        <v>73</v>
      </c>
      <c r="B76" s="129" t="s">
        <v>136</v>
      </c>
      <c r="C76" s="30" t="s">
        <v>147</v>
      </c>
      <c r="D76" s="30" t="s">
        <v>175</v>
      </c>
      <c r="E76" s="34" t="s">
        <v>144</v>
      </c>
      <c r="F76" s="67" t="s">
        <v>145</v>
      </c>
    </row>
    <row r="77" spans="1:6" ht="12.75">
      <c r="A77" s="8" t="s">
        <v>74</v>
      </c>
      <c r="B77" s="130"/>
      <c r="C77" s="31" t="s">
        <v>76</v>
      </c>
      <c r="D77" s="31" t="s">
        <v>76</v>
      </c>
      <c r="E77" s="57">
        <f>E2</f>
        <v>38352</v>
      </c>
      <c r="F77" s="68" t="s">
        <v>146</v>
      </c>
    </row>
    <row r="78" spans="1:6" ht="13.5">
      <c r="A78" s="126" t="s">
        <v>137</v>
      </c>
      <c r="B78" s="127"/>
      <c r="C78" s="127"/>
      <c r="D78" s="127"/>
      <c r="E78" s="127"/>
      <c r="F78" s="128"/>
    </row>
    <row r="79" spans="1:6" ht="12.75">
      <c r="A79" s="72" t="s">
        <v>108</v>
      </c>
      <c r="B79" s="13" t="s">
        <v>34</v>
      </c>
      <c r="C79" s="73">
        <f>SUM(C80+C81+C82+C85+C86)</f>
        <v>10058821</v>
      </c>
      <c r="D79" s="73">
        <f>SUM(D80+D81+D82+D85+D86)</f>
        <v>10974445</v>
      </c>
      <c r="E79" s="91">
        <f>SUM(E80+E81+E82+E85+E86)</f>
        <v>10578531</v>
      </c>
      <c r="F79" s="65">
        <f>(E79/D79*100)</f>
        <v>96.39240070910192</v>
      </c>
    </row>
    <row r="80" spans="1:6" ht="12.75">
      <c r="A80" s="54">
        <v>1.1</v>
      </c>
      <c r="B80" s="44" t="s">
        <v>16</v>
      </c>
      <c r="C80" s="24">
        <v>5263784</v>
      </c>
      <c r="D80" s="101">
        <v>5812328</v>
      </c>
      <c r="E80" s="59">
        <v>5655937</v>
      </c>
      <c r="F80" s="61">
        <f>(E80/D80*100)</f>
        <v>97.30932252963012</v>
      </c>
    </row>
    <row r="81" spans="1:6" ht="12.75">
      <c r="A81" s="52">
        <v>1.2</v>
      </c>
      <c r="B81" s="42" t="s">
        <v>17</v>
      </c>
      <c r="C81" s="25">
        <v>1760916</v>
      </c>
      <c r="D81" s="32">
        <v>1938578</v>
      </c>
      <c r="E81" s="60">
        <v>1880352</v>
      </c>
      <c r="F81" s="62">
        <f>(E81/D81*100)</f>
        <v>96.99645822866039</v>
      </c>
    </row>
    <row r="82" spans="1:6" ht="12.75">
      <c r="A82" s="52">
        <v>1.3</v>
      </c>
      <c r="B82" s="42" t="s">
        <v>18</v>
      </c>
      <c r="C82" s="25">
        <v>3015716</v>
      </c>
      <c r="D82" s="32">
        <v>3153162</v>
      </c>
      <c r="E82" s="60">
        <v>2981299</v>
      </c>
      <c r="F82" s="62">
        <f>(E82/D82*100)</f>
        <v>94.54950300682299</v>
      </c>
    </row>
    <row r="83" spans="1:6" ht="12.75">
      <c r="A83" s="52" t="s">
        <v>138</v>
      </c>
      <c r="B83" s="42" t="s">
        <v>139</v>
      </c>
      <c r="C83" s="25">
        <v>253154</v>
      </c>
      <c r="D83" s="32">
        <v>0</v>
      </c>
      <c r="E83" s="60">
        <v>0</v>
      </c>
      <c r="F83" s="62">
        <v>0</v>
      </c>
    </row>
    <row r="84" spans="1:6" ht="12.75">
      <c r="A84" s="52" t="s">
        <v>140</v>
      </c>
      <c r="B84" s="42" t="s">
        <v>141</v>
      </c>
      <c r="C84" s="25">
        <v>2762562</v>
      </c>
      <c r="D84" s="32">
        <v>3153162</v>
      </c>
      <c r="E84" s="60">
        <v>2981299</v>
      </c>
      <c r="F84" s="62">
        <f aca="true" t="shared" si="3" ref="F84:F90">(E84/D84*100)</f>
        <v>94.54950300682299</v>
      </c>
    </row>
    <row r="85" spans="1:6" ht="12.75">
      <c r="A85" s="52">
        <v>1.4</v>
      </c>
      <c r="B85" s="42" t="s">
        <v>19</v>
      </c>
      <c r="C85" s="25">
        <v>6243</v>
      </c>
      <c r="D85" s="32">
        <v>15787</v>
      </c>
      <c r="E85" s="60">
        <v>11438</v>
      </c>
      <c r="F85" s="62">
        <f t="shared" si="3"/>
        <v>72.45201748273897</v>
      </c>
    </row>
    <row r="86" spans="1:6" ht="12.75">
      <c r="A86" s="53">
        <v>1.5</v>
      </c>
      <c r="B86" s="48" t="s">
        <v>20</v>
      </c>
      <c r="C86" s="25">
        <v>12162</v>
      </c>
      <c r="D86" s="32">
        <v>54590</v>
      </c>
      <c r="E86" s="60">
        <v>49505</v>
      </c>
      <c r="F86" s="62">
        <f t="shared" si="3"/>
        <v>90.68510716248397</v>
      </c>
    </row>
    <row r="87" spans="1:6" ht="12.75">
      <c r="A87" s="72">
        <v>2.1</v>
      </c>
      <c r="B87" s="78" t="s">
        <v>35</v>
      </c>
      <c r="C87" s="33">
        <f>(C88+C89+C90+C93)</f>
        <v>2859146</v>
      </c>
      <c r="D87" s="33">
        <f>(D88+D89+D90+D93)</f>
        <v>3268597</v>
      </c>
      <c r="E87" s="100">
        <f>(E88+E89+E90+E93)</f>
        <v>3006822</v>
      </c>
      <c r="F87" s="65">
        <f t="shared" si="3"/>
        <v>91.9912121316883</v>
      </c>
    </row>
    <row r="88" spans="1:6" ht="12.75">
      <c r="A88" s="54" t="s">
        <v>78</v>
      </c>
      <c r="B88" s="44" t="s">
        <v>62</v>
      </c>
      <c r="C88" s="25">
        <v>799908</v>
      </c>
      <c r="D88" s="32">
        <v>952642</v>
      </c>
      <c r="E88" s="32">
        <v>913026</v>
      </c>
      <c r="F88" s="62">
        <f t="shared" si="3"/>
        <v>95.8414598558535</v>
      </c>
    </row>
    <row r="89" spans="1:6" ht="12.75">
      <c r="A89" s="52" t="s">
        <v>79</v>
      </c>
      <c r="B89" s="42" t="s">
        <v>17</v>
      </c>
      <c r="C89" s="25">
        <v>252112</v>
      </c>
      <c r="D89" s="32">
        <v>301098</v>
      </c>
      <c r="E89" s="32">
        <v>285860</v>
      </c>
      <c r="F89" s="62">
        <f t="shared" si="3"/>
        <v>94.93918923406997</v>
      </c>
    </row>
    <row r="90" spans="1:6" ht="12.75">
      <c r="A90" s="52" t="s">
        <v>142</v>
      </c>
      <c r="B90" s="42" t="s">
        <v>63</v>
      </c>
      <c r="C90" s="25">
        <v>709691</v>
      </c>
      <c r="D90" s="32">
        <v>797097</v>
      </c>
      <c r="E90" s="32">
        <v>744980</v>
      </c>
      <c r="F90" s="62">
        <f t="shared" si="3"/>
        <v>93.46164895865873</v>
      </c>
    </row>
    <row r="91" spans="1:6" ht="12.75">
      <c r="A91" s="52" t="s">
        <v>143</v>
      </c>
      <c r="B91" s="42" t="s">
        <v>0</v>
      </c>
      <c r="C91" s="25">
        <v>0</v>
      </c>
      <c r="D91" s="32">
        <v>0</v>
      </c>
      <c r="E91" s="32">
        <v>0</v>
      </c>
      <c r="F91" s="62">
        <v>0</v>
      </c>
    </row>
    <row r="92" spans="1:6" ht="12.75">
      <c r="A92" s="52" t="s">
        <v>1</v>
      </c>
      <c r="B92" s="42" t="s">
        <v>2</v>
      </c>
      <c r="C92" s="25">
        <v>709691</v>
      </c>
      <c r="D92" s="32">
        <v>797097</v>
      </c>
      <c r="E92" s="32">
        <v>744980</v>
      </c>
      <c r="F92" s="62">
        <f>(E92/D92*100)</f>
        <v>93.46164895865873</v>
      </c>
    </row>
    <row r="93" spans="1:6" ht="12.75">
      <c r="A93" s="52" t="s">
        <v>3</v>
      </c>
      <c r="B93" s="42" t="s">
        <v>64</v>
      </c>
      <c r="C93" s="25">
        <v>1097435</v>
      </c>
      <c r="D93" s="32">
        <v>1217760</v>
      </c>
      <c r="E93" s="32">
        <v>1062956</v>
      </c>
      <c r="F93" s="62">
        <f>(E93/D93*100)</f>
        <v>87.28780712127184</v>
      </c>
    </row>
    <row r="94" spans="1:6" ht="12.75">
      <c r="A94" s="52" t="s">
        <v>4</v>
      </c>
      <c r="B94" s="42" t="s">
        <v>36</v>
      </c>
      <c r="C94" s="25">
        <v>817173</v>
      </c>
      <c r="D94" s="32">
        <v>763624</v>
      </c>
      <c r="E94" s="32">
        <v>672883</v>
      </c>
      <c r="F94" s="62">
        <f>(E94/D94*100)</f>
        <v>88.11705760950416</v>
      </c>
    </row>
    <row r="95" spans="1:6" ht="12.75">
      <c r="A95" s="52"/>
      <c r="B95" s="42"/>
      <c r="C95" s="25"/>
      <c r="D95" s="32"/>
      <c r="E95" s="32"/>
      <c r="F95" s="62"/>
    </row>
    <row r="96" spans="1:6" ht="12.75">
      <c r="A96" s="52"/>
      <c r="B96" s="122" t="s">
        <v>169</v>
      </c>
      <c r="C96" s="25">
        <v>3595</v>
      </c>
      <c r="D96" s="32">
        <v>3874</v>
      </c>
      <c r="E96" s="32">
        <v>3869</v>
      </c>
      <c r="F96" s="62">
        <f>(E96/D96*100)</f>
        <v>99.87093443469283</v>
      </c>
    </row>
    <row r="97" spans="1:6" ht="12.75">
      <c r="A97" s="52"/>
      <c r="B97" s="122" t="s">
        <v>170</v>
      </c>
      <c r="C97" s="25">
        <v>2568</v>
      </c>
      <c r="D97" s="32">
        <v>4869</v>
      </c>
      <c r="E97" s="32">
        <v>4463</v>
      </c>
      <c r="F97" s="62">
        <f>(E97/D97*100)</f>
        <v>91.66153214212363</v>
      </c>
    </row>
    <row r="98" spans="1:6" ht="12.75">
      <c r="A98" s="52"/>
      <c r="B98" s="122" t="s">
        <v>171</v>
      </c>
      <c r="C98" s="25">
        <v>1767</v>
      </c>
      <c r="D98" s="32">
        <v>2925</v>
      </c>
      <c r="E98" s="32">
        <v>2390</v>
      </c>
      <c r="F98" s="62">
        <f>(E98/D98*100)</f>
        <v>81.7094017094017</v>
      </c>
    </row>
    <row r="99" spans="1:6" ht="12.75">
      <c r="A99" s="52"/>
      <c r="B99" s="122" t="s">
        <v>172</v>
      </c>
      <c r="C99" s="25">
        <v>1542</v>
      </c>
      <c r="D99" s="32">
        <v>2064</v>
      </c>
      <c r="E99" s="32">
        <v>1689</v>
      </c>
      <c r="F99" s="62">
        <f>(E99/D99*100)</f>
        <v>81.8313953488372</v>
      </c>
    </row>
    <row r="100" spans="1:6" ht="12.75">
      <c r="A100" s="52"/>
      <c r="B100" s="42"/>
      <c r="C100" s="25"/>
      <c r="D100" s="32"/>
      <c r="E100" s="32"/>
      <c r="F100" s="62"/>
    </row>
    <row r="101" spans="1:6" ht="12.75">
      <c r="A101" s="55">
        <v>2.2</v>
      </c>
      <c r="B101" s="42" t="s">
        <v>5</v>
      </c>
      <c r="C101" s="25">
        <v>30000</v>
      </c>
      <c r="D101" s="25">
        <v>30000</v>
      </c>
      <c r="E101" s="51">
        <v>15558</v>
      </c>
      <c r="F101" s="62">
        <f>(E101/D101*100)</f>
        <v>51.85999999999999</v>
      </c>
    </row>
    <row r="102" spans="1:6" ht="12.75">
      <c r="A102" s="55">
        <v>2.3</v>
      </c>
      <c r="B102" s="42" t="s">
        <v>6</v>
      </c>
      <c r="C102" s="25">
        <v>0</v>
      </c>
      <c r="D102" s="25">
        <v>0</v>
      </c>
      <c r="E102" s="51">
        <v>0</v>
      </c>
      <c r="F102" s="62">
        <v>0</v>
      </c>
    </row>
    <row r="103" spans="1:6" ht="12.75">
      <c r="A103" s="55">
        <v>2.4</v>
      </c>
      <c r="B103" s="42" t="s">
        <v>182</v>
      </c>
      <c r="C103" s="25">
        <v>0</v>
      </c>
      <c r="D103" s="25">
        <v>480000</v>
      </c>
      <c r="E103" s="51">
        <v>480000</v>
      </c>
      <c r="F103" s="62">
        <f>(E103/D103*100)</f>
        <v>100</v>
      </c>
    </row>
    <row r="104" spans="1:6" ht="12.75">
      <c r="A104" s="55">
        <v>2.5</v>
      </c>
      <c r="B104" s="42" t="s">
        <v>37</v>
      </c>
      <c r="C104" s="25">
        <v>1009664</v>
      </c>
      <c r="D104" s="25">
        <v>90907</v>
      </c>
      <c r="E104" s="32">
        <v>0</v>
      </c>
      <c r="F104" s="62">
        <f>(E104/D104*100)</f>
        <v>0</v>
      </c>
    </row>
    <row r="105" spans="1:6" ht="12.75">
      <c r="A105" s="56">
        <v>2.6</v>
      </c>
      <c r="B105" s="48" t="s">
        <v>7</v>
      </c>
      <c r="C105" s="25">
        <v>50000</v>
      </c>
      <c r="D105" s="25">
        <v>58251</v>
      </c>
      <c r="E105" s="51">
        <v>58251</v>
      </c>
      <c r="F105" s="62">
        <f>(E105/D105*100)</f>
        <v>100</v>
      </c>
    </row>
    <row r="106" spans="1:6" ht="12.75">
      <c r="A106" s="5"/>
      <c r="B106" s="6"/>
      <c r="C106" s="4"/>
      <c r="D106" s="102"/>
      <c r="E106" s="4"/>
      <c r="F106" s="63"/>
    </row>
    <row r="107" spans="1:6" ht="12.75">
      <c r="A107" s="9" t="s">
        <v>103</v>
      </c>
      <c r="B107" s="103" t="s">
        <v>162</v>
      </c>
      <c r="C107" s="11">
        <f>(C87+C101+C102+C104+C105+C103)</f>
        <v>3948810</v>
      </c>
      <c r="D107" s="11">
        <f>(D87+D101+D102+D104+D105+D103)</f>
        <v>3927755</v>
      </c>
      <c r="E107" s="11">
        <f>(E87+E101+E102+E104+E105+E103)</f>
        <v>3560631</v>
      </c>
      <c r="F107" s="65">
        <f>(E107/D107*100)</f>
        <v>90.65308299524793</v>
      </c>
    </row>
    <row r="108" spans="1:6" ht="12.75" hidden="1">
      <c r="A108" s="106" t="s">
        <v>109</v>
      </c>
      <c r="B108" s="105" t="s">
        <v>176</v>
      </c>
      <c r="C108" s="105">
        <v>0</v>
      </c>
      <c r="D108" s="105">
        <v>0</v>
      </c>
      <c r="E108" s="105">
        <v>0</v>
      </c>
      <c r="F108" s="107" t="e">
        <f>(E108/D108*100)</f>
        <v>#DIV/0!</v>
      </c>
    </row>
    <row r="109" spans="1:6" ht="12.75">
      <c r="A109" s="19" t="s">
        <v>105</v>
      </c>
      <c r="B109" s="104" t="s">
        <v>151</v>
      </c>
      <c r="C109" s="12">
        <f>(C79+C107+C108)</f>
        <v>14007631</v>
      </c>
      <c r="D109" s="12">
        <f>(D79+D107+D108)</f>
        <v>14902200</v>
      </c>
      <c r="E109" s="12">
        <f>(E79+E107+E108)</f>
        <v>14139162</v>
      </c>
      <c r="F109" s="66">
        <f>(E109/D109*100)</f>
        <v>94.87969561541249</v>
      </c>
    </row>
    <row r="110" spans="1:6" ht="12.75">
      <c r="A110" s="118"/>
      <c r="B110" s="20"/>
      <c r="C110" s="10"/>
      <c r="D110" s="10"/>
      <c r="E110" s="10"/>
      <c r="F110" s="119"/>
    </row>
    <row r="111" spans="1:6" ht="13.5">
      <c r="A111" s="126" t="s">
        <v>8</v>
      </c>
      <c r="B111" s="127"/>
      <c r="C111" s="127"/>
      <c r="D111" s="127"/>
      <c r="E111" s="127"/>
      <c r="F111" s="128"/>
    </row>
    <row r="112" spans="1:6" ht="12.75">
      <c r="A112" s="16" t="s">
        <v>108</v>
      </c>
      <c r="B112" s="21" t="s">
        <v>38</v>
      </c>
      <c r="C112" s="33">
        <f>SUM(C113:C115)</f>
        <v>269797</v>
      </c>
      <c r="D112" s="33">
        <f>SUM(D113:D115)</f>
        <v>487171</v>
      </c>
      <c r="E112" s="33">
        <f>SUM(E113:E115)</f>
        <v>376430</v>
      </c>
      <c r="F112" s="65">
        <f>(E112/D112*100)</f>
        <v>77.26855662590754</v>
      </c>
    </row>
    <row r="113" spans="1:6" ht="12.75">
      <c r="A113" s="52">
        <v>1.1</v>
      </c>
      <c r="B113" s="42" t="s">
        <v>65</v>
      </c>
      <c r="C113" s="24">
        <v>30092</v>
      </c>
      <c r="D113" s="25">
        <v>29331</v>
      </c>
      <c r="E113" s="46">
        <v>25360</v>
      </c>
      <c r="F113" s="61">
        <f>(E113/D113*100)</f>
        <v>86.46142306774402</v>
      </c>
    </row>
    <row r="114" spans="1:6" ht="12.75">
      <c r="A114" s="52">
        <v>1.2</v>
      </c>
      <c r="B114" s="42" t="s">
        <v>66</v>
      </c>
      <c r="C114" s="25">
        <v>26370</v>
      </c>
      <c r="D114" s="25">
        <v>36931</v>
      </c>
      <c r="E114" s="46">
        <v>35457</v>
      </c>
      <c r="F114" s="62">
        <f>(E114/D114*100)</f>
        <v>96.00877311743523</v>
      </c>
    </row>
    <row r="115" spans="1:6" ht="12.75">
      <c r="A115" s="53">
        <v>1.3</v>
      </c>
      <c r="B115" s="48" t="s">
        <v>67</v>
      </c>
      <c r="C115" s="25">
        <v>213335</v>
      </c>
      <c r="D115" s="25">
        <v>420909</v>
      </c>
      <c r="E115" s="46">
        <v>315613</v>
      </c>
      <c r="F115" s="62">
        <f>(E115/D115*100)</f>
        <v>74.98366630316767</v>
      </c>
    </row>
    <row r="116" spans="1:6" ht="12.75">
      <c r="A116" s="5"/>
      <c r="B116" s="6"/>
      <c r="C116" s="58"/>
      <c r="D116" s="58"/>
      <c r="E116" s="58"/>
      <c r="F116" s="63"/>
    </row>
    <row r="117" spans="1:6" ht="12.75">
      <c r="A117" s="54">
        <v>2.1</v>
      </c>
      <c r="B117" s="44" t="s">
        <v>39</v>
      </c>
      <c r="C117" s="25">
        <v>93686</v>
      </c>
      <c r="D117" s="25">
        <v>122884</v>
      </c>
      <c r="E117" s="46">
        <v>111461</v>
      </c>
      <c r="F117" s="61">
        <f aca="true" t="shared" si="4" ref="F117:F129">(E117/D117*100)</f>
        <v>90.70424139839199</v>
      </c>
    </row>
    <row r="118" spans="1:6" ht="12.75">
      <c r="A118" s="52">
        <v>2.2</v>
      </c>
      <c r="B118" s="42" t="s">
        <v>42</v>
      </c>
      <c r="C118" s="25">
        <v>286347</v>
      </c>
      <c r="D118" s="25">
        <v>283365</v>
      </c>
      <c r="E118" s="46">
        <v>275506</v>
      </c>
      <c r="F118" s="62">
        <f t="shared" si="4"/>
        <v>97.22654526847</v>
      </c>
    </row>
    <row r="119" spans="1:6" ht="12.75">
      <c r="A119" s="52">
        <v>2.3</v>
      </c>
      <c r="B119" s="42" t="s">
        <v>9</v>
      </c>
      <c r="C119" s="25">
        <v>89067</v>
      </c>
      <c r="D119" s="25">
        <v>106639</v>
      </c>
      <c r="E119" s="46">
        <v>102111</v>
      </c>
      <c r="F119" s="62">
        <f t="shared" si="4"/>
        <v>95.75389866746687</v>
      </c>
    </row>
    <row r="120" spans="1:6" ht="12.75">
      <c r="A120" s="52">
        <v>2.4</v>
      </c>
      <c r="B120" s="42" t="s">
        <v>43</v>
      </c>
      <c r="C120" s="25">
        <v>107234</v>
      </c>
      <c r="D120" s="25">
        <v>104896</v>
      </c>
      <c r="E120" s="46">
        <v>100964</v>
      </c>
      <c r="F120" s="62">
        <f t="shared" si="4"/>
        <v>96.25152532031727</v>
      </c>
    </row>
    <row r="121" spans="1:6" ht="12.75">
      <c r="A121" s="52">
        <v>2.5</v>
      </c>
      <c r="B121" s="42" t="s">
        <v>10</v>
      </c>
      <c r="C121" s="25">
        <v>511670</v>
      </c>
      <c r="D121" s="25">
        <v>537500</v>
      </c>
      <c r="E121" s="46">
        <v>505458</v>
      </c>
      <c r="F121" s="62">
        <f t="shared" si="4"/>
        <v>94.0386976744186</v>
      </c>
    </row>
    <row r="122" spans="1:6" ht="12.75">
      <c r="A122" s="52">
        <v>2.6</v>
      </c>
      <c r="B122" s="42" t="s">
        <v>44</v>
      </c>
      <c r="C122" s="25">
        <v>2290914</v>
      </c>
      <c r="D122" s="25">
        <v>2446828</v>
      </c>
      <c r="E122" s="46">
        <v>1549317</v>
      </c>
      <c r="F122" s="62">
        <f t="shared" si="4"/>
        <v>63.31940782106466</v>
      </c>
    </row>
    <row r="123" spans="1:6" ht="12.75">
      <c r="A123" s="52">
        <v>2.7</v>
      </c>
      <c r="B123" s="42" t="s">
        <v>45</v>
      </c>
      <c r="C123" s="27">
        <f>SUM(C124:C126)</f>
        <v>147372</v>
      </c>
      <c r="D123" s="27">
        <f>SUM(D124:D126)</f>
        <v>240083</v>
      </c>
      <c r="E123" s="27">
        <f>SUM(E124:E126)</f>
        <v>192661</v>
      </c>
      <c r="F123" s="62">
        <f t="shared" si="4"/>
        <v>80.24766434941249</v>
      </c>
    </row>
    <row r="124" spans="1:6" ht="12.75">
      <c r="A124" s="52" t="s">
        <v>94</v>
      </c>
      <c r="B124" s="42" t="s">
        <v>68</v>
      </c>
      <c r="C124" s="25">
        <v>111414</v>
      </c>
      <c r="D124" s="25">
        <v>163639</v>
      </c>
      <c r="E124" s="46">
        <v>135384</v>
      </c>
      <c r="F124" s="62">
        <f t="shared" si="4"/>
        <v>82.73333374073417</v>
      </c>
    </row>
    <row r="125" spans="1:6" ht="12.75">
      <c r="A125" s="52" t="s">
        <v>95</v>
      </c>
      <c r="B125" s="42" t="s">
        <v>69</v>
      </c>
      <c r="C125" s="25">
        <v>34270</v>
      </c>
      <c r="D125" s="25">
        <v>72947</v>
      </c>
      <c r="E125" s="46">
        <v>53780</v>
      </c>
      <c r="F125" s="62">
        <f t="shared" si="4"/>
        <v>73.72475907165477</v>
      </c>
    </row>
    <row r="126" spans="1:6" ht="12.75">
      <c r="A126" s="52" t="s">
        <v>11</v>
      </c>
      <c r="B126" s="42" t="s">
        <v>70</v>
      </c>
      <c r="C126" s="25">
        <v>1688</v>
      </c>
      <c r="D126" s="25">
        <v>3497</v>
      </c>
      <c r="E126" s="46">
        <v>3497</v>
      </c>
      <c r="F126" s="62">
        <f t="shared" si="4"/>
        <v>100</v>
      </c>
    </row>
    <row r="127" spans="1:6" ht="12.75">
      <c r="A127" s="52">
        <v>2.8</v>
      </c>
      <c r="B127" s="42" t="s">
        <v>46</v>
      </c>
      <c r="C127" s="25">
        <v>3735</v>
      </c>
      <c r="D127" s="25">
        <v>5576</v>
      </c>
      <c r="E127" s="46">
        <v>5589</v>
      </c>
      <c r="F127" s="62">
        <f t="shared" si="4"/>
        <v>100.23314203730274</v>
      </c>
    </row>
    <row r="128" spans="1:6" ht="12.75">
      <c r="A128" s="52" t="s">
        <v>97</v>
      </c>
      <c r="B128" s="122" t="s">
        <v>180</v>
      </c>
      <c r="C128" s="25">
        <v>0</v>
      </c>
      <c r="D128" s="25">
        <v>0</v>
      </c>
      <c r="E128" s="46">
        <v>0</v>
      </c>
      <c r="F128" s="62">
        <v>0</v>
      </c>
    </row>
    <row r="129" spans="1:6" ht="12.75">
      <c r="A129" s="52" t="s">
        <v>12</v>
      </c>
      <c r="B129" s="122" t="s">
        <v>177</v>
      </c>
      <c r="C129" s="25">
        <v>0</v>
      </c>
      <c r="D129" s="25">
        <v>1530</v>
      </c>
      <c r="E129" s="46">
        <v>1530</v>
      </c>
      <c r="F129" s="62">
        <f t="shared" si="4"/>
        <v>100</v>
      </c>
    </row>
    <row r="130" spans="1:6" ht="12.75">
      <c r="A130" s="52" t="s">
        <v>173</v>
      </c>
      <c r="B130" s="122" t="s">
        <v>178</v>
      </c>
      <c r="C130" s="25">
        <v>0</v>
      </c>
      <c r="D130" s="25">
        <v>0</v>
      </c>
      <c r="E130" s="46">
        <v>0</v>
      </c>
      <c r="F130" s="62">
        <v>0</v>
      </c>
    </row>
    <row r="131" spans="1:6" ht="12.75">
      <c r="A131" s="52" t="s">
        <v>174</v>
      </c>
      <c r="B131" s="122" t="s">
        <v>179</v>
      </c>
      <c r="C131" s="25">
        <v>0</v>
      </c>
      <c r="D131" s="25">
        <v>0</v>
      </c>
      <c r="E131" s="46">
        <v>0</v>
      </c>
      <c r="F131" s="62">
        <v>0</v>
      </c>
    </row>
    <row r="132" spans="1:6" ht="12.75">
      <c r="A132" s="52">
        <v>2.9</v>
      </c>
      <c r="B132" s="42" t="s">
        <v>13</v>
      </c>
      <c r="C132" s="25">
        <v>20500</v>
      </c>
      <c r="D132" s="25">
        <v>20630</v>
      </c>
      <c r="E132" s="46">
        <v>1603</v>
      </c>
      <c r="F132" s="62">
        <f>(E132/D132*100)</f>
        <v>7.770237518177411</v>
      </c>
    </row>
    <row r="133" spans="1:8" ht="12.75">
      <c r="A133" s="52" t="s">
        <v>150</v>
      </c>
      <c r="B133" s="42" t="s">
        <v>47</v>
      </c>
      <c r="C133" s="25">
        <v>101272</v>
      </c>
      <c r="D133" s="25">
        <v>73567</v>
      </c>
      <c r="E133" s="46">
        <v>0</v>
      </c>
      <c r="F133" s="62">
        <f>(E133/D133*100)</f>
        <v>0</v>
      </c>
      <c r="H133" s="70"/>
    </row>
    <row r="134" spans="1:6" ht="12.75">
      <c r="A134" s="22" t="s">
        <v>103</v>
      </c>
      <c r="B134" s="11" t="s">
        <v>14</v>
      </c>
      <c r="C134" s="33">
        <f>(C117+C118+C119+C120+C121+C122+C123+C127+C132+C133)</f>
        <v>3651797</v>
      </c>
      <c r="D134" s="33">
        <f>(D117+D118+D119+D120+D121+D122+D123+D127+D132+D133)</f>
        <v>3941968</v>
      </c>
      <c r="E134" s="33">
        <f>(E117+E118+E119+E120+E121+E122+E123+E127+E132+E133)</f>
        <v>2844670</v>
      </c>
      <c r="F134" s="65">
        <f>(E134/D134*100)</f>
        <v>72.16370097372683</v>
      </c>
    </row>
    <row r="135" spans="1:6" ht="12.75" hidden="1">
      <c r="A135" s="106" t="s">
        <v>109</v>
      </c>
      <c r="B135" s="108" t="s">
        <v>168</v>
      </c>
      <c r="C135" s="108">
        <v>0</v>
      </c>
      <c r="D135" s="108">
        <v>0</v>
      </c>
      <c r="E135" s="108">
        <v>0</v>
      </c>
      <c r="F135" s="107" t="e">
        <f>(E135/D135*100)</f>
        <v>#DIV/0!</v>
      </c>
    </row>
    <row r="136" spans="1:6" ht="12.75">
      <c r="A136" s="18" t="s">
        <v>128</v>
      </c>
      <c r="B136" s="41" t="s">
        <v>152</v>
      </c>
      <c r="C136" s="39">
        <f>(C112+C134+C135)</f>
        <v>3921594</v>
      </c>
      <c r="D136" s="39">
        <f>(D112+D134+D135)</f>
        <v>4429139</v>
      </c>
      <c r="E136" s="39">
        <f>(E112+E134+E135)</f>
        <v>3221100</v>
      </c>
      <c r="F136" s="66">
        <f>(E136/D136*100)</f>
        <v>72.72519557412852</v>
      </c>
    </row>
    <row r="137" spans="1:6" ht="12.75">
      <c r="A137" s="120"/>
      <c r="B137" s="121"/>
      <c r="C137" s="121"/>
      <c r="D137" s="121"/>
      <c r="E137" s="121"/>
      <c r="F137" s="119"/>
    </row>
    <row r="138" spans="1:6" ht="12.75">
      <c r="A138" s="120"/>
      <c r="B138" s="121"/>
      <c r="C138" s="121"/>
      <c r="D138" s="121"/>
      <c r="E138" s="121"/>
      <c r="F138" s="119"/>
    </row>
    <row r="139" spans="1:6" ht="12.75">
      <c r="A139" s="14" t="s">
        <v>72</v>
      </c>
      <c r="B139" s="18" t="s">
        <v>163</v>
      </c>
      <c r="C139" s="39">
        <f>(C109+C136+C137+C138)</f>
        <v>17929225</v>
      </c>
      <c r="D139" s="39">
        <f>(D109+D136+D137+D138)</f>
        <v>19331339</v>
      </c>
      <c r="E139" s="39">
        <f>(E109+E136+E137+E138)</f>
        <v>17360262</v>
      </c>
      <c r="F139" s="66">
        <f>(E139/D139*100)</f>
        <v>89.80372233915095</v>
      </c>
    </row>
    <row r="140" spans="1:6" ht="12.75">
      <c r="A140" s="2"/>
      <c r="B140" s="2"/>
      <c r="C140" s="29"/>
      <c r="D140" s="29"/>
      <c r="E140" s="29"/>
      <c r="F140" s="69"/>
    </row>
    <row r="141" spans="1:6" ht="12.75">
      <c r="A141" s="2"/>
      <c r="B141" s="2"/>
      <c r="C141" s="29"/>
      <c r="D141" s="29"/>
      <c r="E141" s="29"/>
      <c r="F141" s="69"/>
    </row>
    <row r="142" spans="1:6" ht="12.75">
      <c r="A142" s="2"/>
      <c r="B142" s="2"/>
      <c r="C142" s="29"/>
      <c r="D142" s="29"/>
      <c r="E142" s="29"/>
      <c r="F142" s="69"/>
    </row>
    <row r="143" spans="1:6" ht="12.75">
      <c r="A143" s="2"/>
      <c r="B143" s="2"/>
      <c r="C143" s="23"/>
      <c r="D143" s="23"/>
      <c r="E143" s="23"/>
      <c r="F143" s="69"/>
    </row>
    <row r="144" spans="1:6" ht="12.75">
      <c r="A144" s="88"/>
      <c r="B144" s="89" t="s">
        <v>40</v>
      </c>
      <c r="C144" s="87">
        <v>3484</v>
      </c>
      <c r="D144" s="87">
        <v>3259</v>
      </c>
      <c r="E144" s="87"/>
      <c r="F144" s="65">
        <f>(E144/D144*100)</f>
        <v>0</v>
      </c>
    </row>
    <row r="145" spans="1:6" ht="12.75">
      <c r="A145" s="2"/>
      <c r="B145" s="2"/>
      <c r="C145" s="23"/>
      <c r="D145" s="23"/>
      <c r="E145" s="23"/>
      <c r="F145" s="29"/>
    </row>
    <row r="146" spans="1:6" ht="12.75">
      <c r="A146" s="2"/>
      <c r="B146" s="2"/>
      <c r="C146" s="23"/>
      <c r="D146" s="23"/>
      <c r="E146" s="23"/>
      <c r="F146" s="29"/>
    </row>
    <row r="147" spans="1:6" ht="12.75">
      <c r="A147" s="2"/>
      <c r="B147" s="2"/>
      <c r="C147" s="23"/>
      <c r="D147" s="23"/>
      <c r="E147" s="23"/>
      <c r="F147" s="29"/>
    </row>
    <row r="148" spans="1:6" ht="12.75">
      <c r="A148" s="2"/>
      <c r="B148" s="2"/>
      <c r="C148" s="23"/>
      <c r="D148" s="23"/>
      <c r="E148" s="23"/>
      <c r="F148" s="29"/>
    </row>
    <row r="149" spans="1:6" ht="12.75">
      <c r="A149" s="2"/>
      <c r="B149" s="2"/>
      <c r="C149" s="2"/>
      <c r="D149" s="2"/>
      <c r="E149" s="2"/>
      <c r="F149" s="29"/>
    </row>
    <row r="150" spans="1:6" ht="12.75">
      <c r="A150" s="2"/>
      <c r="B150" s="2"/>
      <c r="C150" s="2"/>
      <c r="D150" s="2"/>
      <c r="E150" s="2"/>
      <c r="F150" s="29"/>
    </row>
    <row r="151" spans="1:6" ht="12.75">
      <c r="A151" s="2"/>
      <c r="B151" s="2"/>
      <c r="C151" s="2"/>
      <c r="D151" s="2"/>
      <c r="E151" s="2"/>
      <c r="F151" s="29"/>
    </row>
    <row r="152" spans="1:6" ht="12.75">
      <c r="A152" s="71"/>
      <c r="B152" s="71"/>
      <c r="C152" s="71"/>
      <c r="D152" s="71"/>
      <c r="E152" s="71"/>
      <c r="F152" s="29"/>
    </row>
    <row r="153" spans="1:6" ht="12.75">
      <c r="A153" s="71"/>
      <c r="B153" s="71"/>
      <c r="C153" s="71"/>
      <c r="D153" s="71"/>
      <c r="E153" s="71"/>
      <c r="F153" s="29"/>
    </row>
    <row r="154" spans="1:5" ht="12.75">
      <c r="A154" s="71"/>
      <c r="B154" s="71"/>
      <c r="C154" s="71"/>
      <c r="D154" s="71"/>
      <c r="E154" s="71"/>
    </row>
    <row r="155" spans="1:5" ht="12.75">
      <c r="A155" s="71"/>
      <c r="B155" s="71"/>
      <c r="C155" s="71"/>
      <c r="D155" s="71"/>
      <c r="E155" s="7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</sheetData>
  <mergeCells count="6">
    <mergeCell ref="A78:F78"/>
    <mergeCell ref="A111:F111"/>
    <mergeCell ref="B1:B2"/>
    <mergeCell ref="B76:B77"/>
    <mergeCell ref="A44:F44"/>
    <mergeCell ref="A3:F3"/>
  </mergeCells>
  <printOptions horizontalCentered="1"/>
  <pageMargins left="0.7874015748031497" right="0.7874015748031497" top="0.8661417322834646" bottom="0.6299212598425197" header="0.2755905511811024" footer="0.4724409448818898"/>
  <pageSetup blackAndWhite="1" horizontalDpi="300" verticalDpi="300" orientation="portrait" paperSize="9" scale="77" r:id="rId1"/>
  <headerFooter alignWithMargins="0">
    <oddHeader>&amp;L&amp;"Times New Roman CE,Normál"Kaposvár Megyei Jogú Város 
Polgármesteri Hivatala&amp;C&amp;"Times New Roman CE,Normál"&amp;P/&amp;N
Bevételek és kiadások
pénzforgalmi mérlege
2004.12.31.&amp;R&amp;"Times New Roman CE,Normál"1. sz. melléklet
ezer Ft-ban</oddHeader>
    <oddFooter>&amp;L&amp;"Times New Roman CE,Normál"&amp;D/&amp;T  Bagyariné&amp;C&amp;"Times New Roman CE,Normál"&amp;F/&amp;A  Balogh Réka</oddFooter>
  </headerFooter>
  <rowBreaks count="1" manualBreakCount="1">
    <brk id="73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2004-12-16T09:13:43Z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