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0"/>
  </bookViews>
  <sheets>
    <sheet name="műk.felh.egy.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<sst xmlns="http://schemas.openxmlformats.org/spreadsheetml/2006/main" count="349" uniqueCount="235">
  <si>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</si>
  <si>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</si>
  <si>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</si>
  <si>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</si>
  <si>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</si>
  <si>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</si>
  <si>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</si>
  <si>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</si>
  <si>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Intézményi felh. c.bev. (halm.nélkül)</t>
  </si>
  <si>
    <t>Intézményi felh.c.tám. (halmozódás )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</si>
  <si>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</si>
  <si>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</si>
  <si>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</si>
  <si>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Megjegyzés : hiány = ( - )</t>
  </si>
  <si>
    <t xml:space="preserve">                        többlet = (+)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</si>
  <si>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</si>
  <si>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</si>
  <si>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</si>
  <si>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</si>
  <si>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</si>
  <si>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</si>
  <si>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Működési célú egyéb központi támogatások (1/b sz.melléklet)</t>
  </si>
  <si>
    <t>Működési célú átvett pénzeszközök (1/c .sz.melléklet )</t>
  </si>
  <si>
    <t>Eredeti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</si>
  <si>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</si>
  <si>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</si>
  <si>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</si>
  <si>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</si>
  <si>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</si>
  <si>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</si>
  <si>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</si>
  <si>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</si>
  <si>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</si>
  <si>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</si>
  <si>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</si>
  <si>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</si>
  <si>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</si>
  <si>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</si>
  <si>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</si>
  <si>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</si>
  <si>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</si>
  <si>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</si>
  <si>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</si>
  <si>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</si>
  <si>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</si>
  <si>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</si>
  <si>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</si>
  <si>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</si>
  <si>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</si>
  <si>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</si>
  <si>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</si>
  <si>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</si>
  <si>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</si>
  <si>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</si>
  <si>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</si>
  <si>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</si>
  <si>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</si>
  <si>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</si>
  <si>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</si>
  <si>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</si>
  <si>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</si>
  <si>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</si>
  <si>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</si>
  <si>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</si>
  <si>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</si>
  <si>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</si>
  <si>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</si>
  <si>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</si>
  <si>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</si>
  <si>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</si>
  <si>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</si>
  <si>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</si>
  <si>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</si>
  <si>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</si>
  <si>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</si>
  <si>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</si>
  <si>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</si>
  <si>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</si>
  <si>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</si>
  <si>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</si>
  <si>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</si>
  <si>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</si>
  <si>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</si>
  <si>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</si>
  <si>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</si>
  <si>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</si>
  <si>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</si>
  <si>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</si>
  <si>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</si>
  <si>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</si>
  <si>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</si>
  <si>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</si>
  <si>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</si>
  <si>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</si>
  <si>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</si>
  <si>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</si>
  <si>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</si>
  <si>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</si>
  <si>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</si>
  <si>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</si>
  <si>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</si>
  <si>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</si>
  <si>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</si>
  <si>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</si>
  <si>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</si>
  <si>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</si>
  <si>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</si>
  <si>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</si>
  <si>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</si>
  <si>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</si>
  <si>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</si>
  <si>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</si>
  <si>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</si>
  <si>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</si>
  <si>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</si>
  <si>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</si>
  <si>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</si>
  <si>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</si>
  <si>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</si>
  <si>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</si>
  <si>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</si>
  <si>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</si>
  <si>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</si>
  <si>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</si>
  <si>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</si>
  <si>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</si>
  <si>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</si>
  <si>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</si>
  <si>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</si>
  <si>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</si>
  <si>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</si>
  <si>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</si>
  <si>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</si>
  <si>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</si>
  <si>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</si>
  <si>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</si>
  <si>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</si>
  <si>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</si>
  <si>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</si>
  <si>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</si>
  <si>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</si>
  <si>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</si>
  <si>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</si>
  <si>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</si>
  <si>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</si>
  <si>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</si>
  <si>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</si>
  <si>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</si>
  <si>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</si>
  <si>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</si>
  <si>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</si>
  <si>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</si>
  <si>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</si>
  <si>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</si>
  <si>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</si>
  <si>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</si>
  <si>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</si>
  <si>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</si>
  <si>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</si>
  <si>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</si>
  <si>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</si>
  <si>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</si>
  <si>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</si>
  <si>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</si>
  <si>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</si>
  <si>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</si>
  <si>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</si>
  <si>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</si>
  <si>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</si>
  <si>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</si>
  <si>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</si>
  <si>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</si>
  <si>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</si>
  <si>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</si>
  <si>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</si>
  <si>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</si>
  <si>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</si>
  <si>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</si>
  <si>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</si>
  <si>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</si>
  <si>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</si>
  <si>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</si>
  <si>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</si>
  <si>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</si>
  <si>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</si>
  <si>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</si>
  <si>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</si>
  <si>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 xml:space="preserve">        folyószámla hitel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</si>
  <si>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</si>
  <si>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</si>
  <si>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</si>
  <si>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</si>
  <si>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</si>
  <si>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</si>
  <si>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</si>
  <si>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</si>
  <si>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</si>
  <si>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</si>
  <si>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</si>
  <si>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</si>
  <si>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</si>
  <si>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</si>
  <si>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</si>
  <si>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</si>
  <si>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14.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</si>
  <si>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</si>
  <si>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t>2,10,1</t>
  </si>
  <si>
    <t>2,10,2</t>
  </si>
  <si>
    <t>Talajterhelési díj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</si>
  <si>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</si>
  <si>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</si>
  <si>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</si>
  <si>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 xml:space="preserve"> ei.</t>
  </si>
  <si>
    <t>2, 10</t>
  </si>
  <si>
    <t>2,8,3</t>
  </si>
  <si>
    <t>2,8,4</t>
  </si>
  <si>
    <t xml:space="preserve">    = Önk.kiad-ból:Horvát Kisebbségi Önk. fejl.kiadása (11..sz.melléklet )</t>
  </si>
  <si>
    <t xml:space="preserve">    = Önk.kiad-ból:Lengyel Kisebbségi Önk. fejl.kiadása (11..sz.melléklet )</t>
  </si>
  <si>
    <t>Polg. Hivatal Gondn. felhalmozási célú pénzmaradványa</t>
  </si>
  <si>
    <t>Mód. új</t>
  </si>
  <si>
    <t>Módosított új</t>
  </si>
  <si>
    <t>Kiadások  mindösszesen (I+II)</t>
  </si>
  <si>
    <t>Intézmény és önkormányzat műk. célú bevételei(1+2)</t>
  </si>
  <si>
    <t>Intézmény és önkormányzat felhalmozási célú kiadásai(1+2)</t>
  </si>
  <si>
    <t>Munkabérhitel felvétel</t>
  </si>
  <si>
    <t>Önkormányzat működési c. kiadásai  összesen(2,1+2,2...+2,6)</t>
  </si>
  <si>
    <t>Munkabérhitel visszafizetése</t>
  </si>
  <si>
    <t>Intézmény és önkormányzat működési kiadásai (1+2+3)</t>
  </si>
  <si>
    <t>Bevételek és kiadások pénzforgalmi mérlege</t>
  </si>
  <si>
    <t>1.sz.melléklet</t>
  </si>
  <si>
    <t>ezer Ft-ban</t>
  </si>
  <si>
    <t>Molnár György</t>
  </si>
  <si>
    <t>gazdasági igazgató</t>
  </si>
  <si>
    <t>Működési és felhalmozási költségvetés egyensúlyának alakulása</t>
  </si>
  <si>
    <t xml:space="preserve">Molnár György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</si>
</sst>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1" fillId="4" borderId="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0" fontId="9" fillId="4" borderId="5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4" fillId="0" borderId="5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4" fillId="3" borderId="3" xfId="0" applyFont="1" applyFill="1" applyBorder="1" applyAlignment="1">
      <alignment horizontal="center"/>
    </xf>
    <xf numFmtId="0" fontId="14" fillId="3" borderId="8" xfId="0" applyFont="1" applyFill="1" applyBorder="1" applyAlignment="1">
      <alignment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14" fillId="0" borderId="2" xfId="0" applyFont="1" applyBorder="1" applyAlignment="1">
      <alignment/>
    </xf>
    <xf numFmtId="0" fontId="19" fillId="0" borderId="0" xfId="0" applyFont="1" applyAlignment="1">
      <alignment/>
    </xf>
    <xf numFmtId="0" fontId="17" fillId="4" borderId="5" xfId="0" applyFont="1" applyFill="1" applyBorder="1" applyAlignment="1">
      <alignment/>
    </xf>
    <xf numFmtId="0" fontId="14" fillId="4" borderId="0" xfId="0" applyFont="1" applyFill="1" applyAlignment="1">
      <alignment/>
    </xf>
    <xf numFmtId="0" fontId="17" fillId="0" borderId="0" xfId="0" applyFont="1" applyAlignment="1">
      <alignment horizontal="right"/>
    </xf>
    <xf numFmtId="0" fontId="14" fillId="5" borderId="3" xfId="0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16" fillId="5" borderId="8" xfId="0" applyFont="1" applyFill="1" applyBorder="1" applyAlignment="1">
      <alignment horizontal="centerContinuous"/>
    </xf>
    <xf numFmtId="0" fontId="14" fillId="5" borderId="4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6" fillId="3" borderId="8" xfId="0" applyFont="1" applyFill="1" applyBorder="1" applyAlignment="1">
      <alignment horizontal="centerContinuous"/>
    </xf>
    <xf numFmtId="0" fontId="14" fillId="3" borderId="3" xfId="0" applyFont="1" applyFill="1" applyBorder="1" applyAlignment="1">
      <alignment horizontal="centerContinuous"/>
    </xf>
    <xf numFmtId="0" fontId="14" fillId="3" borderId="4" xfId="0" applyFont="1" applyFill="1" applyBorder="1" applyAlignment="1">
      <alignment horizontal="centerContinuous"/>
    </xf>
    <xf numFmtId="0" fontId="17" fillId="4" borderId="9" xfId="0" applyFont="1" applyFill="1" applyBorder="1" applyAlignment="1">
      <alignment horizontal="right"/>
    </xf>
    <xf numFmtId="0" fontId="17" fillId="0" borderId="10" xfId="0" applyFont="1" applyBorder="1" applyAlignment="1">
      <alignment/>
    </xf>
    <xf numFmtId="0" fontId="17" fillId="2" borderId="2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7" fillId="3" borderId="5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7" fillId="4" borderId="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7" fillId="3" borderId="5" xfId="0" applyFont="1" applyFill="1" applyBorder="1" applyAlignment="1">
      <alignment/>
    </xf>
    <xf numFmtId="0" fontId="17" fillId="4" borderId="5" xfId="0" applyFont="1" applyFill="1" applyBorder="1" applyAlignment="1">
      <alignment horizontal="centerContinuous"/>
    </xf>
    <xf numFmtId="0" fontId="13" fillId="5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5" borderId="8" xfId="0" applyFont="1" applyFill="1" applyBorder="1" applyAlignment="1">
      <alignment/>
    </xf>
    <xf numFmtId="0" fontId="13" fillId="5" borderId="8" xfId="0" applyFont="1" applyFill="1" applyBorder="1" applyAlignment="1">
      <alignment horizontal="centerContinuous"/>
    </xf>
    <xf numFmtId="0" fontId="13" fillId="3" borderId="8" xfId="0" applyFont="1" applyFill="1" applyBorder="1" applyAlignment="1">
      <alignment/>
    </xf>
    <xf numFmtId="0" fontId="13" fillId="3" borderId="8" xfId="0" applyFont="1" applyFill="1" applyBorder="1" applyAlignment="1">
      <alignment horizontal="centerContinuous"/>
    </xf>
    <xf numFmtId="0" fontId="20" fillId="5" borderId="8" xfId="0" applyFont="1" applyFill="1" applyBorder="1" applyAlignment="1">
      <alignment horizontal="centerContinuous"/>
    </xf>
    <xf numFmtId="0" fontId="20" fillId="3" borderId="8" xfId="0" applyFont="1" applyFill="1" applyBorder="1" applyAlignment="1">
      <alignment horizontal="centerContinuous"/>
    </xf>
    <xf numFmtId="0" fontId="13" fillId="5" borderId="4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4" fillId="0" borderId="6" xfId="0" applyFont="1" applyBorder="1" applyAlignment="1">
      <alignment/>
    </xf>
    <xf numFmtId="0" fontId="0" fillId="0" borderId="0" xfId="0" applyFont="1" applyAlignment="1">
      <alignment/>
    </xf>
    <xf numFmtId="0" fontId="9" fillId="3" borderId="5" xfId="0" applyFont="1" applyFill="1" applyBorder="1" applyAlignment="1">
      <alignment/>
    </xf>
    <xf numFmtId="0" fontId="14" fillId="6" borderId="8" xfId="0" applyFont="1" applyFill="1" applyBorder="1" applyAlignment="1">
      <alignment/>
    </xf>
    <xf numFmtId="0" fontId="19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3" fillId="5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4" borderId="3" xfId="0" applyFont="1" applyFill="1" applyBorder="1" applyAlignment="1">
      <alignment/>
    </xf>
    <xf numFmtId="0" fontId="13" fillId="4" borderId="8" xfId="0" applyFont="1" applyFill="1" applyBorder="1" applyAlignment="1">
      <alignment horizontal="centerContinuous"/>
    </xf>
    <xf numFmtId="0" fontId="13" fillId="4" borderId="8" xfId="0" applyFont="1" applyFill="1" applyBorder="1" applyAlignment="1">
      <alignment horizontal="center"/>
    </xf>
    <xf numFmtId="0" fontId="13" fillId="4" borderId="4" xfId="0" applyFont="1" applyFill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/>
      <protection locked="0"/>
    </xf>
    <xf numFmtId="0" fontId="14" fillId="0" borderId="8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8" xfId="0" applyFont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8" fillId="0" borderId="3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/>
      <protection locked="0"/>
    </xf>
    <xf numFmtId="0" fontId="14" fillId="0" borderId="2" xfId="0" applyFont="1" applyBorder="1" applyAlignment="1" applyProtection="1">
      <alignment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11" xfId="0" applyFont="1" applyBorder="1" applyAlignment="1" applyProtection="1">
      <alignment horizontal="centerContinuous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centerContinuous"/>
      <protection locked="0"/>
    </xf>
    <xf numFmtId="0" fontId="9" fillId="0" borderId="4" xfId="0" applyFont="1" applyBorder="1" applyAlignment="1" applyProtection="1">
      <alignment horizontal="centerContinuous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/>
      <protection locked="0"/>
    </xf>
    <xf numFmtId="0" fontId="17" fillId="6" borderId="8" xfId="0" applyFont="1" applyFill="1" applyBorder="1" applyAlignment="1">
      <alignment/>
    </xf>
    <xf numFmtId="0" fontId="14" fillId="6" borderId="0" xfId="0" applyFont="1" applyFill="1" applyAlignment="1">
      <alignment/>
    </xf>
    <xf numFmtId="0" fontId="14" fillId="0" borderId="3" xfId="0" applyFont="1" applyFill="1" applyBorder="1" applyAlignment="1" applyProtection="1">
      <alignment/>
      <protection locked="0"/>
    </xf>
    <xf numFmtId="0" fontId="14" fillId="0" borderId="8" xfId="0" applyFont="1" applyFill="1" applyBorder="1" applyAlignment="1" applyProtection="1">
      <alignment/>
      <protection locked="0"/>
    </xf>
    <xf numFmtId="0" fontId="7" fillId="4" borderId="10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7" fillId="0" borderId="8" xfId="0" applyFont="1" applyBorder="1" applyAlignment="1" applyProtection="1">
      <alignment/>
      <protection locked="0"/>
    </xf>
    <xf numFmtId="0" fontId="14" fillId="0" borderId="8" xfId="0" applyFont="1" applyBorder="1" applyAlignment="1">
      <alignment horizontal="right"/>
    </xf>
    <xf numFmtId="0" fontId="17" fillId="0" borderId="5" xfId="0" applyFont="1" applyBorder="1" applyAlignment="1" applyProtection="1">
      <alignment horizontal="centerContinuous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2" fontId="14" fillId="0" borderId="8" xfId="0" applyNumberFormat="1" applyFont="1" applyBorder="1" applyAlignment="1" applyProtection="1">
      <alignment horizontal="center"/>
      <protection locked="0"/>
    </xf>
    <xf numFmtId="0" fontId="17" fillId="0" borderId="5" xfId="0" applyFont="1" applyBorder="1" applyAlignment="1">
      <alignment horizontal="right"/>
    </xf>
    <xf numFmtId="0" fontId="17" fillId="4" borderId="15" xfId="0" applyFont="1" applyFill="1" applyBorder="1" applyAlignment="1">
      <alignment/>
    </xf>
    <xf numFmtId="0" fontId="7" fillId="4" borderId="5" xfId="0" applyFont="1" applyFill="1" applyBorder="1" applyAlignment="1">
      <alignment horizontal="centerContinuous"/>
    </xf>
    <xf numFmtId="0" fontId="14" fillId="0" borderId="12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7" fillId="4" borderId="5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7" fillId="2" borderId="4" xfId="0" applyFont="1" applyFill="1" applyBorder="1" applyAlignment="1">
      <alignment/>
    </xf>
    <xf numFmtId="0" fontId="17" fillId="4" borderId="5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="75" zoomScaleNormal="75" zoomScaleSheetLayoutView="100" workbookViewId="0" topLeftCell="A17">
      <selection activeCell="B38" sqref="B38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7" s="3" customFormat="1" ht="12.75">
      <c r="A1" s="170" t="s">
        <v>233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="3" customFormat="1" ht="12.75"/>
    <row r="3" spans="16:17" s="3" customFormat="1" ht="12.75">
      <c r="P3" s="171" t="s">
        <v>229</v>
      </c>
      <c r="Q3" s="171"/>
    </row>
    <row r="4" spans="16:17" s="3" customFormat="1" ht="12.75">
      <c r="P4" s="172" t="s">
        <v>230</v>
      </c>
      <c r="Q4" s="172"/>
    </row>
    <row r="5" spans="1:18" ht="15">
      <c r="A5" s="83"/>
      <c r="B5" s="98"/>
      <c r="C5" s="93"/>
      <c r="D5" s="54"/>
      <c r="E5" s="83"/>
      <c r="F5" s="36"/>
      <c r="G5" s="84"/>
      <c r="H5" s="157"/>
      <c r="I5" s="158"/>
      <c r="J5" s="159"/>
      <c r="K5" s="84"/>
      <c r="L5" s="36"/>
      <c r="M5" s="83"/>
      <c r="N5" s="98"/>
      <c r="O5" s="93"/>
      <c r="P5" s="54"/>
      <c r="Q5" s="101"/>
      <c r="R5" s="37"/>
    </row>
    <row r="6" spans="1:18" ht="15">
      <c r="A6" s="85"/>
      <c r="B6" s="173" t="s">
        <v>70</v>
      </c>
      <c r="C6" s="174"/>
      <c r="D6" s="175"/>
      <c r="E6" s="86" t="s">
        <v>71</v>
      </c>
      <c r="F6" s="36"/>
      <c r="G6" s="87"/>
      <c r="H6" s="176" t="s">
        <v>70</v>
      </c>
      <c r="I6" s="177"/>
      <c r="J6" s="178"/>
      <c r="K6" s="88" t="s">
        <v>71</v>
      </c>
      <c r="L6" s="36"/>
      <c r="M6" s="85"/>
      <c r="N6" s="173" t="s">
        <v>70</v>
      </c>
      <c r="O6" s="174"/>
      <c r="P6" s="175"/>
      <c r="Q6" s="102" t="s">
        <v>71</v>
      </c>
      <c r="R6" s="37"/>
    </row>
    <row r="7" spans="1:18" ht="15">
      <c r="A7" s="89" t="s">
        <v>72</v>
      </c>
      <c r="B7" s="86" t="s">
        <v>23</v>
      </c>
      <c r="C7" s="86" t="s">
        <v>110</v>
      </c>
      <c r="D7" s="86" t="s">
        <v>219</v>
      </c>
      <c r="E7" s="86" t="s">
        <v>74</v>
      </c>
      <c r="F7" s="36"/>
      <c r="G7" s="90" t="s">
        <v>75</v>
      </c>
      <c r="H7" s="88" t="s">
        <v>23</v>
      </c>
      <c r="I7" s="88" t="s">
        <v>110</v>
      </c>
      <c r="J7" s="88" t="s">
        <v>219</v>
      </c>
      <c r="K7" s="88" t="s">
        <v>74</v>
      </c>
      <c r="L7" s="36"/>
      <c r="M7" s="89" t="s">
        <v>76</v>
      </c>
      <c r="N7" s="102" t="s">
        <v>23</v>
      </c>
      <c r="O7" s="102" t="s">
        <v>110</v>
      </c>
      <c r="P7" s="102" t="s">
        <v>219</v>
      </c>
      <c r="Q7" s="102" t="s">
        <v>74</v>
      </c>
      <c r="R7" s="37"/>
    </row>
    <row r="8" spans="1:18" ht="15">
      <c r="A8" s="85"/>
      <c r="B8" s="99" t="s">
        <v>77</v>
      </c>
      <c r="C8" s="86" t="s">
        <v>77</v>
      </c>
      <c r="D8" s="86" t="s">
        <v>212</v>
      </c>
      <c r="E8" s="86" t="s">
        <v>78</v>
      </c>
      <c r="F8" s="36"/>
      <c r="G8" s="87"/>
      <c r="H8" s="100" t="s">
        <v>77</v>
      </c>
      <c r="I8" s="88" t="s">
        <v>77</v>
      </c>
      <c r="J8" s="88" t="s">
        <v>77</v>
      </c>
      <c r="K8" s="88" t="s">
        <v>78</v>
      </c>
      <c r="L8" s="36"/>
      <c r="M8" s="85"/>
      <c r="N8" s="103" t="s">
        <v>77</v>
      </c>
      <c r="O8" s="102" t="s">
        <v>77</v>
      </c>
      <c r="P8" s="102" t="s">
        <v>77</v>
      </c>
      <c r="Q8" s="102" t="s">
        <v>78</v>
      </c>
      <c r="R8" s="37"/>
    </row>
    <row r="9" spans="1:18" ht="15">
      <c r="A9" s="91"/>
      <c r="B9" s="91"/>
      <c r="C9" s="91"/>
      <c r="D9" s="91"/>
      <c r="E9" s="91"/>
      <c r="F9" s="36"/>
      <c r="G9" s="92"/>
      <c r="H9" s="92"/>
      <c r="I9" s="92"/>
      <c r="J9" s="92"/>
      <c r="K9" s="92"/>
      <c r="L9" s="36"/>
      <c r="M9" s="91"/>
      <c r="N9" s="104"/>
      <c r="O9" s="104"/>
      <c r="P9" s="104"/>
      <c r="Q9" s="104"/>
      <c r="R9" s="37"/>
    </row>
    <row r="10" spans="1:21" ht="12.75">
      <c r="A10" s="42" t="s">
        <v>79</v>
      </c>
      <c r="B10" s="45">
        <f>(B22)</f>
        <v>10058821</v>
      </c>
      <c r="C10" s="45">
        <f>(C22)</f>
        <v>10866604</v>
      </c>
      <c r="D10" s="45">
        <f>(D22)</f>
        <v>10974445</v>
      </c>
      <c r="E10" s="45">
        <f>(E22)</f>
        <v>107841</v>
      </c>
      <c r="F10" s="37"/>
      <c r="G10" s="42" t="s">
        <v>80</v>
      </c>
      <c r="H10" s="45">
        <f>(H22)</f>
        <v>269797</v>
      </c>
      <c r="I10" s="45">
        <f>(I22)</f>
        <v>426009</v>
      </c>
      <c r="J10" s="45">
        <f>(J22)</f>
        <v>487171</v>
      </c>
      <c r="K10" s="45">
        <f>(K22)</f>
        <v>61162</v>
      </c>
      <c r="L10" s="37"/>
      <c r="M10" s="42" t="s">
        <v>81</v>
      </c>
      <c r="N10" s="45">
        <f aca="true" t="shared" si="0" ref="N10:Q14">(B10+H10)</f>
        <v>10328618</v>
      </c>
      <c r="O10" s="45">
        <f t="shared" si="0"/>
        <v>11292613</v>
      </c>
      <c r="P10" s="45">
        <f t="shared" si="0"/>
        <v>11461616</v>
      </c>
      <c r="Q10" s="45">
        <f t="shared" si="0"/>
        <v>169003</v>
      </c>
      <c r="R10" s="37"/>
      <c r="S10" s="94"/>
      <c r="T10" s="94"/>
      <c r="U10" s="94"/>
    </row>
    <row r="11" spans="1:21" ht="12.75">
      <c r="A11" s="96" t="s">
        <v>82</v>
      </c>
      <c r="B11" s="142">
        <f>(B12-B10)</f>
        <v>-8444625</v>
      </c>
      <c r="C11" s="142">
        <f>(C12-C10)</f>
        <v>-9066030</v>
      </c>
      <c r="D11" s="142">
        <f>(D12-D10)</f>
        <v>-9089973</v>
      </c>
      <c r="E11" s="142">
        <f>(E12-E10)</f>
        <v>-23943</v>
      </c>
      <c r="F11" s="143"/>
      <c r="G11" s="96" t="s">
        <v>9</v>
      </c>
      <c r="H11" s="142">
        <f>(H12-H10)</f>
        <v>-126380</v>
      </c>
      <c r="I11" s="142">
        <f>(I12-I10)</f>
        <v>-252675</v>
      </c>
      <c r="J11" s="142">
        <f>(J12-J10)</f>
        <v>-258609</v>
      </c>
      <c r="K11" s="142">
        <f>(K12-K10)</f>
        <v>-5934</v>
      </c>
      <c r="L11" s="37"/>
      <c r="M11" s="43" t="s">
        <v>83</v>
      </c>
      <c r="N11" s="47">
        <f t="shared" si="0"/>
        <v>-8571005</v>
      </c>
      <c r="O11" s="47">
        <f t="shared" si="0"/>
        <v>-9318705</v>
      </c>
      <c r="P11" s="47">
        <f t="shared" si="0"/>
        <v>-9348582</v>
      </c>
      <c r="Q11" s="47">
        <f t="shared" si="0"/>
        <v>-29877</v>
      </c>
      <c r="R11" s="37"/>
      <c r="S11" s="94"/>
      <c r="T11" s="94"/>
      <c r="U11" s="94"/>
    </row>
    <row r="12" spans="1:21" ht="12.75">
      <c r="A12" s="48" t="s">
        <v>84</v>
      </c>
      <c r="B12" s="49">
        <f>mérleg!C7</f>
        <v>1614196</v>
      </c>
      <c r="C12" s="49">
        <f>mérleg!D7</f>
        <v>1800574</v>
      </c>
      <c r="D12" s="49">
        <f>mérleg!E7</f>
        <v>1884472</v>
      </c>
      <c r="E12" s="49">
        <f>mérleg!F7</f>
        <v>83898</v>
      </c>
      <c r="F12" s="37"/>
      <c r="G12" s="48" t="s">
        <v>8</v>
      </c>
      <c r="H12" s="49">
        <f>mérleg!C47</f>
        <v>143417</v>
      </c>
      <c r="I12" s="49">
        <f>mérleg!D47</f>
        <v>173334</v>
      </c>
      <c r="J12" s="49">
        <f>mérleg!E47</f>
        <v>228562</v>
      </c>
      <c r="K12" s="49">
        <f>mérleg!F47</f>
        <v>55228</v>
      </c>
      <c r="L12" s="37"/>
      <c r="M12" s="48" t="s">
        <v>85</v>
      </c>
      <c r="N12" s="45">
        <f t="shared" si="0"/>
        <v>1757613</v>
      </c>
      <c r="O12" s="45">
        <f t="shared" si="0"/>
        <v>1973908</v>
      </c>
      <c r="P12" s="45">
        <f t="shared" si="0"/>
        <v>2113034</v>
      </c>
      <c r="Q12" s="45">
        <f t="shared" si="0"/>
        <v>139126</v>
      </c>
      <c r="R12" s="37"/>
      <c r="S12" s="94"/>
      <c r="T12" s="94"/>
      <c r="U12" s="94"/>
    </row>
    <row r="13" spans="1:21" ht="12.75">
      <c r="A13" s="44" t="s">
        <v>86</v>
      </c>
      <c r="B13" s="47">
        <f>mérleg!C44</f>
        <v>12248097</v>
      </c>
      <c r="C13" s="47">
        <f>mérleg!D44</f>
        <v>12484083</v>
      </c>
      <c r="D13" s="47">
        <f>mérleg!E44</f>
        <v>12975680</v>
      </c>
      <c r="E13" s="47">
        <f>mérleg!F44</f>
        <v>491597</v>
      </c>
      <c r="F13" s="47">
        <f>mérleg!G44</f>
        <v>0</v>
      </c>
      <c r="G13" s="44" t="s">
        <v>87</v>
      </c>
      <c r="H13" s="47">
        <f>mérleg!C69</f>
        <v>2763374</v>
      </c>
      <c r="I13" s="47">
        <f>mérleg!D69</f>
        <v>3079201</v>
      </c>
      <c r="J13" s="47">
        <f>mérleg!E69</f>
        <v>3081801</v>
      </c>
      <c r="K13" s="47">
        <f>mérleg!F69</f>
        <v>2600</v>
      </c>
      <c r="L13" s="165"/>
      <c r="M13" s="44" t="s">
        <v>88</v>
      </c>
      <c r="N13" s="49">
        <f t="shared" si="0"/>
        <v>15011471</v>
      </c>
      <c r="O13" s="49">
        <f t="shared" si="0"/>
        <v>15563284</v>
      </c>
      <c r="P13" s="49">
        <f t="shared" si="0"/>
        <v>16057481</v>
      </c>
      <c r="Q13" s="49">
        <f t="shared" si="0"/>
        <v>494197</v>
      </c>
      <c r="R13" s="37"/>
      <c r="S13" s="94"/>
      <c r="T13" s="94"/>
      <c r="U13" s="94"/>
    </row>
    <row r="14" spans="1:21" ht="12.75">
      <c r="A14" s="50" t="s">
        <v>89</v>
      </c>
      <c r="B14" s="49">
        <f>SUM(B12:B13)</f>
        <v>13862293</v>
      </c>
      <c r="C14" s="49">
        <f>SUM(C12:C13)</f>
        <v>14284657</v>
      </c>
      <c r="D14" s="49">
        <f>SUM(D12:D13)</f>
        <v>14860152</v>
      </c>
      <c r="E14" s="49">
        <f>SUM(E12:E13)</f>
        <v>575495</v>
      </c>
      <c r="F14" s="37"/>
      <c r="G14" s="50" t="s">
        <v>90</v>
      </c>
      <c r="H14" s="49">
        <f>SUM(H12:H13)</f>
        <v>2906791</v>
      </c>
      <c r="I14" s="49">
        <f>SUM(I12:I13)</f>
        <v>3252535</v>
      </c>
      <c r="J14" s="49">
        <f>SUM(J12:J13)</f>
        <v>3310363</v>
      </c>
      <c r="K14" s="49">
        <f>SUM(K12:K13)</f>
        <v>57828</v>
      </c>
      <c r="L14" s="37"/>
      <c r="M14" s="50" t="s">
        <v>91</v>
      </c>
      <c r="N14" s="49">
        <f t="shared" si="0"/>
        <v>16769084</v>
      </c>
      <c r="O14" s="49">
        <f t="shared" si="0"/>
        <v>17537192</v>
      </c>
      <c r="P14" s="49">
        <f t="shared" si="0"/>
        <v>18170515</v>
      </c>
      <c r="Q14" s="49">
        <f t="shared" si="0"/>
        <v>633323</v>
      </c>
      <c r="R14" s="37"/>
      <c r="S14" s="94"/>
      <c r="T14" s="94"/>
      <c r="U14" s="94"/>
    </row>
    <row r="15" spans="1:2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94"/>
      <c r="T15" s="94"/>
      <c r="U15" s="94"/>
    </row>
    <row r="16" spans="1:18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1:18" ht="15">
      <c r="A17" s="83"/>
      <c r="B17" s="98"/>
      <c r="C17" s="93"/>
      <c r="D17" s="54"/>
      <c r="E17" s="83"/>
      <c r="F17" s="36"/>
      <c r="G17" s="84"/>
      <c r="H17" s="98"/>
      <c r="I17" s="93"/>
      <c r="J17" s="54"/>
      <c r="K17" s="84"/>
      <c r="L17" s="36"/>
      <c r="M17" s="83"/>
      <c r="N17" s="98"/>
      <c r="O17" s="93"/>
      <c r="P17" s="54"/>
      <c r="Q17" s="101"/>
      <c r="R17" s="37"/>
    </row>
    <row r="18" spans="1:18" ht="15">
      <c r="A18" s="85"/>
      <c r="B18" s="173" t="s">
        <v>70</v>
      </c>
      <c r="C18" s="174"/>
      <c r="D18" s="175"/>
      <c r="E18" s="86" t="s">
        <v>71</v>
      </c>
      <c r="F18" s="36"/>
      <c r="G18" s="87"/>
      <c r="H18" s="173" t="s">
        <v>70</v>
      </c>
      <c r="I18" s="174"/>
      <c r="J18" s="175"/>
      <c r="K18" s="88" t="s">
        <v>71</v>
      </c>
      <c r="L18" s="36"/>
      <c r="M18" s="85"/>
      <c r="N18" s="173" t="s">
        <v>70</v>
      </c>
      <c r="O18" s="174"/>
      <c r="P18" s="175"/>
      <c r="Q18" s="102" t="s">
        <v>71</v>
      </c>
      <c r="R18" s="37"/>
    </row>
    <row r="19" spans="1:18" ht="15">
      <c r="A19" s="89" t="s">
        <v>92</v>
      </c>
      <c r="B19" s="86" t="s">
        <v>23</v>
      </c>
      <c r="C19" s="86" t="s">
        <v>110</v>
      </c>
      <c r="D19" s="86" t="s">
        <v>219</v>
      </c>
      <c r="E19" s="86" t="s">
        <v>74</v>
      </c>
      <c r="F19" s="36"/>
      <c r="G19" s="90" t="s">
        <v>93</v>
      </c>
      <c r="H19" s="88" t="s">
        <v>23</v>
      </c>
      <c r="I19" s="88" t="s">
        <v>110</v>
      </c>
      <c r="J19" s="88" t="s">
        <v>219</v>
      </c>
      <c r="K19" s="88" t="s">
        <v>74</v>
      </c>
      <c r="L19" s="36"/>
      <c r="M19" s="89" t="s">
        <v>94</v>
      </c>
      <c r="N19" s="102" t="s">
        <v>23</v>
      </c>
      <c r="O19" s="102" t="s">
        <v>110</v>
      </c>
      <c r="P19" s="102" t="s">
        <v>219</v>
      </c>
      <c r="Q19" s="102" t="s">
        <v>74</v>
      </c>
      <c r="R19" s="37"/>
    </row>
    <row r="20" spans="1:18" ht="15">
      <c r="A20" s="85"/>
      <c r="B20" s="99" t="s">
        <v>77</v>
      </c>
      <c r="C20" s="86" t="s">
        <v>77</v>
      </c>
      <c r="D20" s="86" t="s">
        <v>77</v>
      </c>
      <c r="E20" s="86" t="s">
        <v>78</v>
      </c>
      <c r="F20" s="36"/>
      <c r="G20" s="87"/>
      <c r="H20" s="100" t="s">
        <v>77</v>
      </c>
      <c r="I20" s="88" t="s">
        <v>77</v>
      </c>
      <c r="J20" s="88" t="s">
        <v>77</v>
      </c>
      <c r="K20" s="88" t="s">
        <v>78</v>
      </c>
      <c r="L20" s="36"/>
      <c r="M20" s="85"/>
      <c r="N20" s="103" t="s">
        <v>77</v>
      </c>
      <c r="O20" s="102" t="s">
        <v>77</v>
      </c>
      <c r="P20" s="102" t="s">
        <v>77</v>
      </c>
      <c r="Q20" s="102" t="s">
        <v>78</v>
      </c>
      <c r="R20" s="37"/>
    </row>
    <row r="21" spans="1:18" ht="15">
      <c r="A21" s="91"/>
      <c r="B21" s="91"/>
      <c r="C21" s="91"/>
      <c r="D21" s="91"/>
      <c r="E21" s="91"/>
      <c r="F21" s="36"/>
      <c r="G21" s="92"/>
      <c r="H21" s="92"/>
      <c r="I21" s="92"/>
      <c r="J21" s="92"/>
      <c r="K21" s="92"/>
      <c r="L21" s="36"/>
      <c r="M21" s="91"/>
      <c r="N21" s="104"/>
      <c r="O21" s="104"/>
      <c r="P21" s="104"/>
      <c r="Q21" s="104"/>
      <c r="R21" s="37"/>
    </row>
    <row r="22" spans="1:18" ht="12.75">
      <c r="A22" s="48" t="s">
        <v>95</v>
      </c>
      <c r="B22" s="49">
        <f>mérleg!C81</f>
        <v>10058821</v>
      </c>
      <c r="C22" s="49">
        <f>mérleg!D81</f>
        <v>10866604</v>
      </c>
      <c r="D22" s="49">
        <f>mérleg!E81</f>
        <v>10974445</v>
      </c>
      <c r="E22" s="49">
        <f>mérleg!F81</f>
        <v>107841</v>
      </c>
      <c r="F22" s="37"/>
      <c r="G22" s="48" t="s">
        <v>96</v>
      </c>
      <c r="H22" s="49">
        <f>mérleg!C113</f>
        <v>269797</v>
      </c>
      <c r="I22" s="49">
        <f>mérleg!D113</f>
        <v>426009</v>
      </c>
      <c r="J22" s="49">
        <f>mérleg!E113</f>
        <v>487171</v>
      </c>
      <c r="K22" s="49">
        <f>mérleg!F113</f>
        <v>61162</v>
      </c>
      <c r="L22" s="37"/>
      <c r="M22" s="48" t="s">
        <v>97</v>
      </c>
      <c r="N22" s="45">
        <f aca="true" t="shared" si="1" ref="N22:Q25">(B22+H22)</f>
        <v>10328618</v>
      </c>
      <c r="O22" s="45">
        <f t="shared" si="1"/>
        <v>11292613</v>
      </c>
      <c r="P22" s="45">
        <f t="shared" si="1"/>
        <v>11461616</v>
      </c>
      <c r="Q22" s="45">
        <f t="shared" si="1"/>
        <v>169003</v>
      </c>
      <c r="R22" s="37"/>
    </row>
    <row r="23" spans="1:18" ht="12.75">
      <c r="A23" s="43" t="s">
        <v>98</v>
      </c>
      <c r="B23" s="46">
        <f>(B25)+(-B24)</f>
        <v>12393435</v>
      </c>
      <c r="C23" s="46">
        <f>(C25)+(-C24)</f>
        <v>12524945</v>
      </c>
      <c r="D23" s="46">
        <f>(D25)+(-D24)</f>
        <v>13017728</v>
      </c>
      <c r="E23" s="46">
        <f>(E25)+(-E24)</f>
        <v>492783</v>
      </c>
      <c r="F23" s="37"/>
      <c r="G23" s="43" t="s">
        <v>99</v>
      </c>
      <c r="H23" s="46">
        <f>(H25)+(-H24)</f>
        <v>3778177</v>
      </c>
      <c r="I23" s="46">
        <f>(I25)+(-I24)</f>
        <v>4199311</v>
      </c>
      <c r="J23" s="46">
        <f>(J25)+(-J24)</f>
        <v>4200577</v>
      </c>
      <c r="K23" s="46">
        <f>(K25)+(-K24)</f>
        <v>1266</v>
      </c>
      <c r="L23" s="37"/>
      <c r="M23" s="43" t="s">
        <v>100</v>
      </c>
      <c r="N23" s="45">
        <f t="shared" si="1"/>
        <v>16171612</v>
      </c>
      <c r="O23" s="45">
        <f t="shared" si="1"/>
        <v>16724256</v>
      </c>
      <c r="P23" s="45">
        <f t="shared" si="1"/>
        <v>17218305</v>
      </c>
      <c r="Q23" s="45">
        <f t="shared" si="1"/>
        <v>494049</v>
      </c>
      <c r="R23" s="37"/>
    </row>
    <row r="24" spans="1:18" ht="12.75">
      <c r="A24" s="43" t="s">
        <v>101</v>
      </c>
      <c r="B24" s="46">
        <f>(B11)</f>
        <v>-8444625</v>
      </c>
      <c r="C24" s="46">
        <f>(C11)</f>
        <v>-9066030</v>
      </c>
      <c r="D24" s="46">
        <f>(D11)</f>
        <v>-9089973</v>
      </c>
      <c r="E24" s="46">
        <f>(E11)</f>
        <v>-23943</v>
      </c>
      <c r="F24" s="37"/>
      <c r="G24" s="43" t="s">
        <v>102</v>
      </c>
      <c r="H24" s="46">
        <f>(H11)</f>
        <v>-126380</v>
      </c>
      <c r="I24" s="46">
        <f>(I11)</f>
        <v>-252675</v>
      </c>
      <c r="J24" s="46">
        <f>(J11)</f>
        <v>-258609</v>
      </c>
      <c r="K24" s="46">
        <f>(K11)</f>
        <v>-5934</v>
      </c>
      <c r="L24" s="37"/>
      <c r="M24" s="43" t="s">
        <v>83</v>
      </c>
      <c r="N24" s="47">
        <f t="shared" si="1"/>
        <v>-8571005</v>
      </c>
      <c r="O24" s="47">
        <f t="shared" si="1"/>
        <v>-9318705</v>
      </c>
      <c r="P24" s="47">
        <f t="shared" si="1"/>
        <v>-9348582</v>
      </c>
      <c r="Q24" s="47">
        <f t="shared" si="1"/>
        <v>-29877</v>
      </c>
      <c r="R24" s="37"/>
    </row>
    <row r="25" spans="1:18" ht="15" customHeight="1">
      <c r="A25" s="48" t="s">
        <v>103</v>
      </c>
      <c r="B25" s="49">
        <f>mérleg!C109</f>
        <v>3948810</v>
      </c>
      <c r="C25" s="49">
        <f>mérleg!D109</f>
        <v>3458915</v>
      </c>
      <c r="D25" s="49">
        <f>mérleg!E109</f>
        <v>3927755</v>
      </c>
      <c r="E25" s="49">
        <f>mérleg!F109</f>
        <v>468840</v>
      </c>
      <c r="F25" s="37"/>
      <c r="G25" s="48" t="s">
        <v>104</v>
      </c>
      <c r="H25" s="49">
        <f>mérleg!C135</f>
        <v>3651797</v>
      </c>
      <c r="I25" s="49">
        <f>mérleg!D135</f>
        <v>3946636</v>
      </c>
      <c r="J25" s="49">
        <f>mérleg!E135</f>
        <v>3941968</v>
      </c>
      <c r="K25" s="49">
        <f>mérleg!F135</f>
        <v>-4668</v>
      </c>
      <c r="L25" s="37"/>
      <c r="M25" s="48" t="s">
        <v>105</v>
      </c>
      <c r="N25" s="49">
        <f t="shared" si="1"/>
        <v>7600607</v>
      </c>
      <c r="O25" s="49">
        <f t="shared" si="1"/>
        <v>7405551</v>
      </c>
      <c r="P25" s="49">
        <f t="shared" si="1"/>
        <v>7869723</v>
      </c>
      <c r="Q25" s="49">
        <f t="shared" si="1"/>
        <v>464172</v>
      </c>
      <c r="R25" s="37"/>
    </row>
    <row r="26" spans="1:19" ht="12.75">
      <c r="A26" s="50" t="s">
        <v>106</v>
      </c>
      <c r="B26" s="49">
        <f>(B22+B25)</f>
        <v>14007631</v>
      </c>
      <c r="C26" s="49">
        <f>(C22+C25)</f>
        <v>14325519</v>
      </c>
      <c r="D26" s="49">
        <f>(D22+D25)</f>
        <v>14902200</v>
      </c>
      <c r="E26" s="49">
        <f>(E22+E25)</f>
        <v>576681</v>
      </c>
      <c r="F26" s="37"/>
      <c r="G26" s="50" t="s">
        <v>107</v>
      </c>
      <c r="H26" s="49">
        <f>(H22+H25)</f>
        <v>3921594</v>
      </c>
      <c r="I26" s="49">
        <f>(I22+I25)</f>
        <v>4372645</v>
      </c>
      <c r="J26" s="49">
        <f>(J22+J25)</f>
        <v>4429139</v>
      </c>
      <c r="K26" s="49">
        <f>(K22+K25)</f>
        <v>56494</v>
      </c>
      <c r="L26" s="37"/>
      <c r="M26" s="50" t="s">
        <v>108</v>
      </c>
      <c r="N26" s="49">
        <f>(N22+N25)</f>
        <v>17929225</v>
      </c>
      <c r="O26" s="49">
        <f>(O22+O25)</f>
        <v>18698164</v>
      </c>
      <c r="P26" s="49">
        <f>(P22+P25)</f>
        <v>19331339</v>
      </c>
      <c r="Q26" s="49">
        <f>(Q22+Q25)</f>
        <v>633175</v>
      </c>
      <c r="R26" s="37"/>
      <c r="S26" s="37"/>
    </row>
    <row r="27" spans="1:19" ht="12.75">
      <c r="A27" s="51"/>
      <c r="B27" s="51"/>
      <c r="C27" s="52"/>
      <c r="D27" s="52"/>
      <c r="E27" s="52"/>
      <c r="F27" s="37"/>
      <c r="G27" s="51"/>
      <c r="H27" s="51"/>
      <c r="I27" s="52"/>
      <c r="J27" s="52"/>
      <c r="K27" s="52"/>
      <c r="L27" s="37"/>
      <c r="M27" s="51"/>
      <c r="N27" s="51"/>
      <c r="O27" s="52"/>
      <c r="P27" s="52"/>
      <c r="Q27" s="52"/>
      <c r="R27" s="37"/>
      <c r="S27" s="37"/>
    </row>
    <row r="28" spans="1:18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5">
      <c r="A29" s="65"/>
      <c r="B29" s="98"/>
      <c r="C29" s="93"/>
      <c r="D29" s="54"/>
      <c r="E29" s="83"/>
      <c r="F29" s="37"/>
      <c r="G29" s="69"/>
      <c r="H29" s="98"/>
      <c r="I29" s="93"/>
      <c r="J29" s="54"/>
      <c r="K29" s="84"/>
      <c r="L29" s="37"/>
      <c r="M29" s="65"/>
      <c r="N29" s="98"/>
      <c r="O29" s="93"/>
      <c r="P29" s="54"/>
      <c r="Q29" s="101"/>
      <c r="R29" s="37"/>
    </row>
    <row r="30" spans="1:18" ht="15">
      <c r="A30" s="66"/>
      <c r="B30" s="173" t="s">
        <v>70</v>
      </c>
      <c r="C30" s="174"/>
      <c r="D30" s="175"/>
      <c r="E30" s="86" t="s">
        <v>71</v>
      </c>
      <c r="F30" s="37"/>
      <c r="G30" s="57"/>
      <c r="H30" s="173" t="s">
        <v>70</v>
      </c>
      <c r="I30" s="174"/>
      <c r="J30" s="175"/>
      <c r="K30" s="88" t="s">
        <v>71</v>
      </c>
      <c r="L30" s="37"/>
      <c r="M30" s="66"/>
      <c r="N30" s="173" t="s">
        <v>70</v>
      </c>
      <c r="O30" s="174"/>
      <c r="P30" s="175"/>
      <c r="Q30" s="102" t="s">
        <v>71</v>
      </c>
      <c r="R30" s="37"/>
    </row>
    <row r="31" spans="1:18" ht="15">
      <c r="A31" s="67" t="s">
        <v>109</v>
      </c>
      <c r="B31" s="86" t="s">
        <v>23</v>
      </c>
      <c r="C31" s="86" t="s">
        <v>110</v>
      </c>
      <c r="D31" s="86" t="s">
        <v>219</v>
      </c>
      <c r="E31" s="86" t="s">
        <v>74</v>
      </c>
      <c r="F31" s="37"/>
      <c r="G31" s="70" t="s">
        <v>111</v>
      </c>
      <c r="H31" s="88" t="s">
        <v>23</v>
      </c>
      <c r="I31" s="88" t="s">
        <v>110</v>
      </c>
      <c r="J31" s="88" t="s">
        <v>219</v>
      </c>
      <c r="K31" s="88" t="s">
        <v>74</v>
      </c>
      <c r="L31" s="37"/>
      <c r="M31" s="67" t="s">
        <v>112</v>
      </c>
      <c r="N31" s="102" t="s">
        <v>23</v>
      </c>
      <c r="O31" s="102" t="s">
        <v>110</v>
      </c>
      <c r="P31" s="102" t="s">
        <v>219</v>
      </c>
      <c r="Q31" s="102" t="s">
        <v>74</v>
      </c>
      <c r="R31" s="37"/>
    </row>
    <row r="32" spans="1:18" ht="15">
      <c r="A32" s="66"/>
      <c r="B32" s="99" t="s">
        <v>77</v>
      </c>
      <c r="C32" s="86" t="s">
        <v>77</v>
      </c>
      <c r="D32" s="86" t="s">
        <v>77</v>
      </c>
      <c r="E32" s="86" t="s">
        <v>78</v>
      </c>
      <c r="F32" s="37"/>
      <c r="G32" s="57"/>
      <c r="H32" s="100" t="s">
        <v>77</v>
      </c>
      <c r="I32" s="88" t="s">
        <v>77</v>
      </c>
      <c r="J32" s="88" t="s">
        <v>77</v>
      </c>
      <c r="K32" s="88" t="s">
        <v>78</v>
      </c>
      <c r="L32" s="37"/>
      <c r="M32" s="66"/>
      <c r="N32" s="103" t="s">
        <v>77</v>
      </c>
      <c r="O32" s="102" t="s">
        <v>77</v>
      </c>
      <c r="P32" s="102" t="s">
        <v>77</v>
      </c>
      <c r="Q32" s="102" t="s">
        <v>78</v>
      </c>
      <c r="R32" s="37"/>
    </row>
    <row r="33" spans="1:18" ht="15">
      <c r="A33" s="68"/>
      <c r="B33" s="91"/>
      <c r="C33" s="91"/>
      <c r="D33" s="91"/>
      <c r="E33" s="91"/>
      <c r="F33" s="37"/>
      <c r="G33" s="59"/>
      <c r="H33" s="92"/>
      <c r="I33" s="92"/>
      <c r="J33" s="92"/>
      <c r="K33" s="92"/>
      <c r="L33" s="37"/>
      <c r="M33" s="68"/>
      <c r="N33" s="104"/>
      <c r="O33" s="104"/>
      <c r="P33" s="104"/>
      <c r="Q33" s="104"/>
      <c r="R33" s="37"/>
    </row>
    <row r="34" spans="1:42" ht="12.75">
      <c r="A34" s="48" t="s">
        <v>113</v>
      </c>
      <c r="B34" s="49">
        <f>(B14-B26)</f>
        <v>-145338</v>
      </c>
      <c r="C34" s="49">
        <f>(C14-C26)</f>
        <v>-40862</v>
      </c>
      <c r="D34" s="49">
        <f>(D14-D26)</f>
        <v>-42048</v>
      </c>
      <c r="E34" s="49">
        <f>(E14-E26)</f>
        <v>-1186</v>
      </c>
      <c r="F34" s="37"/>
      <c r="G34" s="48" t="s">
        <v>114</v>
      </c>
      <c r="H34" s="49">
        <f>(H14-H26)</f>
        <v>-1014803</v>
      </c>
      <c r="I34" s="49">
        <f>(I14-I26)</f>
        <v>-1120110</v>
      </c>
      <c r="J34" s="49">
        <f>(J14-J26)</f>
        <v>-1118776</v>
      </c>
      <c r="K34" s="49">
        <f>(K14-K26)</f>
        <v>1334</v>
      </c>
      <c r="L34" s="37"/>
      <c r="M34" s="48" t="s">
        <v>115</v>
      </c>
      <c r="N34" s="49">
        <f>(N14-N26)</f>
        <v>-1160141</v>
      </c>
      <c r="O34" s="49">
        <f>(O14-O26)</f>
        <v>-1160972</v>
      </c>
      <c r="P34" s="49">
        <f>(P14-P26)</f>
        <v>-1160824</v>
      </c>
      <c r="Q34" s="49">
        <f>(Q14-Q26)</f>
        <v>148</v>
      </c>
      <c r="R34" s="3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18" ht="15">
      <c r="A35" s="39" t="s">
        <v>78</v>
      </c>
      <c r="B35" s="39"/>
      <c r="C35" s="38"/>
      <c r="D35" s="38"/>
      <c r="E35" s="38"/>
      <c r="F35" s="36"/>
      <c r="G35" s="39"/>
      <c r="H35" s="39"/>
      <c r="I35" s="38"/>
      <c r="J35" s="38"/>
      <c r="K35" s="38"/>
      <c r="L35" s="36"/>
      <c r="M35" s="40"/>
      <c r="N35" s="40"/>
      <c r="O35" s="38"/>
      <c r="P35" s="38"/>
      <c r="Q35" s="38"/>
      <c r="R35" s="37"/>
    </row>
    <row r="36" spans="1:18" ht="15">
      <c r="A36" s="39"/>
      <c r="B36" s="39"/>
      <c r="C36" s="38"/>
      <c r="D36" s="38"/>
      <c r="E36" s="38"/>
      <c r="F36" s="36"/>
      <c r="G36" s="39"/>
      <c r="H36" s="39"/>
      <c r="I36" s="38"/>
      <c r="J36" s="38"/>
      <c r="K36" s="38"/>
      <c r="L36" s="36"/>
      <c r="M36" s="39"/>
      <c r="N36" s="39"/>
      <c r="O36" s="38"/>
      <c r="P36" s="38"/>
      <c r="Q36" s="38"/>
      <c r="R36" s="37"/>
    </row>
    <row r="37" spans="1:18" ht="15">
      <c r="A37" s="97" t="s">
        <v>13</v>
      </c>
      <c r="B37" s="97"/>
      <c r="C37" s="38"/>
      <c r="D37" s="38"/>
      <c r="E37" s="38"/>
      <c r="F37" s="36"/>
      <c r="G37" s="39"/>
      <c r="H37" s="39"/>
      <c r="I37" s="38"/>
      <c r="J37" s="38"/>
      <c r="K37" s="38"/>
      <c r="L37" s="36"/>
      <c r="M37" s="39"/>
      <c r="N37" s="39"/>
      <c r="O37" s="38"/>
      <c r="P37" s="38"/>
      <c r="Q37" s="38"/>
      <c r="R37" s="37"/>
    </row>
    <row r="38" spans="1:18" ht="15">
      <c r="A38" s="61" t="s">
        <v>14</v>
      </c>
      <c r="B38" s="61"/>
      <c r="C38" s="36"/>
      <c r="D38" s="36"/>
      <c r="E38" s="36"/>
      <c r="F38" s="36"/>
      <c r="G38" s="36"/>
      <c r="H38" s="36"/>
      <c r="I38" s="41"/>
      <c r="J38" s="41"/>
      <c r="K38" s="41"/>
      <c r="L38" s="36"/>
      <c r="M38" s="41"/>
      <c r="N38" s="41"/>
      <c r="O38" s="41"/>
      <c r="P38" s="41"/>
      <c r="Q38" s="41"/>
      <c r="R38" s="37"/>
    </row>
    <row r="39" spans="1:18" ht="15">
      <c r="A39" s="36"/>
      <c r="B39" s="36"/>
      <c r="C39" s="36"/>
      <c r="D39" s="36"/>
      <c r="E39" s="36"/>
      <c r="F39" s="36"/>
      <c r="G39" s="36"/>
      <c r="H39" s="36"/>
      <c r="I39" s="41"/>
      <c r="J39" s="41"/>
      <c r="K39" s="41"/>
      <c r="L39" s="36"/>
      <c r="M39" s="41"/>
      <c r="N39" s="41"/>
      <c r="O39" s="41"/>
      <c r="P39" s="41"/>
      <c r="Q39" s="41"/>
      <c r="R39" s="37"/>
    </row>
    <row r="40" spans="1:15" s="3" customFormat="1" ht="12.75">
      <c r="A40" s="169">
        <v>38385</v>
      </c>
      <c r="O40" s="186"/>
    </row>
    <row r="41" s="3" customFormat="1" ht="12.75">
      <c r="A41" s="3" t="s">
        <v>234</v>
      </c>
    </row>
    <row r="42" s="3" customFormat="1" ht="12.75">
      <c r="A42" s="3" t="s">
        <v>232</v>
      </c>
    </row>
    <row r="43" spans="1:17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</sheetData>
  <mergeCells count="12">
    <mergeCell ref="H18:J18"/>
    <mergeCell ref="H6:J6"/>
    <mergeCell ref="A1:Q1"/>
    <mergeCell ref="P3:Q3"/>
    <mergeCell ref="P4:Q4"/>
    <mergeCell ref="N30:P30"/>
    <mergeCell ref="N18:P18"/>
    <mergeCell ref="N6:P6"/>
    <mergeCell ref="B30:D30"/>
    <mergeCell ref="B18:D18"/>
    <mergeCell ref="B6:D6"/>
    <mergeCell ref="H30:J3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Footer>&amp;C&amp;"Times New Roman,Normál"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75" zoomScaleNormal="75" zoomScaleSheetLayoutView="75" workbookViewId="0" topLeftCell="A125">
      <selection activeCell="H86" sqref="H86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s="3" customFormat="1" ht="12.75">
      <c r="A1" s="170" t="s">
        <v>228</v>
      </c>
      <c r="B1" s="170"/>
      <c r="C1" s="170"/>
      <c r="D1" s="170"/>
      <c r="E1" s="170"/>
      <c r="F1" s="170"/>
    </row>
    <row r="2" spans="5:6" s="3" customFormat="1" ht="12.75">
      <c r="E2" s="171" t="s">
        <v>229</v>
      </c>
      <c r="F2" s="171"/>
    </row>
    <row r="3" spans="5:6" s="3" customFormat="1" ht="12.75">
      <c r="E3" s="172" t="s">
        <v>230</v>
      </c>
      <c r="F3" s="172"/>
    </row>
    <row r="4" spans="1:6" ht="12.75">
      <c r="A4" s="56" t="s">
        <v>116</v>
      </c>
      <c r="B4" s="19" t="s">
        <v>78</v>
      </c>
      <c r="C4" s="10" t="s">
        <v>23</v>
      </c>
      <c r="D4" s="56" t="s">
        <v>73</v>
      </c>
      <c r="E4" s="71" t="s">
        <v>220</v>
      </c>
      <c r="F4" s="71" t="s">
        <v>71</v>
      </c>
    </row>
    <row r="5" spans="1:6" ht="12.75">
      <c r="A5" s="58" t="s">
        <v>117</v>
      </c>
      <c r="B5" s="11" t="s">
        <v>118</v>
      </c>
      <c r="C5" s="11" t="s">
        <v>119</v>
      </c>
      <c r="D5" s="58" t="s">
        <v>119</v>
      </c>
      <c r="E5" s="72" t="s">
        <v>119</v>
      </c>
      <c r="F5" s="72" t="s">
        <v>74</v>
      </c>
    </row>
    <row r="6" spans="1:6" ht="13.5">
      <c r="A6" s="184" t="s">
        <v>72</v>
      </c>
      <c r="B6" s="180"/>
      <c r="C6" s="180"/>
      <c r="D6" s="180"/>
      <c r="E6" s="180"/>
      <c r="F6" s="185"/>
    </row>
    <row r="7" spans="1:6" ht="12.75">
      <c r="A7" s="160">
        <v>1</v>
      </c>
      <c r="B7" s="20" t="s">
        <v>15</v>
      </c>
      <c r="C7" s="164">
        <f>SUM(C8:C11)</f>
        <v>1614196</v>
      </c>
      <c r="D7" s="164">
        <f>SUM(D8:D11)</f>
        <v>1800574</v>
      </c>
      <c r="E7" s="164">
        <f>SUM(E8:E11)</f>
        <v>1884472</v>
      </c>
      <c r="F7" s="73">
        <f>SUM(F8:F11)</f>
        <v>83898</v>
      </c>
    </row>
    <row r="8" spans="1:6" ht="12.75">
      <c r="A8" s="106">
        <v>1.1</v>
      </c>
      <c r="B8" s="107" t="s">
        <v>6</v>
      </c>
      <c r="C8" s="107">
        <v>1145235</v>
      </c>
      <c r="D8" s="109">
        <v>1187776</v>
      </c>
      <c r="E8" s="45">
        <f>(D8+F8)</f>
        <v>1236231</v>
      </c>
      <c r="F8" s="109">
        <v>48455</v>
      </c>
    </row>
    <row r="9" spans="1:6" ht="12.75">
      <c r="A9" s="108">
        <v>1.2</v>
      </c>
      <c r="B9" s="105" t="s">
        <v>205</v>
      </c>
      <c r="C9" s="105">
        <v>187552</v>
      </c>
      <c r="D9" s="110">
        <v>176858</v>
      </c>
      <c r="E9" s="46">
        <f>(D9+F9)</f>
        <v>175367</v>
      </c>
      <c r="F9" s="110">
        <v>-1491</v>
      </c>
    </row>
    <row r="10" spans="1:6" ht="12.75">
      <c r="A10" s="108">
        <v>1.3</v>
      </c>
      <c r="B10" s="105" t="s">
        <v>7</v>
      </c>
      <c r="C10" s="105">
        <v>28255</v>
      </c>
      <c r="D10" s="110">
        <v>212985</v>
      </c>
      <c r="E10" s="46">
        <f>(D10+F10)</f>
        <v>248148</v>
      </c>
      <c r="F10" s="110">
        <v>35163</v>
      </c>
    </row>
    <row r="11" spans="1:6" ht="12.75">
      <c r="A11" s="111">
        <v>1.4</v>
      </c>
      <c r="B11" s="112" t="s">
        <v>46</v>
      </c>
      <c r="C11" s="112">
        <v>253154</v>
      </c>
      <c r="D11" s="113">
        <v>222955</v>
      </c>
      <c r="E11" s="47">
        <f>(D11+F11)</f>
        <v>224726</v>
      </c>
      <c r="F11" s="113">
        <v>1771</v>
      </c>
    </row>
    <row r="12" spans="1:6" ht="12.75">
      <c r="A12" s="151">
        <v>2.1</v>
      </c>
      <c r="B12" s="152" t="s">
        <v>120</v>
      </c>
      <c r="C12" s="48">
        <v>250000</v>
      </c>
      <c r="D12" s="48">
        <v>300000</v>
      </c>
      <c r="E12" s="49">
        <f>(D12+F12)</f>
        <v>300000</v>
      </c>
      <c r="F12" s="48">
        <v>0</v>
      </c>
    </row>
    <row r="13" spans="1:6" ht="12.75">
      <c r="A13" s="114">
        <v>2.2</v>
      </c>
      <c r="B13" s="115" t="s">
        <v>0</v>
      </c>
      <c r="C13" s="47">
        <f>SUM(C14:C19)</f>
        <v>2375100</v>
      </c>
      <c r="D13" s="47">
        <f>SUM(D14:D19)</f>
        <v>2380600</v>
      </c>
      <c r="E13" s="74">
        <f>SUM(E14:E19)</f>
        <v>2380600</v>
      </c>
      <c r="F13" s="47">
        <f>SUM(F14:F19)</f>
        <v>0</v>
      </c>
    </row>
    <row r="14" spans="1:6" ht="12.75">
      <c r="A14" s="106" t="s">
        <v>123</v>
      </c>
      <c r="B14" s="107" t="s">
        <v>47</v>
      </c>
      <c r="C14" s="107">
        <v>198000</v>
      </c>
      <c r="D14" s="116">
        <v>198000</v>
      </c>
      <c r="E14" s="45">
        <f aca="true" t="shared" si="0" ref="E14:E19">(D14+F14)</f>
        <v>198000</v>
      </c>
      <c r="F14" s="119">
        <v>0</v>
      </c>
    </row>
    <row r="15" spans="1:6" ht="12.75">
      <c r="A15" s="108" t="s">
        <v>124</v>
      </c>
      <c r="B15" s="105" t="s">
        <v>48</v>
      </c>
      <c r="C15" s="105">
        <v>250000</v>
      </c>
      <c r="D15" s="117">
        <v>250000</v>
      </c>
      <c r="E15" s="46">
        <f t="shared" si="0"/>
        <v>250000</v>
      </c>
      <c r="F15" s="120">
        <v>0</v>
      </c>
    </row>
    <row r="16" spans="1:6" ht="12.75">
      <c r="A16" s="108" t="s">
        <v>125</v>
      </c>
      <c r="B16" s="105" t="s">
        <v>49</v>
      </c>
      <c r="C16" s="105">
        <v>127000</v>
      </c>
      <c r="D16" s="117">
        <v>132500</v>
      </c>
      <c r="E16" s="46">
        <f t="shared" si="0"/>
        <v>132500</v>
      </c>
      <c r="F16" s="120">
        <v>0</v>
      </c>
    </row>
    <row r="17" spans="1:6" ht="12.75">
      <c r="A17" s="108" t="s">
        <v>126</v>
      </c>
      <c r="B17" s="105" t="s">
        <v>50</v>
      </c>
      <c r="C17" s="105">
        <v>1760000</v>
      </c>
      <c r="D17" s="117">
        <v>1760000</v>
      </c>
      <c r="E17" s="46">
        <f t="shared" si="0"/>
        <v>1760000</v>
      </c>
      <c r="F17" s="120">
        <v>0</v>
      </c>
    </row>
    <row r="18" spans="1:6" ht="12.75">
      <c r="A18" s="108" t="s">
        <v>127</v>
      </c>
      <c r="B18" s="105" t="s">
        <v>51</v>
      </c>
      <c r="C18" s="105">
        <v>2100</v>
      </c>
      <c r="D18" s="117">
        <v>2100</v>
      </c>
      <c r="E18" s="46">
        <f t="shared" si="0"/>
        <v>2100</v>
      </c>
      <c r="F18" s="120">
        <v>0</v>
      </c>
    </row>
    <row r="19" spans="1:6" ht="12.75">
      <c r="A19" s="111" t="s">
        <v>128</v>
      </c>
      <c r="B19" s="161" t="s">
        <v>52</v>
      </c>
      <c r="C19" s="112">
        <v>38000</v>
      </c>
      <c r="D19" s="118">
        <v>38000</v>
      </c>
      <c r="E19" s="47">
        <f t="shared" si="0"/>
        <v>38000</v>
      </c>
      <c r="F19" s="162">
        <v>0</v>
      </c>
    </row>
    <row r="20" spans="1:6" ht="12.75">
      <c r="A20" s="151">
        <v>2.3</v>
      </c>
      <c r="B20" s="121" t="s">
        <v>129</v>
      </c>
      <c r="C20" s="163">
        <f>SUM(C21:C24)</f>
        <v>1651226</v>
      </c>
      <c r="D20" s="163">
        <f>SUM(D21:D24)</f>
        <v>1661226</v>
      </c>
      <c r="E20" s="163">
        <f>SUM(E21:E24)</f>
        <v>1661226</v>
      </c>
      <c r="F20" s="75">
        <f>SUM(F21:F24)</f>
        <v>0</v>
      </c>
    </row>
    <row r="21" spans="1:6" ht="12.75">
      <c r="A21" s="106" t="s">
        <v>130</v>
      </c>
      <c r="B21" s="107" t="s">
        <v>18</v>
      </c>
      <c r="C21" s="107">
        <v>825577</v>
      </c>
      <c r="D21" s="116">
        <v>825577</v>
      </c>
      <c r="E21" s="45">
        <f>(D21+F21)</f>
        <v>825577</v>
      </c>
      <c r="F21" s="109">
        <v>0</v>
      </c>
    </row>
    <row r="22" spans="1:6" ht="12.75">
      <c r="A22" s="108" t="s">
        <v>131</v>
      </c>
      <c r="B22" s="105" t="s">
        <v>19</v>
      </c>
      <c r="C22" s="105">
        <v>518049</v>
      </c>
      <c r="D22" s="117">
        <v>518049</v>
      </c>
      <c r="E22" s="46">
        <f>(D22+F22)</f>
        <v>518049</v>
      </c>
      <c r="F22" s="110">
        <v>0</v>
      </c>
    </row>
    <row r="23" spans="1:6" ht="12.75">
      <c r="A23" s="108" t="s">
        <v>132</v>
      </c>
      <c r="B23" s="105" t="s">
        <v>20</v>
      </c>
      <c r="C23" s="105">
        <v>305000</v>
      </c>
      <c r="D23" s="117">
        <v>315000</v>
      </c>
      <c r="E23" s="46">
        <f aca="true" t="shared" si="1" ref="E23:E29">(D23+F23)</f>
        <v>315000</v>
      </c>
      <c r="F23" s="110">
        <v>0</v>
      </c>
    </row>
    <row r="24" spans="1:6" ht="12.75">
      <c r="A24" s="122" t="s">
        <v>133</v>
      </c>
      <c r="B24" s="105" t="s">
        <v>53</v>
      </c>
      <c r="C24" s="123">
        <v>2600</v>
      </c>
      <c r="D24" s="125">
        <v>2600</v>
      </c>
      <c r="E24" s="46">
        <f t="shared" si="1"/>
        <v>2600</v>
      </c>
      <c r="F24" s="110">
        <v>0</v>
      </c>
    </row>
    <row r="25" spans="1:6" ht="12.75">
      <c r="A25" s="122">
        <v>2.4</v>
      </c>
      <c r="B25" s="105" t="s">
        <v>208</v>
      </c>
      <c r="C25" s="123">
        <v>1000</v>
      </c>
      <c r="D25" s="125">
        <v>1000</v>
      </c>
      <c r="E25" s="46">
        <f t="shared" si="1"/>
        <v>1000</v>
      </c>
      <c r="F25" s="110">
        <v>0</v>
      </c>
    </row>
    <row r="26" spans="1:6" ht="12.75">
      <c r="A26" s="108">
        <v>2.5</v>
      </c>
      <c r="B26" s="105" t="s">
        <v>16</v>
      </c>
      <c r="C26" s="124">
        <v>252419</v>
      </c>
      <c r="D26" s="60">
        <v>269067</v>
      </c>
      <c r="E26" s="46">
        <f t="shared" si="1"/>
        <v>269067</v>
      </c>
      <c r="F26" s="110">
        <v>0</v>
      </c>
    </row>
    <row r="27" spans="1:6" ht="12.75">
      <c r="A27" s="108">
        <v>2.6</v>
      </c>
      <c r="B27" s="105" t="s">
        <v>134</v>
      </c>
      <c r="C27" s="105">
        <v>377000</v>
      </c>
      <c r="D27" s="117">
        <v>368500</v>
      </c>
      <c r="E27" s="46">
        <f t="shared" si="1"/>
        <v>368500</v>
      </c>
      <c r="F27" s="110">
        <v>0</v>
      </c>
    </row>
    <row r="28" spans="1:6" ht="12.75">
      <c r="A28" s="108">
        <v>2.7</v>
      </c>
      <c r="B28" s="105" t="s">
        <v>135</v>
      </c>
      <c r="C28" s="105">
        <v>30000</v>
      </c>
      <c r="D28" s="117">
        <v>35000</v>
      </c>
      <c r="E28" s="46">
        <f t="shared" si="1"/>
        <v>35000</v>
      </c>
      <c r="F28" s="110">
        <v>0</v>
      </c>
    </row>
    <row r="29" spans="1:6" ht="12.75">
      <c r="A29" s="108">
        <v>2.8</v>
      </c>
      <c r="B29" s="105" t="s">
        <v>136</v>
      </c>
      <c r="C29" s="105">
        <v>5844423</v>
      </c>
      <c r="D29" s="46">
        <f>(D30+D31)</f>
        <v>5845642</v>
      </c>
      <c r="E29" s="46">
        <f t="shared" si="1"/>
        <v>5845642</v>
      </c>
      <c r="F29" s="46">
        <f>(F30+F31)</f>
        <v>0</v>
      </c>
    </row>
    <row r="30" spans="1:6" ht="12.75">
      <c r="A30" s="108" t="s">
        <v>140</v>
      </c>
      <c r="B30" s="105" t="s">
        <v>12</v>
      </c>
      <c r="C30" s="105">
        <v>4917766</v>
      </c>
      <c r="D30" s="117">
        <v>4918389</v>
      </c>
      <c r="E30" s="46">
        <f>(D30+F30)</f>
        <v>4918389</v>
      </c>
      <c r="F30" s="110">
        <v>0</v>
      </c>
    </row>
    <row r="31" spans="1:6" ht="12.75">
      <c r="A31" s="108" t="s">
        <v>201</v>
      </c>
      <c r="B31" s="105" t="s">
        <v>139</v>
      </c>
      <c r="C31" s="105">
        <v>926657</v>
      </c>
      <c r="D31" s="117">
        <v>927253</v>
      </c>
      <c r="E31" s="46">
        <f>(D31+F31)</f>
        <v>927253</v>
      </c>
      <c r="F31" s="110">
        <v>0</v>
      </c>
    </row>
    <row r="32" spans="1:6" ht="12.75">
      <c r="A32" s="108">
        <v>2.9</v>
      </c>
      <c r="B32" s="105" t="s">
        <v>17</v>
      </c>
      <c r="C32" s="105">
        <v>909474</v>
      </c>
      <c r="D32" s="150">
        <v>919006</v>
      </c>
      <c r="E32" s="46">
        <f>(D32+F32)</f>
        <v>920405</v>
      </c>
      <c r="F32" s="110">
        <v>1399</v>
      </c>
    </row>
    <row r="33" spans="1:6" ht="12.75">
      <c r="A33" s="108" t="s">
        <v>142</v>
      </c>
      <c r="B33" s="105" t="s">
        <v>54</v>
      </c>
      <c r="C33" s="105">
        <v>281456</v>
      </c>
      <c r="D33" s="117">
        <v>281456</v>
      </c>
      <c r="E33" s="46">
        <f>(D33+F33)</f>
        <v>281456</v>
      </c>
      <c r="F33" s="110">
        <v>0</v>
      </c>
    </row>
    <row r="34" spans="1:6" ht="12.75">
      <c r="A34" s="153">
        <v>2.1</v>
      </c>
      <c r="B34" s="105" t="s">
        <v>141</v>
      </c>
      <c r="C34" s="46">
        <f>SUM(C35:C36)</f>
        <v>313240</v>
      </c>
      <c r="D34" s="46">
        <f>SUM(D35:D36)</f>
        <v>317749</v>
      </c>
      <c r="E34" s="46">
        <f>SUM(E35:E36)</f>
        <v>317749</v>
      </c>
      <c r="F34" s="46">
        <f>SUM(F35:F36)</f>
        <v>0</v>
      </c>
    </row>
    <row r="35" spans="1:6" ht="12.75">
      <c r="A35" s="108" t="s">
        <v>206</v>
      </c>
      <c r="B35" s="105" t="s">
        <v>55</v>
      </c>
      <c r="C35" s="105">
        <v>200200</v>
      </c>
      <c r="D35" s="117">
        <v>223200</v>
      </c>
      <c r="E35" s="46">
        <f>(D35+F35)</f>
        <v>223200</v>
      </c>
      <c r="F35" s="110">
        <v>0</v>
      </c>
    </row>
    <row r="36" spans="1:6" ht="12.75">
      <c r="A36" s="108" t="s">
        <v>207</v>
      </c>
      <c r="B36" s="105" t="s">
        <v>56</v>
      </c>
      <c r="C36" s="105">
        <v>113040</v>
      </c>
      <c r="D36" s="117">
        <v>94549</v>
      </c>
      <c r="E36" s="46">
        <f aca="true" t="shared" si="2" ref="E36:E43">(D36+F36)</f>
        <v>94549</v>
      </c>
      <c r="F36" s="110">
        <v>0</v>
      </c>
    </row>
    <row r="37" spans="1:6" ht="12.75">
      <c r="A37" s="108">
        <v>2.11</v>
      </c>
      <c r="B37" s="105" t="s">
        <v>21</v>
      </c>
      <c r="C37" s="105">
        <v>2856</v>
      </c>
      <c r="D37" s="150">
        <v>77230</v>
      </c>
      <c r="E37" s="46">
        <f t="shared" si="2"/>
        <v>77932</v>
      </c>
      <c r="F37" s="150">
        <v>702</v>
      </c>
    </row>
    <row r="38" spans="1:6" ht="12.75">
      <c r="A38" s="108">
        <v>2.12</v>
      </c>
      <c r="B38" s="105" t="s">
        <v>143</v>
      </c>
      <c r="C38" s="105">
        <v>7651</v>
      </c>
      <c r="D38" s="117">
        <v>8463</v>
      </c>
      <c r="E38" s="46">
        <f t="shared" si="2"/>
        <v>8463</v>
      </c>
      <c r="F38" s="110">
        <v>0</v>
      </c>
    </row>
    <row r="39" spans="1:6" ht="12.75">
      <c r="A39" s="108">
        <v>2.13</v>
      </c>
      <c r="B39" s="105" t="s">
        <v>22</v>
      </c>
      <c r="C39" s="105">
        <v>149014</v>
      </c>
      <c r="D39" s="43">
        <v>117407</v>
      </c>
      <c r="E39" s="46">
        <f t="shared" si="2"/>
        <v>126903</v>
      </c>
      <c r="F39" s="43">
        <v>9496</v>
      </c>
    </row>
    <row r="40" spans="1:6" ht="12.75">
      <c r="A40" s="108">
        <v>2.14</v>
      </c>
      <c r="B40" s="105" t="s">
        <v>144</v>
      </c>
      <c r="C40" s="105">
        <v>65959</v>
      </c>
      <c r="D40" s="117">
        <v>98967</v>
      </c>
      <c r="E40" s="46">
        <f t="shared" si="2"/>
        <v>98967</v>
      </c>
      <c r="F40" s="110">
        <v>0</v>
      </c>
    </row>
    <row r="41" spans="1:6" ht="12.75">
      <c r="A41" s="108">
        <v>2.15</v>
      </c>
      <c r="B41" s="105" t="s">
        <v>11</v>
      </c>
      <c r="C41" s="105">
        <v>0</v>
      </c>
      <c r="D41" s="126">
        <v>60718</v>
      </c>
      <c r="E41" s="46">
        <f t="shared" si="2"/>
        <v>60718</v>
      </c>
      <c r="F41" s="126">
        <v>0</v>
      </c>
    </row>
    <row r="42" spans="1:6" ht="12.75">
      <c r="A42" s="108">
        <v>2.16</v>
      </c>
      <c r="B42" s="105" t="s">
        <v>145</v>
      </c>
      <c r="C42" s="105">
        <v>18735</v>
      </c>
      <c r="D42" s="43">
        <v>23508</v>
      </c>
      <c r="E42" s="46">
        <f t="shared" si="2"/>
        <v>23508</v>
      </c>
      <c r="F42" s="43">
        <v>0</v>
      </c>
    </row>
    <row r="43" spans="1:6" ht="12.75">
      <c r="A43" s="111">
        <v>2.17</v>
      </c>
      <c r="B43" s="112" t="s">
        <v>224</v>
      </c>
      <c r="C43" s="112">
        <v>0</v>
      </c>
      <c r="D43" s="44">
        <v>0</v>
      </c>
      <c r="E43" s="47">
        <f t="shared" si="2"/>
        <v>480000</v>
      </c>
      <c r="F43" s="44">
        <v>480000</v>
      </c>
    </row>
    <row r="44" spans="1:6" ht="12.75">
      <c r="A44" s="82" t="s">
        <v>146</v>
      </c>
      <c r="B44" s="21" t="s">
        <v>147</v>
      </c>
      <c r="C44" s="17">
        <f>(C12+C13+C20+C25+C26+C27+C28+C29+C32+C34+C37+C38+C39+C40+C41+C42+C43)</f>
        <v>12248097</v>
      </c>
      <c r="D44" s="17">
        <f>(D12+D13+D20+D25+D26+D27+D28+D29+D32+D34+D37+D38+D39+D40+D41+D42+D43)</f>
        <v>12484083</v>
      </c>
      <c r="E44" s="17">
        <f>(E12+E13+E20+E25+E26+E27+E28+E29+E32+E34+E37+E38+E39+E40+E41+E42+E43)</f>
        <v>12975680</v>
      </c>
      <c r="F44" s="17">
        <f>(F12+F13+F20+F25+F26+F27+F28+F29+F32+F34+F37+F38+F39+F40+F41+F42+F43)</f>
        <v>491597</v>
      </c>
    </row>
    <row r="45" spans="1:6" ht="12.75">
      <c r="A45" s="22" t="s">
        <v>148</v>
      </c>
      <c r="B45" s="23" t="s">
        <v>222</v>
      </c>
      <c r="C45" s="18">
        <f>(C7+C44)</f>
        <v>13862293</v>
      </c>
      <c r="D45" s="18">
        <f>(D7+D44)</f>
        <v>14284657</v>
      </c>
      <c r="E45" s="18">
        <f>(E7+E44)</f>
        <v>14860152</v>
      </c>
      <c r="F45" s="18">
        <f>(F7+F44)</f>
        <v>575495</v>
      </c>
    </row>
    <row r="46" spans="1:6" ht="13.5">
      <c r="A46" s="180" t="s">
        <v>149</v>
      </c>
      <c r="B46" s="180"/>
      <c r="C46" s="180"/>
      <c r="D46" s="180"/>
      <c r="E46" s="180"/>
      <c r="F46" s="180"/>
    </row>
    <row r="47" spans="1:6" ht="12.75">
      <c r="A47" s="24" t="s">
        <v>150</v>
      </c>
      <c r="B47" s="17" t="s">
        <v>24</v>
      </c>
      <c r="C47" s="17">
        <f>SUM(C48:C54)</f>
        <v>143417</v>
      </c>
      <c r="D47" s="17">
        <f>SUM(D48:D54)</f>
        <v>173334</v>
      </c>
      <c r="E47" s="17">
        <f>SUM(E48:E54)</f>
        <v>228562</v>
      </c>
      <c r="F47" s="17">
        <f>SUM(F48:F54)</f>
        <v>55228</v>
      </c>
    </row>
    <row r="48" spans="1:6" ht="12.75">
      <c r="A48" s="127">
        <v>1.1</v>
      </c>
      <c r="B48" s="105" t="s">
        <v>57</v>
      </c>
      <c r="C48" s="105">
        <v>0</v>
      </c>
      <c r="D48" s="110">
        <v>15978</v>
      </c>
      <c r="E48" s="45">
        <f aca="true" t="shared" si="3" ref="E48:E54">(D48+F48)</f>
        <v>15978</v>
      </c>
      <c r="F48" s="110">
        <v>0</v>
      </c>
    </row>
    <row r="49" spans="1:6" ht="12.75">
      <c r="A49" s="127">
        <v>1.2</v>
      </c>
      <c r="B49" s="105" t="s">
        <v>58</v>
      </c>
      <c r="C49" s="105">
        <v>500</v>
      </c>
      <c r="D49" s="110">
        <v>367</v>
      </c>
      <c r="E49" s="46">
        <f t="shared" si="3"/>
        <v>367</v>
      </c>
      <c r="F49" s="110">
        <v>0</v>
      </c>
    </row>
    <row r="50" spans="1:6" ht="12.75">
      <c r="A50" s="127">
        <v>1.3</v>
      </c>
      <c r="B50" s="105" t="s">
        <v>59</v>
      </c>
      <c r="C50" s="105">
        <v>2000</v>
      </c>
      <c r="D50" s="110">
        <v>1469</v>
      </c>
      <c r="E50" s="46">
        <f t="shared" si="3"/>
        <v>1789</v>
      </c>
      <c r="F50" s="110">
        <v>320</v>
      </c>
    </row>
    <row r="51" spans="1:6" ht="12.75">
      <c r="A51" s="127">
        <v>1.4</v>
      </c>
      <c r="B51" s="105" t="s">
        <v>210</v>
      </c>
      <c r="C51" s="105">
        <v>0</v>
      </c>
      <c r="D51" s="110">
        <v>1274</v>
      </c>
      <c r="E51" s="46">
        <f t="shared" si="3"/>
        <v>1567</v>
      </c>
      <c r="F51" s="110">
        <v>293</v>
      </c>
    </row>
    <row r="52" spans="1:6" ht="12.75">
      <c r="A52" s="127">
        <v>1.5</v>
      </c>
      <c r="B52" s="105" t="s">
        <v>10</v>
      </c>
      <c r="C52" s="105">
        <v>37551</v>
      </c>
      <c r="D52" s="110">
        <v>56405</v>
      </c>
      <c r="E52" s="46">
        <f t="shared" si="3"/>
        <v>112791</v>
      </c>
      <c r="F52" s="110">
        <v>56386</v>
      </c>
    </row>
    <row r="53" spans="1:6" ht="12.75">
      <c r="A53" s="127">
        <v>1.6</v>
      </c>
      <c r="B53" s="105" t="s">
        <v>209</v>
      </c>
      <c r="C53" s="105">
        <v>6100</v>
      </c>
      <c r="D53" s="110">
        <v>6100</v>
      </c>
      <c r="E53" s="46">
        <f t="shared" si="3"/>
        <v>6100</v>
      </c>
      <c r="F53" s="110">
        <v>0</v>
      </c>
    </row>
    <row r="54" spans="1:6" ht="12.75">
      <c r="A54" s="128">
        <v>1.7</v>
      </c>
      <c r="B54" s="112" t="s">
        <v>60</v>
      </c>
      <c r="C54" s="112">
        <v>97266</v>
      </c>
      <c r="D54" s="113">
        <v>91741</v>
      </c>
      <c r="E54" s="47">
        <f t="shared" si="3"/>
        <v>89970</v>
      </c>
      <c r="F54" s="113">
        <v>-1771</v>
      </c>
    </row>
    <row r="55" spans="1:6" ht="12.75">
      <c r="A55" s="4"/>
      <c r="B55" s="5"/>
      <c r="C55" s="5"/>
      <c r="D55" s="76"/>
      <c r="E55" s="80"/>
      <c r="F55" s="60"/>
    </row>
    <row r="56" spans="1:6" ht="12.75">
      <c r="A56" s="129" t="s">
        <v>146</v>
      </c>
      <c r="B56" s="130" t="s">
        <v>25</v>
      </c>
      <c r="C56" s="130">
        <v>9509</v>
      </c>
      <c r="D56" s="42">
        <v>32316</v>
      </c>
      <c r="E56" s="46">
        <f>(D56+F56)</f>
        <v>32316</v>
      </c>
      <c r="F56" s="42">
        <v>0</v>
      </c>
    </row>
    <row r="57" spans="1:6" ht="12.75">
      <c r="A57" s="127" t="s">
        <v>151</v>
      </c>
      <c r="B57" s="105" t="s">
        <v>152</v>
      </c>
      <c r="C57" s="105">
        <v>118794</v>
      </c>
      <c r="D57" s="117">
        <v>123846</v>
      </c>
      <c r="E57" s="46">
        <f>(D57+F57)</f>
        <v>123846</v>
      </c>
      <c r="F57" s="110">
        <v>0</v>
      </c>
    </row>
    <row r="58" spans="1:6" ht="12.75">
      <c r="A58" s="127" t="s">
        <v>153</v>
      </c>
      <c r="B58" s="105" t="s">
        <v>154</v>
      </c>
      <c r="C58" s="105">
        <v>174560</v>
      </c>
      <c r="D58" s="117">
        <v>218200</v>
      </c>
      <c r="E58" s="46">
        <f aca="true" t="shared" si="4" ref="E58:E68">(D58+F58)</f>
        <v>218200</v>
      </c>
      <c r="F58" s="110">
        <v>0</v>
      </c>
    </row>
    <row r="59" spans="1:6" ht="12.75">
      <c r="A59" s="127" t="s">
        <v>155</v>
      </c>
      <c r="B59" s="105" t="s">
        <v>156</v>
      </c>
      <c r="C59" s="105">
        <v>66000</v>
      </c>
      <c r="D59" s="117">
        <v>66000</v>
      </c>
      <c r="E59" s="46">
        <f t="shared" si="4"/>
        <v>66000</v>
      </c>
      <c r="F59" s="110">
        <v>0</v>
      </c>
    </row>
    <row r="60" spans="1:6" ht="12.75">
      <c r="A60" s="127" t="s">
        <v>157</v>
      </c>
      <c r="B60" s="105" t="s">
        <v>37</v>
      </c>
      <c r="C60" s="105">
        <v>645759</v>
      </c>
      <c r="D60" s="150">
        <v>669628</v>
      </c>
      <c r="E60" s="46">
        <f t="shared" si="4"/>
        <v>669628</v>
      </c>
      <c r="F60" s="150">
        <v>0</v>
      </c>
    </row>
    <row r="61" spans="1:6" ht="12.75">
      <c r="A61" s="127" t="s">
        <v>158</v>
      </c>
      <c r="B61" s="105" t="s">
        <v>211</v>
      </c>
      <c r="C61" s="105">
        <v>0</v>
      </c>
      <c r="D61" s="117">
        <v>128</v>
      </c>
      <c r="E61" s="46">
        <f t="shared" si="4"/>
        <v>128</v>
      </c>
      <c r="F61" s="150">
        <v>0</v>
      </c>
    </row>
    <row r="62" spans="1:6" ht="12.75">
      <c r="A62" s="127" t="s">
        <v>161</v>
      </c>
      <c r="B62" s="105" t="s">
        <v>162</v>
      </c>
      <c r="C62" s="105">
        <v>0</v>
      </c>
      <c r="D62" s="117">
        <v>800</v>
      </c>
      <c r="E62" s="46">
        <f t="shared" si="4"/>
        <v>800</v>
      </c>
      <c r="F62" s="150">
        <v>0</v>
      </c>
    </row>
    <row r="63" spans="1:6" ht="12.75">
      <c r="A63" s="127" t="s">
        <v>163</v>
      </c>
      <c r="B63" s="105" t="s">
        <v>164</v>
      </c>
      <c r="C63" s="105">
        <v>1096578</v>
      </c>
      <c r="D63" s="117">
        <v>1239269</v>
      </c>
      <c r="E63" s="46">
        <f t="shared" si="4"/>
        <v>1239269</v>
      </c>
      <c r="F63" s="110">
        <v>0</v>
      </c>
    </row>
    <row r="64" spans="1:6" ht="12.75">
      <c r="A64" s="127" t="s">
        <v>165</v>
      </c>
      <c r="B64" s="105" t="s">
        <v>26</v>
      </c>
      <c r="C64" s="105">
        <v>603018</v>
      </c>
      <c r="D64" s="150">
        <v>600576</v>
      </c>
      <c r="E64" s="46">
        <f t="shared" si="4"/>
        <v>600576</v>
      </c>
      <c r="F64" s="110">
        <v>0</v>
      </c>
    </row>
    <row r="65" spans="1:6" ht="12.75">
      <c r="A65" s="127" t="s">
        <v>166</v>
      </c>
      <c r="B65" s="105" t="s">
        <v>27</v>
      </c>
      <c r="C65" s="105">
        <v>49156</v>
      </c>
      <c r="D65" s="150">
        <v>127638</v>
      </c>
      <c r="E65" s="46">
        <f t="shared" si="4"/>
        <v>130238</v>
      </c>
      <c r="F65" s="110">
        <v>2600</v>
      </c>
    </row>
    <row r="66" spans="1:6" ht="12.75">
      <c r="A66" s="127" t="s">
        <v>167</v>
      </c>
      <c r="B66" s="105" t="s">
        <v>168</v>
      </c>
      <c r="C66" s="105">
        <v>0</v>
      </c>
      <c r="D66" s="117">
        <v>0</v>
      </c>
      <c r="E66" s="46">
        <f t="shared" si="4"/>
        <v>0</v>
      </c>
      <c r="F66" s="110">
        <v>0</v>
      </c>
    </row>
    <row r="67" spans="1:6" ht="12.75">
      <c r="A67" s="127" t="s">
        <v>169</v>
      </c>
      <c r="B67" s="105" t="s">
        <v>218</v>
      </c>
      <c r="C67" s="105">
        <v>0</v>
      </c>
      <c r="D67" s="117">
        <v>800</v>
      </c>
      <c r="E67" s="46">
        <f t="shared" si="4"/>
        <v>800</v>
      </c>
      <c r="F67" s="110">
        <v>0</v>
      </c>
    </row>
    <row r="68" spans="1:6" ht="12.75">
      <c r="A68" s="127" t="s">
        <v>204</v>
      </c>
      <c r="B68" s="112" t="s">
        <v>170</v>
      </c>
      <c r="C68" s="105">
        <v>0</v>
      </c>
      <c r="D68" s="44">
        <v>0</v>
      </c>
      <c r="E68" s="47">
        <f t="shared" si="4"/>
        <v>0</v>
      </c>
      <c r="F68" s="44">
        <v>0</v>
      </c>
    </row>
    <row r="69" spans="1:6" ht="12.75">
      <c r="A69" s="25" t="s">
        <v>146</v>
      </c>
      <c r="B69" s="17" t="s">
        <v>171</v>
      </c>
      <c r="C69" s="62">
        <f>SUM(C56:C68)</f>
        <v>2763374</v>
      </c>
      <c r="D69" s="62">
        <f>SUM(D56:D68)</f>
        <v>3079201</v>
      </c>
      <c r="E69" s="62">
        <f>SUM(E56:E68)</f>
        <v>3081801</v>
      </c>
      <c r="F69" s="62">
        <f>SUM(F56:F68)</f>
        <v>2600</v>
      </c>
    </row>
    <row r="70" spans="1:6" ht="12.75">
      <c r="A70" s="26" t="s">
        <v>172</v>
      </c>
      <c r="B70" s="18" t="s">
        <v>173</v>
      </c>
      <c r="C70" s="77">
        <f>(C47+C69)</f>
        <v>2906791</v>
      </c>
      <c r="D70" s="77">
        <f>(D47+D69)</f>
        <v>3252535</v>
      </c>
      <c r="E70" s="77">
        <f>(E47+E69)</f>
        <v>3310363</v>
      </c>
      <c r="F70" s="77">
        <f>(F47+F69)</f>
        <v>57828</v>
      </c>
    </row>
    <row r="71" spans="1:6" ht="12.75">
      <c r="A71" s="27"/>
      <c r="B71" s="28" t="s">
        <v>174</v>
      </c>
      <c r="C71" s="64">
        <f>(C45+C70)</f>
        <v>16769084</v>
      </c>
      <c r="D71" s="64">
        <f>(D45+D70)</f>
        <v>17537192</v>
      </c>
      <c r="E71" s="168">
        <f>(E45+E70)</f>
        <v>18170515</v>
      </c>
      <c r="F71" s="64">
        <f>(F45+F70)</f>
        <v>633323</v>
      </c>
    </row>
    <row r="72" spans="1:6" ht="12.75">
      <c r="A72" s="129" t="s">
        <v>175</v>
      </c>
      <c r="B72" s="107" t="s">
        <v>176</v>
      </c>
      <c r="C72" s="45">
        <f>(C139-C71)</f>
        <v>1160141</v>
      </c>
      <c r="D72" s="45">
        <f>(D139-D71)</f>
        <v>1160972</v>
      </c>
      <c r="E72" s="46">
        <f>(D72+F72)</f>
        <v>1160824</v>
      </c>
      <c r="F72" s="45">
        <f>(F139-F71)</f>
        <v>-148</v>
      </c>
    </row>
    <row r="73" spans="1:6" ht="12.75">
      <c r="A73" s="127"/>
      <c r="B73" s="105" t="s">
        <v>177</v>
      </c>
      <c r="C73" s="105">
        <v>750925</v>
      </c>
      <c r="D73" s="117">
        <v>750925</v>
      </c>
      <c r="E73" s="46">
        <f>(D73+F73)</f>
        <v>750925</v>
      </c>
      <c r="F73" s="110">
        <v>0</v>
      </c>
    </row>
    <row r="74" spans="1:6" ht="12.75">
      <c r="A74" s="128"/>
      <c r="B74" s="112" t="s">
        <v>187</v>
      </c>
      <c r="C74" s="47">
        <f>(C72-C73)</f>
        <v>409216</v>
      </c>
      <c r="D74" s="47">
        <f>(D72-D73)</f>
        <v>410047</v>
      </c>
      <c r="E74" s="47">
        <f>(E72-E73)</f>
        <v>409899</v>
      </c>
      <c r="F74" s="47">
        <f>(F72-F73)</f>
        <v>-148</v>
      </c>
    </row>
    <row r="75" spans="1:6" ht="12.75">
      <c r="A75" s="131"/>
      <c r="B75" s="132" t="s">
        <v>178</v>
      </c>
      <c r="C75" s="154">
        <f>(C71+C72)</f>
        <v>17929225</v>
      </c>
      <c r="D75" s="154">
        <f>(D71+D72)</f>
        <v>18698164</v>
      </c>
      <c r="E75" s="154">
        <f>(E71+E72)</f>
        <v>19331339</v>
      </c>
      <c r="F75" s="148">
        <f>(F71+F72)</f>
        <v>633175</v>
      </c>
    </row>
    <row r="76" spans="1:6" ht="12.75">
      <c r="A76" s="3"/>
      <c r="B76" s="3"/>
      <c r="C76" s="3"/>
      <c r="D76" s="8"/>
      <c r="E76" s="3"/>
      <c r="F76" s="3"/>
    </row>
    <row r="77" spans="1:6" ht="12.75">
      <c r="A77" s="3"/>
      <c r="B77" s="3" t="s">
        <v>78</v>
      </c>
      <c r="C77" s="3"/>
      <c r="D77" s="8"/>
      <c r="E77" s="3"/>
      <c r="F77" s="3"/>
    </row>
    <row r="78" spans="1:6" ht="12.75">
      <c r="A78" s="10" t="s">
        <v>116</v>
      </c>
      <c r="B78" s="19" t="s">
        <v>78</v>
      </c>
      <c r="C78" s="10" t="s">
        <v>23</v>
      </c>
      <c r="D78" s="56" t="s">
        <v>73</v>
      </c>
      <c r="E78" s="71" t="s">
        <v>220</v>
      </c>
      <c r="F78" s="71" t="s">
        <v>71</v>
      </c>
    </row>
    <row r="79" spans="1:6" ht="12.75">
      <c r="A79" s="11" t="s">
        <v>117</v>
      </c>
      <c r="B79" s="11" t="s">
        <v>179</v>
      </c>
      <c r="C79" s="11" t="s">
        <v>119</v>
      </c>
      <c r="D79" s="58" t="s">
        <v>119</v>
      </c>
      <c r="E79" s="72" t="s">
        <v>119</v>
      </c>
      <c r="F79" s="72" t="s">
        <v>74</v>
      </c>
    </row>
    <row r="80" spans="1:6" ht="13.5">
      <c r="A80" s="181" t="s">
        <v>180</v>
      </c>
      <c r="B80" s="182"/>
      <c r="C80" s="182"/>
      <c r="D80" s="182"/>
      <c r="E80" s="182"/>
      <c r="F80" s="183"/>
    </row>
    <row r="81" spans="1:6" ht="12.75">
      <c r="A81" s="156" t="s">
        <v>150</v>
      </c>
      <c r="B81" s="146" t="s">
        <v>28</v>
      </c>
      <c r="C81" s="164">
        <f>SUM(C82+C83+C84+C87+C88)</f>
        <v>10058821</v>
      </c>
      <c r="D81" s="164">
        <f>SUM(D82+D83+D84+D87+D88)</f>
        <v>10866604</v>
      </c>
      <c r="E81" s="164">
        <f>SUM(E82+E83+E84+E87+E88)</f>
        <v>10974445</v>
      </c>
      <c r="F81" s="147">
        <f>SUM(F82+F83+F84+F87+F88)</f>
        <v>107841</v>
      </c>
    </row>
    <row r="82" spans="1:6" ht="12.75">
      <c r="A82" s="129">
        <v>1.1</v>
      </c>
      <c r="B82" s="107" t="s">
        <v>1</v>
      </c>
      <c r="C82" s="107">
        <v>5263784</v>
      </c>
      <c r="D82" s="133">
        <v>5779660</v>
      </c>
      <c r="E82" s="45">
        <f aca="true" t="shared" si="5" ref="E82:E101">(D82+F82)</f>
        <v>5812328</v>
      </c>
      <c r="F82" s="124">
        <v>32668</v>
      </c>
    </row>
    <row r="83" spans="1:6" ht="12.75">
      <c r="A83" s="127">
        <v>1.2</v>
      </c>
      <c r="B83" s="105" t="s">
        <v>2</v>
      </c>
      <c r="C83" s="105">
        <v>1760916</v>
      </c>
      <c r="D83" s="134">
        <v>1926194</v>
      </c>
      <c r="E83" s="46">
        <f t="shared" si="5"/>
        <v>1938578</v>
      </c>
      <c r="F83" s="124">
        <v>12384</v>
      </c>
    </row>
    <row r="84" spans="1:6" ht="12.75">
      <c r="A84" s="127">
        <v>1.3</v>
      </c>
      <c r="B84" s="105" t="s">
        <v>3</v>
      </c>
      <c r="C84" s="105">
        <v>3015716</v>
      </c>
      <c r="D84" s="134">
        <v>3105783</v>
      </c>
      <c r="E84" s="46">
        <f t="shared" si="5"/>
        <v>3153162</v>
      </c>
      <c r="F84" s="124">
        <v>47379</v>
      </c>
    </row>
    <row r="85" spans="1:6" ht="12.75">
      <c r="A85" s="127" t="s">
        <v>181</v>
      </c>
      <c r="B85" s="105" t="s">
        <v>182</v>
      </c>
      <c r="C85" s="105">
        <v>253154</v>
      </c>
      <c r="D85" s="134">
        <v>0</v>
      </c>
      <c r="E85" s="46">
        <f t="shared" si="5"/>
        <v>0</v>
      </c>
      <c r="F85" s="124">
        <v>0</v>
      </c>
    </row>
    <row r="86" spans="1:6" ht="12.75">
      <c r="A86" s="127" t="s">
        <v>183</v>
      </c>
      <c r="B86" s="105" t="s">
        <v>184</v>
      </c>
      <c r="C86" s="105">
        <v>2762562</v>
      </c>
      <c r="D86" s="134">
        <v>3105783</v>
      </c>
      <c r="E86" s="46">
        <f t="shared" si="5"/>
        <v>3153162</v>
      </c>
      <c r="F86" s="124">
        <v>47379</v>
      </c>
    </row>
    <row r="87" spans="1:6" ht="12.75">
      <c r="A87" s="127">
        <v>1.4</v>
      </c>
      <c r="B87" s="105" t="s">
        <v>4</v>
      </c>
      <c r="C87" s="105">
        <v>6243</v>
      </c>
      <c r="D87" s="134">
        <v>15071</v>
      </c>
      <c r="E87" s="46">
        <f t="shared" si="5"/>
        <v>15787</v>
      </c>
      <c r="F87" s="124">
        <v>716</v>
      </c>
    </row>
    <row r="88" spans="1:6" ht="12.75">
      <c r="A88" s="128">
        <v>1.5</v>
      </c>
      <c r="B88" s="112" t="s">
        <v>5</v>
      </c>
      <c r="C88" s="112">
        <v>12162</v>
      </c>
      <c r="D88" s="135">
        <v>39896</v>
      </c>
      <c r="E88" s="47">
        <f t="shared" si="5"/>
        <v>54590</v>
      </c>
      <c r="F88" s="124">
        <v>14694</v>
      </c>
    </row>
    <row r="89" spans="1:6" ht="12.75">
      <c r="A89" s="156">
        <v>2.1</v>
      </c>
      <c r="B89" s="14" t="s">
        <v>29</v>
      </c>
      <c r="C89" s="62">
        <f>(C90+C91+C92+C95)</f>
        <v>2859146</v>
      </c>
      <c r="D89" s="62">
        <f>(D90+D91+D92+D95)</f>
        <v>3239422</v>
      </c>
      <c r="E89" s="62">
        <f>(E90+E91+E92+E95)</f>
        <v>3268597</v>
      </c>
      <c r="F89" s="155">
        <f>(F90+F91+F92+F95)</f>
        <v>29175</v>
      </c>
    </row>
    <row r="90" spans="1:6" ht="12.75">
      <c r="A90" s="129" t="s">
        <v>121</v>
      </c>
      <c r="B90" s="107" t="s">
        <v>61</v>
      </c>
      <c r="C90" s="107">
        <v>799908</v>
      </c>
      <c r="D90" s="42">
        <v>944719</v>
      </c>
      <c r="E90" s="46">
        <f t="shared" si="5"/>
        <v>952642</v>
      </c>
      <c r="F90" s="42">
        <v>7923</v>
      </c>
    </row>
    <row r="91" spans="1:6" ht="12.75">
      <c r="A91" s="127" t="s">
        <v>122</v>
      </c>
      <c r="B91" s="105" t="s">
        <v>2</v>
      </c>
      <c r="C91" s="105">
        <v>252112</v>
      </c>
      <c r="D91" s="43">
        <v>298806</v>
      </c>
      <c r="E91" s="46">
        <f t="shared" si="5"/>
        <v>301098</v>
      </c>
      <c r="F91" s="43">
        <v>2292</v>
      </c>
    </row>
    <row r="92" spans="1:6" ht="12.75">
      <c r="A92" s="127" t="s">
        <v>185</v>
      </c>
      <c r="B92" s="105" t="s">
        <v>62</v>
      </c>
      <c r="C92" s="105">
        <v>709691</v>
      </c>
      <c r="D92" s="43">
        <v>783543</v>
      </c>
      <c r="E92" s="46">
        <f t="shared" si="5"/>
        <v>797097</v>
      </c>
      <c r="F92" s="43">
        <v>13554</v>
      </c>
    </row>
    <row r="93" spans="1:6" ht="12.75">
      <c r="A93" s="127" t="s">
        <v>186</v>
      </c>
      <c r="B93" s="105" t="s">
        <v>188</v>
      </c>
      <c r="C93" s="105">
        <v>0</v>
      </c>
      <c r="D93" s="43">
        <v>0</v>
      </c>
      <c r="E93" s="46">
        <f t="shared" si="5"/>
        <v>0</v>
      </c>
      <c r="F93" s="43">
        <v>0</v>
      </c>
    </row>
    <row r="94" spans="1:6" ht="12.75">
      <c r="A94" s="127" t="s">
        <v>189</v>
      </c>
      <c r="B94" s="105" t="s">
        <v>190</v>
      </c>
      <c r="C94" s="105">
        <v>709691</v>
      </c>
      <c r="D94" s="43">
        <v>783543</v>
      </c>
      <c r="E94" s="46">
        <f t="shared" si="5"/>
        <v>797097</v>
      </c>
      <c r="F94" s="43">
        <v>13554</v>
      </c>
    </row>
    <row r="95" spans="1:6" ht="12.75">
      <c r="A95" s="127" t="s">
        <v>191</v>
      </c>
      <c r="B95" s="105" t="s">
        <v>63</v>
      </c>
      <c r="C95" s="105">
        <v>1097435</v>
      </c>
      <c r="D95" s="43">
        <v>1212354</v>
      </c>
      <c r="E95" s="46">
        <f t="shared" si="5"/>
        <v>1217760</v>
      </c>
      <c r="F95" s="43">
        <v>5406</v>
      </c>
    </row>
    <row r="96" spans="1:6" ht="12.75">
      <c r="A96" s="127" t="s">
        <v>192</v>
      </c>
      <c r="B96" s="105" t="s">
        <v>30</v>
      </c>
      <c r="C96" s="105">
        <v>817173</v>
      </c>
      <c r="D96" s="43">
        <v>766129</v>
      </c>
      <c r="E96" s="46">
        <f t="shared" si="5"/>
        <v>763624</v>
      </c>
      <c r="F96" s="43">
        <v>-2505</v>
      </c>
    </row>
    <row r="97" spans="1:6" ht="12.75">
      <c r="A97" s="127"/>
      <c r="B97" s="105"/>
      <c r="C97" s="105"/>
      <c r="D97" s="43"/>
      <c r="E97" s="46"/>
      <c r="F97" s="43"/>
    </row>
    <row r="98" spans="1:6" ht="12.75">
      <c r="A98" s="127"/>
      <c r="B98" s="136" t="s">
        <v>31</v>
      </c>
      <c r="C98" s="136">
        <v>3595</v>
      </c>
      <c r="D98" s="43">
        <v>3755</v>
      </c>
      <c r="E98" s="46">
        <f t="shared" si="5"/>
        <v>3874</v>
      </c>
      <c r="F98" s="43">
        <v>119</v>
      </c>
    </row>
    <row r="99" spans="1:6" ht="12.75">
      <c r="A99" s="127"/>
      <c r="B99" s="136" t="s">
        <v>32</v>
      </c>
      <c r="C99" s="136">
        <v>2568</v>
      </c>
      <c r="D99" s="43">
        <v>6399</v>
      </c>
      <c r="E99" s="46">
        <f t="shared" si="5"/>
        <v>4869</v>
      </c>
      <c r="F99" s="43">
        <v>-1530</v>
      </c>
    </row>
    <row r="100" spans="1:6" ht="12.75">
      <c r="A100" s="127"/>
      <c r="B100" s="136" t="s">
        <v>159</v>
      </c>
      <c r="C100" s="136">
        <v>1767</v>
      </c>
      <c r="D100" s="43">
        <v>2925</v>
      </c>
      <c r="E100" s="46">
        <f t="shared" si="5"/>
        <v>2925</v>
      </c>
      <c r="F100" s="43">
        <v>0</v>
      </c>
    </row>
    <row r="101" spans="1:6" ht="12.75">
      <c r="A101" s="127"/>
      <c r="B101" s="136" t="s">
        <v>160</v>
      </c>
      <c r="C101" s="136">
        <v>1542</v>
      </c>
      <c r="D101" s="43">
        <v>2064</v>
      </c>
      <c r="E101" s="46">
        <f t="shared" si="5"/>
        <v>2064</v>
      </c>
      <c r="F101" s="43">
        <v>0</v>
      </c>
    </row>
    <row r="102" spans="1:6" ht="12.75">
      <c r="A102" s="127"/>
      <c r="B102" s="136"/>
      <c r="C102" s="136"/>
      <c r="D102" s="46"/>
      <c r="E102" s="46"/>
      <c r="F102" s="46"/>
    </row>
    <row r="103" spans="1:6" ht="12.75">
      <c r="A103" s="137">
        <v>2.2</v>
      </c>
      <c r="B103" s="105" t="s">
        <v>193</v>
      </c>
      <c r="C103" s="105">
        <v>30000</v>
      </c>
      <c r="D103" s="117">
        <v>30000</v>
      </c>
      <c r="E103" s="46">
        <f>(D103+F103)</f>
        <v>30000</v>
      </c>
      <c r="F103" s="110">
        <v>0</v>
      </c>
    </row>
    <row r="104" spans="1:6" ht="12.75">
      <c r="A104" s="137">
        <v>2.3</v>
      </c>
      <c r="B104" s="105" t="s">
        <v>194</v>
      </c>
      <c r="C104" s="105">
        <v>0</v>
      </c>
      <c r="D104" s="117">
        <v>0</v>
      </c>
      <c r="E104" s="46">
        <f>(D104+F104)</f>
        <v>0</v>
      </c>
      <c r="F104" s="110">
        <v>0</v>
      </c>
    </row>
    <row r="105" spans="1:6" ht="12.75">
      <c r="A105" s="137">
        <v>2.4</v>
      </c>
      <c r="B105" s="105" t="s">
        <v>226</v>
      </c>
      <c r="C105" s="105">
        <v>0</v>
      </c>
      <c r="D105" s="117">
        <v>0</v>
      </c>
      <c r="E105" s="46">
        <f>(D105+F105)</f>
        <v>480000</v>
      </c>
      <c r="F105" s="110">
        <v>480000</v>
      </c>
    </row>
    <row r="106" spans="1:6" ht="12.75">
      <c r="A106" s="137">
        <v>2.5</v>
      </c>
      <c r="B106" s="105" t="s">
        <v>33</v>
      </c>
      <c r="C106" s="105">
        <v>1009664</v>
      </c>
      <c r="D106" s="43">
        <v>131242</v>
      </c>
      <c r="E106" s="46">
        <f>(D106+F106)</f>
        <v>90907</v>
      </c>
      <c r="F106" s="43">
        <v>-40335</v>
      </c>
    </row>
    <row r="107" spans="1:6" ht="12.75">
      <c r="A107" s="138">
        <v>2.6</v>
      </c>
      <c r="B107" s="112" t="s">
        <v>195</v>
      </c>
      <c r="C107" s="112">
        <v>50000</v>
      </c>
      <c r="D107" s="118">
        <v>58251</v>
      </c>
      <c r="E107" s="47">
        <f>(D107+F107)</f>
        <v>58251</v>
      </c>
      <c r="F107" s="113">
        <v>0</v>
      </c>
    </row>
    <row r="108" spans="1:6" ht="12.75">
      <c r="A108" s="4"/>
      <c r="B108" s="5"/>
      <c r="C108" s="5"/>
      <c r="D108" s="166"/>
      <c r="E108" s="167"/>
      <c r="F108" s="6"/>
    </row>
    <row r="109" spans="1:6" ht="12.75">
      <c r="A109" s="12">
        <v>2</v>
      </c>
      <c r="B109" s="21" t="s">
        <v>225</v>
      </c>
      <c r="C109" s="17">
        <f>(C89+C103+C104+C105+C106+C107)</f>
        <v>3948810</v>
      </c>
      <c r="D109" s="17">
        <f>(D89+D103+D104+D105+D106+D107)</f>
        <v>3458915</v>
      </c>
      <c r="E109" s="17">
        <f>(E89+E103+E104+E105+E106+E107)</f>
        <v>3927755</v>
      </c>
      <c r="F109" s="17">
        <f>(F89+F103+F104+F105+F106+F107)</f>
        <v>468840</v>
      </c>
    </row>
    <row r="110" spans="1:6" ht="12.75">
      <c r="A110" s="29" t="s">
        <v>196</v>
      </c>
      <c r="B110" s="15" t="s">
        <v>227</v>
      </c>
      <c r="C110" s="18">
        <f>(C81+C109)</f>
        <v>14007631</v>
      </c>
      <c r="D110" s="18">
        <f>(D81+D109)</f>
        <v>14325519</v>
      </c>
      <c r="E110" s="18">
        <f>(E81+E109)</f>
        <v>14902200</v>
      </c>
      <c r="F110" s="18">
        <f>(F81+F109)</f>
        <v>576681</v>
      </c>
    </row>
    <row r="111" spans="1:6" ht="12.75">
      <c r="A111" s="30"/>
      <c r="B111" s="31"/>
      <c r="C111" s="31"/>
      <c r="D111" s="7"/>
      <c r="E111" s="16"/>
      <c r="F111" s="16"/>
    </row>
    <row r="112" spans="1:6" ht="13.5">
      <c r="A112" s="181" t="s">
        <v>197</v>
      </c>
      <c r="B112" s="182"/>
      <c r="C112" s="182"/>
      <c r="D112" s="182"/>
      <c r="E112" s="182"/>
      <c r="F112" s="183"/>
    </row>
    <row r="113" spans="1:6" ht="12.75">
      <c r="A113" s="24">
        <v>1</v>
      </c>
      <c r="B113" s="32" t="s">
        <v>34</v>
      </c>
      <c r="C113" s="62">
        <f>SUM(C114:C116)</f>
        <v>269797</v>
      </c>
      <c r="D113" s="62">
        <f>SUM(D114:D116)</f>
        <v>426009</v>
      </c>
      <c r="E113" s="62">
        <f>SUM(E114:E116)</f>
        <v>487171</v>
      </c>
      <c r="F113" s="62">
        <f>SUM(F114:F116)</f>
        <v>61162</v>
      </c>
    </row>
    <row r="114" spans="1:6" ht="12.75">
      <c r="A114" s="127">
        <v>1.1</v>
      </c>
      <c r="B114" s="105" t="s">
        <v>64</v>
      </c>
      <c r="C114" s="105">
        <v>30092</v>
      </c>
      <c r="D114" s="110">
        <v>29331</v>
      </c>
      <c r="E114" s="45">
        <f>(D114+F114)</f>
        <v>29331</v>
      </c>
      <c r="F114" s="110">
        <v>0</v>
      </c>
    </row>
    <row r="115" spans="1:6" ht="12.75">
      <c r="A115" s="127">
        <v>1.2</v>
      </c>
      <c r="B115" s="105" t="s">
        <v>65</v>
      </c>
      <c r="C115" s="105">
        <v>26370</v>
      </c>
      <c r="D115" s="110">
        <v>31704</v>
      </c>
      <c r="E115" s="46">
        <f>(D115+F115)</f>
        <v>36931</v>
      </c>
      <c r="F115" s="110">
        <v>5227</v>
      </c>
    </row>
    <row r="116" spans="1:6" ht="12.75">
      <c r="A116" s="128">
        <v>1.3</v>
      </c>
      <c r="B116" s="112" t="s">
        <v>66</v>
      </c>
      <c r="C116" s="112">
        <v>213335</v>
      </c>
      <c r="D116" s="113">
        <v>364974</v>
      </c>
      <c r="E116" s="47">
        <f>(D116+F116)</f>
        <v>420909</v>
      </c>
      <c r="F116" s="113">
        <v>55935</v>
      </c>
    </row>
    <row r="117" spans="1:6" ht="12.75">
      <c r="A117" s="4"/>
      <c r="B117" s="5"/>
      <c r="C117" s="5"/>
      <c r="D117" s="76"/>
      <c r="E117" s="55"/>
      <c r="F117" s="60"/>
    </row>
    <row r="118" spans="1:6" ht="12.75">
      <c r="A118" s="129">
        <v>2.1</v>
      </c>
      <c r="B118" s="107" t="s">
        <v>35</v>
      </c>
      <c r="C118" s="107">
        <v>93686</v>
      </c>
      <c r="D118" s="109">
        <v>121258</v>
      </c>
      <c r="E118" s="45">
        <f aca="true" t="shared" si="6" ref="E118:E132">(D118+F118)</f>
        <v>122884</v>
      </c>
      <c r="F118" s="144">
        <v>1626</v>
      </c>
    </row>
    <row r="119" spans="1:6" ht="12.75">
      <c r="A119" s="127">
        <v>2.2</v>
      </c>
      <c r="B119" s="105" t="s">
        <v>38</v>
      </c>
      <c r="C119" s="105">
        <v>286347</v>
      </c>
      <c r="D119" s="117">
        <v>283386</v>
      </c>
      <c r="E119" s="46">
        <f t="shared" si="6"/>
        <v>283365</v>
      </c>
      <c r="F119" s="110">
        <v>-21</v>
      </c>
    </row>
    <row r="120" spans="1:6" ht="12.75">
      <c r="A120" s="127">
        <v>2.3</v>
      </c>
      <c r="B120" s="105" t="s">
        <v>198</v>
      </c>
      <c r="C120" s="105">
        <v>89067</v>
      </c>
      <c r="D120" s="117">
        <v>106389</v>
      </c>
      <c r="E120" s="46">
        <f t="shared" si="6"/>
        <v>106639</v>
      </c>
      <c r="F120" s="145">
        <v>250</v>
      </c>
    </row>
    <row r="121" spans="1:6" ht="12.75">
      <c r="A121" s="127">
        <v>2.4</v>
      </c>
      <c r="B121" s="105" t="s">
        <v>39</v>
      </c>
      <c r="C121" s="105">
        <v>107234</v>
      </c>
      <c r="D121" s="117">
        <v>104896</v>
      </c>
      <c r="E121" s="46">
        <f t="shared" si="6"/>
        <v>104896</v>
      </c>
      <c r="F121" s="110">
        <v>0</v>
      </c>
    </row>
    <row r="122" spans="1:6" ht="12.75">
      <c r="A122" s="127">
        <v>2.5</v>
      </c>
      <c r="B122" s="105" t="s">
        <v>199</v>
      </c>
      <c r="C122" s="105">
        <v>511670</v>
      </c>
      <c r="D122" s="117">
        <v>537500</v>
      </c>
      <c r="E122" s="46">
        <f t="shared" si="6"/>
        <v>537500</v>
      </c>
      <c r="F122" s="110">
        <v>0</v>
      </c>
    </row>
    <row r="123" spans="1:6" ht="12.75">
      <c r="A123" s="127">
        <v>2.6</v>
      </c>
      <c r="B123" s="105" t="s">
        <v>40</v>
      </c>
      <c r="C123" s="105">
        <v>2290914</v>
      </c>
      <c r="D123" s="117">
        <v>2449867</v>
      </c>
      <c r="E123" s="46">
        <f t="shared" si="6"/>
        <v>2446828</v>
      </c>
      <c r="F123" s="110">
        <v>-3039</v>
      </c>
    </row>
    <row r="124" spans="1:6" ht="12.75">
      <c r="A124" s="127">
        <v>2.7</v>
      </c>
      <c r="B124" s="105" t="s">
        <v>41</v>
      </c>
      <c r="C124" s="149">
        <f>C125+C126+C127</f>
        <v>147372</v>
      </c>
      <c r="D124" s="149">
        <f>D125+D126+D127</f>
        <v>239347</v>
      </c>
      <c r="E124" s="46">
        <f t="shared" si="6"/>
        <v>240083</v>
      </c>
      <c r="F124" s="43">
        <v>736</v>
      </c>
    </row>
    <row r="125" spans="1:6" ht="12.75">
      <c r="A125" s="127" t="s">
        <v>137</v>
      </c>
      <c r="B125" s="105" t="s">
        <v>67</v>
      </c>
      <c r="C125" s="105">
        <v>111414</v>
      </c>
      <c r="D125" s="43">
        <v>163639</v>
      </c>
      <c r="E125" s="46">
        <f t="shared" si="6"/>
        <v>163639</v>
      </c>
      <c r="F125" s="43">
        <v>0</v>
      </c>
    </row>
    <row r="126" spans="1:6" ht="12.75">
      <c r="A126" s="127" t="s">
        <v>138</v>
      </c>
      <c r="B126" s="105" t="s">
        <v>68</v>
      </c>
      <c r="C126" s="105">
        <v>34270</v>
      </c>
      <c r="D126" s="43">
        <v>72211</v>
      </c>
      <c r="E126" s="46">
        <f t="shared" si="6"/>
        <v>72947</v>
      </c>
      <c r="F126" s="43">
        <v>736</v>
      </c>
    </row>
    <row r="127" spans="1:6" ht="12.75">
      <c r="A127" s="127" t="s">
        <v>200</v>
      </c>
      <c r="B127" s="105" t="s">
        <v>69</v>
      </c>
      <c r="C127" s="43">
        <v>1688</v>
      </c>
      <c r="D127" s="43">
        <v>3497</v>
      </c>
      <c r="E127" s="46">
        <f t="shared" si="6"/>
        <v>3497</v>
      </c>
      <c r="F127" s="43">
        <v>0</v>
      </c>
    </row>
    <row r="128" spans="1:6" ht="12.75">
      <c r="A128" s="127">
        <v>2.8</v>
      </c>
      <c r="B128" s="105" t="s">
        <v>42</v>
      </c>
      <c r="C128" s="105">
        <v>3735</v>
      </c>
      <c r="D128" s="43">
        <v>5925</v>
      </c>
      <c r="E128" s="46">
        <f t="shared" si="6"/>
        <v>5576</v>
      </c>
      <c r="F128" s="43">
        <v>-349</v>
      </c>
    </row>
    <row r="129" spans="1:6" ht="12.75">
      <c r="A129" s="127" t="s">
        <v>140</v>
      </c>
      <c r="B129" s="139" t="s">
        <v>43</v>
      </c>
      <c r="C129" s="140">
        <v>0</v>
      </c>
      <c r="D129" s="43">
        <v>0</v>
      </c>
      <c r="E129" s="46">
        <f t="shared" si="6"/>
        <v>0</v>
      </c>
      <c r="F129" s="43">
        <v>0</v>
      </c>
    </row>
    <row r="130" spans="1:6" ht="12.75">
      <c r="A130" s="127" t="s">
        <v>201</v>
      </c>
      <c r="B130" s="139" t="s">
        <v>44</v>
      </c>
      <c r="C130" s="140">
        <v>0</v>
      </c>
      <c r="D130" s="43">
        <v>0</v>
      </c>
      <c r="E130" s="46">
        <f t="shared" si="6"/>
        <v>1530</v>
      </c>
      <c r="F130" s="43">
        <v>1530</v>
      </c>
    </row>
    <row r="131" spans="1:6" ht="12.75">
      <c r="A131" s="127" t="s">
        <v>214</v>
      </c>
      <c r="B131" s="139" t="s">
        <v>216</v>
      </c>
      <c r="C131" s="140">
        <v>0</v>
      </c>
      <c r="D131" s="43">
        <v>0</v>
      </c>
      <c r="E131" s="46">
        <f t="shared" si="6"/>
        <v>0</v>
      </c>
      <c r="F131" s="43">
        <v>0</v>
      </c>
    </row>
    <row r="132" spans="1:6" ht="12.75">
      <c r="A132" s="127" t="s">
        <v>215</v>
      </c>
      <c r="B132" s="139" t="s">
        <v>217</v>
      </c>
      <c r="C132" s="140">
        <v>0</v>
      </c>
      <c r="D132" s="43">
        <v>0</v>
      </c>
      <c r="E132" s="46">
        <f t="shared" si="6"/>
        <v>0</v>
      </c>
      <c r="F132" s="43">
        <v>0</v>
      </c>
    </row>
    <row r="133" spans="1:6" ht="12.75">
      <c r="A133" s="127">
        <v>2.9</v>
      </c>
      <c r="B133" s="105" t="s">
        <v>202</v>
      </c>
      <c r="C133" s="105">
        <v>20500</v>
      </c>
      <c r="D133" s="117">
        <v>20630</v>
      </c>
      <c r="E133" s="46">
        <f>(D133+F133)</f>
        <v>20630</v>
      </c>
      <c r="F133" s="110">
        <v>0</v>
      </c>
    </row>
    <row r="134" spans="1:6" ht="12.75">
      <c r="A134" s="127" t="s">
        <v>213</v>
      </c>
      <c r="B134" s="105" t="s">
        <v>45</v>
      </c>
      <c r="C134" s="105">
        <v>101272</v>
      </c>
      <c r="D134" s="44">
        <v>77438</v>
      </c>
      <c r="E134" s="46">
        <f>(D134+F134)</f>
        <v>73567</v>
      </c>
      <c r="F134" s="44">
        <v>-3871</v>
      </c>
    </row>
    <row r="135" spans="1:6" ht="12.75">
      <c r="A135" s="33" t="s">
        <v>146</v>
      </c>
      <c r="B135" s="17" t="s">
        <v>203</v>
      </c>
      <c r="C135" s="62">
        <f>(C118+C119+C120+C121+C122+C123+C124+C128+C133+C134)</f>
        <v>3651797</v>
      </c>
      <c r="D135" s="62">
        <f>(D118+D119+D120+D121+D122+D123+D124+D128+D133+D134)</f>
        <v>3946636</v>
      </c>
      <c r="E135" s="62">
        <f>(E118+E119+E120+E121+E122+E123+E124+E128+E133+E134)</f>
        <v>3941968</v>
      </c>
      <c r="F135" s="62">
        <f>(F118+F119+F120+F121+F122+F123+F124+F128+F133+F134)</f>
        <v>-4668</v>
      </c>
    </row>
    <row r="136" spans="1:6" ht="12.75">
      <c r="A136" s="26" t="s">
        <v>172</v>
      </c>
      <c r="B136" s="95" t="s">
        <v>223</v>
      </c>
      <c r="C136" s="81">
        <f>(C113+C135)</f>
        <v>3921594</v>
      </c>
      <c r="D136" s="81">
        <f>(D113+D135)</f>
        <v>4372645</v>
      </c>
      <c r="E136" s="81">
        <f>(E113+E135)</f>
        <v>4429139</v>
      </c>
      <c r="F136" s="81">
        <f>(F113+F135)</f>
        <v>56494</v>
      </c>
    </row>
    <row r="137" spans="1:6" ht="12.75">
      <c r="A137" s="37"/>
      <c r="B137" s="37"/>
      <c r="C137" s="37"/>
      <c r="D137" s="37"/>
      <c r="E137" s="37"/>
      <c r="F137" s="37"/>
    </row>
    <row r="138" spans="1:6" ht="12.75">
      <c r="A138" s="37"/>
      <c r="B138" s="37"/>
      <c r="C138" s="37"/>
      <c r="D138" s="37"/>
      <c r="E138" s="37"/>
      <c r="F138" s="37"/>
    </row>
    <row r="139" spans="1:6" ht="12.75">
      <c r="A139" s="22" t="s">
        <v>78</v>
      </c>
      <c r="B139" s="15" t="s">
        <v>221</v>
      </c>
      <c r="C139" s="81">
        <f>(C110+C136+C137+C138)</f>
        <v>17929225</v>
      </c>
      <c r="D139" s="81">
        <f>(D110+D136+D137+D138)</f>
        <v>18698164</v>
      </c>
      <c r="E139" s="81">
        <f>(E110+E136+E137+E138)</f>
        <v>19331339</v>
      </c>
      <c r="F139" s="81">
        <f>(F110+F136+F137+F138)</f>
        <v>633175</v>
      </c>
    </row>
    <row r="140" spans="1:6" ht="12.75">
      <c r="A140" s="3"/>
      <c r="B140" s="3"/>
      <c r="C140" s="3"/>
      <c r="D140" s="78"/>
      <c r="E140" s="53"/>
      <c r="F140" s="53"/>
    </row>
    <row r="141" spans="1:6" ht="12.75">
      <c r="A141" s="3"/>
      <c r="B141" s="3"/>
      <c r="C141" s="3"/>
      <c r="D141" s="78"/>
      <c r="E141" s="53"/>
      <c r="F141" s="53"/>
    </row>
    <row r="142" spans="1:6" ht="12.75">
      <c r="A142" s="3"/>
      <c r="B142" s="3"/>
      <c r="C142" s="3"/>
      <c r="D142" s="78"/>
      <c r="E142" s="53"/>
      <c r="F142" s="53"/>
    </row>
    <row r="143" spans="1:6" ht="12.75">
      <c r="A143" s="3"/>
      <c r="B143" s="3"/>
      <c r="C143" s="3"/>
      <c r="D143" s="78"/>
      <c r="E143" s="37"/>
      <c r="F143" s="37"/>
    </row>
    <row r="144" spans="1:6" ht="12.75">
      <c r="A144" s="141"/>
      <c r="B144" s="141" t="s">
        <v>36</v>
      </c>
      <c r="C144" s="141">
        <v>3484</v>
      </c>
      <c r="D144" s="63">
        <v>3270</v>
      </c>
      <c r="E144" s="79">
        <f>(D144+F144)</f>
        <v>3259</v>
      </c>
      <c r="F144" s="63">
        <v>-11</v>
      </c>
    </row>
    <row r="145" spans="1:6" ht="12.75">
      <c r="A145" s="3"/>
      <c r="B145" s="3"/>
      <c r="C145" s="3"/>
      <c r="D145" s="78"/>
      <c r="E145" s="37"/>
      <c r="F145" s="37"/>
    </row>
    <row r="146" spans="1:6" ht="12.75">
      <c r="A146" s="179">
        <v>38385</v>
      </c>
      <c r="B146" s="179"/>
      <c r="C146" s="3"/>
      <c r="D146" s="78"/>
      <c r="E146" s="37"/>
      <c r="F146" s="37"/>
    </row>
    <row r="147" spans="1:6" ht="12.75">
      <c r="A147" s="3" t="s">
        <v>231</v>
      </c>
      <c r="B147" s="3"/>
      <c r="C147" s="3"/>
      <c r="D147" s="78"/>
      <c r="E147" s="37"/>
      <c r="F147" s="37"/>
    </row>
    <row r="148" spans="1:6" ht="12.75">
      <c r="A148" s="3" t="s">
        <v>232</v>
      </c>
      <c r="B148" s="3"/>
      <c r="C148" s="3"/>
      <c r="D148" s="8"/>
      <c r="E148" s="3"/>
      <c r="F148" s="3"/>
    </row>
    <row r="149" spans="1:6" ht="12.75">
      <c r="A149" s="3"/>
      <c r="B149" s="3"/>
      <c r="C149" s="3"/>
      <c r="D149" s="8"/>
      <c r="E149" s="3"/>
      <c r="F149" s="3"/>
    </row>
    <row r="150" spans="1:6" ht="12.75">
      <c r="A150" s="3"/>
      <c r="B150" s="3"/>
      <c r="C150" s="3"/>
      <c r="D150" s="8"/>
      <c r="E150" s="3"/>
      <c r="F150" s="3"/>
    </row>
    <row r="151" spans="1:6" ht="12.75">
      <c r="A151" s="13"/>
      <c r="B151" s="13"/>
      <c r="C151" s="13"/>
      <c r="D151" s="8"/>
      <c r="E151" s="13"/>
      <c r="F151" s="13"/>
    </row>
    <row r="152" spans="1:6" ht="12.75">
      <c r="A152" s="13"/>
      <c r="B152" s="13"/>
      <c r="C152" s="13"/>
      <c r="D152" s="8"/>
      <c r="E152" s="13"/>
      <c r="F152" s="13"/>
    </row>
    <row r="153" spans="1:6" ht="12.75">
      <c r="A153" s="13"/>
      <c r="B153" s="13"/>
      <c r="C153" s="13"/>
      <c r="D153" s="8"/>
      <c r="E153" s="13"/>
      <c r="F153" s="13"/>
    </row>
    <row r="154" spans="1:6" ht="12.75">
      <c r="A154" s="13"/>
      <c r="B154" s="13"/>
      <c r="C154" s="13"/>
      <c r="D154" s="34"/>
      <c r="E154" s="13"/>
      <c r="F154" s="13"/>
    </row>
    <row r="155" spans="1:4" ht="12.75">
      <c r="A155" s="1"/>
      <c r="D155" s="9"/>
    </row>
    <row r="156" spans="1:4" ht="12.75">
      <c r="A156" s="1"/>
      <c r="D156" s="9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</sheetData>
  <mergeCells count="8">
    <mergeCell ref="A1:F1"/>
    <mergeCell ref="E2:F2"/>
    <mergeCell ref="E3:F3"/>
    <mergeCell ref="A146:B146"/>
    <mergeCell ref="A46:F46"/>
    <mergeCell ref="A80:F80"/>
    <mergeCell ref="A6:F6"/>
    <mergeCell ref="A112:F112"/>
  </mergeCells>
  <printOptions horizontalCentered="1" verticalCentered="1"/>
  <pageMargins left="0.62" right="0.52" top="0.59" bottom="0.68" header="0.36" footer="0.59"/>
  <pageSetup blackAndWhite="1" horizontalDpi="300" verticalDpi="300" orientation="portrait" paperSize="9" scale="75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2005-02-02T13:07:32Z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