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71" windowWidth="11970" windowHeight="6600" tabRatio="601" activeTab="0"/>
  </bookViews>
  <sheets>
    <sheet name="mérleg" sheetId="1" r:id="rId1"/>
    <sheet name="egyensúly" sheetId="2" r:id="rId2"/>
  </sheets>
  <definedNames>
    <definedName name="_xlnm.Print_Area" localSheetId="0">'mérleg'!$A$1:$F$146</definedName>
  </definedNames>
  <calcPr fullCalcOnLoad="1"/>
</workbook>
</file>

<file path=xl/sharedStrings.xml><?xml version="1.0" encoding="utf-8"?>
<sst xmlns="http://schemas.openxmlformats.org/spreadsheetml/2006/main" count="321" uniqueCount="231">
  <si>
    <t>Lakásforgalmazás</t>
  </si>
  <si>
    <t>terv</t>
  </si>
  <si>
    <t>2002.évi</t>
  </si>
  <si>
    <t>1.</t>
  </si>
  <si>
    <t>2.</t>
  </si>
  <si>
    <t>3.</t>
  </si>
  <si>
    <t>5.</t>
  </si>
  <si>
    <t>6.</t>
  </si>
  <si>
    <t>7.</t>
  </si>
  <si>
    <t xml:space="preserve"> </t>
  </si>
  <si>
    <t>Intézményi működési célú bevételek</t>
  </si>
  <si>
    <t>Illetékek</t>
  </si>
  <si>
    <t>Átengedett központi adók</t>
  </si>
  <si>
    <t>Kamatbevételek</t>
  </si>
  <si>
    <t>Normatív állami hozzájárulás</t>
  </si>
  <si>
    <t>Normatív felh.kötöttséggel bizt.támogatás</t>
  </si>
  <si>
    <t>I</t>
  </si>
  <si>
    <t>Intézményi felhalmozási célú bevételek</t>
  </si>
  <si>
    <t>Önkormányzat felhalmozási célú egyéb bevételek</t>
  </si>
  <si>
    <t>Áfa megtérülés</t>
  </si>
  <si>
    <t>Privatizációs bevételek</t>
  </si>
  <si>
    <t>Céltámogatás, címzett támogatás</t>
  </si>
  <si>
    <t>Önkormányzat felhalmozási célú pénzmaradványa</t>
  </si>
  <si>
    <t>Út-járda-híd felújítás</t>
  </si>
  <si>
    <t>Vizi közművek koncessziós értéknövelő felújítása</t>
  </si>
  <si>
    <t>Polgármesteri Hivatal Gondnokság felhalm.c.kiadásai</t>
  </si>
  <si>
    <t>Felhalmozási célú céltartalékok</t>
  </si>
  <si>
    <t>Sor-</t>
  </si>
  <si>
    <t>2004.évi</t>
  </si>
  <si>
    <t>szám</t>
  </si>
  <si>
    <t>Bevételek</t>
  </si>
  <si>
    <t>eredeti ei.</t>
  </si>
  <si>
    <t>mód.ei.</t>
  </si>
  <si>
    <t>koncepció</t>
  </si>
  <si>
    <t>I.Működési célu bevételek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</si>
  <si>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</si>
  <si>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</si>
  <si>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</si>
  <si>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t>2,1,1</t>
  </si>
  <si>
    <t>2,1,2</t>
  </si>
  <si>
    <t>Helyi   adók és kapcsolódó pótlékok, bírságok</t>
  </si>
  <si>
    <t>2,2,1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</si>
  <si>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</si>
  <si>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t>2,2,2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</si>
  <si>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</si>
  <si>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t>2,2,3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</si>
  <si>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</si>
  <si>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t>2,2,4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</si>
  <si>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</si>
  <si>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t>2,2,5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</si>
  <si>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</si>
  <si>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t>2,2,6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</si>
  <si>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</si>
  <si>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t>2,3,1</t>
  </si>
  <si>
    <t>2,3,2</t>
  </si>
  <si>
    <t>2,3,3</t>
  </si>
  <si>
    <t>2,3,4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</si>
  <si>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</si>
  <si>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Működési c.önkormányzati egyéb bevételek </t>
  </si>
  <si>
    <t>Nem lakás célú bérlemények bérleti díja</t>
  </si>
  <si>
    <t>2,7,1</t>
  </si>
  <si>
    <t>Ebből:      állami támogatás</t>
  </si>
  <si>
    <t>2,7,2</t>
  </si>
  <si>
    <t xml:space="preserve">               szja normatív módon elosztott része</t>
  </si>
  <si>
    <t>2,8,1</t>
  </si>
  <si>
    <t>Színházi támogatás</t>
  </si>
  <si>
    <t>2,9,1</t>
  </si>
  <si>
    <t>2,9,2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</si>
  <si>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</si>
  <si>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t xml:space="preserve">Működési célú egyéb központi támogatások </t>
  </si>
  <si>
    <t xml:space="preserve">Működési célú átvett pénzeszközök </t>
  </si>
  <si>
    <t>Önkormányzat működési célú pénzmaradványa</t>
  </si>
  <si>
    <t>Polg. H. Gondn.előző évi pénzmaradványa</t>
  </si>
  <si>
    <t>Polg.Hivatal Gondn. működési célú bevételei</t>
  </si>
  <si>
    <t>Önkormányzat működési célú bevételei összesen</t>
  </si>
  <si>
    <t>I.</t>
  </si>
  <si>
    <t>II.Felhalmozási  célu bevételek</t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</si>
  <si>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</si>
  <si>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</si>
  <si>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</si>
  <si>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</si>
  <si>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</si>
  <si>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t xml:space="preserve">Áfa megtérülés                                                  </t>
  </si>
  <si>
    <t>4.</t>
  </si>
  <si>
    <t xml:space="preserve">Vizi közmű koncessziós díj </t>
  </si>
  <si>
    <t xml:space="preserve">Építési telek-és ingatlaneladás </t>
  </si>
  <si>
    <t>Részvények , értékpapírok értékesítése</t>
  </si>
  <si>
    <t>8.</t>
  </si>
  <si>
    <t>9.</t>
  </si>
  <si>
    <t>10.</t>
  </si>
  <si>
    <t xml:space="preserve">Felhalmozási célú átvett pénzeszközök </t>
  </si>
  <si>
    <t>11.</t>
  </si>
  <si>
    <t>Fejlesztési célu egyéb központi támogatás</t>
  </si>
  <si>
    <t>12.</t>
  </si>
  <si>
    <t>13.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</si>
  <si>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</si>
  <si>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</si>
  <si>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</si>
  <si>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</si>
  <si>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</si>
  <si>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</si>
  <si>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</si>
  <si>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</si>
  <si>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</si>
  <si>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I.Működési célu kiadások</t>
  </si>
  <si>
    <t xml:space="preserve">Intézményi  működési célú kiadások 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</si>
  <si>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</si>
  <si>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</si>
  <si>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</si>
  <si>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t>1,3,1</t>
  </si>
  <si>
    <t xml:space="preserve">                 ebből:pénzmaradvány tartalék</t>
  </si>
  <si>
    <t>1,3,2</t>
  </si>
  <si>
    <t xml:space="preserve">                          :dologi kiadás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</si>
  <si>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</si>
  <si>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</si>
  <si>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t xml:space="preserve">Önkormányzati működési kiadások 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</si>
  <si>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</si>
  <si>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t>2,1,3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</si>
  <si>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</si>
  <si>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t>2,1,3,1</t>
  </si>
  <si>
    <t xml:space="preserve">                  ebből:pénzmaradvány tartalék</t>
  </si>
  <si>
    <t>2,1,3,2</t>
  </si>
  <si>
    <t xml:space="preserve">                            dologi kiadás</t>
  </si>
  <si>
    <t>2,1,4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</si>
  <si>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</si>
  <si>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t>2,1,4,1</t>
  </si>
  <si>
    <t xml:space="preserve">               Ebből: = szociálpolitikai feladat </t>
  </si>
  <si>
    <t>Folyószámlahitel  kamata</t>
  </si>
  <si>
    <t>Folyószámlahitel  törlesztése</t>
  </si>
  <si>
    <t xml:space="preserve">Működési célú céltartalékok </t>
  </si>
  <si>
    <t>Előző évi normatív hozzájárulás és közp.tám.visszafizetése</t>
  </si>
  <si>
    <t>Önkormányzat működési c. kiadásai  összesen(2,1+2,2...+2,7)</t>
  </si>
  <si>
    <t>Működési c. pótigények</t>
  </si>
  <si>
    <t>Intézmény és önkormányzat működési kiadásai (1+2)</t>
  </si>
  <si>
    <t>II. Felhalmozási c. kiadások</t>
  </si>
  <si>
    <t>Intézményi felhalmozási c.kiadások</t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</si>
  <si>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</si>
  <si>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</si>
  <si>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</si>
  <si>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t xml:space="preserve">Önkormányzatnál:intézményi felújítás </t>
  </si>
  <si>
    <t>Lakás- és nem lakás célu ingatlanok felújítása</t>
  </si>
  <si>
    <t>Fejlesztési c.hitel törlesztése és kamata</t>
  </si>
  <si>
    <t>Önkormányzati felh. és felhl.jellegű kiadások, átadások</t>
  </si>
  <si>
    <t>Felhalmozási célú egyéb kiadások,átadások</t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</si>
  <si>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</si>
  <si>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</si>
  <si>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t>2,7,3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</si>
  <si>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</si>
  <si>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Bérlakások és garázsértékesítésből  HM-et megillető rész</t>
  </si>
  <si>
    <t>Önkormányzati felhalmozási c.kiadások összesen</t>
  </si>
  <si>
    <t>Felhalmozási c. pótigények</t>
  </si>
  <si>
    <t>Intézmény és önkormányzat felhalmozási célú kiadásai(1+2)</t>
  </si>
  <si>
    <t>Kiadások  mindösszesen(I+II  )</t>
  </si>
  <si>
    <t xml:space="preserve">Létszám összesen (3/a.sz.melléklet)           fő                     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</si>
  <si>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jövedelemadó kiegészítés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</si>
  <si>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</si>
  <si>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gépjárműadó </t>
    </r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</si>
  <si>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működtetéséhez hozzájárulás</t>
    </r>
  </si>
  <si>
    <t xml:space="preserve">          folyószámla hitel</t>
  </si>
  <si>
    <t>Előirányzat</t>
  </si>
  <si>
    <t>II.Felhalmozási célu bevételek</t>
  </si>
  <si>
    <t>Összesen  bevételek (I+II)</t>
  </si>
  <si>
    <t>ei.</t>
  </si>
  <si>
    <t xml:space="preserve">Intézményi c.műk.bevételek </t>
  </si>
  <si>
    <t xml:space="preserve">Intézményi c.felh..bevételek </t>
  </si>
  <si>
    <t xml:space="preserve">Intézményi .bevételek </t>
  </si>
  <si>
    <t>Intézményi műk.c.támogatás (halmozódás )</t>
  </si>
  <si>
    <t>Intézményi felh.c.tám. (halmozódás )</t>
  </si>
  <si>
    <t>Intézményi támogatás</t>
  </si>
  <si>
    <t>Intézm. műk. c.bevételek (halmozódás nélkül)</t>
  </si>
  <si>
    <t>Intézményi felh. c.bev. (halm.nélkül)</t>
  </si>
  <si>
    <t xml:space="preserve">Intézményi bevételek </t>
  </si>
  <si>
    <t>Önkormányzati mük.c.bevételek</t>
  </si>
  <si>
    <t>Önkormányzati felh.c.bevételek</t>
  </si>
  <si>
    <t>Önkormányzati bevételek</t>
  </si>
  <si>
    <t>Működési célu bevételek összesen</t>
  </si>
  <si>
    <t>Felhalmozási célu bevételek összesen</t>
  </si>
  <si>
    <t>Bevételek összesen</t>
  </si>
  <si>
    <t>II.Felhalmozási c.kiadások</t>
  </si>
  <si>
    <t>Összesen kiadások (I+II)</t>
  </si>
  <si>
    <t>Intézményi c.műk.kiadások</t>
  </si>
  <si>
    <t>Intézményi c.felh.kiadások</t>
  </si>
  <si>
    <t>Intézményi kiadások</t>
  </si>
  <si>
    <t>Önk. műk.c.kiadások (halmozódással )</t>
  </si>
  <si>
    <t>Önk. felh.c.kiadások (halmozódásal )</t>
  </si>
  <si>
    <t xml:space="preserve">Önkormányzati kiadások </t>
  </si>
  <si>
    <t>Intézmények műk.c.támogatása</t>
  </si>
  <si>
    <t>Intézményi felh.c.támogatás</t>
  </si>
  <si>
    <t>Önkormányzati gazdálkodás műk.c.kiadásai</t>
  </si>
  <si>
    <t>Önkormányzati gazd. felh.c.kiadásai</t>
  </si>
  <si>
    <t>Önkormányzati gazd. kiadásai</t>
  </si>
  <si>
    <t>Pótigények összesen</t>
  </si>
  <si>
    <t>Működési célu kiadások összesen</t>
  </si>
  <si>
    <t>Felhalmozási célu kiadások összesen</t>
  </si>
  <si>
    <t>Kiadások összesen</t>
  </si>
  <si>
    <t>I.Működési célu költségvetés egyenlege</t>
  </si>
  <si>
    <t>II.Felh. c.költségv. egyenlege</t>
  </si>
  <si>
    <t>Összesen hitel, hiány(I+II)</t>
  </si>
  <si>
    <t>Működési költségvetés egyenlege ( hiány )</t>
  </si>
  <si>
    <t xml:space="preserve">Felh. célu  költségvetés egyenlege </t>
  </si>
  <si>
    <t xml:space="preserve">Hitel, hiány </t>
  </si>
  <si>
    <t>Megjegyzés : hiány = ( - )</t>
  </si>
  <si>
    <t xml:space="preserve">                        többlet = (+)</t>
  </si>
  <si>
    <t>eredeti</t>
  </si>
  <si>
    <t>mód.</t>
  </si>
  <si>
    <t>2, 10</t>
  </si>
  <si>
    <t>2005.évi</t>
  </si>
  <si>
    <t>Felhalmozási c. többlettámogatási igények</t>
  </si>
  <si>
    <t>Működési c. többlettámogatási igények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</si>
  <si>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c.kölcsön visszatérülése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</si>
  <si>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OEP-től működési c.átvett pénzeszközök </t>
    </r>
  </si>
  <si>
    <t>2,8,2</t>
  </si>
  <si>
    <t>2,10,1</t>
  </si>
  <si>
    <t>2,10,2</t>
  </si>
  <si>
    <t>Talajterhelési díj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</si>
  <si>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OEP-től felhalmozási c.átvett pénzeszköz</t>
    </r>
  </si>
  <si>
    <t>Polg.Hivatal Gondn. felhalmozási célú pénzmaradványa</t>
  </si>
  <si>
    <t>2,8,3</t>
  </si>
  <si>
    <t>2,8,4</t>
  </si>
  <si>
    <t xml:space="preserve">    = Önk.kiad-ból: Cigány Kisebségi Önk.fejl.kiadása</t>
  </si>
  <si>
    <t xml:space="preserve">    = Önk.kiad-ból: Német Kisebségi Önk.fejl.kiadása</t>
  </si>
  <si>
    <t xml:space="preserve">    = Önk.kiad-ból: Horvát Kisebségi Önk.fejl.kiadása</t>
  </si>
  <si>
    <t xml:space="preserve">    = Önk.kiad-ból: Lengyel Kisebségi Önk.fejl.kiadása</t>
  </si>
  <si>
    <t xml:space="preserve">           =Önk.kiad-ból: Cigány Kisebbségi Önk.műk.kiadása</t>
  </si>
  <si>
    <t xml:space="preserve">           =Önk.kiad-ból: Német Kisebbségi Önk.műk.kiadása</t>
  </si>
  <si>
    <t xml:space="preserve">           =Önk.kiad-ból: Horvát Kisebbségi Önk.műk.kiadása</t>
  </si>
  <si>
    <t xml:space="preserve">           =Önk.kiad-ból: Lengyel Kisebbségi Önk.műk.kiadása</t>
  </si>
  <si>
    <t>Intézmény és önkormányzat műk. célú bevételei(1+2+3)</t>
  </si>
  <si>
    <t>Működési célú pótigények és előiráyzat csökkentések</t>
  </si>
  <si>
    <t>Pótigények és előiráyzat csökkentések</t>
  </si>
  <si>
    <t>4/c. melléklet alapján                                 fő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</si>
</sst>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17">
    <font>
      <sz val="10"/>
      <name val="Arial CE"/>
      <family val="0"/>
    </font>
    <font>
      <sz val="11"/>
      <name val="Times New Roman CE"/>
      <family val="1"/>
    </font>
    <font>
      <sz val="11"/>
      <color indexed="10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10"/>
      <name val="Wingdings"/>
      <family val="0"/>
    </font>
    <font>
      <sz val="10"/>
      <color indexed="8"/>
      <name val="Times New Roman CE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i/>
      <sz val="11"/>
      <name val="Times New Roman CE"/>
      <family val="1"/>
    </font>
    <font>
      <sz val="8"/>
      <name val="Times New Roman CE"/>
      <family val="1"/>
    </font>
    <font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left"/>
    </xf>
    <xf numFmtId="0" fontId="3" fillId="2" borderId="6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left"/>
    </xf>
    <xf numFmtId="0" fontId="7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left"/>
      <protection locked="0"/>
    </xf>
    <xf numFmtId="0" fontId="7" fillId="3" borderId="8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10" fillId="3" borderId="3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/>
      <protection locked="0"/>
    </xf>
    <xf numFmtId="0" fontId="7" fillId="3" borderId="2" xfId="0" applyFont="1" applyFill="1" applyBorder="1" applyAlignment="1" applyProtection="1">
      <alignment/>
      <protection locked="0"/>
    </xf>
    <xf numFmtId="0" fontId="10" fillId="3" borderId="2" xfId="0" applyFont="1" applyFill="1" applyBorder="1" applyAlignment="1" applyProtection="1">
      <alignment/>
      <protection/>
    </xf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10" fillId="3" borderId="6" xfId="0" applyFont="1" applyFill="1" applyBorder="1" applyAlignment="1" applyProtection="1">
      <alignment/>
      <protection/>
    </xf>
    <xf numFmtId="0" fontId="7" fillId="2" borderId="4" xfId="0" applyFont="1" applyFill="1" applyBorder="1" applyAlignment="1">
      <alignment horizontal="centerContinuous"/>
    </xf>
    <xf numFmtId="0" fontId="11" fillId="2" borderId="9" xfId="0" applyFont="1" applyFill="1" applyBorder="1" applyAlignment="1">
      <alignment horizontal="left"/>
    </xf>
    <xf numFmtId="0" fontId="7" fillId="3" borderId="9" xfId="0" applyFont="1" applyFill="1" applyBorder="1" applyAlignment="1">
      <alignment/>
    </xf>
    <xf numFmtId="0" fontId="7" fillId="2" borderId="5" xfId="0" applyFont="1" applyFill="1" applyBorder="1" applyAlignment="1">
      <alignment horizontal="centerContinuous"/>
    </xf>
    <xf numFmtId="0" fontId="3" fillId="3" borderId="0" xfId="0" applyFont="1" applyFill="1" applyBorder="1" applyAlignment="1" applyProtection="1">
      <alignment/>
      <protection/>
    </xf>
    <xf numFmtId="0" fontId="7" fillId="2" borderId="10" xfId="0" applyFont="1" applyFill="1" applyBorder="1" applyAlignment="1">
      <alignment horizontal="centerContinuous"/>
    </xf>
    <xf numFmtId="0" fontId="11" fillId="2" borderId="11" xfId="0" applyFont="1" applyFill="1" applyBorder="1" applyAlignment="1">
      <alignment horizontal="left"/>
    </xf>
    <xf numFmtId="0" fontId="7" fillId="3" borderId="11" xfId="0" applyFont="1" applyFill="1" applyBorder="1" applyAlignment="1">
      <alignment/>
    </xf>
    <xf numFmtId="0" fontId="3" fillId="3" borderId="3" xfId="0" applyFont="1" applyFill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horizontal="right"/>
      <protection/>
    </xf>
    <xf numFmtId="0" fontId="3" fillId="3" borderId="2" xfId="0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 horizontal="right"/>
      <protection/>
    </xf>
    <xf numFmtId="0" fontId="3" fillId="3" borderId="6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/>
    </xf>
    <xf numFmtId="0" fontId="11" fillId="2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3" fillId="2" borderId="2" xfId="0" applyFont="1" applyFill="1" applyBorder="1" applyAlignment="1">
      <alignment horizontal="centerContinuous"/>
    </xf>
    <xf numFmtId="0" fontId="3" fillId="3" borderId="12" xfId="0" applyFont="1" applyFill="1" applyBorder="1" applyAlignment="1" applyProtection="1">
      <alignment horizontal="right"/>
      <protection locked="0"/>
    </xf>
    <xf numFmtId="0" fontId="3" fillId="3" borderId="12" xfId="0" applyFont="1" applyFill="1" applyBorder="1" applyAlignment="1" applyProtection="1">
      <alignment horizontal="right"/>
      <protection/>
    </xf>
    <xf numFmtId="0" fontId="10" fillId="3" borderId="12" xfId="0" applyFont="1" applyFill="1" applyBorder="1" applyAlignment="1" applyProtection="1">
      <alignment/>
      <protection/>
    </xf>
    <xf numFmtId="0" fontId="10" fillId="3" borderId="12" xfId="0" applyFont="1" applyFill="1" applyBorder="1" applyAlignment="1" applyProtection="1">
      <alignment/>
      <protection locked="0"/>
    </xf>
    <xf numFmtId="0" fontId="3" fillId="3" borderId="12" xfId="0" applyFont="1" applyFill="1" applyBorder="1" applyAlignment="1" applyProtection="1">
      <alignment/>
      <protection locked="0"/>
    </xf>
    <xf numFmtId="0" fontId="3" fillId="3" borderId="12" xfId="0" applyFont="1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/>
      <protection/>
    </xf>
    <xf numFmtId="0" fontId="10" fillId="3" borderId="2" xfId="0" applyFont="1" applyFill="1" applyBorder="1" applyAlignment="1" applyProtection="1">
      <alignment horizontal="right"/>
      <protection locked="0"/>
    </xf>
    <xf numFmtId="0" fontId="10" fillId="3" borderId="2" xfId="0" applyFont="1" applyFill="1" applyBorder="1" applyAlignment="1" applyProtection="1">
      <alignment horizontal="right"/>
      <protection/>
    </xf>
    <xf numFmtId="0" fontId="10" fillId="3" borderId="2" xfId="0" applyFont="1" applyFill="1" applyBorder="1" applyAlignment="1" applyProtection="1">
      <alignment/>
      <protection locked="0"/>
    </xf>
    <xf numFmtId="0" fontId="5" fillId="3" borderId="2" xfId="0" applyFont="1" applyFill="1" applyBorder="1" applyAlignment="1" applyProtection="1">
      <alignment/>
      <protection locked="0"/>
    </xf>
    <xf numFmtId="0" fontId="5" fillId="3" borderId="2" xfId="0" applyFont="1" applyFill="1" applyBorder="1" applyAlignment="1" applyProtection="1">
      <alignment/>
      <protection/>
    </xf>
    <xf numFmtId="0" fontId="12" fillId="3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/>
    </xf>
    <xf numFmtId="0" fontId="10" fillId="3" borderId="3" xfId="0" applyFont="1" applyFill="1" applyBorder="1" applyAlignment="1" applyProtection="1">
      <alignment/>
      <protection locked="0"/>
    </xf>
    <xf numFmtId="0" fontId="3" fillId="3" borderId="3" xfId="0" applyFont="1" applyFill="1" applyBorder="1" applyAlignment="1" applyProtection="1">
      <alignment/>
      <protection locked="0"/>
    </xf>
    <xf numFmtId="0" fontId="3" fillId="3" borderId="3" xfId="0" applyFont="1" applyFill="1" applyBorder="1" applyAlignment="1" applyProtection="1">
      <alignment/>
      <protection/>
    </xf>
    <xf numFmtId="0" fontId="5" fillId="2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7" fillId="3" borderId="3" xfId="0" applyFont="1" applyFill="1" applyBorder="1" applyAlignment="1">
      <alignment horizontal="right"/>
    </xf>
    <xf numFmtId="0" fontId="3" fillId="3" borderId="6" xfId="0" applyFont="1" applyFill="1" applyBorder="1" applyAlignment="1" applyProtection="1">
      <alignment/>
      <protection locked="0"/>
    </xf>
    <xf numFmtId="0" fontId="5" fillId="2" borderId="1" xfId="0" applyFont="1" applyFill="1" applyBorder="1" applyAlignment="1">
      <alignment horizontal="centerContinuous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2" borderId="10" xfId="0" applyFont="1" applyFill="1" applyBorder="1" applyAlignment="1">
      <alignment horizontal="centerContinuous"/>
    </xf>
    <xf numFmtId="0" fontId="8" fillId="2" borderId="11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centerContinuous"/>
    </xf>
    <xf numFmtId="0" fontId="11" fillId="2" borderId="8" xfId="0" applyFont="1" applyFill="1" applyBorder="1" applyAlignment="1">
      <alignment horizontal="left"/>
    </xf>
    <xf numFmtId="0" fontId="7" fillId="3" borderId="8" xfId="0" applyFont="1" applyFill="1" applyBorder="1" applyAlignment="1">
      <alignment/>
    </xf>
    <xf numFmtId="0" fontId="3" fillId="3" borderId="6" xfId="0" applyFont="1" applyFill="1" applyBorder="1" applyAlignment="1" applyProtection="1">
      <alignment/>
      <protection/>
    </xf>
    <xf numFmtId="0" fontId="5" fillId="2" borderId="2" xfId="0" applyFont="1" applyFill="1" applyBorder="1" applyAlignment="1">
      <alignment horizontal="centerContinuous"/>
    </xf>
    <xf numFmtId="0" fontId="7" fillId="4" borderId="2" xfId="0" applyFont="1" applyFill="1" applyBorder="1" applyAlignment="1" applyProtection="1">
      <alignment/>
      <protection locked="0"/>
    </xf>
    <xf numFmtId="0" fontId="5" fillId="2" borderId="6" xfId="0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/>
    </xf>
    <xf numFmtId="0" fontId="3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2" borderId="1" xfId="0" applyFont="1" applyFill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10" fillId="3" borderId="8" xfId="0" applyFont="1" applyFill="1" applyBorder="1" applyAlignment="1" applyProtection="1">
      <alignment/>
      <protection/>
    </xf>
    <xf numFmtId="0" fontId="7" fillId="3" borderId="13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7" fillId="3" borderId="6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6" borderId="3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/>
    </xf>
    <xf numFmtId="0" fontId="1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3" fillId="0" borderId="15" xfId="0" applyFont="1" applyBorder="1" applyAlignment="1">
      <alignment/>
    </xf>
    <xf numFmtId="0" fontId="1" fillId="6" borderId="2" xfId="0" applyFont="1" applyFill="1" applyBorder="1" applyAlignment="1">
      <alignment horizontal="centerContinuous"/>
    </xf>
    <xf numFmtId="0" fontId="1" fillId="4" borderId="2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1" fillId="4" borderId="2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4" fillId="6" borderId="2" xfId="0" applyFont="1" applyFill="1" applyBorder="1" applyAlignment="1">
      <alignment horizontal="centerContinuous"/>
    </xf>
    <xf numFmtId="0" fontId="1" fillId="6" borderId="3" xfId="0" applyFont="1" applyFill="1" applyBorder="1" applyAlignment="1">
      <alignment horizontal="centerContinuous"/>
    </xf>
    <xf numFmtId="0" fontId="14" fillId="4" borderId="2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7" fillId="0" borderId="3" xfId="0" applyFont="1" applyBorder="1" applyAlignment="1">
      <alignment/>
    </xf>
    <xf numFmtId="0" fontId="3" fillId="7" borderId="2" xfId="0" applyFont="1" applyFill="1" applyBorder="1" applyAlignment="1">
      <alignment/>
    </xf>
    <xf numFmtId="0" fontId="7" fillId="7" borderId="2" xfId="0" applyFont="1" applyFill="1" applyBorder="1" applyAlignment="1">
      <alignment/>
    </xf>
    <xf numFmtId="0" fontId="3" fillId="7" borderId="0" xfId="0" applyFont="1" applyFill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3" fillId="0" borderId="1" xfId="0" applyFont="1" applyBorder="1" applyAlignment="1">
      <alignment horizontal="centerContinuous"/>
    </xf>
    <xf numFmtId="0" fontId="3" fillId="8" borderId="0" xfId="0" applyFont="1" applyFill="1" applyAlignment="1">
      <alignment/>
    </xf>
    <xf numFmtId="0" fontId="7" fillId="8" borderId="0" xfId="0" applyFont="1" applyFill="1" applyAlignment="1">
      <alignment/>
    </xf>
    <xf numFmtId="0" fontId="7" fillId="7" borderId="3" xfId="0" applyFont="1" applyFill="1" applyBorder="1" applyAlignment="1">
      <alignment/>
    </xf>
    <xf numFmtId="0" fontId="3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3" fillId="6" borderId="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6" borderId="2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4" fillId="6" borderId="2" xfId="0" applyFont="1" applyFill="1" applyBorder="1" applyAlignment="1">
      <alignment horizontal="centerContinuous"/>
    </xf>
    <xf numFmtId="0" fontId="4" fillId="4" borderId="2" xfId="0" applyFont="1" applyFill="1" applyBorder="1" applyAlignment="1">
      <alignment horizontal="centerContinuous"/>
    </xf>
    <xf numFmtId="0" fontId="3" fillId="6" borderId="6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4" fillId="6" borderId="5" xfId="0" applyFont="1" applyFill="1" applyBorder="1" applyAlignment="1">
      <alignment horizontal="centerContinuous"/>
    </xf>
    <xf numFmtId="0" fontId="1" fillId="6" borderId="12" xfId="0" applyFont="1" applyFill="1" applyBorder="1" applyAlignment="1">
      <alignment horizontal="centerContinuous"/>
    </xf>
    <xf numFmtId="0" fontId="1" fillId="6" borderId="5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6" borderId="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Continuous"/>
    </xf>
    <xf numFmtId="0" fontId="1" fillId="4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0" fillId="3" borderId="2" xfId="0" applyFill="1" applyBorder="1" applyAlignment="1" applyProtection="1">
      <alignment/>
      <protection locked="0"/>
    </xf>
    <xf numFmtId="0" fontId="3" fillId="3" borderId="9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3" fillId="3" borderId="9" xfId="0" applyFont="1" applyFill="1" applyBorder="1" applyAlignment="1" applyProtection="1">
      <alignment/>
      <protection/>
    </xf>
    <xf numFmtId="0" fontId="3" fillId="3" borderId="11" xfId="0" applyFont="1" applyFill="1" applyBorder="1" applyAlignment="1" applyProtection="1">
      <alignment/>
      <protection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centerContinuous"/>
    </xf>
    <xf numFmtId="0" fontId="5" fillId="3" borderId="1" xfId="0" applyFont="1" applyFill="1" applyBorder="1" applyAlignment="1">
      <alignment/>
    </xf>
    <xf numFmtId="0" fontId="7" fillId="3" borderId="2" xfId="0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5" fillId="7" borderId="1" xfId="0" applyFont="1" applyFill="1" applyBorder="1" applyAlignment="1">
      <alignment horizontal="left"/>
    </xf>
    <xf numFmtId="0" fontId="7" fillId="7" borderId="8" xfId="0" applyFont="1" applyFill="1" applyBorder="1" applyAlignment="1">
      <alignment/>
    </xf>
    <xf numFmtId="0" fontId="7" fillId="7" borderId="9" xfId="0" applyFont="1" applyFill="1" applyBorder="1" applyAlignment="1">
      <alignment/>
    </xf>
    <xf numFmtId="0" fontId="7" fillId="7" borderId="14" xfId="0" applyFont="1" applyFill="1" applyBorder="1" applyAlignment="1">
      <alignment/>
    </xf>
    <xf numFmtId="0" fontId="3" fillId="7" borderId="9" xfId="0" applyFont="1" applyFill="1" applyBorder="1" applyAlignment="1">
      <alignment/>
    </xf>
    <xf numFmtId="0" fontId="0" fillId="2" borderId="0" xfId="0" applyFill="1" applyAlignment="1">
      <alignment/>
    </xf>
    <xf numFmtId="0" fontId="0" fillId="3" borderId="9" xfId="0" applyFill="1" applyBorder="1" applyAlignment="1">
      <alignment/>
    </xf>
    <xf numFmtId="0" fontId="5" fillId="3" borderId="9" xfId="0" applyFont="1" applyFill="1" applyBorder="1" applyAlignment="1">
      <alignment/>
    </xf>
    <xf numFmtId="0" fontId="0" fillId="3" borderId="0" xfId="0" applyFill="1" applyAlignment="1">
      <alignment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zoomScaleSheetLayoutView="100" workbookViewId="0" topLeftCell="A134">
      <selection activeCell="K8" sqref="K8"/>
    </sheetView>
  </sheetViews>
  <sheetFormatPr defaultColWidth="9.00390625" defaultRowHeight="12.75"/>
  <cols>
    <col min="1" max="1" width="7.00390625" style="0" customWidth="1"/>
    <col min="2" max="2" width="60.375" style="0" customWidth="1"/>
    <col min="3" max="3" width="12.75390625" style="0" customWidth="1"/>
    <col min="4" max="4" width="10.75390625" style="0" customWidth="1"/>
    <col min="5" max="5" width="0" style="0" hidden="1" customWidth="1"/>
    <col min="6" max="6" width="12.125" style="0" customWidth="1"/>
  </cols>
  <sheetData>
    <row r="1" spans="1:6" ht="12.75">
      <c r="A1" s="9" t="s">
        <v>27</v>
      </c>
      <c r="B1" s="10" t="s">
        <v>9</v>
      </c>
      <c r="C1" s="9" t="s">
        <v>28</v>
      </c>
      <c r="D1" s="11" t="s">
        <v>28</v>
      </c>
      <c r="E1" s="12" t="s">
        <v>2</v>
      </c>
      <c r="F1" s="9" t="s">
        <v>206</v>
      </c>
    </row>
    <row r="2" spans="1:6" ht="12.75">
      <c r="A2" s="13" t="s">
        <v>29</v>
      </c>
      <c r="B2" s="14" t="s">
        <v>30</v>
      </c>
      <c r="C2" s="15" t="s">
        <v>31</v>
      </c>
      <c r="D2" s="16" t="s">
        <v>32</v>
      </c>
      <c r="E2" s="17" t="s">
        <v>33</v>
      </c>
      <c r="F2" s="15" t="s">
        <v>1</v>
      </c>
    </row>
    <row r="3" spans="1:6" ht="15.75">
      <c r="A3" s="210" t="s">
        <v>34</v>
      </c>
      <c r="B3" s="211"/>
      <c r="C3" s="211"/>
      <c r="D3" s="211"/>
      <c r="E3" s="211"/>
      <c r="F3" s="211"/>
    </row>
    <row r="4" spans="1:6" ht="12.75">
      <c r="A4" s="18">
        <v>1</v>
      </c>
      <c r="B4" s="19" t="s">
        <v>10</v>
      </c>
      <c r="C4" s="20">
        <f>SUM(C5:C8)</f>
        <v>1614196</v>
      </c>
      <c r="D4" s="20">
        <f>SUM(D5:D8)</f>
        <v>1826678</v>
      </c>
      <c r="E4" s="20">
        <f>SUM(E5:E8)</f>
        <v>0</v>
      </c>
      <c r="F4" s="20">
        <f>SUM(F5:F8)</f>
        <v>1568888</v>
      </c>
    </row>
    <row r="5" spans="1:6" ht="12.75">
      <c r="A5" s="21">
        <v>1.1</v>
      </c>
      <c r="B5" s="22" t="s">
        <v>35</v>
      </c>
      <c r="C5" s="80">
        <v>1145235</v>
      </c>
      <c r="D5" s="80">
        <v>1213880</v>
      </c>
      <c r="E5" s="23"/>
      <c r="F5" s="81">
        <v>1268093</v>
      </c>
    </row>
    <row r="6" spans="1:6" ht="12.75">
      <c r="A6" s="24">
        <v>1.2</v>
      </c>
      <c r="B6" s="25" t="s">
        <v>210</v>
      </c>
      <c r="C6" s="57">
        <v>187552</v>
      </c>
      <c r="D6" s="57">
        <v>176858</v>
      </c>
      <c r="E6" s="27"/>
      <c r="F6" s="58">
        <v>117540</v>
      </c>
    </row>
    <row r="7" spans="1:6" ht="12.75">
      <c r="A7" s="28">
        <v>1.3</v>
      </c>
      <c r="B7" s="29" t="s">
        <v>36</v>
      </c>
      <c r="C7" s="125">
        <v>28255</v>
      </c>
      <c r="D7" s="125">
        <v>212985</v>
      </c>
      <c r="E7" s="27"/>
      <c r="F7" s="125">
        <v>28255</v>
      </c>
    </row>
    <row r="8" spans="1:6" ht="12.75">
      <c r="A8" s="15">
        <v>1.4</v>
      </c>
      <c r="B8" s="31" t="s">
        <v>37</v>
      </c>
      <c r="C8" s="126">
        <v>253154</v>
      </c>
      <c r="D8" s="126">
        <v>222955</v>
      </c>
      <c r="E8" s="33"/>
      <c r="F8" s="126">
        <v>155000</v>
      </c>
    </row>
    <row r="9" spans="1:6" ht="12.75">
      <c r="A9" s="34">
        <v>2.1</v>
      </c>
      <c r="B9" s="35" t="s">
        <v>11</v>
      </c>
      <c r="C9" s="192">
        <v>250000</v>
      </c>
      <c r="D9" s="192">
        <v>300000</v>
      </c>
      <c r="E9" s="36" t="e">
        <f>(#REF!+#REF!)</f>
        <v>#REF!</v>
      </c>
      <c r="F9" s="192">
        <v>250000</v>
      </c>
    </row>
    <row r="10" spans="1:6" ht="12.75">
      <c r="A10" s="39">
        <v>2.2</v>
      </c>
      <c r="B10" s="40" t="s">
        <v>40</v>
      </c>
      <c r="C10" s="41">
        <f>SUM(C11:C16)</f>
        <v>2375100</v>
      </c>
      <c r="D10" s="41">
        <f>SUM(D11:D16)</f>
        <v>2380600</v>
      </c>
      <c r="E10" s="41">
        <f>SUM(E11:E16)</f>
        <v>0</v>
      </c>
      <c r="F10" s="41">
        <f>SUM(F11:F16)</f>
        <v>2500957</v>
      </c>
    </row>
    <row r="11" spans="1:6" ht="12.75">
      <c r="A11" s="9" t="s">
        <v>41</v>
      </c>
      <c r="B11" s="10" t="s">
        <v>42</v>
      </c>
      <c r="C11" s="42">
        <v>198000</v>
      </c>
      <c r="D11" s="42">
        <v>198000</v>
      </c>
      <c r="E11" s="43"/>
      <c r="F11" s="23">
        <v>211860</v>
      </c>
    </row>
    <row r="12" spans="1:6" ht="12.75">
      <c r="A12" s="28" t="s">
        <v>43</v>
      </c>
      <c r="B12" s="29" t="s">
        <v>44</v>
      </c>
      <c r="C12" s="44">
        <v>250000</v>
      </c>
      <c r="D12" s="44">
        <v>250000</v>
      </c>
      <c r="E12" s="45"/>
      <c r="F12" s="27">
        <v>267500</v>
      </c>
    </row>
    <row r="13" spans="1:6" ht="12.75">
      <c r="A13" s="28" t="s">
        <v>45</v>
      </c>
      <c r="B13" s="29" t="s">
        <v>46</v>
      </c>
      <c r="C13" s="44">
        <v>127000</v>
      </c>
      <c r="D13" s="44">
        <v>132500</v>
      </c>
      <c r="E13" s="45"/>
      <c r="F13" s="27">
        <v>140450</v>
      </c>
    </row>
    <row r="14" spans="1:6" ht="12.75">
      <c r="A14" s="28" t="s">
        <v>47</v>
      </c>
      <c r="B14" s="29" t="s">
        <v>48</v>
      </c>
      <c r="C14" s="44">
        <v>1760000</v>
      </c>
      <c r="D14" s="44">
        <v>1760000</v>
      </c>
      <c r="E14" s="45"/>
      <c r="F14" s="27">
        <v>1839200</v>
      </c>
    </row>
    <row r="15" spans="1:6" ht="12.75">
      <c r="A15" s="28" t="s">
        <v>49</v>
      </c>
      <c r="B15" s="29" t="s">
        <v>50</v>
      </c>
      <c r="C15" s="44">
        <v>2100</v>
      </c>
      <c r="D15" s="44">
        <v>2100</v>
      </c>
      <c r="E15" s="45"/>
      <c r="F15" s="27">
        <v>2247</v>
      </c>
    </row>
    <row r="16" spans="1:6" ht="12.75">
      <c r="A16" s="13" t="s">
        <v>51</v>
      </c>
      <c r="B16" s="31" t="s">
        <v>52</v>
      </c>
      <c r="C16" s="46">
        <v>38000</v>
      </c>
      <c r="D16" s="46">
        <v>38000</v>
      </c>
      <c r="E16" s="47"/>
      <c r="F16" s="33">
        <v>39700</v>
      </c>
    </row>
    <row r="17" spans="1:6" ht="12.75">
      <c r="A17" s="37">
        <v>2.3</v>
      </c>
      <c r="B17" s="48" t="s">
        <v>12</v>
      </c>
      <c r="C17" s="49">
        <f>SUM(C18:C21)</f>
        <v>1651226</v>
      </c>
      <c r="D17" s="49">
        <f>SUM(D18:D21)</f>
        <v>1661226</v>
      </c>
      <c r="E17" s="49">
        <f>SUM(E18:E21)</f>
        <v>0</v>
      </c>
      <c r="F17" s="49">
        <f>SUM(F18:F21)</f>
        <v>1709428</v>
      </c>
    </row>
    <row r="18" spans="1:6" ht="12.75">
      <c r="A18" s="9" t="s">
        <v>53</v>
      </c>
      <c r="B18" s="10" t="s">
        <v>155</v>
      </c>
      <c r="C18" s="42">
        <v>825577</v>
      </c>
      <c r="D18" s="42">
        <v>825577</v>
      </c>
      <c r="E18" s="43"/>
      <c r="F18" s="23">
        <v>854447</v>
      </c>
    </row>
    <row r="19" spans="1:6" ht="12.75">
      <c r="A19" s="28" t="s">
        <v>54</v>
      </c>
      <c r="B19" s="29" t="s">
        <v>154</v>
      </c>
      <c r="C19" s="44">
        <v>518049</v>
      </c>
      <c r="D19" s="44">
        <v>518049</v>
      </c>
      <c r="E19" s="45"/>
      <c r="F19" s="27">
        <v>536181</v>
      </c>
    </row>
    <row r="20" spans="1:6" ht="12.75">
      <c r="A20" s="28" t="s">
        <v>55</v>
      </c>
      <c r="B20" s="29" t="s">
        <v>156</v>
      </c>
      <c r="C20" s="44">
        <v>305000</v>
      </c>
      <c r="D20" s="44">
        <v>315000</v>
      </c>
      <c r="E20" s="45"/>
      <c r="F20" s="27">
        <v>318700</v>
      </c>
    </row>
    <row r="21" spans="1:6" ht="12.75">
      <c r="A21" s="50" t="s">
        <v>56</v>
      </c>
      <c r="B21" s="29" t="s">
        <v>57</v>
      </c>
      <c r="C21" s="51">
        <v>2600</v>
      </c>
      <c r="D21" s="51">
        <v>2600</v>
      </c>
      <c r="E21" s="52"/>
      <c r="F21" s="53">
        <v>100</v>
      </c>
    </row>
    <row r="22" spans="1:6" ht="12.75">
      <c r="A22" s="50">
        <v>2.4</v>
      </c>
      <c r="B22" s="29" t="s">
        <v>214</v>
      </c>
      <c r="C22" s="51">
        <v>1000</v>
      </c>
      <c r="D22" s="51">
        <v>1000</v>
      </c>
      <c r="E22" s="52"/>
      <c r="F22" s="53">
        <v>1000</v>
      </c>
    </row>
    <row r="23" spans="1:6" ht="12.75">
      <c r="A23" s="50">
        <v>2.5</v>
      </c>
      <c r="B23" s="29" t="s">
        <v>58</v>
      </c>
      <c r="C23" s="54">
        <v>252419</v>
      </c>
      <c r="D23" s="55">
        <v>269067</v>
      </c>
      <c r="E23" s="56"/>
      <c r="F23" s="53">
        <v>286284</v>
      </c>
    </row>
    <row r="24" spans="1:6" ht="12.75">
      <c r="A24" s="50">
        <v>2.6</v>
      </c>
      <c r="B24" s="29" t="s">
        <v>59</v>
      </c>
      <c r="C24" s="44">
        <v>377000</v>
      </c>
      <c r="D24" s="57">
        <v>368500</v>
      </c>
      <c r="E24" s="58"/>
      <c r="F24" s="27">
        <v>335000</v>
      </c>
    </row>
    <row r="25" spans="1:6" ht="12.75">
      <c r="A25" s="50">
        <v>2.7</v>
      </c>
      <c r="B25" s="29" t="s">
        <v>13</v>
      </c>
      <c r="C25" s="44">
        <v>30000</v>
      </c>
      <c r="D25" s="57">
        <v>35000</v>
      </c>
      <c r="E25" s="58"/>
      <c r="F25" s="27">
        <v>30000</v>
      </c>
    </row>
    <row r="26" spans="1:6" ht="12.75">
      <c r="A26" s="50">
        <v>2.8</v>
      </c>
      <c r="B26" s="29" t="s">
        <v>14</v>
      </c>
      <c r="C26" s="30">
        <f>(C27+C28)</f>
        <v>5844423</v>
      </c>
      <c r="D26" s="30">
        <f>(D27+D28)</f>
        <v>5845642</v>
      </c>
      <c r="E26" s="30">
        <f>(E27+E28)</f>
        <v>0</v>
      </c>
      <c r="F26" s="30">
        <f>(F27+F28)</f>
        <v>5961990</v>
      </c>
    </row>
    <row r="27" spans="1:6" ht="12.75">
      <c r="A27" s="28" t="s">
        <v>64</v>
      </c>
      <c r="B27" s="29" t="s">
        <v>61</v>
      </c>
      <c r="C27" s="44">
        <v>4917766</v>
      </c>
      <c r="D27" s="57">
        <v>4918389</v>
      </c>
      <c r="E27" s="58"/>
      <c r="F27" s="27">
        <v>5037690</v>
      </c>
    </row>
    <row r="28" spans="1:6" ht="12.75">
      <c r="A28" s="28" t="s">
        <v>211</v>
      </c>
      <c r="B28" s="29" t="s">
        <v>63</v>
      </c>
      <c r="C28" s="44">
        <v>926657</v>
      </c>
      <c r="D28" s="57">
        <v>927253</v>
      </c>
      <c r="E28" s="58"/>
      <c r="F28" s="27">
        <v>924300</v>
      </c>
    </row>
    <row r="29" spans="1:6" ht="12.75">
      <c r="A29" s="28">
        <v>2.9</v>
      </c>
      <c r="B29" s="29" t="s">
        <v>15</v>
      </c>
      <c r="C29" s="199">
        <f>C30+C31</f>
        <v>909474</v>
      </c>
      <c r="D29" s="199">
        <f>D30+D31</f>
        <v>919006</v>
      </c>
      <c r="E29" s="199">
        <f>E30+E31</f>
        <v>0</v>
      </c>
      <c r="F29" s="199">
        <f>F30+F31</f>
        <v>964178</v>
      </c>
    </row>
    <row r="30" spans="1:6" ht="12.75">
      <c r="A30" s="28" t="s">
        <v>66</v>
      </c>
      <c r="B30" s="29" t="s">
        <v>61</v>
      </c>
      <c r="C30" s="59">
        <v>627294</v>
      </c>
      <c r="D30" s="44">
        <v>636826</v>
      </c>
      <c r="E30" s="45"/>
      <c r="F30" s="60">
        <v>671269</v>
      </c>
    </row>
    <row r="31" spans="1:6" ht="12.75">
      <c r="A31" s="28" t="s">
        <v>67</v>
      </c>
      <c r="B31" s="29" t="s">
        <v>63</v>
      </c>
      <c r="C31" s="44">
        <v>282180</v>
      </c>
      <c r="D31" s="44">
        <v>282180</v>
      </c>
      <c r="E31" s="45"/>
      <c r="F31" s="27">
        <v>292909</v>
      </c>
    </row>
    <row r="32" spans="1:6" ht="12.75">
      <c r="A32" s="28">
        <v>2.1</v>
      </c>
      <c r="B32" s="29" t="s">
        <v>65</v>
      </c>
      <c r="C32" s="30">
        <f>SUM(C33:C34)</f>
        <v>313240</v>
      </c>
      <c r="D32" s="30">
        <f>SUM(D33:D34)</f>
        <v>317749</v>
      </c>
      <c r="E32" s="30">
        <f>SUM(E33:E34)</f>
        <v>0</v>
      </c>
      <c r="F32" s="30">
        <f>SUM(F33:F34)</f>
        <v>317200</v>
      </c>
    </row>
    <row r="33" spans="1:6" ht="12.75">
      <c r="A33" s="28" t="s">
        <v>212</v>
      </c>
      <c r="B33" s="29" t="s">
        <v>157</v>
      </c>
      <c r="C33" s="44">
        <v>200200</v>
      </c>
      <c r="D33" s="44">
        <v>223200</v>
      </c>
      <c r="E33" s="45"/>
      <c r="F33" s="27">
        <v>223200</v>
      </c>
    </row>
    <row r="34" spans="1:6" ht="12.75">
      <c r="A34" s="28" t="s">
        <v>213</v>
      </c>
      <c r="B34" s="29" t="s">
        <v>68</v>
      </c>
      <c r="C34" s="44">
        <v>113040</v>
      </c>
      <c r="D34" s="57">
        <v>94549</v>
      </c>
      <c r="E34" s="58"/>
      <c r="F34" s="27">
        <v>94000</v>
      </c>
    </row>
    <row r="35" spans="1:6" ht="12.75">
      <c r="A35" s="28">
        <v>2.11</v>
      </c>
      <c r="B35" s="29" t="s">
        <v>69</v>
      </c>
      <c r="C35" s="59">
        <v>2856</v>
      </c>
      <c r="D35" s="44">
        <v>77230</v>
      </c>
      <c r="E35" s="45"/>
      <c r="F35" s="60">
        <v>35941</v>
      </c>
    </row>
    <row r="36" spans="1:6" ht="12.75">
      <c r="A36" s="28">
        <v>2.12</v>
      </c>
      <c r="B36" s="29" t="s">
        <v>19</v>
      </c>
      <c r="C36" s="44">
        <v>7651</v>
      </c>
      <c r="D36" s="57">
        <v>8463</v>
      </c>
      <c r="E36" s="58"/>
      <c r="F36" s="27">
        <v>11120</v>
      </c>
    </row>
    <row r="37" spans="1:6" ht="12.75">
      <c r="A37" s="28">
        <v>2.13</v>
      </c>
      <c r="B37" s="29" t="s">
        <v>70</v>
      </c>
      <c r="C37" s="61">
        <v>149014</v>
      </c>
      <c r="D37" s="57">
        <v>117407</v>
      </c>
      <c r="E37" s="58"/>
      <c r="F37" s="27">
        <v>129970</v>
      </c>
    </row>
    <row r="38" spans="1:6" ht="12.75">
      <c r="A38" s="28">
        <v>2.14</v>
      </c>
      <c r="B38" s="29" t="s">
        <v>71</v>
      </c>
      <c r="C38" s="44">
        <v>65959</v>
      </c>
      <c r="D38" s="44">
        <v>98967</v>
      </c>
      <c r="E38" s="45"/>
      <c r="F38" s="27">
        <v>0</v>
      </c>
    </row>
    <row r="39" spans="1:6" ht="12.75">
      <c r="A39" s="28">
        <v>2.15</v>
      </c>
      <c r="B39" s="29" t="s">
        <v>72</v>
      </c>
      <c r="C39" s="62">
        <v>0</v>
      </c>
      <c r="D39" s="62">
        <v>60718</v>
      </c>
      <c r="E39" s="63"/>
      <c r="F39" s="64">
        <v>0</v>
      </c>
    </row>
    <row r="40" spans="1:6" ht="12.75">
      <c r="A40" s="28">
        <v>2.16</v>
      </c>
      <c r="B40" s="31" t="s">
        <v>73</v>
      </c>
      <c r="C40" s="62">
        <v>18735</v>
      </c>
      <c r="D40" s="62">
        <v>23508</v>
      </c>
      <c r="E40" s="63"/>
      <c r="F40" s="64">
        <v>18735</v>
      </c>
    </row>
    <row r="41" spans="1:6" ht="12.75">
      <c r="A41" s="65" t="s">
        <v>4</v>
      </c>
      <c r="B41" s="66" t="s">
        <v>74</v>
      </c>
      <c r="C41" s="67">
        <f>(C9+C10+C17+C23+C24+C25+C26+C29+C32+C35+C36+C37+C38+C39+C40+C22)</f>
        <v>12248097</v>
      </c>
      <c r="D41" s="67">
        <f>(D9+D10+D17+D23+D24+D25+D26+D29+D32+D35+D36+D37+D38+D39+D40+D22)</f>
        <v>12484083</v>
      </c>
      <c r="E41" s="67" t="e">
        <f>(E9+E10+E17+E23+E24+E25+E26+E29+E32+E35+E36+E37+E38+E39+E40+E22)</f>
        <v>#REF!</v>
      </c>
      <c r="F41" s="67">
        <f>(F9+F10+F17+F23+F24+F25+F26+F29+F32+F35+F36+F37+F38+F39+F40+F22)</f>
        <v>12551803</v>
      </c>
    </row>
    <row r="42" spans="1:6" ht="12.75">
      <c r="A42" s="197" t="s">
        <v>5</v>
      </c>
      <c r="B42" s="111" t="s">
        <v>228</v>
      </c>
      <c r="C42" s="198">
        <v>0</v>
      </c>
      <c r="D42" s="198">
        <v>-26104</v>
      </c>
      <c r="E42" s="198"/>
      <c r="F42" s="198"/>
    </row>
    <row r="43" spans="1:6" ht="12.75">
      <c r="A43" s="68" t="s">
        <v>75</v>
      </c>
      <c r="B43" s="66" t="s">
        <v>227</v>
      </c>
      <c r="C43" s="67">
        <f>(C4+C41)</f>
        <v>13862293</v>
      </c>
      <c r="D43" s="67">
        <f>(D4+D41+D42)</f>
        <v>14284657</v>
      </c>
      <c r="E43" s="67" t="e">
        <f>(E4+E41)</f>
        <v>#REF!</v>
      </c>
      <c r="F43" s="67">
        <f>(F4+F41)</f>
        <v>14120691</v>
      </c>
    </row>
    <row r="44" spans="1:6" ht="15.75">
      <c r="A44" s="213" t="s">
        <v>76</v>
      </c>
      <c r="B44" s="213"/>
      <c r="C44" s="213"/>
      <c r="D44" s="213"/>
      <c r="E44" s="213"/>
      <c r="F44" s="213"/>
    </row>
    <row r="45" spans="1:6" ht="12.75">
      <c r="A45" s="69" t="s">
        <v>3</v>
      </c>
      <c r="B45" s="70" t="s">
        <v>17</v>
      </c>
      <c r="C45" s="67">
        <f>SUM(C46:C52)</f>
        <v>143417</v>
      </c>
      <c r="D45" s="67">
        <f>SUM(D46:D52)</f>
        <v>173334</v>
      </c>
      <c r="E45" s="67">
        <f>SUM(E46:E52)</f>
        <v>0</v>
      </c>
      <c r="F45" s="67">
        <f>SUM(F46:F52)</f>
        <v>92151</v>
      </c>
    </row>
    <row r="46" spans="1:6" ht="12.75">
      <c r="A46" s="71">
        <v>1.1</v>
      </c>
      <c r="B46" s="29" t="s">
        <v>77</v>
      </c>
      <c r="C46" s="127">
        <v>0</v>
      </c>
      <c r="D46" s="127">
        <v>15978</v>
      </c>
      <c r="E46" s="81"/>
      <c r="F46" s="127">
        <v>0</v>
      </c>
    </row>
    <row r="47" spans="1:6" ht="12.75">
      <c r="A47" s="71">
        <v>1.2</v>
      </c>
      <c r="B47" s="29" t="s">
        <v>78</v>
      </c>
      <c r="C47" s="125">
        <v>500</v>
      </c>
      <c r="D47" s="125">
        <v>367</v>
      </c>
      <c r="E47" s="58"/>
      <c r="F47" s="125">
        <v>500</v>
      </c>
    </row>
    <row r="48" spans="1:6" ht="12.75">
      <c r="A48" s="71">
        <v>1.3</v>
      </c>
      <c r="B48" s="29" t="s">
        <v>79</v>
      </c>
      <c r="C48" s="125">
        <v>2000</v>
      </c>
      <c r="D48" s="125">
        <v>1469</v>
      </c>
      <c r="E48" s="58"/>
      <c r="F48" s="125">
        <v>2000</v>
      </c>
    </row>
    <row r="49" spans="1:6" ht="12.75">
      <c r="A49" s="71">
        <v>1.4</v>
      </c>
      <c r="B49" s="29" t="s">
        <v>215</v>
      </c>
      <c r="C49" s="125">
        <v>0</v>
      </c>
      <c r="D49" s="125">
        <v>1274</v>
      </c>
      <c r="E49" s="58"/>
      <c r="F49" s="125">
        <v>0</v>
      </c>
    </row>
    <row r="50" spans="1:6" ht="12.75">
      <c r="A50" s="71">
        <v>1.5</v>
      </c>
      <c r="B50" s="29" t="s">
        <v>80</v>
      </c>
      <c r="C50" s="125">
        <v>37551</v>
      </c>
      <c r="D50" s="125">
        <v>56405</v>
      </c>
      <c r="E50" s="58"/>
      <c r="F50" s="125">
        <v>37551</v>
      </c>
    </row>
    <row r="51" spans="1:6" ht="12.75">
      <c r="A51" s="71">
        <v>1.6</v>
      </c>
      <c r="B51" s="29" t="s">
        <v>209</v>
      </c>
      <c r="C51" s="125">
        <v>6100</v>
      </c>
      <c r="D51" s="125">
        <v>6100</v>
      </c>
      <c r="E51" s="58"/>
      <c r="F51" s="125">
        <v>6100</v>
      </c>
    </row>
    <row r="52" spans="1:6" ht="12.75">
      <c r="A52" s="72">
        <v>1.7</v>
      </c>
      <c r="B52" s="31" t="s">
        <v>81</v>
      </c>
      <c r="C52" s="126">
        <v>97266</v>
      </c>
      <c r="D52" s="126">
        <v>91741</v>
      </c>
      <c r="E52" s="100"/>
      <c r="F52" s="126">
        <v>46000</v>
      </c>
    </row>
    <row r="53" spans="1:6" ht="12.75">
      <c r="A53" s="73"/>
      <c r="B53" s="74"/>
      <c r="C53" s="75"/>
      <c r="D53" s="76"/>
      <c r="E53" s="76"/>
      <c r="F53" s="76"/>
    </row>
    <row r="54" spans="1:6" ht="12.75">
      <c r="A54" s="77" t="s">
        <v>4</v>
      </c>
      <c r="B54" s="78" t="s">
        <v>18</v>
      </c>
      <c r="C54" s="79">
        <v>9509</v>
      </c>
      <c r="D54" s="80">
        <v>32316</v>
      </c>
      <c r="E54" s="81"/>
      <c r="F54" s="81">
        <v>13150</v>
      </c>
    </row>
    <row r="55" spans="1:6" ht="12.75">
      <c r="A55" s="71" t="s">
        <v>5</v>
      </c>
      <c r="B55" s="29" t="s">
        <v>82</v>
      </c>
      <c r="C55" s="44">
        <v>118794</v>
      </c>
      <c r="D55" s="44">
        <v>123846</v>
      </c>
      <c r="E55" s="45"/>
      <c r="F55" s="58">
        <v>0</v>
      </c>
    </row>
    <row r="56" spans="1:6" ht="12.75">
      <c r="A56" s="71" t="s">
        <v>83</v>
      </c>
      <c r="B56" s="29" t="s">
        <v>84</v>
      </c>
      <c r="C56" s="44">
        <v>174560</v>
      </c>
      <c r="D56" s="44">
        <v>218200</v>
      </c>
      <c r="E56" s="45"/>
      <c r="F56" s="58">
        <v>179622</v>
      </c>
    </row>
    <row r="57" spans="1:6" ht="12.75">
      <c r="A57" s="71" t="s">
        <v>6</v>
      </c>
      <c r="B57" s="29" t="s">
        <v>0</v>
      </c>
      <c r="C57" s="44">
        <v>66000</v>
      </c>
      <c r="D57" s="44">
        <v>66000</v>
      </c>
      <c r="E57" s="45"/>
      <c r="F57" s="58">
        <v>68000</v>
      </c>
    </row>
    <row r="58" spans="1:6" ht="12.75">
      <c r="A58" s="71" t="s">
        <v>7</v>
      </c>
      <c r="B58" s="29" t="s">
        <v>85</v>
      </c>
      <c r="C58" s="59">
        <v>645759</v>
      </c>
      <c r="D58" s="44">
        <v>669628</v>
      </c>
      <c r="E58" s="45"/>
      <c r="F58" s="45">
        <v>519960</v>
      </c>
    </row>
    <row r="59" spans="1:6" ht="12.75">
      <c r="A59" s="71" t="s">
        <v>8</v>
      </c>
      <c r="B59" s="29" t="s">
        <v>86</v>
      </c>
      <c r="C59" s="44">
        <v>0</v>
      </c>
      <c r="D59" s="44">
        <v>128</v>
      </c>
      <c r="E59" s="45"/>
      <c r="F59" s="58">
        <v>0</v>
      </c>
    </row>
    <row r="60" spans="1:6" ht="12.75">
      <c r="A60" s="71" t="s">
        <v>87</v>
      </c>
      <c r="B60" s="29" t="s">
        <v>20</v>
      </c>
      <c r="C60" s="44">
        <v>0</v>
      </c>
      <c r="D60" s="44">
        <v>800</v>
      </c>
      <c r="E60" s="45"/>
      <c r="F60" s="58">
        <v>600</v>
      </c>
    </row>
    <row r="61" spans="1:6" ht="12.75">
      <c r="A61" s="71" t="s">
        <v>88</v>
      </c>
      <c r="B61" s="29" t="s">
        <v>21</v>
      </c>
      <c r="C61" s="44">
        <v>1096578</v>
      </c>
      <c r="D61" s="44">
        <v>1239269</v>
      </c>
      <c r="E61" s="45"/>
      <c r="F61" s="58">
        <v>968972</v>
      </c>
    </row>
    <row r="62" spans="1:6" ht="12.75">
      <c r="A62" s="71" t="s">
        <v>89</v>
      </c>
      <c r="B62" s="29" t="s">
        <v>90</v>
      </c>
      <c r="C62" s="59">
        <v>603018</v>
      </c>
      <c r="D62" s="44">
        <v>600576</v>
      </c>
      <c r="E62" s="45"/>
      <c r="F62" s="45">
        <v>60546</v>
      </c>
    </row>
    <row r="63" spans="1:6" ht="12.75">
      <c r="A63" s="71" t="s">
        <v>91</v>
      </c>
      <c r="B63" s="29" t="s">
        <v>92</v>
      </c>
      <c r="C63" s="59">
        <v>49156</v>
      </c>
      <c r="D63" s="44">
        <v>127638</v>
      </c>
      <c r="E63" s="45"/>
      <c r="F63" s="45">
        <v>23843</v>
      </c>
    </row>
    <row r="64" spans="1:6" ht="12.75">
      <c r="A64" s="71" t="s">
        <v>93</v>
      </c>
      <c r="B64" s="29" t="s">
        <v>22</v>
      </c>
      <c r="C64" s="44">
        <v>0</v>
      </c>
      <c r="D64" s="57">
        <v>0</v>
      </c>
      <c r="E64" s="58"/>
      <c r="F64" s="58">
        <v>0</v>
      </c>
    </row>
    <row r="65" spans="1:6" ht="12.75">
      <c r="A65" s="71" t="s">
        <v>94</v>
      </c>
      <c r="B65" s="29" t="s">
        <v>216</v>
      </c>
      <c r="C65" s="44">
        <v>0</v>
      </c>
      <c r="D65" s="57">
        <v>800</v>
      </c>
      <c r="E65" s="58"/>
      <c r="F65" s="58">
        <v>0</v>
      </c>
    </row>
    <row r="66" spans="1:6" ht="12.75">
      <c r="A66" s="82" t="s">
        <v>4</v>
      </c>
      <c r="B66" s="70" t="s">
        <v>95</v>
      </c>
      <c r="C66" s="83">
        <f>(C54+C55+C56+C57+C58+C59+C60+C61+C62+C63+C64+C65)</f>
        <v>2763374</v>
      </c>
      <c r="D66" s="83">
        <f>(D54+D55+D56+D57+D58+D59+D60+D61+D62+D63+D64+D65)</f>
        <v>3079201</v>
      </c>
      <c r="E66" s="83" t="e">
        <f>(E54+E55+E56+E57+E58+E59+E60+E61+E62+E63+E64+#REF!+E65)</f>
        <v>#REF!</v>
      </c>
      <c r="F66" s="83">
        <f>(F54+F55+F56+F57+F58+F59+F60+F61+F62+F63+F64+F65)</f>
        <v>1834693</v>
      </c>
    </row>
    <row r="67" spans="1:6" ht="12.75">
      <c r="A67" s="69" t="s">
        <v>96</v>
      </c>
      <c r="B67" s="70" t="s">
        <v>97</v>
      </c>
      <c r="C67" s="84">
        <f>(C45+C66)</f>
        <v>2906791</v>
      </c>
      <c r="D67" s="84">
        <f>(D45+D66)</f>
        <v>3252535</v>
      </c>
      <c r="E67" s="84" t="e">
        <f>(E45+E66)</f>
        <v>#REF!</v>
      </c>
      <c r="F67" s="84">
        <f>(F45+F66)</f>
        <v>1926844</v>
      </c>
    </row>
    <row r="68" spans="1:6" ht="12.75">
      <c r="A68" s="85"/>
      <c r="B68" s="86" t="s">
        <v>98</v>
      </c>
      <c r="C68" s="87">
        <f>(C43+C67)</f>
        <v>16769084</v>
      </c>
      <c r="D68" s="87">
        <f>(D43+D67)</f>
        <v>17537192</v>
      </c>
      <c r="E68" s="87" t="e">
        <f>(E43+E67)</f>
        <v>#REF!</v>
      </c>
      <c r="F68" s="87">
        <f>(F43+F67)</f>
        <v>16047535</v>
      </c>
    </row>
    <row r="69" spans="1:6" ht="12.75">
      <c r="A69" s="77" t="s">
        <v>99</v>
      </c>
      <c r="B69" s="10" t="s">
        <v>100</v>
      </c>
      <c r="C69" s="88">
        <f>(C140-C68)</f>
        <v>1160141</v>
      </c>
      <c r="D69" s="88">
        <f>(D140-D68)</f>
        <v>1160972</v>
      </c>
      <c r="E69" s="88" t="e">
        <f>(E140-E68)</f>
        <v>#REF!</v>
      </c>
      <c r="F69" s="88">
        <f>(F140-F68)</f>
        <v>1614548</v>
      </c>
    </row>
    <row r="70" spans="1:6" ht="12.75">
      <c r="A70" s="71"/>
      <c r="B70" s="29" t="s">
        <v>101</v>
      </c>
      <c r="C70" s="44">
        <v>750925</v>
      </c>
      <c r="D70" s="57">
        <v>750925</v>
      </c>
      <c r="E70" s="27"/>
      <c r="F70" s="27">
        <f>-egyensúly!I39</f>
        <v>796651</v>
      </c>
    </row>
    <row r="71" spans="1:6" ht="12.75">
      <c r="A71" s="72"/>
      <c r="B71" s="31" t="s">
        <v>158</v>
      </c>
      <c r="C71" s="89">
        <v>395079</v>
      </c>
      <c r="D71" s="128">
        <f>D69-D70</f>
        <v>410047</v>
      </c>
      <c r="E71" s="128"/>
      <c r="F71" s="128">
        <f>F69-F70</f>
        <v>817897</v>
      </c>
    </row>
    <row r="72" spans="1:6" ht="12.75">
      <c r="A72" s="90"/>
      <c r="B72" s="90" t="s">
        <v>102</v>
      </c>
      <c r="C72" s="84">
        <f>(C68+C69)</f>
        <v>17929225</v>
      </c>
      <c r="D72" s="84">
        <f>(D68+D69)</f>
        <v>18698164</v>
      </c>
      <c r="E72" s="84" t="e">
        <f>(E68+E69)</f>
        <v>#REF!</v>
      </c>
      <c r="F72" s="84">
        <f>(F68+F69)</f>
        <v>17662083</v>
      </c>
    </row>
    <row r="73" spans="1:6" ht="12.75">
      <c r="A73" s="91"/>
      <c r="B73" s="91"/>
      <c r="C73" s="92"/>
      <c r="D73" s="3"/>
      <c r="E73" s="3"/>
      <c r="F73" s="3"/>
    </row>
    <row r="74" spans="1:6" ht="12.75">
      <c r="A74" s="91"/>
      <c r="B74" s="91"/>
      <c r="C74" s="92"/>
      <c r="D74" s="3"/>
      <c r="E74" s="3"/>
      <c r="F74" s="3"/>
    </row>
    <row r="75" spans="1:6" ht="12.75">
      <c r="A75" s="91"/>
      <c r="B75" s="91"/>
      <c r="C75" s="93"/>
      <c r="D75" s="91"/>
      <c r="E75" s="91"/>
      <c r="F75" s="91"/>
    </row>
    <row r="76" spans="1:6" ht="12.75">
      <c r="A76" s="9" t="s">
        <v>27</v>
      </c>
      <c r="B76" s="10" t="s">
        <v>9</v>
      </c>
      <c r="C76" s="9" t="str">
        <f>C1</f>
        <v>2004.évi</v>
      </c>
      <c r="D76" s="11" t="str">
        <f>D1</f>
        <v>2004.évi</v>
      </c>
      <c r="E76" s="12" t="s">
        <v>2</v>
      </c>
      <c r="F76" s="9" t="str">
        <f>F1</f>
        <v>2005.évi</v>
      </c>
    </row>
    <row r="77" spans="1:6" ht="12.75">
      <c r="A77" s="15" t="s">
        <v>29</v>
      </c>
      <c r="B77" s="72" t="s">
        <v>103</v>
      </c>
      <c r="C77" s="15" t="s">
        <v>31</v>
      </c>
      <c r="D77" s="16" t="s">
        <v>32</v>
      </c>
      <c r="E77" s="17" t="s">
        <v>33</v>
      </c>
      <c r="F77" s="15" t="s">
        <v>1</v>
      </c>
    </row>
    <row r="78" spans="1:6" ht="15.75">
      <c r="A78" s="212" t="s">
        <v>104</v>
      </c>
      <c r="B78" s="213"/>
      <c r="C78" s="213"/>
      <c r="D78" s="213"/>
      <c r="E78" s="213"/>
      <c r="F78" s="213"/>
    </row>
    <row r="79" spans="1:6" ht="12.75">
      <c r="A79" s="94" t="s">
        <v>3</v>
      </c>
      <c r="B79" s="95" t="s">
        <v>105</v>
      </c>
      <c r="C79" s="96">
        <f>SUM(C80+C81+C82+C85+C86)</f>
        <v>10058821</v>
      </c>
      <c r="D79" s="96">
        <f>SUM(D80+D81+D82+D85+D86)</f>
        <v>10980555</v>
      </c>
      <c r="E79" s="96">
        <f>SUM(E80+E81+E82+E85+E86)</f>
        <v>0</v>
      </c>
      <c r="F79" s="96">
        <f>SUM(F80+F81+F82+F85+F86)</f>
        <v>10477926</v>
      </c>
    </row>
    <row r="80" spans="1:6" ht="12.75">
      <c r="A80" s="71">
        <v>1.1</v>
      </c>
      <c r="B80" s="29" t="s">
        <v>106</v>
      </c>
      <c r="C80" s="125">
        <v>5263784</v>
      </c>
      <c r="D80" s="125">
        <v>5784327</v>
      </c>
      <c r="E80" s="58"/>
      <c r="F80" s="125">
        <v>5511671</v>
      </c>
    </row>
    <row r="81" spans="1:6" ht="12.75">
      <c r="A81" s="71">
        <v>1.2</v>
      </c>
      <c r="B81" s="29" t="s">
        <v>107</v>
      </c>
      <c r="C81" s="125">
        <v>1760916</v>
      </c>
      <c r="D81" s="125">
        <v>1929121</v>
      </c>
      <c r="E81" s="58"/>
      <c r="F81" s="125">
        <v>1827755</v>
      </c>
    </row>
    <row r="82" spans="1:6" ht="12.75">
      <c r="A82" s="71">
        <v>1.3</v>
      </c>
      <c r="B82" s="29" t="s">
        <v>108</v>
      </c>
      <c r="C82" s="30">
        <f>C83+C84</f>
        <v>3015716</v>
      </c>
      <c r="D82" s="30">
        <f>D83+D84</f>
        <v>3207756</v>
      </c>
      <c r="E82" s="30">
        <f>E83+E84</f>
        <v>0</v>
      </c>
      <c r="F82" s="30">
        <f>F83+F84</f>
        <v>3104166</v>
      </c>
    </row>
    <row r="83" spans="1:6" ht="12.75">
      <c r="A83" s="71" t="s">
        <v>109</v>
      </c>
      <c r="B83" s="29" t="s">
        <v>110</v>
      </c>
      <c r="C83" s="125">
        <v>253154</v>
      </c>
      <c r="D83" s="125">
        <v>0</v>
      </c>
      <c r="E83" s="58"/>
      <c r="F83" s="125">
        <v>150000</v>
      </c>
    </row>
    <row r="84" spans="1:6" ht="12.75">
      <c r="A84" s="71" t="s">
        <v>111</v>
      </c>
      <c r="B84" s="29" t="s">
        <v>112</v>
      </c>
      <c r="C84" s="125">
        <v>2762562</v>
      </c>
      <c r="D84" s="125">
        <v>3207756</v>
      </c>
      <c r="E84" s="58"/>
      <c r="F84" s="125">
        <v>2954166</v>
      </c>
    </row>
    <row r="85" spans="1:6" ht="12.75">
      <c r="A85" s="71">
        <v>1.4</v>
      </c>
      <c r="B85" s="29" t="s">
        <v>113</v>
      </c>
      <c r="C85" s="125">
        <v>6243</v>
      </c>
      <c r="D85" s="125">
        <v>19012</v>
      </c>
      <c r="E85" s="58"/>
      <c r="F85" s="125">
        <v>22172</v>
      </c>
    </row>
    <row r="86" spans="1:6" ht="12.75">
      <c r="A86" s="72">
        <v>1.5</v>
      </c>
      <c r="B86" s="31" t="s">
        <v>114</v>
      </c>
      <c r="C86" s="126">
        <v>12162</v>
      </c>
      <c r="D86" s="126">
        <v>40339</v>
      </c>
      <c r="E86" s="100"/>
      <c r="F86" s="126">
        <v>12162</v>
      </c>
    </row>
    <row r="87" spans="1:6" ht="12.75">
      <c r="A87" s="97">
        <v>2.1</v>
      </c>
      <c r="B87" s="98" t="s">
        <v>115</v>
      </c>
      <c r="C87" s="99">
        <f>(C88+C89+C90+C93)</f>
        <v>2859146</v>
      </c>
      <c r="D87" s="99">
        <f>(D88+D89+D90+D93)</f>
        <v>3225161</v>
      </c>
      <c r="E87" s="99">
        <f>(E88+E89+E90+E93)</f>
        <v>0</v>
      </c>
      <c r="F87" s="99">
        <f>(F88+F89+F90+F93)</f>
        <v>3023212</v>
      </c>
    </row>
    <row r="88" spans="1:6" ht="12.75">
      <c r="A88" s="77" t="s">
        <v>38</v>
      </c>
      <c r="B88" s="10" t="s">
        <v>116</v>
      </c>
      <c r="C88" s="79">
        <v>799908</v>
      </c>
      <c r="D88" s="80">
        <v>944719</v>
      </c>
      <c r="E88" s="81"/>
      <c r="F88" s="23">
        <v>924259</v>
      </c>
    </row>
    <row r="89" spans="1:6" ht="12.75">
      <c r="A89" s="71" t="s">
        <v>39</v>
      </c>
      <c r="B89" s="29" t="s">
        <v>107</v>
      </c>
      <c r="C89" s="61">
        <v>252112</v>
      </c>
      <c r="D89" s="57">
        <v>298806</v>
      </c>
      <c r="E89" s="58"/>
      <c r="F89" s="27">
        <v>291900</v>
      </c>
    </row>
    <row r="90" spans="1:6" ht="12.75">
      <c r="A90" s="71" t="s">
        <v>117</v>
      </c>
      <c r="B90" s="29" t="s">
        <v>118</v>
      </c>
      <c r="C90" s="26">
        <f>C91+C92</f>
        <v>709691</v>
      </c>
      <c r="D90" s="26">
        <f>D91+D92</f>
        <v>779282</v>
      </c>
      <c r="E90" s="26">
        <f>E91+E92</f>
        <v>0</v>
      </c>
      <c r="F90" s="26">
        <f>F91+F92</f>
        <v>737772</v>
      </c>
    </row>
    <row r="91" spans="1:6" ht="12.75">
      <c r="A91" s="71" t="s">
        <v>119</v>
      </c>
      <c r="B91" s="29" t="s">
        <v>120</v>
      </c>
      <c r="C91" s="61">
        <v>0</v>
      </c>
      <c r="D91" s="57">
        <v>0</v>
      </c>
      <c r="E91" s="58"/>
      <c r="F91" s="27">
        <v>0</v>
      </c>
    </row>
    <row r="92" spans="1:6" ht="12.75">
      <c r="A92" s="71" t="s">
        <v>121</v>
      </c>
      <c r="B92" s="29" t="s">
        <v>122</v>
      </c>
      <c r="C92" s="57">
        <v>709691</v>
      </c>
      <c r="D92" s="57">
        <v>779282</v>
      </c>
      <c r="E92" s="57"/>
      <c r="F92" s="57">
        <v>737772</v>
      </c>
    </row>
    <row r="93" spans="1:6" ht="12.75">
      <c r="A93" s="71" t="s">
        <v>123</v>
      </c>
      <c r="B93" s="29" t="s">
        <v>124</v>
      </c>
      <c r="C93" s="61">
        <v>1097435</v>
      </c>
      <c r="D93" s="57">
        <v>1202354</v>
      </c>
      <c r="E93" s="58"/>
      <c r="F93" s="27">
        <f>1084281-15000</f>
        <v>1069281</v>
      </c>
    </row>
    <row r="94" spans="1:6" ht="12.75">
      <c r="A94" s="71" t="s">
        <v>125</v>
      </c>
      <c r="B94" s="29" t="s">
        <v>126</v>
      </c>
      <c r="C94" s="61">
        <v>817173</v>
      </c>
      <c r="D94" s="57">
        <v>766129</v>
      </c>
      <c r="E94" s="58"/>
      <c r="F94" s="27">
        <f>804303-15000</f>
        <v>789303</v>
      </c>
    </row>
    <row r="95" spans="1:6" ht="12.75">
      <c r="A95" s="71"/>
      <c r="B95" s="29"/>
      <c r="C95" s="61"/>
      <c r="D95" s="57"/>
      <c r="E95" s="58"/>
      <c r="F95" s="27"/>
    </row>
    <row r="96" spans="1:6" ht="12.75" hidden="1">
      <c r="A96" s="71"/>
      <c r="B96" s="29" t="s">
        <v>223</v>
      </c>
      <c r="C96" s="61">
        <v>3595</v>
      </c>
      <c r="D96" s="57">
        <v>3755</v>
      </c>
      <c r="E96" s="58"/>
      <c r="F96" s="27"/>
    </row>
    <row r="97" spans="1:6" ht="12.75" hidden="1">
      <c r="A97" s="71"/>
      <c r="B97" s="29" t="s">
        <v>224</v>
      </c>
      <c r="C97" s="61">
        <v>2568</v>
      </c>
      <c r="D97" s="57">
        <v>6399</v>
      </c>
      <c r="E97" s="58"/>
      <c r="F97" s="27"/>
    </row>
    <row r="98" spans="1:6" ht="12.75" hidden="1">
      <c r="A98" s="71"/>
      <c r="B98" s="29" t="s">
        <v>225</v>
      </c>
      <c r="C98" s="61">
        <v>1767</v>
      </c>
      <c r="D98" s="57">
        <v>2925</v>
      </c>
      <c r="E98" s="58"/>
      <c r="F98" s="27"/>
    </row>
    <row r="99" spans="1:6" ht="12.75" hidden="1">
      <c r="A99" s="71"/>
      <c r="B99" s="29" t="s">
        <v>226</v>
      </c>
      <c r="C99" s="61">
        <v>1542</v>
      </c>
      <c r="D99" s="57">
        <v>2064</v>
      </c>
      <c r="E99" s="58"/>
      <c r="F99" s="27"/>
    </row>
    <row r="100" spans="1:6" ht="12.75" hidden="1">
      <c r="A100" s="196"/>
      <c r="B100" s="196"/>
      <c r="C100" s="191"/>
      <c r="D100" s="191"/>
      <c r="E100" s="191"/>
      <c r="F100" s="191"/>
    </row>
    <row r="101" spans="1:6" ht="12.75">
      <c r="A101" s="101">
        <v>2.2</v>
      </c>
      <c r="B101" s="29" t="s">
        <v>127</v>
      </c>
      <c r="C101" s="44">
        <v>30000</v>
      </c>
      <c r="D101" s="44">
        <v>30000</v>
      </c>
      <c r="E101" s="45"/>
      <c r="F101" s="27">
        <v>25000</v>
      </c>
    </row>
    <row r="102" spans="1:6" ht="12.75">
      <c r="A102" s="101">
        <v>2.3</v>
      </c>
      <c r="B102" s="29" t="s">
        <v>128</v>
      </c>
      <c r="C102" s="44">
        <v>0</v>
      </c>
      <c r="D102" s="44">
        <v>0</v>
      </c>
      <c r="E102" s="45"/>
      <c r="F102" s="102">
        <v>403518</v>
      </c>
    </row>
    <row r="103" spans="1:6" ht="12.75">
      <c r="A103" s="101">
        <v>2.4</v>
      </c>
      <c r="B103" s="29" t="s">
        <v>129</v>
      </c>
      <c r="C103" s="57">
        <v>1009664</v>
      </c>
      <c r="D103" s="57">
        <v>141242</v>
      </c>
      <c r="E103" s="58"/>
      <c r="F103" s="27">
        <v>958932</v>
      </c>
    </row>
    <row r="104" spans="1:6" ht="12.75">
      <c r="A104" s="103">
        <v>2.5</v>
      </c>
      <c r="B104" s="31" t="s">
        <v>130</v>
      </c>
      <c r="C104" s="46">
        <v>50000</v>
      </c>
      <c r="D104" s="46">
        <v>58251</v>
      </c>
      <c r="E104" s="47"/>
      <c r="F104" s="33">
        <v>50000</v>
      </c>
    </row>
    <row r="105" spans="1:6" ht="12.75">
      <c r="A105" s="73"/>
      <c r="B105" s="74"/>
      <c r="C105" s="104"/>
      <c r="D105" s="105"/>
      <c r="E105" s="105"/>
      <c r="F105" s="105"/>
    </row>
    <row r="106" spans="1:6" ht="12.75">
      <c r="A106" s="90">
        <v>2</v>
      </c>
      <c r="B106" s="66" t="s">
        <v>131</v>
      </c>
      <c r="C106" s="67">
        <f>(C87+C101+C102+C103+C104)</f>
        <v>3948810</v>
      </c>
      <c r="D106" s="67">
        <f>(D87+D101+D102+D103+D104)</f>
        <v>3454654</v>
      </c>
      <c r="E106" s="67">
        <f>(E87+E101+E102+E103+E104)</f>
        <v>0</v>
      </c>
      <c r="F106" s="67">
        <f>(F87+F101+F102+F103+F104)</f>
        <v>4460662</v>
      </c>
    </row>
    <row r="107" spans="1:6" ht="12.75">
      <c r="A107" s="106" t="s">
        <v>5</v>
      </c>
      <c r="B107" s="107" t="s">
        <v>208</v>
      </c>
      <c r="C107" s="108"/>
      <c r="D107" s="108">
        <v>-109690</v>
      </c>
      <c r="E107" s="108"/>
      <c r="F107" s="108"/>
    </row>
    <row r="108" spans="1:6" ht="12.75">
      <c r="A108" s="109"/>
      <c r="B108" s="109"/>
      <c r="C108" s="110"/>
      <c r="D108" s="110"/>
      <c r="E108" s="110"/>
      <c r="F108" s="110"/>
    </row>
    <row r="109" spans="1:6" ht="12.75">
      <c r="A109" s="90" t="s">
        <v>16</v>
      </c>
      <c r="B109" s="111" t="s">
        <v>133</v>
      </c>
      <c r="C109" s="67">
        <f>(C79+C106+C107+C108)</f>
        <v>14007631</v>
      </c>
      <c r="D109" s="67">
        <f>(D79+D106+D107+D108)</f>
        <v>14325519</v>
      </c>
      <c r="E109" s="67">
        <f>(E79+E106+E107+E108)</f>
        <v>0</v>
      </c>
      <c r="F109" s="67">
        <f>(F79+F106+F107+F108)</f>
        <v>14938588</v>
      </c>
    </row>
    <row r="110" spans="1:6" ht="12.75">
      <c r="A110" s="112"/>
      <c r="B110" s="113"/>
      <c r="C110" s="114"/>
      <c r="D110" s="115"/>
      <c r="E110" s="115"/>
      <c r="F110" s="115"/>
    </row>
    <row r="111" spans="1:6" ht="15.75">
      <c r="A111" s="212" t="s">
        <v>134</v>
      </c>
      <c r="B111" s="213"/>
      <c r="C111" s="213"/>
      <c r="D111" s="213"/>
      <c r="E111" s="213"/>
      <c r="F111" s="213"/>
    </row>
    <row r="112" spans="1:6" ht="12.75">
      <c r="A112" s="69">
        <v>1</v>
      </c>
      <c r="B112" s="116" t="s">
        <v>135</v>
      </c>
      <c r="C112" s="83">
        <f>SUM(C113:C115)</f>
        <v>269797</v>
      </c>
      <c r="D112" s="83">
        <f>SUM(D113:D115)</f>
        <v>411186</v>
      </c>
      <c r="E112" s="83">
        <f>SUM(E113:E115)</f>
        <v>0</v>
      </c>
      <c r="F112" s="83">
        <f>SUM(F113:F115)</f>
        <v>157602</v>
      </c>
    </row>
    <row r="113" spans="1:6" ht="12.75">
      <c r="A113" s="71">
        <v>1.1</v>
      </c>
      <c r="B113" s="29" t="s">
        <v>136</v>
      </c>
      <c r="C113" s="125">
        <v>30092</v>
      </c>
      <c r="D113" s="125">
        <v>29331</v>
      </c>
      <c r="E113" s="125"/>
      <c r="F113" s="125">
        <v>0</v>
      </c>
    </row>
    <row r="114" spans="1:6" ht="12.75">
      <c r="A114" s="71">
        <v>1.2</v>
      </c>
      <c r="B114" s="29" t="s">
        <v>137</v>
      </c>
      <c r="C114" s="125">
        <v>26370</v>
      </c>
      <c r="D114" s="125">
        <v>29358</v>
      </c>
      <c r="E114" s="125"/>
      <c r="F114" s="125">
        <v>27566</v>
      </c>
    </row>
    <row r="115" spans="1:6" ht="12.75">
      <c r="A115" s="72">
        <v>1.3</v>
      </c>
      <c r="B115" s="31" t="s">
        <v>138</v>
      </c>
      <c r="C115" s="126">
        <v>213335</v>
      </c>
      <c r="D115" s="126">
        <v>352497</v>
      </c>
      <c r="E115" s="126"/>
      <c r="F115" s="126">
        <v>130036</v>
      </c>
    </row>
    <row r="116" spans="1:6" ht="12.75">
      <c r="A116" s="73"/>
      <c r="B116" s="74"/>
      <c r="C116" s="75"/>
      <c r="D116" s="76"/>
      <c r="E116" s="76"/>
      <c r="F116" s="76"/>
    </row>
    <row r="117" spans="1:6" ht="12.75">
      <c r="A117" s="77">
        <v>2.1</v>
      </c>
      <c r="B117" s="193" t="s">
        <v>139</v>
      </c>
      <c r="C117" s="80">
        <v>93686</v>
      </c>
      <c r="D117" s="80">
        <v>121258</v>
      </c>
      <c r="E117" s="194"/>
      <c r="F117" s="23">
        <v>72400</v>
      </c>
    </row>
    <row r="118" spans="1:6" ht="12.75">
      <c r="A118" s="71">
        <v>2.2</v>
      </c>
      <c r="B118" s="73" t="s">
        <v>140</v>
      </c>
      <c r="C118" s="44">
        <v>286347</v>
      </c>
      <c r="D118" s="57">
        <v>283386</v>
      </c>
      <c r="E118" s="38"/>
      <c r="F118" s="27">
        <v>32600</v>
      </c>
    </row>
    <row r="119" spans="1:6" ht="12.75">
      <c r="A119" s="71">
        <v>2.3</v>
      </c>
      <c r="B119" s="73" t="s">
        <v>23</v>
      </c>
      <c r="C119" s="44">
        <v>89067</v>
      </c>
      <c r="D119" s="57">
        <v>106389</v>
      </c>
      <c r="E119" s="38"/>
      <c r="F119" s="27">
        <v>84500</v>
      </c>
    </row>
    <row r="120" spans="1:6" ht="12.75">
      <c r="A120" s="71">
        <v>2.4</v>
      </c>
      <c r="B120" s="73" t="s">
        <v>24</v>
      </c>
      <c r="C120" s="44">
        <v>107234</v>
      </c>
      <c r="D120" s="57">
        <v>104896</v>
      </c>
      <c r="E120" s="38"/>
      <c r="F120" s="27">
        <v>112508</v>
      </c>
    </row>
    <row r="121" spans="1:6" ht="12.75">
      <c r="A121" s="71">
        <v>2.5</v>
      </c>
      <c r="B121" s="73" t="s">
        <v>141</v>
      </c>
      <c r="C121" s="44">
        <v>511670</v>
      </c>
      <c r="D121" s="57">
        <v>537500</v>
      </c>
      <c r="E121" s="38"/>
      <c r="F121" s="27">
        <v>619096</v>
      </c>
    </row>
    <row r="122" spans="1:6" ht="12.75">
      <c r="A122" s="71">
        <v>2.6</v>
      </c>
      <c r="B122" s="73" t="s">
        <v>142</v>
      </c>
      <c r="C122" s="44">
        <v>2290914</v>
      </c>
      <c r="D122" s="57">
        <v>2444467</v>
      </c>
      <c r="E122" s="38"/>
      <c r="F122" s="27">
        <v>1440188</v>
      </c>
    </row>
    <row r="123" spans="1:6" ht="12.75">
      <c r="A123" s="71">
        <v>2.7</v>
      </c>
      <c r="B123" s="73" t="s">
        <v>143</v>
      </c>
      <c r="C123" s="57">
        <f>SUM(C124:C126)</f>
        <v>147372</v>
      </c>
      <c r="D123" s="57">
        <f>SUM(D124:D126)</f>
        <v>237379</v>
      </c>
      <c r="E123" s="57">
        <f>SUM(E124:E126)</f>
        <v>0</v>
      </c>
      <c r="F123" s="57">
        <f>SUM(F124:F126)</f>
        <v>126816</v>
      </c>
    </row>
    <row r="124" spans="1:6" ht="12.75">
      <c r="A124" s="71" t="s">
        <v>60</v>
      </c>
      <c r="B124" s="73" t="s">
        <v>144</v>
      </c>
      <c r="C124" s="61">
        <v>111414</v>
      </c>
      <c r="D124" s="57">
        <v>163639</v>
      </c>
      <c r="E124" s="38"/>
      <c r="F124" s="27">
        <v>106582</v>
      </c>
    </row>
    <row r="125" spans="1:6" ht="12.75">
      <c r="A125" s="71" t="s">
        <v>62</v>
      </c>
      <c r="B125" s="73" t="s">
        <v>145</v>
      </c>
      <c r="C125" s="61">
        <v>34270</v>
      </c>
      <c r="D125" s="57">
        <v>70243</v>
      </c>
      <c r="E125" s="38"/>
      <c r="F125" s="27">
        <v>11000</v>
      </c>
    </row>
    <row r="126" spans="1:6" ht="12.75">
      <c r="A126" s="71" t="s">
        <v>146</v>
      </c>
      <c r="B126" s="73" t="s">
        <v>147</v>
      </c>
      <c r="C126" s="125">
        <v>1688</v>
      </c>
      <c r="D126" s="125">
        <v>3497</v>
      </c>
      <c r="E126" s="38"/>
      <c r="F126" s="27">
        <f>1688+3990+3556</f>
        <v>9234</v>
      </c>
    </row>
    <row r="127" spans="1:6" ht="12.75">
      <c r="A127" s="71">
        <v>2.8</v>
      </c>
      <c r="B127" s="73" t="s">
        <v>25</v>
      </c>
      <c r="C127" s="61">
        <v>3735</v>
      </c>
      <c r="D127" s="57">
        <v>5395</v>
      </c>
      <c r="E127" s="38"/>
      <c r="F127" s="27">
        <v>3735</v>
      </c>
    </row>
    <row r="128" spans="1:6" ht="12.75" hidden="1">
      <c r="A128" s="71" t="s">
        <v>64</v>
      </c>
      <c r="B128" s="73" t="s">
        <v>219</v>
      </c>
      <c r="C128" s="61">
        <v>0</v>
      </c>
      <c r="D128" s="57">
        <v>0</v>
      </c>
      <c r="E128" s="38"/>
      <c r="F128" s="27"/>
    </row>
    <row r="129" spans="1:6" ht="12.75" hidden="1">
      <c r="A129" s="71" t="s">
        <v>211</v>
      </c>
      <c r="B129" s="73" t="s">
        <v>220</v>
      </c>
      <c r="C129" s="61">
        <v>0</v>
      </c>
      <c r="D129" s="57">
        <v>0</v>
      </c>
      <c r="E129" s="38"/>
      <c r="F129" s="27"/>
    </row>
    <row r="130" spans="1:6" ht="12.75" hidden="1">
      <c r="A130" s="71" t="s">
        <v>217</v>
      </c>
      <c r="B130" s="73" t="s">
        <v>221</v>
      </c>
      <c r="C130" s="61">
        <v>0</v>
      </c>
      <c r="D130" s="57">
        <v>0</v>
      </c>
      <c r="E130" s="38"/>
      <c r="F130" s="27"/>
    </row>
    <row r="131" spans="1:6" ht="12.75" hidden="1">
      <c r="A131" s="71" t="s">
        <v>218</v>
      </c>
      <c r="B131" s="73" t="s">
        <v>222</v>
      </c>
      <c r="C131" s="61">
        <v>0</v>
      </c>
      <c r="D131" s="57">
        <v>0</v>
      </c>
      <c r="E131" s="38"/>
      <c r="F131" s="27"/>
    </row>
    <row r="132" spans="1:6" ht="12.75">
      <c r="A132" s="71">
        <v>2.9</v>
      </c>
      <c r="B132" s="73" t="s">
        <v>148</v>
      </c>
      <c r="C132" s="44">
        <v>20500</v>
      </c>
      <c r="D132" s="57">
        <v>20630</v>
      </c>
      <c r="E132" s="38"/>
      <c r="F132" s="27">
        <v>3000</v>
      </c>
    </row>
    <row r="133" spans="1:6" ht="12.75">
      <c r="A133" s="71" t="s">
        <v>205</v>
      </c>
      <c r="B133" s="73" t="s">
        <v>26</v>
      </c>
      <c r="C133" s="89">
        <v>101272</v>
      </c>
      <c r="D133" s="89">
        <v>77438</v>
      </c>
      <c r="E133" s="195"/>
      <c r="F133" s="33">
        <v>71050</v>
      </c>
    </row>
    <row r="134" spans="1:6" ht="12.75">
      <c r="A134" s="117" t="s">
        <v>4</v>
      </c>
      <c r="B134" s="70" t="s">
        <v>149</v>
      </c>
      <c r="C134" s="32">
        <f>(C117+C118+C119+C120+C121+C122+C123+C127+C132+C133)</f>
        <v>3651797</v>
      </c>
      <c r="D134" s="32">
        <f>(D117+D118+D119+D120+D121+D122+D123+D127+D132+D133)</f>
        <v>3938738</v>
      </c>
      <c r="E134" s="32">
        <f>(E117+E118+E119+E120+E121+E122+E123+E127+E132+E133)</f>
        <v>0</v>
      </c>
      <c r="F134" s="32">
        <f>(F117+F118+F119+F120+F121+F122+F123+F127+F132+F133)</f>
        <v>2565893</v>
      </c>
    </row>
    <row r="135" spans="1:6" ht="12.75">
      <c r="A135" s="106" t="s">
        <v>5</v>
      </c>
      <c r="B135" s="107" t="s">
        <v>207</v>
      </c>
      <c r="C135" s="108"/>
      <c r="D135" s="108">
        <v>22721</v>
      </c>
      <c r="E135" s="108"/>
      <c r="F135" s="108"/>
    </row>
    <row r="136" spans="1:6" ht="12.75">
      <c r="A136" s="118"/>
      <c r="B136" s="109"/>
      <c r="C136" s="110"/>
      <c r="D136" s="110"/>
      <c r="E136" s="110"/>
      <c r="F136" s="110"/>
    </row>
    <row r="137" spans="1:6" ht="12.75">
      <c r="A137" s="69" t="s">
        <v>96</v>
      </c>
      <c r="B137" s="116" t="s">
        <v>151</v>
      </c>
      <c r="C137" s="83">
        <f>(C112+C134+C135+C136)</f>
        <v>3921594</v>
      </c>
      <c r="D137" s="83">
        <f>(D112+D134+D135+D136)</f>
        <v>4372645</v>
      </c>
      <c r="E137" s="83">
        <f>(E112+E134+E135+E136)</f>
        <v>0</v>
      </c>
      <c r="F137" s="83">
        <f>(F112+F134+F135+F136)</f>
        <v>2723495</v>
      </c>
    </row>
    <row r="138" spans="1:6" ht="12.75">
      <c r="A138" s="109"/>
      <c r="B138" s="109"/>
      <c r="C138" s="110"/>
      <c r="D138" s="110"/>
      <c r="E138" s="110"/>
      <c r="F138" s="110"/>
    </row>
    <row r="139" spans="1:6" ht="12.75">
      <c r="A139" s="109"/>
      <c r="B139" s="109"/>
      <c r="C139" s="110"/>
      <c r="D139" s="110"/>
      <c r="E139" s="110"/>
      <c r="F139" s="110"/>
    </row>
    <row r="140" spans="1:6" ht="12.75">
      <c r="A140" s="68" t="s">
        <v>9</v>
      </c>
      <c r="B140" s="111" t="s">
        <v>152</v>
      </c>
      <c r="C140" s="83">
        <f>(C109+C137+C138+C139)</f>
        <v>17929225</v>
      </c>
      <c r="D140" s="83">
        <f>(D109+D137+D138+D139)</f>
        <v>18698164</v>
      </c>
      <c r="E140" s="83">
        <f>(E109+E137+E138+E139)</f>
        <v>0</v>
      </c>
      <c r="F140" s="83">
        <f>(F109+F137+F138+F139)</f>
        <v>17662083</v>
      </c>
    </row>
    <row r="141" spans="1:6" ht="12.75">
      <c r="A141" s="119"/>
      <c r="B141" s="119"/>
      <c r="C141" s="120"/>
      <c r="D141" s="87"/>
      <c r="E141" s="87"/>
      <c r="F141" s="87"/>
    </row>
    <row r="142" spans="1:6" ht="12.75">
      <c r="A142" s="119"/>
      <c r="B142" s="119"/>
      <c r="C142" s="120"/>
      <c r="D142" s="87"/>
      <c r="E142" s="87"/>
      <c r="F142" s="87"/>
    </row>
    <row r="143" spans="1:6" ht="12.75">
      <c r="A143" s="119"/>
      <c r="B143" s="119"/>
      <c r="C143" s="120"/>
      <c r="D143" s="87"/>
      <c r="E143" s="87"/>
      <c r="F143" s="87"/>
    </row>
    <row r="144" spans="1:6" ht="12.75">
      <c r="A144" s="119"/>
      <c r="B144" s="119"/>
      <c r="C144" s="120"/>
      <c r="D144" s="110"/>
      <c r="E144" s="110"/>
      <c r="F144" s="110"/>
    </row>
    <row r="145" spans="1:6" ht="12.75">
      <c r="A145" s="121"/>
      <c r="B145" s="122" t="s">
        <v>153</v>
      </c>
      <c r="C145" s="99">
        <v>3484</v>
      </c>
      <c r="D145" s="99">
        <v>3483</v>
      </c>
      <c r="E145" s="123"/>
      <c r="F145" s="124">
        <f>2958+307+7</f>
        <v>3272</v>
      </c>
    </row>
    <row r="146" spans="1:6" ht="12.75">
      <c r="A146" s="206"/>
      <c r="B146" s="190" t="s">
        <v>230</v>
      </c>
      <c r="C146" s="207"/>
      <c r="D146" s="208">
        <v>-213</v>
      </c>
      <c r="E146" s="209"/>
      <c r="F146" s="209"/>
    </row>
  </sheetData>
  <mergeCells count="4">
    <mergeCell ref="A3:F3"/>
    <mergeCell ref="A44:F44"/>
    <mergeCell ref="A78:F78"/>
    <mergeCell ref="A111:F111"/>
  </mergeCells>
  <printOptions horizontalCentered="1" verticalCentered="1"/>
  <pageMargins left="0.7874015748031497" right="0.7874015748031497" top="0.97" bottom="0.984251968503937" header="0.38" footer="0.5118110236220472"/>
  <pageSetup blackAndWhite="1" horizontalDpi="300" verticalDpi="300" orientation="portrait" paperSize="9" scale="74" r:id="rId1"/>
  <headerFooter alignWithMargins="0">
    <oddHeader>&amp;C&amp;"Times New Roman CE,Normál"&amp;12&amp;P/3
Bevételek és kiadások 
pénzforgalmi mérlege&amp;R&amp;"Times New Roman CE,Normál"&amp;12 1. sz. melléklet</oddHeader>
    <oddFooter>&amp;L&amp;"Times New Roman CE,Normál"&amp;D/&amp;T&amp;C&amp;"Times New Roman CE,Normál"&amp;F/&amp;A     Ráczné</oddFoot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="75" zoomScaleSheetLayoutView="75" workbookViewId="0" topLeftCell="D15">
      <selection activeCell="K15" sqref="K15"/>
    </sheetView>
  </sheetViews>
  <sheetFormatPr defaultColWidth="9.00390625" defaultRowHeight="12.75"/>
  <cols>
    <col min="1" max="1" width="35.00390625" style="0" bestFit="1" customWidth="1"/>
    <col min="6" max="6" width="29.375" style="0" bestFit="1" customWidth="1"/>
    <col min="11" max="11" width="25.00390625" style="0" bestFit="1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131"/>
      <c r="B3" s="7"/>
      <c r="C3" s="132"/>
      <c r="D3" s="133"/>
      <c r="E3" s="1"/>
      <c r="F3" s="134"/>
      <c r="G3" s="135"/>
      <c r="H3" s="136"/>
      <c r="I3" s="137"/>
      <c r="J3" s="1"/>
      <c r="K3" s="131"/>
      <c r="L3" s="7"/>
      <c r="M3" s="132"/>
      <c r="N3" s="133"/>
      <c r="O3" s="3"/>
    </row>
    <row r="4" spans="1:15" ht="15">
      <c r="A4" s="138"/>
      <c r="B4" s="8"/>
      <c r="C4" s="130" t="s">
        <v>159</v>
      </c>
      <c r="D4" s="139"/>
      <c r="E4" s="1"/>
      <c r="F4" s="141"/>
      <c r="G4" s="142"/>
      <c r="H4" s="143" t="s">
        <v>159</v>
      </c>
      <c r="I4" s="144"/>
      <c r="J4" s="1"/>
      <c r="K4" s="138"/>
      <c r="L4" s="129"/>
      <c r="M4" s="130" t="s">
        <v>159</v>
      </c>
      <c r="N4" s="139"/>
      <c r="O4" s="3"/>
    </row>
    <row r="5" spans="1:15" ht="15">
      <c r="A5" s="182" t="s">
        <v>34</v>
      </c>
      <c r="B5" s="148" t="s">
        <v>28</v>
      </c>
      <c r="C5" s="148" t="s">
        <v>28</v>
      </c>
      <c r="D5" s="148" t="s">
        <v>206</v>
      </c>
      <c r="E5" s="1"/>
      <c r="F5" s="149" t="s">
        <v>160</v>
      </c>
      <c r="G5" s="150" t="str">
        <f>B5</f>
        <v>2004.évi</v>
      </c>
      <c r="H5" s="150" t="str">
        <f>C5</f>
        <v>2004.évi</v>
      </c>
      <c r="I5" s="150" t="str">
        <f>D5</f>
        <v>2005.évi</v>
      </c>
      <c r="J5" s="1"/>
      <c r="K5" s="147" t="s">
        <v>161</v>
      </c>
      <c r="L5" s="151" t="str">
        <f>B5</f>
        <v>2004.évi</v>
      </c>
      <c r="M5" s="146" t="str">
        <f>C5</f>
        <v>2004.évi</v>
      </c>
      <c r="N5" s="146" t="str">
        <f>D5</f>
        <v>2005.évi</v>
      </c>
      <c r="O5" s="3"/>
    </row>
    <row r="6" spans="1:15" ht="15">
      <c r="A6" s="184"/>
      <c r="B6" s="140" t="s">
        <v>203</v>
      </c>
      <c r="C6" s="183" t="s">
        <v>204</v>
      </c>
      <c r="D6" s="183" t="s">
        <v>1</v>
      </c>
      <c r="E6" s="1"/>
      <c r="F6" s="141"/>
      <c r="G6" s="145" t="s">
        <v>203</v>
      </c>
      <c r="H6" s="187" t="s">
        <v>204</v>
      </c>
      <c r="I6" s="187" t="s">
        <v>1</v>
      </c>
      <c r="J6" s="1"/>
      <c r="K6" s="138"/>
      <c r="L6" s="152" t="s">
        <v>203</v>
      </c>
      <c r="M6" s="146" t="s">
        <v>204</v>
      </c>
      <c r="N6" s="146" t="s">
        <v>1</v>
      </c>
      <c r="O6" s="3"/>
    </row>
    <row r="7" spans="1:15" ht="15">
      <c r="A7" s="185"/>
      <c r="B7" s="186" t="s">
        <v>162</v>
      </c>
      <c r="C7" s="183" t="s">
        <v>162</v>
      </c>
      <c r="D7" s="183" t="s">
        <v>162</v>
      </c>
      <c r="E7" s="1"/>
      <c r="F7" s="154"/>
      <c r="G7" s="188" t="s">
        <v>162</v>
      </c>
      <c r="H7" s="187" t="s">
        <v>162</v>
      </c>
      <c r="I7" s="187" t="s">
        <v>162</v>
      </c>
      <c r="J7" s="1"/>
      <c r="K7" s="153"/>
      <c r="L7" s="189" t="s">
        <v>162</v>
      </c>
      <c r="M7" s="189" t="s">
        <v>162</v>
      </c>
      <c r="N7" s="189" t="s">
        <v>162</v>
      </c>
      <c r="O7" s="3"/>
    </row>
    <row r="8" spans="1:15" ht="12.75">
      <c r="A8" s="6" t="s">
        <v>163</v>
      </c>
      <c r="B8" s="155">
        <f>(B23)</f>
        <v>10058821</v>
      </c>
      <c r="C8" s="155">
        <f>(C23)</f>
        <v>10980555</v>
      </c>
      <c r="D8" s="155">
        <f>(D23)</f>
        <v>10477926</v>
      </c>
      <c r="E8" s="3"/>
      <c r="F8" s="6" t="s">
        <v>164</v>
      </c>
      <c r="G8" s="155">
        <f>(G23)</f>
        <v>269797</v>
      </c>
      <c r="H8" s="155">
        <f>(H23)</f>
        <v>411186</v>
      </c>
      <c r="I8" s="155">
        <f>(I23)</f>
        <v>157602</v>
      </c>
      <c r="J8" s="3"/>
      <c r="K8" s="6" t="s">
        <v>165</v>
      </c>
      <c r="L8" s="155">
        <f aca="true" t="shared" si="0" ref="L8:N13">(B8+G8)</f>
        <v>10328618</v>
      </c>
      <c r="M8" s="155">
        <f t="shared" si="0"/>
        <v>11391741</v>
      </c>
      <c r="N8" s="155">
        <f t="shared" si="0"/>
        <v>10635528</v>
      </c>
      <c r="O8" s="3"/>
    </row>
    <row r="9" spans="1:15" ht="12.75">
      <c r="A9" s="156" t="s">
        <v>166</v>
      </c>
      <c r="B9" s="157">
        <f>(B10-B8)</f>
        <v>-8444625</v>
      </c>
      <c r="C9" s="157">
        <f>(C10-C8)</f>
        <v>-9153877</v>
      </c>
      <c r="D9" s="157">
        <f>(D10-D8)</f>
        <v>-8909038</v>
      </c>
      <c r="E9" s="158"/>
      <c r="F9" s="156" t="s">
        <v>167</v>
      </c>
      <c r="G9" s="157">
        <f>(G10-G8)</f>
        <v>-126380</v>
      </c>
      <c r="H9" s="157">
        <f>(H10-H8)</f>
        <v>-237852</v>
      </c>
      <c r="I9" s="157">
        <f>(I10-I8)</f>
        <v>-65451</v>
      </c>
      <c r="J9" s="3"/>
      <c r="K9" s="5" t="s">
        <v>168</v>
      </c>
      <c r="L9" s="159">
        <f t="shared" si="0"/>
        <v>-8571005</v>
      </c>
      <c r="M9" s="159">
        <f t="shared" si="0"/>
        <v>-9391729</v>
      </c>
      <c r="N9" s="159">
        <f t="shared" si="0"/>
        <v>-8974489</v>
      </c>
      <c r="O9" s="3"/>
    </row>
    <row r="10" spans="1:15" ht="12.75">
      <c r="A10" s="6" t="s">
        <v>169</v>
      </c>
      <c r="B10" s="155">
        <f>mérleg!C4</f>
        <v>1614196</v>
      </c>
      <c r="C10" s="155">
        <f>mérleg!D4</f>
        <v>1826678</v>
      </c>
      <c r="D10" s="155">
        <f>mérleg!F4</f>
        <v>1568888</v>
      </c>
      <c r="E10" s="3"/>
      <c r="F10" s="6" t="s">
        <v>170</v>
      </c>
      <c r="G10" s="155">
        <f>mérleg!C45</f>
        <v>143417</v>
      </c>
      <c r="H10" s="155">
        <f>mérleg!D45</f>
        <v>173334</v>
      </c>
      <c r="I10" s="155">
        <f>mérleg!F45</f>
        <v>92151</v>
      </c>
      <c r="J10" s="3"/>
      <c r="K10" s="6" t="s">
        <v>171</v>
      </c>
      <c r="L10" s="155">
        <f t="shared" si="0"/>
        <v>1757613</v>
      </c>
      <c r="M10" s="155">
        <f t="shared" si="0"/>
        <v>2000012</v>
      </c>
      <c r="N10" s="155">
        <f t="shared" si="0"/>
        <v>1661039</v>
      </c>
      <c r="O10" s="3"/>
    </row>
    <row r="11" spans="1:15" ht="12.75">
      <c r="A11" s="4" t="s">
        <v>172</v>
      </c>
      <c r="B11" s="160">
        <f>mérleg!C41</f>
        <v>12248097</v>
      </c>
      <c r="C11" s="160">
        <f>mérleg!D41</f>
        <v>12484083</v>
      </c>
      <c r="D11" s="160">
        <f>mérleg!F41</f>
        <v>12551803</v>
      </c>
      <c r="E11" s="167"/>
      <c r="F11" s="4" t="s">
        <v>173</v>
      </c>
      <c r="G11" s="160">
        <f>mérleg!C66</f>
        <v>2763374</v>
      </c>
      <c r="H11" s="160">
        <f>mérleg!D66</f>
        <v>3079201</v>
      </c>
      <c r="I11" s="160">
        <f>mérleg!F66</f>
        <v>1834693</v>
      </c>
      <c r="J11" s="200"/>
      <c r="K11" s="4" t="s">
        <v>174</v>
      </c>
      <c r="L11" s="160">
        <f t="shared" si="0"/>
        <v>15011471</v>
      </c>
      <c r="M11" s="160">
        <f t="shared" si="0"/>
        <v>15563284</v>
      </c>
      <c r="N11" s="160">
        <f t="shared" si="0"/>
        <v>14386496</v>
      </c>
      <c r="O11" s="3"/>
    </row>
    <row r="12" spans="1:15" ht="12.75">
      <c r="A12" s="201" t="s">
        <v>228</v>
      </c>
      <c r="B12" s="203"/>
      <c r="C12" s="203">
        <f>mérleg!D42</f>
        <v>-26104</v>
      </c>
      <c r="D12" s="203"/>
      <c r="E12" s="167"/>
      <c r="F12" s="205"/>
      <c r="G12" s="203"/>
      <c r="H12" s="203"/>
      <c r="I12" s="203"/>
      <c r="J12" s="200"/>
      <c r="K12" s="201" t="s">
        <v>229</v>
      </c>
      <c r="L12" s="202"/>
      <c r="M12" s="203">
        <f>C12+H12</f>
        <v>-26104</v>
      </c>
      <c r="N12" s="204"/>
      <c r="O12" s="3"/>
    </row>
    <row r="13" spans="1:15" ht="12.75">
      <c r="A13" s="162" t="s">
        <v>175</v>
      </c>
      <c r="B13" s="160">
        <f>SUM(B10:B11)</f>
        <v>13862293</v>
      </c>
      <c r="C13" s="160">
        <f>SUM(C10:C12)</f>
        <v>14284657</v>
      </c>
      <c r="D13" s="160">
        <f>SUM(D10:D11)</f>
        <v>14120691</v>
      </c>
      <c r="E13" s="3"/>
      <c r="F13" s="162" t="s">
        <v>176</v>
      </c>
      <c r="G13" s="160">
        <f>SUM(G10:G11)</f>
        <v>2906791</v>
      </c>
      <c r="H13" s="160">
        <f>SUM(H10:H11)</f>
        <v>3252535</v>
      </c>
      <c r="I13" s="160">
        <f>SUM(I10:I11)</f>
        <v>1926844</v>
      </c>
      <c r="J13" s="3"/>
      <c r="K13" s="162" t="s">
        <v>177</v>
      </c>
      <c r="L13" s="160">
        <f t="shared" si="0"/>
        <v>16769084</v>
      </c>
      <c r="M13" s="160">
        <f>(C13+H13)</f>
        <v>17537192</v>
      </c>
      <c r="N13" s="160">
        <f t="shared" si="0"/>
        <v>16047535</v>
      </c>
      <c r="O13" s="3"/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</row>
    <row r="17" spans="1:1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/>
    </row>
    <row r="18" spans="1:15" ht="15">
      <c r="A18" s="131"/>
      <c r="B18" s="7"/>
      <c r="C18" s="132"/>
      <c r="D18" s="133"/>
      <c r="E18" s="1"/>
      <c r="F18" s="134"/>
      <c r="G18" s="135"/>
      <c r="H18" s="136"/>
      <c r="I18" s="137"/>
      <c r="J18" s="1"/>
      <c r="K18" s="131"/>
      <c r="L18" s="7"/>
      <c r="M18" s="132"/>
      <c r="N18" s="133"/>
      <c r="O18" s="3"/>
    </row>
    <row r="19" spans="1:15" ht="15">
      <c r="A19" s="138"/>
      <c r="B19" s="129"/>
      <c r="C19" s="130" t="s">
        <v>159</v>
      </c>
      <c r="D19" s="139"/>
      <c r="E19" s="1"/>
      <c r="F19" s="141"/>
      <c r="G19" s="142"/>
      <c r="H19" s="143" t="s">
        <v>159</v>
      </c>
      <c r="I19" s="144"/>
      <c r="J19" s="1"/>
      <c r="K19" s="138"/>
      <c r="L19" s="129"/>
      <c r="M19" s="130" t="s">
        <v>159</v>
      </c>
      <c r="N19" s="139"/>
      <c r="O19" s="3"/>
    </row>
    <row r="20" spans="1:15" ht="15">
      <c r="A20" s="147" t="s">
        <v>104</v>
      </c>
      <c r="B20" s="148" t="str">
        <f>B5</f>
        <v>2004.évi</v>
      </c>
      <c r="C20" s="148" t="str">
        <f>C5</f>
        <v>2004.évi</v>
      </c>
      <c r="D20" s="148" t="str">
        <f>D5</f>
        <v>2005.évi</v>
      </c>
      <c r="E20" s="1"/>
      <c r="F20" s="149" t="s">
        <v>178</v>
      </c>
      <c r="G20" s="150" t="str">
        <f>B5</f>
        <v>2004.évi</v>
      </c>
      <c r="H20" s="150" t="str">
        <f>C5</f>
        <v>2004.évi</v>
      </c>
      <c r="I20" s="150" t="str">
        <f>D5</f>
        <v>2005.évi</v>
      </c>
      <c r="J20" s="1"/>
      <c r="K20" s="147" t="s">
        <v>179</v>
      </c>
      <c r="L20" s="151" t="str">
        <f>B5</f>
        <v>2004.évi</v>
      </c>
      <c r="M20" s="146" t="str">
        <f>C5</f>
        <v>2004.évi</v>
      </c>
      <c r="N20" s="146" t="str">
        <f>D5</f>
        <v>2005.évi</v>
      </c>
      <c r="O20" s="3"/>
    </row>
    <row r="21" spans="1:15" ht="15">
      <c r="A21" s="138"/>
      <c r="B21" s="140" t="s">
        <v>203</v>
      </c>
      <c r="C21" s="183" t="s">
        <v>204</v>
      </c>
      <c r="D21" s="183" t="s">
        <v>1</v>
      </c>
      <c r="E21" s="1"/>
      <c r="F21" s="141"/>
      <c r="G21" s="145" t="s">
        <v>203</v>
      </c>
      <c r="H21" s="187" t="s">
        <v>204</v>
      </c>
      <c r="I21" s="187" t="s">
        <v>1</v>
      </c>
      <c r="J21" s="1"/>
      <c r="K21" s="138"/>
      <c r="L21" s="152" t="s">
        <v>203</v>
      </c>
      <c r="M21" s="146" t="s">
        <v>204</v>
      </c>
      <c r="N21" s="146" t="s">
        <v>1</v>
      </c>
      <c r="O21" s="3"/>
    </row>
    <row r="22" spans="1:15" ht="15">
      <c r="A22" s="153"/>
      <c r="B22" s="186" t="s">
        <v>162</v>
      </c>
      <c r="C22" s="183" t="s">
        <v>162</v>
      </c>
      <c r="D22" s="183" t="s">
        <v>162</v>
      </c>
      <c r="E22" s="1"/>
      <c r="F22" s="154"/>
      <c r="G22" s="188" t="s">
        <v>162</v>
      </c>
      <c r="H22" s="187" t="s">
        <v>162</v>
      </c>
      <c r="I22" s="187" t="s">
        <v>162</v>
      </c>
      <c r="J22" s="1"/>
      <c r="K22" s="153"/>
      <c r="L22" s="189" t="s">
        <v>162</v>
      </c>
      <c r="M22" s="189" t="s">
        <v>162</v>
      </c>
      <c r="N22" s="189" t="s">
        <v>162</v>
      </c>
      <c r="O22" s="3"/>
    </row>
    <row r="23" spans="1:15" ht="12.75">
      <c r="A23" s="4" t="s">
        <v>180</v>
      </c>
      <c r="B23" s="160">
        <f>mérleg!C79</f>
        <v>10058821</v>
      </c>
      <c r="C23" s="160">
        <f>mérleg!D79</f>
        <v>10980555</v>
      </c>
      <c r="D23" s="160">
        <f>mérleg!F79</f>
        <v>10477926</v>
      </c>
      <c r="E23" s="3"/>
      <c r="F23" s="4" t="s">
        <v>181</v>
      </c>
      <c r="G23" s="160">
        <f>mérleg!C112</f>
        <v>269797</v>
      </c>
      <c r="H23" s="160">
        <f>mérleg!D112</f>
        <v>411186</v>
      </c>
      <c r="I23" s="160">
        <f>mérleg!F112</f>
        <v>157602</v>
      </c>
      <c r="J23" s="3"/>
      <c r="K23" s="4" t="s">
        <v>182</v>
      </c>
      <c r="L23" s="155">
        <f aca="true" t="shared" si="1" ref="L23:N27">(B23+G23)</f>
        <v>10328618</v>
      </c>
      <c r="M23" s="155">
        <f t="shared" si="1"/>
        <v>11391741</v>
      </c>
      <c r="N23" s="155">
        <f t="shared" si="1"/>
        <v>10635528</v>
      </c>
      <c r="O23" s="3"/>
    </row>
    <row r="24" spans="1:15" ht="12.75">
      <c r="A24" s="5" t="s">
        <v>183</v>
      </c>
      <c r="B24" s="161">
        <f>(B26)+(-B25)</f>
        <v>12393435</v>
      </c>
      <c r="C24" s="161">
        <f>(C26)+(-C25)</f>
        <v>12608531</v>
      </c>
      <c r="D24" s="161">
        <f>(D26)+(-D25)</f>
        <v>13369700</v>
      </c>
      <c r="E24" s="3"/>
      <c r="F24" s="5" t="s">
        <v>184</v>
      </c>
      <c r="G24" s="161">
        <f>(G26)+(-G25)</f>
        <v>3778177</v>
      </c>
      <c r="H24" s="161">
        <f>(H26)+(-H25)</f>
        <v>4176590</v>
      </c>
      <c r="I24" s="161">
        <f>(I26)+(-I25)</f>
        <v>2631344</v>
      </c>
      <c r="J24" s="3"/>
      <c r="K24" s="5" t="s">
        <v>185</v>
      </c>
      <c r="L24" s="155">
        <f t="shared" si="1"/>
        <v>16171612</v>
      </c>
      <c r="M24" s="155">
        <f t="shared" si="1"/>
        <v>16785121</v>
      </c>
      <c r="N24" s="155">
        <f t="shared" si="1"/>
        <v>16001044</v>
      </c>
      <c r="O24" s="3"/>
    </row>
    <row r="25" spans="1:15" ht="12.75">
      <c r="A25" s="5" t="s">
        <v>186</v>
      </c>
      <c r="B25" s="161">
        <f>(B9)</f>
        <v>-8444625</v>
      </c>
      <c r="C25" s="161">
        <f>(C9)</f>
        <v>-9153877</v>
      </c>
      <c r="D25" s="161">
        <f>(D9)</f>
        <v>-8909038</v>
      </c>
      <c r="E25" s="3"/>
      <c r="F25" s="5" t="s">
        <v>187</v>
      </c>
      <c r="G25" s="161">
        <f>(G9)</f>
        <v>-126380</v>
      </c>
      <c r="H25" s="161">
        <f>(H9)</f>
        <v>-237852</v>
      </c>
      <c r="I25" s="161">
        <f>(I9)</f>
        <v>-65451</v>
      </c>
      <c r="J25" s="3"/>
      <c r="K25" s="5" t="s">
        <v>168</v>
      </c>
      <c r="L25" s="159">
        <f t="shared" si="1"/>
        <v>-8571005</v>
      </c>
      <c r="M25" s="159">
        <f t="shared" si="1"/>
        <v>-9391729</v>
      </c>
      <c r="N25" s="159">
        <f t="shared" si="1"/>
        <v>-8974489</v>
      </c>
      <c r="O25" s="3"/>
    </row>
    <row r="26" spans="1:15" ht="12.75">
      <c r="A26" s="4" t="s">
        <v>188</v>
      </c>
      <c r="B26" s="160">
        <f>mérleg!C106</f>
        <v>3948810</v>
      </c>
      <c r="C26" s="160">
        <f>mérleg!D106</f>
        <v>3454654</v>
      </c>
      <c r="D26" s="160">
        <f>mérleg!F106</f>
        <v>4460662</v>
      </c>
      <c r="E26" s="3"/>
      <c r="F26" s="4" t="s">
        <v>189</v>
      </c>
      <c r="G26" s="160">
        <f>mérleg!C134</f>
        <v>3651797</v>
      </c>
      <c r="H26" s="160">
        <f>mérleg!D134</f>
        <v>3938738</v>
      </c>
      <c r="I26" s="160">
        <f>mérleg!F134</f>
        <v>2565893</v>
      </c>
      <c r="J26" s="3"/>
      <c r="K26" s="4" t="s">
        <v>190</v>
      </c>
      <c r="L26" s="160">
        <f t="shared" si="1"/>
        <v>7600607</v>
      </c>
      <c r="M26" s="160">
        <f t="shared" si="1"/>
        <v>7393392</v>
      </c>
      <c r="N26" s="160">
        <f t="shared" si="1"/>
        <v>7026555</v>
      </c>
      <c r="O26" s="3"/>
    </row>
    <row r="27" spans="1:15" ht="12.75">
      <c r="A27" s="163" t="s">
        <v>132</v>
      </c>
      <c r="B27" s="164">
        <f>mérleg!C107</f>
        <v>0</v>
      </c>
      <c r="C27" s="164">
        <f>mérleg!D107</f>
        <v>-109690</v>
      </c>
      <c r="D27" s="164">
        <f>mérleg!F107</f>
        <v>0</v>
      </c>
      <c r="E27" s="3"/>
      <c r="F27" s="163" t="s">
        <v>150</v>
      </c>
      <c r="G27" s="164">
        <f>mérleg!C135</f>
        <v>0</v>
      </c>
      <c r="H27" s="164">
        <f>mérleg!D135</f>
        <v>22721</v>
      </c>
      <c r="I27" s="164">
        <f>mérleg!F135</f>
        <v>0</v>
      </c>
      <c r="J27" s="3"/>
      <c r="K27" s="163" t="s">
        <v>191</v>
      </c>
      <c r="L27" s="165">
        <f t="shared" si="1"/>
        <v>0</v>
      </c>
      <c r="M27" s="165">
        <f t="shared" si="1"/>
        <v>-86969</v>
      </c>
      <c r="N27" s="165">
        <f t="shared" si="1"/>
        <v>0</v>
      </c>
      <c r="O27" s="3"/>
    </row>
    <row r="28" spans="1:15" ht="12.75">
      <c r="A28" s="162" t="s">
        <v>192</v>
      </c>
      <c r="B28" s="160">
        <f>(B23+B26+B27)</f>
        <v>14007631</v>
      </c>
      <c r="C28" s="160">
        <f>(C23+C26+C27)</f>
        <v>14325519</v>
      </c>
      <c r="D28" s="160">
        <f>(D23+D26+D27)</f>
        <v>14938588</v>
      </c>
      <c r="E28" s="3"/>
      <c r="F28" s="162" t="s">
        <v>193</v>
      </c>
      <c r="G28" s="160">
        <f>(G23+G26+G27)</f>
        <v>3921594</v>
      </c>
      <c r="H28" s="160">
        <f>(H23+H26+H27)</f>
        <v>4372645</v>
      </c>
      <c r="I28" s="160">
        <f>(I23+I26+I27)</f>
        <v>2723495</v>
      </c>
      <c r="J28" s="3"/>
      <c r="K28" s="162" t="s">
        <v>194</v>
      </c>
      <c r="L28" s="160">
        <f>(L23+L26+L27)</f>
        <v>17929225</v>
      </c>
      <c r="M28" s="160">
        <f>(M23+M26+M27)</f>
        <v>18698164</v>
      </c>
      <c r="N28" s="160">
        <f>(N23+N26+N27)</f>
        <v>17662083</v>
      </c>
      <c r="O28" s="3"/>
    </row>
    <row r="29" spans="1:15" ht="12.75">
      <c r="A29" s="166"/>
      <c r="B29" s="166"/>
      <c r="C29" s="167"/>
      <c r="D29" s="167"/>
      <c r="E29" s="3"/>
      <c r="F29" s="166"/>
      <c r="G29" s="166"/>
      <c r="H29" s="167"/>
      <c r="I29" s="167"/>
      <c r="J29" s="3"/>
      <c r="K29" s="166"/>
      <c r="L29" s="166"/>
      <c r="M29" s="167"/>
      <c r="N29" s="167"/>
      <c r="O29" s="3"/>
    </row>
    <row r="30" spans="1:15" ht="12.75">
      <c r="A30" s="166"/>
      <c r="B30" s="166"/>
      <c r="C30" s="167"/>
      <c r="D30" s="167"/>
      <c r="E30" s="3"/>
      <c r="F30" s="166"/>
      <c r="G30" s="166"/>
      <c r="H30" s="167"/>
      <c r="I30" s="167"/>
      <c r="J30" s="3"/>
      <c r="K30" s="166"/>
      <c r="L30" s="166"/>
      <c r="M30" s="167"/>
      <c r="N30" s="167"/>
      <c r="O30" s="3"/>
    </row>
    <row r="31" spans="1:15" ht="12.75">
      <c r="A31" s="166"/>
      <c r="B31" s="166"/>
      <c r="C31" s="167"/>
      <c r="D31" s="167"/>
      <c r="E31" s="3"/>
      <c r="F31" s="166"/>
      <c r="G31" s="166"/>
      <c r="H31" s="167"/>
      <c r="I31" s="167"/>
      <c r="J31" s="3"/>
      <c r="K31" s="166"/>
      <c r="L31" s="166"/>
      <c r="M31" s="167"/>
      <c r="N31" s="167"/>
      <c r="O31" s="3"/>
    </row>
    <row r="32" spans="1:15" ht="12.75">
      <c r="A32" s="166"/>
      <c r="B32" s="166"/>
      <c r="C32" s="167"/>
      <c r="D32" s="167"/>
      <c r="E32" s="3"/>
      <c r="F32" s="166"/>
      <c r="G32" s="166"/>
      <c r="H32" s="167"/>
      <c r="I32" s="167"/>
      <c r="J32" s="3"/>
      <c r="K32" s="166"/>
      <c r="L32" s="166"/>
      <c r="M32" s="167"/>
      <c r="N32" s="167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168"/>
      <c r="B34" s="7"/>
      <c r="C34" s="132"/>
      <c r="D34" s="133"/>
      <c r="E34" s="3"/>
      <c r="F34" s="169"/>
      <c r="G34" s="7"/>
      <c r="H34" s="132"/>
      <c r="I34" s="133"/>
      <c r="J34" s="3"/>
      <c r="K34" s="168"/>
      <c r="L34" s="7"/>
      <c r="M34" s="132"/>
      <c r="N34" s="133"/>
      <c r="O34" s="3"/>
    </row>
    <row r="35" spans="1:15" ht="12.75">
      <c r="A35" s="170"/>
      <c r="B35" s="129"/>
      <c r="C35" s="130" t="s">
        <v>159</v>
      </c>
      <c r="D35" s="139"/>
      <c r="E35" s="3"/>
      <c r="F35" s="171"/>
      <c r="G35" s="129"/>
      <c r="H35" s="130" t="s">
        <v>159</v>
      </c>
      <c r="I35" s="139"/>
      <c r="J35" s="3"/>
      <c r="K35" s="170"/>
      <c r="L35" s="129"/>
      <c r="M35" s="130" t="s">
        <v>159</v>
      </c>
      <c r="N35" s="139"/>
      <c r="O35" s="3"/>
    </row>
    <row r="36" spans="1:15" ht="15">
      <c r="A36" s="172" t="s">
        <v>195</v>
      </c>
      <c r="B36" s="148" t="str">
        <f>B5</f>
        <v>2004.évi</v>
      </c>
      <c r="C36" s="140" t="str">
        <f>C5</f>
        <v>2004.évi</v>
      </c>
      <c r="D36" s="148" t="str">
        <f>D5</f>
        <v>2005.évi</v>
      </c>
      <c r="E36" s="3"/>
      <c r="F36" s="173" t="s">
        <v>196</v>
      </c>
      <c r="G36" s="150" t="str">
        <f>G5</f>
        <v>2004.évi</v>
      </c>
      <c r="H36" s="145" t="str">
        <f>H5</f>
        <v>2004.évi</v>
      </c>
      <c r="I36" s="150" t="str">
        <f>I5</f>
        <v>2005.évi</v>
      </c>
      <c r="J36" s="3"/>
      <c r="K36" s="172" t="s">
        <v>197</v>
      </c>
      <c r="L36" s="151" t="str">
        <f>L5</f>
        <v>2004.évi</v>
      </c>
      <c r="M36" s="146" t="str">
        <f>M5</f>
        <v>2004.évi</v>
      </c>
      <c r="N36" s="146" t="str">
        <f>N5</f>
        <v>2005.évi</v>
      </c>
      <c r="O36" s="3"/>
    </row>
    <row r="37" spans="1:15" ht="15">
      <c r="A37" s="170"/>
      <c r="B37" s="140" t="s">
        <v>203</v>
      </c>
      <c r="C37" s="183" t="s">
        <v>204</v>
      </c>
      <c r="D37" s="183" t="s">
        <v>1</v>
      </c>
      <c r="E37" s="3"/>
      <c r="F37" s="171"/>
      <c r="G37" s="145" t="s">
        <v>203</v>
      </c>
      <c r="H37" s="187" t="s">
        <v>204</v>
      </c>
      <c r="I37" s="187" t="s">
        <v>1</v>
      </c>
      <c r="J37" s="3"/>
      <c r="K37" s="170"/>
      <c r="L37" s="152" t="s">
        <v>203</v>
      </c>
      <c r="M37" s="146" t="s">
        <v>204</v>
      </c>
      <c r="N37" s="146" t="s">
        <v>1</v>
      </c>
      <c r="O37" s="3"/>
    </row>
    <row r="38" spans="1:15" ht="15">
      <c r="A38" s="174"/>
      <c r="B38" s="186" t="s">
        <v>162</v>
      </c>
      <c r="C38" s="183" t="s">
        <v>162</v>
      </c>
      <c r="D38" s="183" t="s">
        <v>162</v>
      </c>
      <c r="E38" s="3"/>
      <c r="F38" s="175"/>
      <c r="G38" s="188" t="s">
        <v>162</v>
      </c>
      <c r="H38" s="187" t="s">
        <v>162</v>
      </c>
      <c r="I38" s="187" t="s">
        <v>162</v>
      </c>
      <c r="J38" s="3"/>
      <c r="K38" s="174"/>
      <c r="L38" s="189" t="s">
        <v>162</v>
      </c>
      <c r="M38" s="189" t="s">
        <v>162</v>
      </c>
      <c r="N38" s="189" t="s">
        <v>162</v>
      </c>
      <c r="O38" s="3"/>
    </row>
    <row r="39" spans="1:15" ht="12.75">
      <c r="A39" s="4" t="s">
        <v>198</v>
      </c>
      <c r="B39" s="160">
        <f>(B13-B28)</f>
        <v>-145338</v>
      </c>
      <c r="C39" s="160">
        <f>(C13-C28)</f>
        <v>-40862</v>
      </c>
      <c r="D39" s="160">
        <f>(D13-D28)</f>
        <v>-817897</v>
      </c>
      <c r="E39" s="3"/>
      <c r="F39" s="4" t="s">
        <v>199</v>
      </c>
      <c r="G39" s="160">
        <f>(G13-G28)</f>
        <v>-1014803</v>
      </c>
      <c r="H39" s="160">
        <f>(H13-H28)</f>
        <v>-1120110</v>
      </c>
      <c r="I39" s="160">
        <f>(I13-I28)</f>
        <v>-796651</v>
      </c>
      <c r="J39" s="3"/>
      <c r="K39" s="4" t="s">
        <v>200</v>
      </c>
      <c r="L39" s="160">
        <f>(L13-L28)</f>
        <v>-1160141</v>
      </c>
      <c r="M39" s="160">
        <f>(M13-M28)</f>
        <v>-1160972</v>
      </c>
      <c r="N39" s="160">
        <f>(N13-N28)</f>
        <v>-1614548</v>
      </c>
      <c r="O39" s="3"/>
    </row>
    <row r="40" spans="1:15" ht="15">
      <c r="A40" s="2" t="s">
        <v>9</v>
      </c>
      <c r="B40" s="2"/>
      <c r="C40" s="176"/>
      <c r="D40" s="176"/>
      <c r="E40" s="1"/>
      <c r="F40" s="2"/>
      <c r="G40" s="2"/>
      <c r="H40" s="176"/>
      <c r="I40" s="176"/>
      <c r="J40" s="1"/>
      <c r="K40" s="177"/>
      <c r="L40" s="177"/>
      <c r="M40" s="176"/>
      <c r="N40" s="176"/>
      <c r="O40" s="3"/>
    </row>
    <row r="41" spans="1:15" ht="15">
      <c r="A41" s="2"/>
      <c r="B41" s="2"/>
      <c r="C41" s="176"/>
      <c r="D41" s="176"/>
      <c r="E41" s="1"/>
      <c r="F41" s="2"/>
      <c r="G41" s="2"/>
      <c r="H41" s="176"/>
      <c r="I41" s="176"/>
      <c r="J41" s="1"/>
      <c r="K41" s="2"/>
      <c r="L41" s="2"/>
      <c r="M41" s="176"/>
      <c r="N41" s="176"/>
      <c r="O41" s="3"/>
    </row>
    <row r="42" spans="1:15" ht="15">
      <c r="A42" s="178" t="s">
        <v>201</v>
      </c>
      <c r="B42" s="178"/>
      <c r="C42" s="176"/>
      <c r="D42" s="176"/>
      <c r="E42" s="1"/>
      <c r="F42" s="2"/>
      <c r="G42" s="2"/>
      <c r="H42" s="176"/>
      <c r="I42" s="176"/>
      <c r="J42" s="1"/>
      <c r="K42" s="2"/>
      <c r="L42" s="2"/>
      <c r="M42" s="176"/>
      <c r="N42" s="176"/>
      <c r="O42" s="3"/>
    </row>
    <row r="43" spans="1:15" ht="15">
      <c r="A43" s="179" t="s">
        <v>202</v>
      </c>
      <c r="B43" s="179"/>
      <c r="C43" s="1"/>
      <c r="D43" s="1"/>
      <c r="E43" s="1"/>
      <c r="F43" s="1"/>
      <c r="G43" s="1"/>
      <c r="H43" s="180"/>
      <c r="I43" s="180"/>
      <c r="J43" s="1"/>
      <c r="K43" s="180"/>
      <c r="L43" s="180"/>
      <c r="M43" s="180"/>
      <c r="N43" s="180"/>
      <c r="O43" s="3"/>
    </row>
    <row r="44" spans="1:15" ht="15">
      <c r="A44" s="1"/>
      <c r="B44" s="1"/>
      <c r="C44" s="1"/>
      <c r="D44" s="1"/>
      <c r="E44" s="1"/>
      <c r="F44" s="1"/>
      <c r="G44" s="1"/>
      <c r="H44" s="180"/>
      <c r="I44" s="180"/>
      <c r="J44" s="1"/>
      <c r="K44" s="180"/>
      <c r="L44" s="180"/>
      <c r="M44" s="180"/>
      <c r="N44" s="180"/>
      <c r="O44" s="3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80"/>
      <c r="N45" s="1"/>
      <c r="O45" s="3"/>
    </row>
    <row r="46" spans="1:14" ht="1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</row>
    <row r="47" spans="1:14" ht="1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</row>
    <row r="48" spans="1:14" ht="15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150" verticalDpi="150" orientation="landscape" paperSize="9" scale="66" r:id="rId1"/>
  <headerFooter alignWithMargins="0">
    <oddHeader>&amp;C&amp;"Times New Roman CE,Félkövér"&amp;12 3/3
Működési és felhalmozási költségvetés egyensúlyának
alkulása&amp;R&amp;"Times New Roman CE,Félkövér"&amp;12 1. sz. melléklet</oddHeader>
    <oddFooter>&amp;L&amp;"Times New Roman CE,Normál"&amp;D/&amp;T&amp;C&amp;"Times New Roman CE,Normál"&amp;F/&amp;A    Ráczné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guest</cp:lastModifiedBy>
  <cp:lastPrinted>2004-11-26T08:03:50Z</cp:lastPrinted>
  <dcterms:created xsi:type="dcterms:W3CDTF">2001-09-24T13:49:37Z</dcterms:created>
  <dcterms:modified xsi:type="dcterms:W3CDTF">2004-11-26T11:40:45Z</dcterms:modified>
  <cp:category/>
  <cp:version/>
  <cp:contentType/>
  <cp:contentStatus/>
</cp:coreProperties>
</file>