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09.30." sheetId="1" r:id="rId1"/>
  </sheets>
  <definedNames>
    <definedName name="_xlnm.Print_Area" localSheetId="0">'09.30.'!$A$1:$F$141</definedName>
  </definedNames>
  <calcPr fullCalcOnLoad="1"/>
</workbook>
</file>

<file path=xl/sharedStrings.xml><?xml version="1.0" encoding="utf-8"?>
<sst xmlns="http://schemas.openxmlformats.org/spreadsheetml/2006/main" count="205" uniqueCount="177">
  <si>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</si>
  <si>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</si>
  <si>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</si>
  <si>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</si>
  <si>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</si>
  <si>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</si>
  <si>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</si>
  <si>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</si>
  <si>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</si>
  <si>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</si>
  <si>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</si>
  <si>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</si>
  <si>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</si>
  <si>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</si>
  <si>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</si>
  <si>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</si>
  <si>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</si>
  <si>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</si>
  <si>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</si>
  <si>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</si>
  <si>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</si>
  <si>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</si>
  <si>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</si>
  <si>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</si>
  <si>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</si>
  <si>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</si>
  <si>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</si>
  <si>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</si>
  <si>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</si>
  <si>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</si>
  <si>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</si>
  <si>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</si>
  <si>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</si>
  <si>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</si>
  <si>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</si>
  <si>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</si>
  <si>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</si>
  <si>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</si>
  <si>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</si>
  <si>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</si>
  <si>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</si>
  <si>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</si>
  <si>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</si>
  <si>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</si>
  <si>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</si>
  <si>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</si>
  <si>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</si>
  <si>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</si>
  <si>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</si>
  <si>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</si>
  <si>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</si>
  <si>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</si>
  <si>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</si>
  <si>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</si>
  <si>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</si>
  <si>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</si>
  <si>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</si>
  <si>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</si>
  <si>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</si>
  <si>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</si>
  <si>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</si>
  <si>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</si>
  <si>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</si>
  <si>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</si>
  <si>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</si>
  <si>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</si>
  <si>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</si>
  <si>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</si>
  <si>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</si>
  <si>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</si>
  <si>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</si>
  <si>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</si>
  <si>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</si>
  <si>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</si>
  <si>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</si>
  <si>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</si>
  <si>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</si>
  <si>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</si>
  <si>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</si>
  <si>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</si>
  <si>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</si>
  <si>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</si>
  <si>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</si>
  <si>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</si>
  <si>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</si>
  <si>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</si>
  <si>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</si>
  <si>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</si>
  <si>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</si>
  <si>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</si>
  <si>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</si>
  <si>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</si>
  <si>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</si>
  <si>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</si>
  <si>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</si>
  <si>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</si>
  <si>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</si>
  <si>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</si>
  <si>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</si>
  <si>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</si>
  <si>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</si>
  <si>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</si>
  <si>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</si>
  <si>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</si>
  <si>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</si>
  <si>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</si>
  <si>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</si>
  <si>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</si>
  <si>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</si>
  <si>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</si>
  <si>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</si>
  <si>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</si>
  <si>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</si>
  <si>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</si>
  <si>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</si>
  <si>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</si>
  <si>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</si>
  <si>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</si>
  <si>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</si>
  <si>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</si>
  <si>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</si>
  <si>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</si>
  <si>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</si>
  <si>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</si>
  <si>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</si>
  <si>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</si>
  <si>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</si>
  <si>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</si>
  <si>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</si>
  <si>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</si>
  <si>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</si>
  <si>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</si>
  <si>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</si>
  <si>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</si>
  <si>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</si>
  <si>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</si>
  <si>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</si>
  <si>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</si>
  <si>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</si>
  <si>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</si>
  <si>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</si>
  <si>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</si>
  <si>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</si>
  <si>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</si>
  <si>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</si>
  <si>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</si>
  <si>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</si>
  <si>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</si>
  <si>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</si>
  <si>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</si>
  <si>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</si>
  <si>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</si>
  <si>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</si>
  <si>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működési c.átvett pénzeszközök</t>
    </r>
    <r>
      <rPr>
        <sz val="10"/>
        <rFont val="Times New Roman"/>
        <family val="1"/>
      </rPr>
      <t xml:space="preserve">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</si>
  <si>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</si>
  <si>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</si>
  <si>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2,10,1</t>
  </si>
  <si>
    <t>2,10,2</t>
  </si>
  <si>
    <t>Talajterhelési díj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</si>
  <si>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működtetéséhez hozzájárulás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</si>
  <si>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</si>
  <si>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</si>
  <si>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</si>
  <si>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>Kiadások  mindösszesen (I+II )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</si>
  <si>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</si>
  <si>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</si>
  <si>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14.</t>
  </si>
  <si>
    <t>Polg. Hivatal Gondn. felhalmozási célú pénzmaradványa</t>
  </si>
  <si>
    <t>Működési célú pótigények</t>
  </si>
  <si>
    <t>Felhalmozási célú pótigények</t>
  </si>
  <si>
    <t xml:space="preserve">    = Önk.kiad-ból:Cigány Kisebbségi Önk. műk.kiadása(11.sz.melléklet)</t>
  </si>
  <si>
    <t xml:space="preserve">    = Önk.kiad-ból:Német Kisebbségi Önk. műk.kiadása(11.sz.melléklet)</t>
  </si>
  <si>
    <t xml:space="preserve">    = Önk.kiad-ból:Horvát Kisebbségi Önk. műk.kiadása(11.sz.melléklet)</t>
  </si>
  <si>
    <t xml:space="preserve">    = Önk.kiad-ból:Lengyel Kisebbségi Önk. műk.kiadása(11.sz.melléklet)</t>
  </si>
  <si>
    <t>2,8,3</t>
  </si>
  <si>
    <t>2,8,4</t>
  </si>
  <si>
    <t>Módosított új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</si>
</sst>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3" fillId="3" borderId="6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/>
    </xf>
    <xf numFmtId="0" fontId="13" fillId="0" borderId="9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2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14" fontId="12" fillId="2" borderId="5" xfId="0" applyNumberFormat="1" applyFont="1" applyFill="1" applyBorder="1" applyAlignment="1">
      <alignment horizontal="centerContinuous"/>
    </xf>
    <xf numFmtId="0" fontId="12" fillId="0" borderId="2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64" fontId="13" fillId="0" borderId="4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3" fillId="3" borderId="6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Continuous"/>
    </xf>
    <xf numFmtId="0" fontId="13" fillId="3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3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right"/>
    </xf>
    <xf numFmtId="0" fontId="7" fillId="3" borderId="11" xfId="0" applyFont="1" applyFill="1" applyBorder="1" applyAlignment="1">
      <alignment horizontal="left"/>
    </xf>
    <xf numFmtId="0" fontId="12" fillId="0" borderId="6" xfId="0" applyFont="1" applyBorder="1" applyAlignment="1">
      <alignment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7" fillId="0" borderId="2" xfId="0" applyFont="1" applyBorder="1" applyAlignment="1">
      <alignment horizontal="centerContinuous"/>
    </xf>
    <xf numFmtId="0" fontId="12" fillId="3" borderId="6" xfId="0" applyFont="1" applyFill="1" applyBorder="1" applyAlignment="1">
      <alignment/>
    </xf>
    <xf numFmtId="0" fontId="9" fillId="3" borderId="1" xfId="0" applyFont="1" applyFill="1" applyBorder="1" applyAlignment="1" applyProtection="1">
      <alignment/>
      <protection locked="0"/>
    </xf>
    <xf numFmtId="0" fontId="9" fillId="3" borderId="11" xfId="0" applyFont="1" applyFill="1" applyBorder="1" applyAlignment="1" applyProtection="1">
      <alignment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right"/>
    </xf>
    <xf numFmtId="0" fontId="12" fillId="0" borderId="9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13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8" fillId="0" borderId="8" xfId="0" applyFont="1" applyBorder="1" applyAlignment="1" applyProtection="1">
      <alignment/>
      <protection locked="0"/>
    </xf>
    <xf numFmtId="0" fontId="12" fillId="0" borderId="12" xfId="0" applyFont="1" applyBorder="1" applyAlignment="1">
      <alignment/>
    </xf>
    <xf numFmtId="0" fontId="7" fillId="2" borderId="11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7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 applyProtection="1">
      <alignment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>
      <alignment/>
    </xf>
    <xf numFmtId="0" fontId="12" fillId="5" borderId="6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13" fillId="3" borderId="6" xfId="0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Continuous"/>
      <protection locked="0"/>
    </xf>
    <xf numFmtId="0" fontId="13" fillId="0" borderId="7" xfId="0" applyFont="1" applyBorder="1" applyAlignment="1" applyProtection="1">
      <alignment horizontal="centerContinuous"/>
      <protection locked="0"/>
    </xf>
    <xf numFmtId="164" fontId="13" fillId="0" borderId="7" xfId="0" applyNumberFormat="1" applyFont="1" applyFill="1" applyBorder="1" applyAlignment="1">
      <alignment/>
    </xf>
    <xf numFmtId="164" fontId="13" fillId="0" borderId="6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164" fontId="13" fillId="0" borderId="8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0" fillId="0" borderId="2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view="pageBreakPreview" zoomScale="75" zoomScaleNormal="75" zoomScaleSheetLayoutView="75" workbookViewId="0" topLeftCell="A1">
      <pane xSplit="2" ySplit="4" topLeftCell="C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5" sqref="E65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1" spans="1:6" ht="12.75">
      <c r="A1" s="30" t="s">
        <v>73</v>
      </c>
      <c r="B1" s="130" t="s">
        <v>75</v>
      </c>
      <c r="C1" s="30" t="s">
        <v>147</v>
      </c>
      <c r="D1" s="30" t="s">
        <v>176</v>
      </c>
      <c r="E1" s="34" t="s">
        <v>144</v>
      </c>
      <c r="F1" s="30" t="s">
        <v>145</v>
      </c>
    </row>
    <row r="2" spans="1:6" ht="12.75">
      <c r="A2" s="31" t="s">
        <v>74</v>
      </c>
      <c r="B2" s="131"/>
      <c r="C2" s="31" t="s">
        <v>76</v>
      </c>
      <c r="D2" s="31" t="s">
        <v>76</v>
      </c>
      <c r="E2" s="57">
        <v>38260</v>
      </c>
      <c r="F2" s="31" t="s">
        <v>146</v>
      </c>
    </row>
    <row r="3" spans="1:6" ht="13.5">
      <c r="A3" s="132" t="s">
        <v>71</v>
      </c>
      <c r="B3" s="126"/>
      <c r="C3" s="126"/>
      <c r="D3" s="126"/>
      <c r="E3" s="126"/>
      <c r="F3" s="133"/>
    </row>
    <row r="4" spans="1:6" ht="12.75">
      <c r="A4" s="114" t="s">
        <v>108</v>
      </c>
      <c r="B4" s="81" t="s">
        <v>25</v>
      </c>
      <c r="C4" s="74">
        <f>SUM(C5:C8)</f>
        <v>1614196</v>
      </c>
      <c r="D4" s="74">
        <f>SUM(D5:D8)</f>
        <v>1690529</v>
      </c>
      <c r="E4" s="92">
        <f>SUM(E5:E8)</f>
        <v>1614729</v>
      </c>
      <c r="F4" s="65">
        <f aca="true" t="shared" si="0" ref="F4:F41">(E4/D4*100)</f>
        <v>95.51619640952624</v>
      </c>
    </row>
    <row r="5" spans="1:6" ht="12.75">
      <c r="A5" s="43">
        <v>1.1</v>
      </c>
      <c r="B5" s="112" t="s">
        <v>154</v>
      </c>
      <c r="C5" s="25">
        <v>1145235</v>
      </c>
      <c r="D5" s="25">
        <v>1176582</v>
      </c>
      <c r="E5" s="60">
        <v>933700</v>
      </c>
      <c r="F5" s="118">
        <f t="shared" si="0"/>
        <v>79.35698489353058</v>
      </c>
    </row>
    <row r="6" spans="1:6" ht="12.75">
      <c r="A6" s="45">
        <v>1.2</v>
      </c>
      <c r="B6" s="77" t="s">
        <v>153</v>
      </c>
      <c r="C6" s="25">
        <v>187552</v>
      </c>
      <c r="D6" s="25">
        <v>187552</v>
      </c>
      <c r="E6" s="60">
        <v>131853</v>
      </c>
      <c r="F6" s="118">
        <f t="shared" si="0"/>
        <v>70.30210288346699</v>
      </c>
    </row>
    <row r="7" spans="1:6" ht="12.75">
      <c r="A7" s="45">
        <v>1.3</v>
      </c>
      <c r="B7" s="77" t="s">
        <v>21</v>
      </c>
      <c r="C7" s="25">
        <v>28255</v>
      </c>
      <c r="D7" s="25">
        <v>107929</v>
      </c>
      <c r="E7" s="60">
        <v>331904</v>
      </c>
      <c r="F7" s="118">
        <f t="shared" si="0"/>
        <v>307.5206848946993</v>
      </c>
    </row>
    <row r="8" spans="1:6" ht="12.75">
      <c r="A8" s="47">
        <v>1.4</v>
      </c>
      <c r="B8" s="113" t="s">
        <v>48</v>
      </c>
      <c r="C8" s="26">
        <v>253154</v>
      </c>
      <c r="D8" s="26">
        <v>218466</v>
      </c>
      <c r="E8" s="93">
        <v>217272</v>
      </c>
      <c r="F8" s="118">
        <f t="shared" si="0"/>
        <v>99.45346186591964</v>
      </c>
    </row>
    <row r="9" spans="1:6" ht="12.75">
      <c r="A9" s="115">
        <v>2.1</v>
      </c>
      <c r="B9" s="83" t="s">
        <v>77</v>
      </c>
      <c r="C9" s="82">
        <v>250000</v>
      </c>
      <c r="D9" s="82">
        <v>250000</v>
      </c>
      <c r="E9" s="58">
        <v>196662</v>
      </c>
      <c r="F9" s="119">
        <f t="shared" si="0"/>
        <v>78.6648</v>
      </c>
    </row>
    <row r="10" spans="1:6" ht="12.75">
      <c r="A10" s="116">
        <v>2.2</v>
      </c>
      <c r="B10" s="84" t="s">
        <v>15</v>
      </c>
      <c r="C10" s="28">
        <f>SUM(C11:C16)</f>
        <v>2375100</v>
      </c>
      <c r="D10" s="28">
        <f>SUM(D11:D16)</f>
        <v>2375100</v>
      </c>
      <c r="E10" s="35">
        <f>SUM(E11:E16)</f>
        <v>2070375</v>
      </c>
      <c r="F10" s="119">
        <f t="shared" si="0"/>
        <v>87.17001389415182</v>
      </c>
    </row>
    <row r="11" spans="1:6" ht="12.75">
      <c r="A11" s="43" t="s">
        <v>80</v>
      </c>
      <c r="B11" s="112" t="s">
        <v>49</v>
      </c>
      <c r="C11" s="24">
        <v>198000</v>
      </c>
      <c r="D11" s="24">
        <v>198000</v>
      </c>
      <c r="E11" s="94">
        <v>188086</v>
      </c>
      <c r="F11" s="118">
        <f t="shared" si="0"/>
        <v>94.99292929292929</v>
      </c>
    </row>
    <row r="12" spans="1:6" ht="12.75">
      <c r="A12" s="45" t="s">
        <v>81</v>
      </c>
      <c r="B12" s="77" t="s">
        <v>50</v>
      </c>
      <c r="C12" s="25">
        <v>250000</v>
      </c>
      <c r="D12" s="25">
        <v>250000</v>
      </c>
      <c r="E12" s="95">
        <v>243852</v>
      </c>
      <c r="F12" s="118">
        <f t="shared" si="0"/>
        <v>97.5408</v>
      </c>
    </row>
    <row r="13" spans="1:6" ht="12.75">
      <c r="A13" s="45" t="s">
        <v>82</v>
      </c>
      <c r="B13" s="77" t="s">
        <v>51</v>
      </c>
      <c r="C13" s="25">
        <v>127000</v>
      </c>
      <c r="D13" s="25">
        <v>127000</v>
      </c>
      <c r="E13" s="95">
        <v>130675</v>
      </c>
      <c r="F13" s="118">
        <f t="shared" si="0"/>
        <v>102.89370078740157</v>
      </c>
    </row>
    <row r="14" spans="1:6" ht="12.75">
      <c r="A14" s="45" t="s">
        <v>83</v>
      </c>
      <c r="B14" s="77" t="s">
        <v>52</v>
      </c>
      <c r="C14" s="25">
        <v>1760000</v>
      </c>
      <c r="D14" s="25">
        <v>1760000</v>
      </c>
      <c r="E14" s="95">
        <v>1481031</v>
      </c>
      <c r="F14" s="118">
        <f t="shared" si="0"/>
        <v>84.14948863636363</v>
      </c>
    </row>
    <row r="15" spans="1:6" ht="12.75">
      <c r="A15" s="45" t="s">
        <v>84</v>
      </c>
      <c r="B15" s="77" t="s">
        <v>53</v>
      </c>
      <c r="C15" s="25">
        <v>2100</v>
      </c>
      <c r="D15" s="25">
        <v>2100</v>
      </c>
      <c r="E15" s="95">
        <v>1404</v>
      </c>
      <c r="F15" s="118">
        <f t="shared" si="0"/>
        <v>66.85714285714286</v>
      </c>
    </row>
    <row r="16" spans="1:6" ht="12.75">
      <c r="A16" s="47" t="s">
        <v>85</v>
      </c>
      <c r="B16" s="113" t="s">
        <v>54</v>
      </c>
      <c r="C16" s="25">
        <v>38000</v>
      </c>
      <c r="D16" s="25">
        <v>38000</v>
      </c>
      <c r="E16" s="95">
        <v>25327</v>
      </c>
      <c r="F16" s="118">
        <f t="shared" si="0"/>
        <v>66.64999999999999</v>
      </c>
    </row>
    <row r="17" spans="1:6" ht="12.75">
      <c r="A17" s="117">
        <v>2.3</v>
      </c>
      <c r="B17" s="49" t="s">
        <v>86</v>
      </c>
      <c r="C17" s="75">
        <f>SUM(C18:C21)</f>
        <v>1651226</v>
      </c>
      <c r="D17" s="75">
        <f>SUM(D18:D21)</f>
        <v>1651226</v>
      </c>
      <c r="E17" s="96">
        <f>SUM(E18:E21)</f>
        <v>1334415</v>
      </c>
      <c r="F17" s="119">
        <f t="shared" si="0"/>
        <v>80.81358941780229</v>
      </c>
    </row>
    <row r="18" spans="1:6" ht="12.75">
      <c r="A18" s="43" t="s">
        <v>87</v>
      </c>
      <c r="B18" s="112" t="s">
        <v>148</v>
      </c>
      <c r="C18" s="25">
        <v>825577</v>
      </c>
      <c r="D18" s="25">
        <v>825577</v>
      </c>
      <c r="E18" s="51">
        <v>635059</v>
      </c>
      <c r="F18" s="118">
        <f t="shared" si="0"/>
        <v>76.92304897059874</v>
      </c>
    </row>
    <row r="19" spans="1:6" ht="12.75">
      <c r="A19" s="45" t="s">
        <v>88</v>
      </c>
      <c r="B19" s="42" t="s">
        <v>155</v>
      </c>
      <c r="C19" s="25">
        <v>518049</v>
      </c>
      <c r="D19" s="25">
        <v>518049</v>
      </c>
      <c r="E19" s="51">
        <v>399533</v>
      </c>
      <c r="F19" s="118">
        <f t="shared" si="0"/>
        <v>77.12262739625017</v>
      </c>
    </row>
    <row r="20" spans="1:6" ht="12.75">
      <c r="A20" s="45" t="s">
        <v>89</v>
      </c>
      <c r="B20" s="42" t="s">
        <v>149</v>
      </c>
      <c r="C20" s="25">
        <v>305000</v>
      </c>
      <c r="D20" s="25">
        <v>305000</v>
      </c>
      <c r="E20" s="51">
        <v>299812</v>
      </c>
      <c r="F20" s="118">
        <f t="shared" si="0"/>
        <v>98.29901639344261</v>
      </c>
    </row>
    <row r="21" spans="1:6" ht="12.75">
      <c r="A21" s="50" t="s">
        <v>90</v>
      </c>
      <c r="B21" s="42" t="s">
        <v>55</v>
      </c>
      <c r="C21" s="25">
        <v>2600</v>
      </c>
      <c r="D21" s="25">
        <v>2600</v>
      </c>
      <c r="E21" s="51">
        <v>11</v>
      </c>
      <c r="F21" s="118">
        <f t="shared" si="0"/>
        <v>0.4230769230769231</v>
      </c>
    </row>
    <row r="22" spans="1:6" ht="12.75">
      <c r="A22" s="50">
        <v>2.4</v>
      </c>
      <c r="B22" s="42" t="s">
        <v>158</v>
      </c>
      <c r="C22" s="25">
        <v>1000</v>
      </c>
      <c r="D22" s="25">
        <v>1000</v>
      </c>
      <c r="E22" s="51">
        <v>201</v>
      </c>
      <c r="F22" s="118">
        <f t="shared" si="0"/>
        <v>20.1</v>
      </c>
    </row>
    <row r="23" spans="1:6" ht="12.75">
      <c r="A23" s="45">
        <v>2.5</v>
      </c>
      <c r="B23" s="42" t="s">
        <v>26</v>
      </c>
      <c r="C23" s="25">
        <v>252419</v>
      </c>
      <c r="D23" s="25">
        <v>244380</v>
      </c>
      <c r="E23" s="32">
        <v>191105</v>
      </c>
      <c r="F23" s="118">
        <f t="shared" si="0"/>
        <v>78.1999345281938</v>
      </c>
    </row>
    <row r="24" spans="1:6" ht="12.75">
      <c r="A24" s="50">
        <v>2.6</v>
      </c>
      <c r="B24" s="42" t="s">
        <v>91</v>
      </c>
      <c r="C24" s="25">
        <v>377000</v>
      </c>
      <c r="D24" s="25">
        <v>368500</v>
      </c>
      <c r="E24" s="51">
        <v>266734</v>
      </c>
      <c r="F24" s="118">
        <f t="shared" si="0"/>
        <v>72.38371777476254</v>
      </c>
    </row>
    <row r="25" spans="1:6" ht="12.75">
      <c r="A25" s="45">
        <v>2.7</v>
      </c>
      <c r="B25" s="42" t="s">
        <v>92</v>
      </c>
      <c r="C25" s="25">
        <v>30000</v>
      </c>
      <c r="D25" s="25">
        <v>30000</v>
      </c>
      <c r="E25" s="51">
        <v>29890</v>
      </c>
      <c r="F25" s="118">
        <f t="shared" si="0"/>
        <v>99.63333333333333</v>
      </c>
    </row>
    <row r="26" spans="1:6" ht="12.75">
      <c r="A26" s="50">
        <v>2.8</v>
      </c>
      <c r="B26" s="42" t="s">
        <v>93</v>
      </c>
      <c r="C26" s="27">
        <f>SUM(C27:C28)</f>
        <v>5844423</v>
      </c>
      <c r="D26" s="27">
        <f>SUM(D27:D28)</f>
        <v>5845642</v>
      </c>
      <c r="E26" s="27">
        <f>SUM(E27:E28)</f>
        <v>4522327</v>
      </c>
      <c r="F26" s="118">
        <f t="shared" si="0"/>
        <v>77.36236669984238</v>
      </c>
    </row>
    <row r="27" spans="1:6" ht="12.75">
      <c r="A27" s="45" t="s">
        <v>97</v>
      </c>
      <c r="B27" s="42" t="s">
        <v>24</v>
      </c>
      <c r="C27" s="25">
        <v>4917766</v>
      </c>
      <c r="D27" s="25">
        <v>4918389</v>
      </c>
      <c r="E27" s="51">
        <v>3804634</v>
      </c>
      <c r="F27" s="118">
        <f t="shared" si="0"/>
        <v>77.35528848978802</v>
      </c>
    </row>
    <row r="28" spans="1:6" ht="12.75">
      <c r="A28" s="45" t="s">
        <v>12</v>
      </c>
      <c r="B28" s="42" t="s">
        <v>96</v>
      </c>
      <c r="C28" s="25">
        <v>926657</v>
      </c>
      <c r="D28" s="25">
        <v>927253</v>
      </c>
      <c r="E28" s="51">
        <v>717693</v>
      </c>
      <c r="F28" s="118">
        <f t="shared" si="0"/>
        <v>77.39991135105522</v>
      </c>
    </row>
    <row r="29" spans="1:6" ht="12.75">
      <c r="A29" s="45">
        <v>2.9</v>
      </c>
      <c r="B29" s="42" t="s">
        <v>27</v>
      </c>
      <c r="C29" s="25">
        <v>909474</v>
      </c>
      <c r="D29" s="25">
        <v>933752</v>
      </c>
      <c r="E29" s="98">
        <v>721139</v>
      </c>
      <c r="F29" s="118">
        <f t="shared" si="0"/>
        <v>77.23024957376262</v>
      </c>
    </row>
    <row r="30" spans="1:6" ht="12.75">
      <c r="A30" s="45" t="s">
        <v>99</v>
      </c>
      <c r="B30" s="42" t="s">
        <v>56</v>
      </c>
      <c r="C30" s="25">
        <v>281456</v>
      </c>
      <c r="D30" s="25">
        <v>281456</v>
      </c>
      <c r="E30" s="51">
        <v>216721</v>
      </c>
      <c r="F30" s="118">
        <f t="shared" si="0"/>
        <v>76.99995736456142</v>
      </c>
    </row>
    <row r="31" spans="1:6" ht="12.75">
      <c r="A31" s="91" t="s">
        <v>164</v>
      </c>
      <c r="B31" s="42" t="s">
        <v>98</v>
      </c>
      <c r="C31" s="27">
        <f>SUM(C32:C33)</f>
        <v>313240</v>
      </c>
      <c r="D31" s="27">
        <f>SUM(D32:D33)</f>
        <v>317749</v>
      </c>
      <c r="E31" s="97">
        <f>SUM(E32:E33)</f>
        <v>248453</v>
      </c>
      <c r="F31" s="118">
        <f t="shared" si="0"/>
        <v>78.19159147629104</v>
      </c>
    </row>
    <row r="32" spans="1:6" ht="12.75">
      <c r="A32" s="45" t="s">
        <v>156</v>
      </c>
      <c r="B32" s="42" t="s">
        <v>159</v>
      </c>
      <c r="C32" s="25">
        <v>200200</v>
      </c>
      <c r="D32" s="25">
        <v>223200</v>
      </c>
      <c r="E32" s="51">
        <v>171864</v>
      </c>
      <c r="F32" s="118">
        <f t="shared" si="0"/>
        <v>77</v>
      </c>
    </row>
    <row r="33" spans="1:6" ht="12.75">
      <c r="A33" s="45" t="s">
        <v>157</v>
      </c>
      <c r="B33" s="42" t="s">
        <v>57</v>
      </c>
      <c r="C33" s="25">
        <v>113040</v>
      </c>
      <c r="D33" s="25">
        <v>94549</v>
      </c>
      <c r="E33" s="51">
        <v>76589</v>
      </c>
      <c r="F33" s="118">
        <f t="shared" si="0"/>
        <v>81.00455848290305</v>
      </c>
    </row>
    <row r="34" spans="1:6" ht="12.75">
      <c r="A34" s="45">
        <v>2.11</v>
      </c>
      <c r="B34" s="42" t="s">
        <v>28</v>
      </c>
      <c r="C34" s="25">
        <v>2856</v>
      </c>
      <c r="D34" s="25">
        <v>52787</v>
      </c>
      <c r="E34" s="98">
        <v>52251</v>
      </c>
      <c r="F34" s="118">
        <f t="shared" si="0"/>
        <v>98.98459848068654</v>
      </c>
    </row>
    <row r="35" spans="1:6" ht="12.75">
      <c r="A35" s="45">
        <v>2.12</v>
      </c>
      <c r="B35" s="42" t="s">
        <v>100</v>
      </c>
      <c r="C35" s="25">
        <v>7651</v>
      </c>
      <c r="D35" s="25">
        <v>8463</v>
      </c>
      <c r="E35" s="51">
        <v>6444</v>
      </c>
      <c r="F35" s="118">
        <f t="shared" si="0"/>
        <v>76.1432116270826</v>
      </c>
    </row>
    <row r="36" spans="1:6" ht="12.75">
      <c r="A36" s="45">
        <v>2.13</v>
      </c>
      <c r="B36" s="42" t="s">
        <v>29</v>
      </c>
      <c r="C36" s="25">
        <v>149014</v>
      </c>
      <c r="D36" s="25">
        <v>116385</v>
      </c>
      <c r="E36" s="32">
        <v>71234</v>
      </c>
      <c r="F36" s="118">
        <f t="shared" si="0"/>
        <v>61.205481806074665</v>
      </c>
    </row>
    <row r="37" spans="1:6" ht="12.75">
      <c r="A37" s="45">
        <v>2.14</v>
      </c>
      <c r="B37" s="42" t="s">
        <v>101</v>
      </c>
      <c r="C37" s="25">
        <v>65959</v>
      </c>
      <c r="D37" s="25">
        <v>98967</v>
      </c>
      <c r="E37" s="51">
        <v>98967</v>
      </c>
      <c r="F37" s="118">
        <f t="shared" si="0"/>
        <v>100</v>
      </c>
    </row>
    <row r="38" spans="1:6" ht="12.75">
      <c r="A38" s="45">
        <v>2.15</v>
      </c>
      <c r="B38" s="42" t="s">
        <v>23</v>
      </c>
      <c r="C38" s="25">
        <v>0</v>
      </c>
      <c r="D38" s="25">
        <v>60718</v>
      </c>
      <c r="E38" s="99">
        <v>0</v>
      </c>
      <c r="F38" s="118">
        <f t="shared" si="0"/>
        <v>0</v>
      </c>
    </row>
    <row r="39" spans="1:6" ht="12.75">
      <c r="A39" s="45">
        <v>2.16</v>
      </c>
      <c r="B39" s="48" t="s">
        <v>102</v>
      </c>
      <c r="C39" s="25">
        <v>18735</v>
      </c>
      <c r="D39" s="25">
        <v>18735</v>
      </c>
      <c r="E39" s="100">
        <v>22240</v>
      </c>
      <c r="F39" s="118">
        <f t="shared" si="0"/>
        <v>118.70829997331198</v>
      </c>
    </row>
    <row r="40" spans="1:6" ht="12.75">
      <c r="A40" s="40" t="s">
        <v>103</v>
      </c>
      <c r="B40" s="13" t="s">
        <v>104</v>
      </c>
      <c r="C40" s="11">
        <f>(C9+C10+C17+C22+C23+C24+C25+C26+C29+C31+C34+C35+C36+C37+C38+C39)</f>
        <v>12248097</v>
      </c>
      <c r="D40" s="11">
        <f>(D9+D10+D17+D22+D23+D24+D25+D26+D29+D31+D34+D35+D36+D37+D38+D39)</f>
        <v>12373404</v>
      </c>
      <c r="E40" s="85">
        <f>(E9+E10+E17+E22+E23+E24+E25+E26+E29+E31+E34+E35+E36+E37+E38+E39)</f>
        <v>9832437</v>
      </c>
      <c r="F40" s="65">
        <f t="shared" si="0"/>
        <v>79.46428484837317</v>
      </c>
    </row>
    <row r="41" spans="1:6" ht="12.75">
      <c r="A41" s="14" t="s">
        <v>105</v>
      </c>
      <c r="B41" s="15" t="s">
        <v>106</v>
      </c>
      <c r="C41" s="12">
        <f>(C4+C40)</f>
        <v>13862293</v>
      </c>
      <c r="D41" s="12">
        <f>(D4+D40)</f>
        <v>14063933</v>
      </c>
      <c r="E41" s="101">
        <f>(E4+E40)</f>
        <v>11447166</v>
      </c>
      <c r="F41" s="69">
        <f t="shared" si="0"/>
        <v>81.39377512677287</v>
      </c>
    </row>
    <row r="42" spans="1:6" ht="13.5">
      <c r="A42" s="132" t="s">
        <v>107</v>
      </c>
      <c r="B42" s="126"/>
      <c r="C42" s="126"/>
      <c r="D42" s="126"/>
      <c r="E42" s="126"/>
      <c r="F42" s="133"/>
    </row>
    <row r="43" spans="1:6" ht="12.75">
      <c r="A43" s="17" t="s">
        <v>108</v>
      </c>
      <c r="B43" s="85" t="s">
        <v>30</v>
      </c>
      <c r="C43" s="11">
        <f>SUM(C44:C50)</f>
        <v>143417</v>
      </c>
      <c r="D43" s="11">
        <f>SUM(D44:D50)</f>
        <v>166113</v>
      </c>
      <c r="E43" s="11">
        <f>SUM(E44:E50)</f>
        <v>116951</v>
      </c>
      <c r="F43" s="65">
        <f>(E43/D43*100)</f>
        <v>70.40448369483424</v>
      </c>
    </row>
    <row r="44" spans="1:6" ht="12.75">
      <c r="A44" s="52">
        <v>1.1</v>
      </c>
      <c r="B44" s="42" t="s">
        <v>58</v>
      </c>
      <c r="C44" s="24">
        <v>0</v>
      </c>
      <c r="D44" s="25">
        <v>20348</v>
      </c>
      <c r="E44" s="46">
        <v>0</v>
      </c>
      <c r="F44" s="62">
        <v>0</v>
      </c>
    </row>
    <row r="45" spans="1:6" ht="12.75">
      <c r="A45" s="52">
        <v>1.2</v>
      </c>
      <c r="B45" s="42" t="s">
        <v>59</v>
      </c>
      <c r="C45" s="25">
        <v>500</v>
      </c>
      <c r="D45" s="25">
        <v>522</v>
      </c>
      <c r="E45" s="46">
        <v>0</v>
      </c>
      <c r="F45" s="62">
        <f>(E45/D45*100)</f>
        <v>0</v>
      </c>
    </row>
    <row r="46" spans="1:6" ht="12.75">
      <c r="A46" s="52">
        <v>1.3</v>
      </c>
      <c r="B46" s="42" t="s">
        <v>60</v>
      </c>
      <c r="C46" s="25">
        <v>2000</v>
      </c>
      <c r="D46" s="25">
        <v>2185</v>
      </c>
      <c r="E46" s="46">
        <v>1469</v>
      </c>
      <c r="F46" s="62">
        <f>(E46/D46*100)</f>
        <v>67.23112128146454</v>
      </c>
    </row>
    <row r="47" spans="1:6" ht="12.75">
      <c r="A47" s="52">
        <v>1.4</v>
      </c>
      <c r="B47" s="42" t="s">
        <v>160</v>
      </c>
      <c r="C47" s="25">
        <v>0</v>
      </c>
      <c r="D47" s="25">
        <v>0</v>
      </c>
      <c r="E47" s="46">
        <v>1274</v>
      </c>
      <c r="F47" s="62">
        <v>0</v>
      </c>
    </row>
    <row r="48" spans="1:6" ht="12.75">
      <c r="A48" s="52">
        <v>1.5</v>
      </c>
      <c r="B48" s="42" t="s">
        <v>22</v>
      </c>
      <c r="C48" s="25">
        <v>37551</v>
      </c>
      <c r="D48" s="25">
        <v>40728</v>
      </c>
      <c r="E48" s="46">
        <v>30107</v>
      </c>
      <c r="F48" s="62">
        <f>(E48/D48*100)</f>
        <v>73.92211746218817</v>
      </c>
    </row>
    <row r="49" spans="1:6" ht="12.75">
      <c r="A49" s="52">
        <v>1.6</v>
      </c>
      <c r="B49" s="42" t="s">
        <v>165</v>
      </c>
      <c r="C49" s="25">
        <v>6100</v>
      </c>
      <c r="D49" s="25">
        <v>6100</v>
      </c>
      <c r="E49" s="46">
        <v>6000</v>
      </c>
      <c r="F49" s="62">
        <f>(E49/D49*100)</f>
        <v>98.36065573770492</v>
      </c>
    </row>
    <row r="50" spans="1:6" ht="12.75">
      <c r="A50" s="52">
        <v>1.7</v>
      </c>
      <c r="B50" s="77" t="s">
        <v>61</v>
      </c>
      <c r="C50" s="25">
        <v>97266</v>
      </c>
      <c r="D50" s="25">
        <v>96230</v>
      </c>
      <c r="E50" s="46">
        <v>78101</v>
      </c>
      <c r="F50" s="62">
        <f>(E50/D50*100)</f>
        <v>81.16076067754338</v>
      </c>
    </row>
    <row r="51" spans="1:6" ht="12.75">
      <c r="A51" s="3"/>
      <c r="B51" s="4"/>
      <c r="C51" s="58"/>
      <c r="D51" s="58"/>
      <c r="E51" s="58"/>
      <c r="F51" s="63"/>
    </row>
    <row r="52" spans="1:6" ht="12.75">
      <c r="A52" s="52" t="s">
        <v>103</v>
      </c>
      <c r="B52" s="78" t="s">
        <v>31</v>
      </c>
      <c r="C52" s="25">
        <v>9509</v>
      </c>
      <c r="D52" s="25">
        <v>29058</v>
      </c>
      <c r="E52" s="25">
        <v>17708</v>
      </c>
      <c r="F52" s="62">
        <f>(E52/D52*100)</f>
        <v>60.94018858834056</v>
      </c>
    </row>
    <row r="53" spans="1:6" ht="12.75">
      <c r="A53" s="52" t="s">
        <v>109</v>
      </c>
      <c r="B53" s="42" t="s">
        <v>110</v>
      </c>
      <c r="C53" s="25">
        <v>118794</v>
      </c>
      <c r="D53" s="25">
        <v>123846</v>
      </c>
      <c r="E53" s="46">
        <v>95379</v>
      </c>
      <c r="F53" s="62">
        <f>(E53/D53*100)</f>
        <v>77.0141950486895</v>
      </c>
    </row>
    <row r="54" spans="1:6" ht="12.75">
      <c r="A54" s="52" t="s">
        <v>111</v>
      </c>
      <c r="B54" s="42" t="s">
        <v>112</v>
      </c>
      <c r="C54" s="25">
        <v>174560</v>
      </c>
      <c r="D54" s="25">
        <v>174560</v>
      </c>
      <c r="E54" s="46">
        <v>147190</v>
      </c>
      <c r="F54" s="62">
        <f>(E54/D54*100)</f>
        <v>84.320577451879</v>
      </c>
    </row>
    <row r="55" spans="1:6" ht="12.75">
      <c r="A55" s="52" t="s">
        <v>113</v>
      </c>
      <c r="B55" s="42" t="s">
        <v>114</v>
      </c>
      <c r="C55" s="25">
        <v>66000</v>
      </c>
      <c r="D55" s="25">
        <v>66000</v>
      </c>
      <c r="E55" s="46">
        <v>48819</v>
      </c>
      <c r="F55" s="62">
        <f>(E55/D55*100)</f>
        <v>73.96818181818182</v>
      </c>
    </row>
    <row r="56" spans="1:6" ht="12.75">
      <c r="A56" s="52" t="s">
        <v>115</v>
      </c>
      <c r="B56" s="42" t="s">
        <v>41</v>
      </c>
      <c r="C56" s="25">
        <v>645759</v>
      </c>
      <c r="D56" s="25">
        <v>669628</v>
      </c>
      <c r="E56" s="36">
        <v>233763</v>
      </c>
      <c r="F56" s="62">
        <f>(E56/D56*100)</f>
        <v>34.90938252283357</v>
      </c>
    </row>
    <row r="57" spans="1:6" ht="12.75">
      <c r="A57" s="52" t="s">
        <v>116</v>
      </c>
      <c r="B57" s="42" t="s">
        <v>161</v>
      </c>
      <c r="C57" s="25">
        <v>0</v>
      </c>
      <c r="D57" s="25">
        <v>0</v>
      </c>
      <c r="E57" s="46">
        <v>0</v>
      </c>
      <c r="F57" s="62">
        <v>0</v>
      </c>
    </row>
    <row r="58" spans="1:6" ht="12.75">
      <c r="A58" s="52" t="s">
        <v>117</v>
      </c>
      <c r="B58" s="42" t="s">
        <v>118</v>
      </c>
      <c r="C58" s="25">
        <v>0</v>
      </c>
      <c r="D58" s="25">
        <v>0</v>
      </c>
      <c r="E58" s="46">
        <v>748</v>
      </c>
      <c r="F58" s="62">
        <v>0</v>
      </c>
    </row>
    <row r="59" spans="1:6" ht="12.75">
      <c r="A59" s="52" t="s">
        <v>119</v>
      </c>
      <c r="B59" s="42" t="s">
        <v>120</v>
      </c>
      <c r="C59" s="25">
        <v>1096578</v>
      </c>
      <c r="D59" s="25">
        <v>1239269</v>
      </c>
      <c r="E59" s="46">
        <v>601207</v>
      </c>
      <c r="F59" s="62">
        <f>(E59/D59*100)</f>
        <v>48.513034700295094</v>
      </c>
    </row>
    <row r="60" spans="1:6" ht="12.75">
      <c r="A60" s="52" t="s">
        <v>121</v>
      </c>
      <c r="B60" s="42" t="s">
        <v>32</v>
      </c>
      <c r="C60" s="25">
        <v>603018</v>
      </c>
      <c r="D60" s="25">
        <v>615112</v>
      </c>
      <c r="E60" s="36">
        <v>342712</v>
      </c>
      <c r="F60" s="62">
        <f>(E60/D60*100)</f>
        <v>55.71538191418799</v>
      </c>
    </row>
    <row r="61" spans="1:6" ht="12.75">
      <c r="A61" s="52" t="s">
        <v>122</v>
      </c>
      <c r="B61" s="42" t="s">
        <v>33</v>
      </c>
      <c r="C61" s="25">
        <v>49156</v>
      </c>
      <c r="D61" s="25">
        <v>65982</v>
      </c>
      <c r="E61" s="36">
        <v>38952</v>
      </c>
      <c r="F61" s="62">
        <f>(E61/D61*100)</f>
        <v>59.03428207693007</v>
      </c>
    </row>
    <row r="62" spans="1:6" ht="12.75">
      <c r="A62" s="52" t="s">
        <v>123</v>
      </c>
      <c r="B62" s="42" t="s">
        <v>124</v>
      </c>
      <c r="C62" s="25">
        <v>0</v>
      </c>
      <c r="D62" s="25">
        <v>0</v>
      </c>
      <c r="E62" s="46">
        <v>0</v>
      </c>
      <c r="F62" s="62">
        <v>0</v>
      </c>
    </row>
    <row r="63" spans="1:6" ht="12.75">
      <c r="A63" s="52" t="s">
        <v>125</v>
      </c>
      <c r="B63" s="42" t="s">
        <v>167</v>
      </c>
      <c r="C63" s="25">
        <v>0</v>
      </c>
      <c r="D63" s="25">
        <v>800</v>
      </c>
      <c r="E63" s="46">
        <v>0</v>
      </c>
      <c r="F63" s="62">
        <f>(E63/D63*100)</f>
        <v>0</v>
      </c>
    </row>
    <row r="64" spans="1:6" ht="12.75">
      <c r="A64" s="52" t="s">
        <v>166</v>
      </c>
      <c r="B64" s="48" t="s">
        <v>126</v>
      </c>
      <c r="C64" s="26">
        <v>0</v>
      </c>
      <c r="D64" s="26">
        <v>0</v>
      </c>
      <c r="E64" s="26">
        <v>0</v>
      </c>
      <c r="F64" s="62">
        <v>0</v>
      </c>
    </row>
    <row r="65" spans="1:6" ht="12.75">
      <c r="A65" s="17" t="s">
        <v>103</v>
      </c>
      <c r="B65" s="11" t="s">
        <v>127</v>
      </c>
      <c r="C65" s="33">
        <f>SUM(C52:C64)</f>
        <v>2763374</v>
      </c>
      <c r="D65" s="33">
        <f>SUM(D52:D64)</f>
        <v>2984255</v>
      </c>
      <c r="E65" s="33">
        <f>SUM(E52:E64)</f>
        <v>1526478</v>
      </c>
      <c r="F65" s="65">
        <f aca="true" t="shared" si="1" ref="F65:F71">(E65/D65*100)</f>
        <v>51.1510578016959</v>
      </c>
    </row>
    <row r="66" spans="1:6" ht="12.75">
      <c r="A66" s="18" t="s">
        <v>128</v>
      </c>
      <c r="B66" s="12" t="s">
        <v>129</v>
      </c>
      <c r="C66" s="37">
        <f>(C43+C65)</f>
        <v>2906791</v>
      </c>
      <c r="D66" s="37">
        <f>(D43+D65)</f>
        <v>3150368</v>
      </c>
      <c r="E66" s="37">
        <f>(E43+E65)</f>
        <v>1643429</v>
      </c>
      <c r="F66" s="66">
        <f t="shared" si="1"/>
        <v>52.16625486292396</v>
      </c>
    </row>
    <row r="67" spans="1:6" ht="12.75">
      <c r="A67" s="120"/>
      <c r="B67" s="87" t="s">
        <v>130</v>
      </c>
      <c r="C67" s="38">
        <f>(C41+C66)</f>
        <v>16769084</v>
      </c>
      <c r="D67" s="38">
        <f>(D41+D66)</f>
        <v>17214301</v>
      </c>
      <c r="E67" s="38">
        <f>(E41+E66)</f>
        <v>13090595</v>
      </c>
      <c r="F67" s="63">
        <f t="shared" si="1"/>
        <v>76.04488268213737</v>
      </c>
    </row>
    <row r="68" spans="1:6" ht="12.75">
      <c r="A68" s="54" t="s">
        <v>131</v>
      </c>
      <c r="B68" s="44" t="s">
        <v>132</v>
      </c>
      <c r="C68" s="27">
        <f>(C136-C67)</f>
        <v>1160141</v>
      </c>
      <c r="D68" s="27">
        <f>(D136-D67)</f>
        <v>1159349</v>
      </c>
      <c r="E68" s="27">
        <f>SUM(E69:E70)</f>
        <v>235897</v>
      </c>
      <c r="F68" s="61">
        <f t="shared" si="1"/>
        <v>20.34736735875047</v>
      </c>
    </row>
    <row r="69" spans="1:6" ht="12.75">
      <c r="A69" s="52"/>
      <c r="B69" s="42" t="s">
        <v>133</v>
      </c>
      <c r="C69" s="25">
        <v>750925</v>
      </c>
      <c r="D69" s="25">
        <v>750925</v>
      </c>
      <c r="E69" s="46">
        <v>235897</v>
      </c>
      <c r="F69" s="62">
        <f t="shared" si="1"/>
        <v>31.414189166694413</v>
      </c>
    </row>
    <row r="70" spans="1:6" ht="12.75">
      <c r="A70" s="53"/>
      <c r="B70" s="48" t="s">
        <v>134</v>
      </c>
      <c r="C70" s="28">
        <f>(C68-C69)</f>
        <v>409216</v>
      </c>
      <c r="D70" s="28">
        <f>(D68-D69)</f>
        <v>408424</v>
      </c>
      <c r="E70" s="26">
        <v>0</v>
      </c>
      <c r="F70" s="62">
        <f t="shared" si="1"/>
        <v>0</v>
      </c>
    </row>
    <row r="71" spans="1:6" ht="12.75">
      <c r="A71" s="86"/>
      <c r="B71" s="86" t="s">
        <v>135</v>
      </c>
      <c r="C71" s="80">
        <f>(C67+C68)</f>
        <v>17929225</v>
      </c>
      <c r="D71" s="80">
        <f>(D67+D68)</f>
        <v>18373650</v>
      </c>
      <c r="E71" s="80">
        <f>(E67+E68)</f>
        <v>13326492</v>
      </c>
      <c r="F71" s="76">
        <f t="shared" si="1"/>
        <v>72.53045529875665</v>
      </c>
    </row>
    <row r="72" spans="1:6" ht="12.75">
      <c r="A72" s="2"/>
      <c r="B72" s="2"/>
      <c r="C72" s="23"/>
      <c r="D72" s="23"/>
      <c r="E72" s="23"/>
      <c r="F72" s="64"/>
    </row>
    <row r="73" spans="1:6" ht="12.75">
      <c r="A73" s="2"/>
      <c r="B73" s="2"/>
      <c r="C73" s="23"/>
      <c r="D73" s="23"/>
      <c r="E73" s="23"/>
      <c r="F73" s="64"/>
    </row>
    <row r="74" spans="1:6" ht="12.75">
      <c r="A74" s="7" t="s">
        <v>73</v>
      </c>
      <c r="B74" s="130" t="s">
        <v>136</v>
      </c>
      <c r="C74" s="30" t="s">
        <v>147</v>
      </c>
      <c r="D74" s="30" t="s">
        <v>176</v>
      </c>
      <c r="E74" s="34" t="s">
        <v>144</v>
      </c>
      <c r="F74" s="67" t="s">
        <v>145</v>
      </c>
    </row>
    <row r="75" spans="1:6" ht="12.75">
      <c r="A75" s="8" t="s">
        <v>74</v>
      </c>
      <c r="B75" s="131"/>
      <c r="C75" s="31" t="s">
        <v>76</v>
      </c>
      <c r="D75" s="31" t="s">
        <v>76</v>
      </c>
      <c r="E75" s="57">
        <f>E2</f>
        <v>38260</v>
      </c>
      <c r="F75" s="68" t="s">
        <v>146</v>
      </c>
    </row>
    <row r="76" spans="1:6" ht="13.5">
      <c r="A76" s="128" t="s">
        <v>137</v>
      </c>
      <c r="B76" s="127"/>
      <c r="C76" s="127"/>
      <c r="D76" s="127"/>
      <c r="E76" s="127"/>
      <c r="F76" s="129"/>
    </row>
    <row r="77" spans="1:6" ht="12.75">
      <c r="A77" s="73" t="s">
        <v>108</v>
      </c>
      <c r="B77" s="13" t="s">
        <v>34</v>
      </c>
      <c r="C77" s="74">
        <f>SUM(C78+C79+C80+C83+C84)</f>
        <v>10058821</v>
      </c>
      <c r="D77" s="74">
        <f>SUM(D78+D79+D80+D83+D84)</f>
        <v>10512423</v>
      </c>
      <c r="E77" s="92">
        <f>SUM(E78+E79+E80+E83+E84)</f>
        <v>7960824</v>
      </c>
      <c r="F77" s="65">
        <f>(E77/D77*100)</f>
        <v>75.72777465290352</v>
      </c>
    </row>
    <row r="78" spans="1:6" ht="12.75">
      <c r="A78" s="54">
        <v>1.1</v>
      </c>
      <c r="B78" s="44" t="s">
        <v>16</v>
      </c>
      <c r="C78" s="24">
        <v>5263784</v>
      </c>
      <c r="D78" s="104">
        <v>5562504</v>
      </c>
      <c r="E78" s="59">
        <v>4278897</v>
      </c>
      <c r="F78" s="61">
        <f>(E78/D78*100)</f>
        <v>76.92393569514736</v>
      </c>
    </row>
    <row r="79" spans="1:6" ht="12.75">
      <c r="A79" s="52">
        <v>1.2</v>
      </c>
      <c r="B79" s="42" t="s">
        <v>17</v>
      </c>
      <c r="C79" s="25">
        <v>1760916</v>
      </c>
      <c r="D79" s="32">
        <v>1853084</v>
      </c>
      <c r="E79" s="60">
        <v>1424631</v>
      </c>
      <c r="F79" s="62">
        <f>(E79/D79*100)</f>
        <v>76.87892184056416</v>
      </c>
    </row>
    <row r="80" spans="1:6" ht="12.75">
      <c r="A80" s="52">
        <v>1.3</v>
      </c>
      <c r="B80" s="42" t="s">
        <v>18</v>
      </c>
      <c r="C80" s="25">
        <v>3015716</v>
      </c>
      <c r="D80" s="32">
        <v>3065848</v>
      </c>
      <c r="E80" s="60">
        <v>2219676</v>
      </c>
      <c r="F80" s="62">
        <f>(E80/D80*100)</f>
        <v>72.40006680044151</v>
      </c>
    </row>
    <row r="81" spans="1:6" ht="12.75">
      <c r="A81" s="52" t="s">
        <v>138</v>
      </c>
      <c r="B81" s="42" t="s">
        <v>139</v>
      </c>
      <c r="C81" s="25">
        <v>253154</v>
      </c>
      <c r="D81" s="32">
        <v>0</v>
      </c>
      <c r="E81" s="60">
        <v>0</v>
      </c>
      <c r="F81" s="62">
        <v>0</v>
      </c>
    </row>
    <row r="82" spans="1:6" ht="12.75">
      <c r="A82" s="52" t="s">
        <v>140</v>
      </c>
      <c r="B82" s="42" t="s">
        <v>141</v>
      </c>
      <c r="C82" s="25">
        <v>2762562</v>
      </c>
      <c r="D82" s="32">
        <v>3065848</v>
      </c>
      <c r="E82" s="60">
        <v>2219676</v>
      </c>
      <c r="F82" s="62">
        <f aca="true" t="shared" si="2" ref="F82:F88">(E82/D82*100)</f>
        <v>72.40006680044151</v>
      </c>
    </row>
    <row r="83" spans="1:6" ht="12.75">
      <c r="A83" s="52">
        <v>1.4</v>
      </c>
      <c r="B83" s="42" t="s">
        <v>19</v>
      </c>
      <c r="C83" s="25">
        <v>6243</v>
      </c>
      <c r="D83" s="32">
        <v>13985</v>
      </c>
      <c r="E83" s="60">
        <v>10725</v>
      </c>
      <c r="F83" s="62">
        <f t="shared" si="2"/>
        <v>76.68930997497318</v>
      </c>
    </row>
    <row r="84" spans="1:6" ht="12.75">
      <c r="A84" s="53">
        <v>1.5</v>
      </c>
      <c r="B84" s="48" t="s">
        <v>20</v>
      </c>
      <c r="C84" s="25">
        <v>12162</v>
      </c>
      <c r="D84" s="32">
        <v>17002</v>
      </c>
      <c r="E84" s="60">
        <v>26895</v>
      </c>
      <c r="F84" s="62">
        <f t="shared" si="2"/>
        <v>158.18727208563698</v>
      </c>
    </row>
    <row r="85" spans="1:6" ht="12.75">
      <c r="A85" s="73">
        <v>2.1</v>
      </c>
      <c r="B85" s="79" t="s">
        <v>35</v>
      </c>
      <c r="C85" s="33">
        <f>(C86+C87+C88+C91)</f>
        <v>2859146</v>
      </c>
      <c r="D85" s="33">
        <f>(D86+D87+D88+D91)</f>
        <v>3180840</v>
      </c>
      <c r="E85" s="102">
        <f>(E86+E87+E88+E91)</f>
        <v>2309893</v>
      </c>
      <c r="F85" s="65">
        <f t="shared" si="2"/>
        <v>72.61896228669157</v>
      </c>
    </row>
    <row r="86" spans="1:6" ht="12.75">
      <c r="A86" s="54" t="s">
        <v>78</v>
      </c>
      <c r="B86" s="44" t="s">
        <v>62</v>
      </c>
      <c r="C86" s="25">
        <v>799908</v>
      </c>
      <c r="D86" s="32">
        <v>925090</v>
      </c>
      <c r="E86" s="32">
        <v>729030</v>
      </c>
      <c r="F86" s="62">
        <f t="shared" si="2"/>
        <v>78.80638640564702</v>
      </c>
    </row>
    <row r="87" spans="1:6" ht="12.75">
      <c r="A87" s="52" t="s">
        <v>79</v>
      </c>
      <c r="B87" s="42" t="s">
        <v>17</v>
      </c>
      <c r="C87" s="25">
        <v>252112</v>
      </c>
      <c r="D87" s="32">
        <v>292286</v>
      </c>
      <c r="E87" s="32">
        <v>226255</v>
      </c>
      <c r="F87" s="62">
        <f t="shared" si="2"/>
        <v>77.40877086141656</v>
      </c>
    </row>
    <row r="88" spans="1:6" ht="12.75">
      <c r="A88" s="52" t="s">
        <v>142</v>
      </c>
      <c r="B88" s="42" t="s">
        <v>63</v>
      </c>
      <c r="C88" s="25">
        <v>709691</v>
      </c>
      <c r="D88" s="32">
        <v>736414</v>
      </c>
      <c r="E88" s="32">
        <v>548580</v>
      </c>
      <c r="F88" s="62">
        <f t="shared" si="2"/>
        <v>74.49342353621739</v>
      </c>
    </row>
    <row r="89" spans="1:6" ht="12.75">
      <c r="A89" s="52" t="s">
        <v>143</v>
      </c>
      <c r="B89" s="42" t="s">
        <v>0</v>
      </c>
      <c r="C89" s="25">
        <v>0</v>
      </c>
      <c r="D89" s="32">
        <v>0</v>
      </c>
      <c r="E89" s="32">
        <v>0</v>
      </c>
      <c r="F89" s="62">
        <v>0</v>
      </c>
    </row>
    <row r="90" spans="1:6" ht="12.75">
      <c r="A90" s="52" t="s">
        <v>1</v>
      </c>
      <c r="B90" s="42" t="s">
        <v>2</v>
      </c>
      <c r="C90" s="25">
        <v>709691</v>
      </c>
      <c r="D90" s="32">
        <v>736414</v>
      </c>
      <c r="E90" s="32">
        <v>548580</v>
      </c>
      <c r="F90" s="62">
        <f>(E90/D90*100)</f>
        <v>74.49342353621739</v>
      </c>
    </row>
    <row r="91" spans="1:6" ht="12.75">
      <c r="A91" s="52" t="s">
        <v>3</v>
      </c>
      <c r="B91" s="42" t="s">
        <v>64</v>
      </c>
      <c r="C91" s="25">
        <v>1097435</v>
      </c>
      <c r="D91" s="32">
        <v>1227050</v>
      </c>
      <c r="E91" s="32">
        <v>806028</v>
      </c>
      <c r="F91" s="62">
        <f>(E91/D91*100)</f>
        <v>65.68827676133817</v>
      </c>
    </row>
    <row r="92" spans="1:6" ht="12.75">
      <c r="A92" s="52" t="s">
        <v>4</v>
      </c>
      <c r="B92" s="42" t="s">
        <v>36</v>
      </c>
      <c r="C92" s="25">
        <v>817173</v>
      </c>
      <c r="D92" s="32">
        <v>812068</v>
      </c>
      <c r="E92" s="32">
        <v>472352</v>
      </c>
      <c r="F92" s="62">
        <f>(E92/D92*100)</f>
        <v>58.166557480408045</v>
      </c>
    </row>
    <row r="93" spans="1:6" ht="12.75">
      <c r="A93" s="52"/>
      <c r="B93" s="42"/>
      <c r="C93" s="25"/>
      <c r="D93" s="32"/>
      <c r="E93" s="32"/>
      <c r="F93" s="62"/>
    </row>
    <row r="94" spans="1:6" ht="12.75">
      <c r="A94" s="52"/>
      <c r="B94" s="125" t="s">
        <v>170</v>
      </c>
      <c r="C94" s="25">
        <v>3595</v>
      </c>
      <c r="D94" s="32">
        <v>3755</v>
      </c>
      <c r="E94" s="32">
        <v>2927</v>
      </c>
      <c r="F94" s="62">
        <f>(E94/D94*100)</f>
        <v>77.94940079893476</v>
      </c>
    </row>
    <row r="95" spans="1:6" ht="12.75">
      <c r="A95" s="52"/>
      <c r="B95" s="125" t="s">
        <v>171</v>
      </c>
      <c r="C95" s="25">
        <v>2568</v>
      </c>
      <c r="D95" s="32">
        <v>4620</v>
      </c>
      <c r="E95" s="32">
        <v>3450</v>
      </c>
      <c r="F95" s="62">
        <f>(E95/D95*100)</f>
        <v>74.67532467532467</v>
      </c>
    </row>
    <row r="96" spans="1:6" ht="12.75">
      <c r="A96" s="52"/>
      <c r="B96" s="125" t="s">
        <v>172</v>
      </c>
      <c r="C96" s="25">
        <v>1767</v>
      </c>
      <c r="D96" s="32">
        <v>2602</v>
      </c>
      <c r="E96" s="32">
        <v>1705</v>
      </c>
      <c r="F96" s="62">
        <f>(E96/D96*100)</f>
        <v>65.52651806302843</v>
      </c>
    </row>
    <row r="97" spans="1:6" ht="12.75">
      <c r="A97" s="52"/>
      <c r="B97" s="125" t="s">
        <v>173</v>
      </c>
      <c r="C97" s="25">
        <v>1542</v>
      </c>
      <c r="D97" s="32">
        <v>2064</v>
      </c>
      <c r="E97" s="32">
        <v>1405</v>
      </c>
      <c r="F97" s="62">
        <f>(E97/D97*100)</f>
        <v>68.07170542635659</v>
      </c>
    </row>
    <row r="98" spans="1:6" ht="12.75">
      <c r="A98" s="52"/>
      <c r="B98" s="42"/>
      <c r="C98" s="25"/>
      <c r="D98" s="32"/>
      <c r="E98" s="32"/>
      <c r="F98" s="62"/>
    </row>
    <row r="99" spans="1:6" ht="12.75">
      <c r="A99" s="55">
        <v>2.2</v>
      </c>
      <c r="B99" s="42" t="s">
        <v>5</v>
      </c>
      <c r="C99" s="25">
        <v>30000</v>
      </c>
      <c r="D99" s="25">
        <v>30000</v>
      </c>
      <c r="E99" s="51">
        <v>14917</v>
      </c>
      <c r="F99" s="62">
        <f>(E99/D99*100)</f>
        <v>49.723333333333336</v>
      </c>
    </row>
    <row r="100" spans="1:6" ht="12.75">
      <c r="A100" s="55">
        <v>2.3</v>
      </c>
      <c r="B100" s="42" t="s">
        <v>6</v>
      </c>
      <c r="C100" s="25">
        <v>0</v>
      </c>
      <c r="D100" s="25">
        <v>0</v>
      </c>
      <c r="E100" s="51">
        <v>0</v>
      </c>
      <c r="F100" s="62">
        <v>0</v>
      </c>
    </row>
    <row r="101" spans="1:6" ht="12.75">
      <c r="A101" s="55">
        <v>2.4</v>
      </c>
      <c r="B101" s="42" t="s">
        <v>37</v>
      </c>
      <c r="C101" s="25">
        <v>1009664</v>
      </c>
      <c r="D101" s="25">
        <v>333473</v>
      </c>
      <c r="E101" s="32">
        <v>0</v>
      </c>
      <c r="F101" s="62">
        <f>(E101/D101*100)</f>
        <v>0</v>
      </c>
    </row>
    <row r="102" spans="1:6" ht="12.75">
      <c r="A102" s="56">
        <v>2.5</v>
      </c>
      <c r="B102" s="48" t="s">
        <v>7</v>
      </c>
      <c r="C102" s="25">
        <v>50000</v>
      </c>
      <c r="D102" s="25">
        <v>58251</v>
      </c>
      <c r="E102" s="51">
        <v>58251</v>
      </c>
      <c r="F102" s="62">
        <f>(E102/D102*100)</f>
        <v>100</v>
      </c>
    </row>
    <row r="103" spans="1:6" ht="12.75">
      <c r="A103" s="5"/>
      <c r="B103" s="6"/>
      <c r="C103" s="4"/>
      <c r="D103" s="105"/>
      <c r="E103" s="4"/>
      <c r="F103" s="63"/>
    </row>
    <row r="104" spans="1:6" ht="12.75">
      <c r="A104" s="9" t="s">
        <v>103</v>
      </c>
      <c r="B104" s="106" t="s">
        <v>162</v>
      </c>
      <c r="C104" s="11">
        <f>(C85+C99+C100+C101+C102)</f>
        <v>3948810</v>
      </c>
      <c r="D104" s="103">
        <f>(D85+D99+D100+D101+D102)</f>
        <v>3602564</v>
      </c>
      <c r="E104" s="103">
        <f>(E85+E99+E100+E101+E102)</f>
        <v>2383061</v>
      </c>
      <c r="F104" s="65">
        <f>(E104/D104*100)</f>
        <v>66.14902608253455</v>
      </c>
    </row>
    <row r="105" spans="1:6" ht="12.75" hidden="1">
      <c r="A105" s="109" t="s">
        <v>109</v>
      </c>
      <c r="B105" s="108" t="s">
        <v>168</v>
      </c>
      <c r="C105" s="108">
        <v>0</v>
      </c>
      <c r="D105" s="108">
        <v>0</v>
      </c>
      <c r="E105" s="108"/>
      <c r="F105" s="110" t="e">
        <f>(E105/D105*100)</f>
        <v>#DIV/0!</v>
      </c>
    </row>
    <row r="106" spans="1:6" ht="12.75">
      <c r="A106" s="19" t="s">
        <v>105</v>
      </c>
      <c r="B106" s="107" t="s">
        <v>151</v>
      </c>
      <c r="C106" s="12">
        <f>(C77+C104+C105)</f>
        <v>14007631</v>
      </c>
      <c r="D106" s="12">
        <f>(D77+D104+D105)</f>
        <v>14114987</v>
      </c>
      <c r="E106" s="12">
        <f>(E77+E104+E105)</f>
        <v>10343885</v>
      </c>
      <c r="F106" s="66">
        <f>(E106/D106*100)</f>
        <v>73.28299345936344</v>
      </c>
    </row>
    <row r="107" spans="1:6" ht="12.75">
      <c r="A107" s="121"/>
      <c r="B107" s="20"/>
      <c r="C107" s="10"/>
      <c r="D107" s="10"/>
      <c r="E107" s="10"/>
      <c r="F107" s="122"/>
    </row>
    <row r="108" spans="1:6" ht="13.5">
      <c r="A108" s="128" t="s">
        <v>8</v>
      </c>
      <c r="B108" s="127"/>
      <c r="C108" s="127"/>
      <c r="D108" s="127"/>
      <c r="E108" s="127"/>
      <c r="F108" s="129"/>
    </row>
    <row r="109" spans="1:6" ht="12.75">
      <c r="A109" s="16" t="s">
        <v>108</v>
      </c>
      <c r="B109" s="21" t="s">
        <v>38</v>
      </c>
      <c r="C109" s="33">
        <f>SUM(C110:C112)</f>
        <v>269797</v>
      </c>
      <c r="D109" s="33">
        <f>SUM(D110:D112)</f>
        <v>352154</v>
      </c>
      <c r="E109" s="33">
        <f>SUM(E110:E112)</f>
        <v>254343</v>
      </c>
      <c r="F109" s="65">
        <f>(E109/D109*100)</f>
        <v>72.22493568154842</v>
      </c>
    </row>
    <row r="110" spans="1:6" ht="12.75">
      <c r="A110" s="52">
        <v>1.1</v>
      </c>
      <c r="B110" s="42" t="s">
        <v>65</v>
      </c>
      <c r="C110" s="24">
        <v>30092</v>
      </c>
      <c r="D110" s="25">
        <v>29331</v>
      </c>
      <c r="E110" s="46">
        <v>23860</v>
      </c>
      <c r="F110" s="61">
        <f>(E110/D110*100)</f>
        <v>81.34737990521973</v>
      </c>
    </row>
    <row r="111" spans="1:6" ht="12.75">
      <c r="A111" s="52">
        <v>1.2</v>
      </c>
      <c r="B111" s="42" t="s">
        <v>66</v>
      </c>
      <c r="C111" s="25">
        <v>26370</v>
      </c>
      <c r="D111" s="25">
        <v>34822</v>
      </c>
      <c r="E111" s="46">
        <v>25505</v>
      </c>
      <c r="F111" s="62">
        <f>(E111/D111*100)</f>
        <v>73.24392625351788</v>
      </c>
    </row>
    <row r="112" spans="1:6" ht="12.75">
      <c r="A112" s="53">
        <v>1.3</v>
      </c>
      <c r="B112" s="48" t="s">
        <v>67</v>
      </c>
      <c r="C112" s="25">
        <v>213335</v>
      </c>
      <c r="D112" s="25">
        <v>288001</v>
      </c>
      <c r="E112" s="46">
        <v>204978</v>
      </c>
      <c r="F112" s="62">
        <f>(E112/D112*100)</f>
        <v>71.17266953934188</v>
      </c>
    </row>
    <row r="113" spans="1:6" ht="12.75">
      <c r="A113" s="5"/>
      <c r="B113" s="6"/>
      <c r="C113" s="58"/>
      <c r="D113" s="58"/>
      <c r="E113" s="58"/>
      <c r="F113" s="63"/>
    </row>
    <row r="114" spans="1:6" ht="12.75">
      <c r="A114" s="54">
        <v>2.1</v>
      </c>
      <c r="B114" s="44" t="s">
        <v>39</v>
      </c>
      <c r="C114" s="25">
        <v>93686</v>
      </c>
      <c r="D114" s="25">
        <v>118339</v>
      </c>
      <c r="E114" s="46">
        <v>98445</v>
      </c>
      <c r="F114" s="61">
        <f aca="true" t="shared" si="3" ref="F114:F124">(E114/D114*100)</f>
        <v>83.18897404913004</v>
      </c>
    </row>
    <row r="115" spans="1:6" ht="12.75">
      <c r="A115" s="52">
        <v>2.2</v>
      </c>
      <c r="B115" s="42" t="s">
        <v>42</v>
      </c>
      <c r="C115" s="25">
        <v>286347</v>
      </c>
      <c r="D115" s="25">
        <v>284124</v>
      </c>
      <c r="E115" s="46">
        <v>230235</v>
      </c>
      <c r="F115" s="62">
        <f t="shared" si="3"/>
        <v>81.03328124340076</v>
      </c>
    </row>
    <row r="116" spans="1:6" ht="12.75">
      <c r="A116" s="52">
        <v>2.3</v>
      </c>
      <c r="B116" s="42" t="s">
        <v>9</v>
      </c>
      <c r="C116" s="25">
        <v>89067</v>
      </c>
      <c r="D116" s="25">
        <v>108389</v>
      </c>
      <c r="E116" s="46">
        <v>4805</v>
      </c>
      <c r="F116" s="62">
        <f t="shared" si="3"/>
        <v>4.433106680567216</v>
      </c>
    </row>
    <row r="117" spans="1:6" ht="12.75">
      <c r="A117" s="52">
        <v>2.4</v>
      </c>
      <c r="B117" s="42" t="s">
        <v>43</v>
      </c>
      <c r="C117" s="25">
        <v>107234</v>
      </c>
      <c r="D117" s="25">
        <v>106646</v>
      </c>
      <c r="E117" s="46">
        <v>34779</v>
      </c>
      <c r="F117" s="62">
        <f t="shared" si="3"/>
        <v>32.61163100350693</v>
      </c>
    </row>
    <row r="118" spans="1:6" ht="12.75">
      <c r="A118" s="52">
        <v>2.5</v>
      </c>
      <c r="B118" s="42" t="s">
        <v>10</v>
      </c>
      <c r="C118" s="25">
        <v>511670</v>
      </c>
      <c r="D118" s="25">
        <v>537500</v>
      </c>
      <c r="E118" s="46">
        <v>351748</v>
      </c>
      <c r="F118" s="62">
        <f t="shared" si="3"/>
        <v>65.44148837209303</v>
      </c>
    </row>
    <row r="119" spans="1:6" ht="12.75">
      <c r="A119" s="52">
        <v>2.6</v>
      </c>
      <c r="B119" s="42" t="s">
        <v>44</v>
      </c>
      <c r="C119" s="25">
        <v>2290914</v>
      </c>
      <c r="D119" s="25">
        <v>2456263</v>
      </c>
      <c r="E119" s="46">
        <v>1106197</v>
      </c>
      <c r="F119" s="62">
        <f t="shared" si="3"/>
        <v>45.03577182085144</v>
      </c>
    </row>
    <row r="120" spans="1:6" ht="12.75">
      <c r="A120" s="52">
        <v>2.7</v>
      </c>
      <c r="B120" s="42" t="s">
        <v>45</v>
      </c>
      <c r="C120" s="27">
        <f>SUM(C121:C123)</f>
        <v>147372</v>
      </c>
      <c r="D120" s="27">
        <f>SUM(D121:D123)</f>
        <v>182013</v>
      </c>
      <c r="E120" s="27">
        <f>SUM(E121:E123)</f>
        <v>133367</v>
      </c>
      <c r="F120" s="62">
        <f t="shared" si="3"/>
        <v>73.27333761874152</v>
      </c>
    </row>
    <row r="121" spans="1:6" ht="12.75">
      <c r="A121" s="52" t="s">
        <v>94</v>
      </c>
      <c r="B121" s="42" t="s">
        <v>68</v>
      </c>
      <c r="C121" s="25">
        <v>111414</v>
      </c>
      <c r="D121" s="25">
        <v>119607</v>
      </c>
      <c r="E121" s="46">
        <v>92373</v>
      </c>
      <c r="F121" s="62">
        <f t="shared" si="3"/>
        <v>77.23042965712709</v>
      </c>
    </row>
    <row r="122" spans="1:6" ht="12.75">
      <c r="A122" s="52" t="s">
        <v>95</v>
      </c>
      <c r="B122" s="42" t="s">
        <v>69</v>
      </c>
      <c r="C122" s="25">
        <v>34270</v>
      </c>
      <c r="D122" s="25">
        <v>60718</v>
      </c>
      <c r="E122" s="46">
        <v>37497</v>
      </c>
      <c r="F122" s="62">
        <f t="shared" si="3"/>
        <v>61.7559866925788</v>
      </c>
    </row>
    <row r="123" spans="1:6" ht="12.75">
      <c r="A123" s="52" t="s">
        <v>11</v>
      </c>
      <c r="B123" s="42" t="s">
        <v>70</v>
      </c>
      <c r="C123" s="25">
        <v>1688</v>
      </c>
      <c r="D123" s="25">
        <v>1688</v>
      </c>
      <c r="E123" s="46">
        <v>3497</v>
      </c>
      <c r="F123" s="62">
        <f t="shared" si="3"/>
        <v>207.16824644549763</v>
      </c>
    </row>
    <row r="124" spans="1:6" ht="12.75">
      <c r="A124" s="52">
        <v>2.8</v>
      </c>
      <c r="B124" s="42" t="s">
        <v>46</v>
      </c>
      <c r="C124" s="25">
        <v>3735</v>
      </c>
      <c r="D124" s="25">
        <v>5395</v>
      </c>
      <c r="E124" s="46">
        <v>5260</v>
      </c>
      <c r="F124" s="62">
        <f t="shared" si="3"/>
        <v>97.49768303985171</v>
      </c>
    </row>
    <row r="125" spans="1:6" ht="12.75">
      <c r="A125" s="52" t="s">
        <v>97</v>
      </c>
      <c r="B125" s="125" t="s">
        <v>170</v>
      </c>
      <c r="C125" s="25">
        <v>0</v>
      </c>
      <c r="D125" s="25">
        <v>0</v>
      </c>
      <c r="E125" s="46">
        <v>0</v>
      </c>
      <c r="F125" s="62">
        <v>0</v>
      </c>
    </row>
    <row r="126" spans="1:6" ht="12.75">
      <c r="A126" s="52" t="s">
        <v>12</v>
      </c>
      <c r="B126" s="125" t="s">
        <v>171</v>
      </c>
      <c r="C126" s="25">
        <v>0</v>
      </c>
      <c r="D126" s="25">
        <v>0</v>
      </c>
      <c r="E126" s="46">
        <v>1507</v>
      </c>
      <c r="F126" s="62">
        <v>0</v>
      </c>
    </row>
    <row r="127" spans="1:6" ht="12.75">
      <c r="A127" s="52" t="s">
        <v>174</v>
      </c>
      <c r="B127" s="125" t="s">
        <v>172</v>
      </c>
      <c r="C127" s="25">
        <v>0</v>
      </c>
      <c r="D127" s="25">
        <v>0</v>
      </c>
      <c r="E127" s="46">
        <v>0</v>
      </c>
      <c r="F127" s="62">
        <v>0</v>
      </c>
    </row>
    <row r="128" spans="1:6" ht="12.75">
      <c r="A128" s="52" t="s">
        <v>175</v>
      </c>
      <c r="B128" s="125" t="s">
        <v>173</v>
      </c>
      <c r="C128" s="25">
        <v>0</v>
      </c>
      <c r="D128" s="25">
        <v>0</v>
      </c>
      <c r="E128" s="46">
        <v>0</v>
      </c>
      <c r="F128" s="62">
        <v>0</v>
      </c>
    </row>
    <row r="129" spans="1:6" ht="12.75">
      <c r="A129" s="52">
        <v>2.9</v>
      </c>
      <c r="B129" s="42" t="s">
        <v>13</v>
      </c>
      <c r="C129" s="25">
        <v>20500</v>
      </c>
      <c r="D129" s="25">
        <v>20500</v>
      </c>
      <c r="E129" s="46">
        <v>1504</v>
      </c>
      <c r="F129" s="62">
        <f>(E129/D129*100)</f>
        <v>7.336585365853658</v>
      </c>
    </row>
    <row r="130" spans="1:8" ht="12.75">
      <c r="A130" s="52" t="s">
        <v>150</v>
      </c>
      <c r="B130" s="42" t="s">
        <v>47</v>
      </c>
      <c r="C130" s="25">
        <v>101272</v>
      </c>
      <c r="D130" s="25">
        <v>87340</v>
      </c>
      <c r="E130" s="46">
        <v>0</v>
      </c>
      <c r="F130" s="62">
        <f>(E130/D130*100)</f>
        <v>0</v>
      </c>
      <c r="H130" s="71"/>
    </row>
    <row r="131" spans="1:6" ht="12.75">
      <c r="A131" s="22" t="s">
        <v>103</v>
      </c>
      <c r="B131" s="11" t="s">
        <v>14</v>
      </c>
      <c r="C131" s="33">
        <f>(C114+C115+C116+C117+C118+C119+C120+C124+C129+C130)</f>
        <v>3651797</v>
      </c>
      <c r="D131" s="33">
        <f>(D114+D115+D116+D117+D118+D119+D120+D124+D129+D130)</f>
        <v>3906509</v>
      </c>
      <c r="E131" s="33">
        <f>(E114+E115+E116+E117+E118+E119+E120+E124+E129+E130)</f>
        <v>1966340</v>
      </c>
      <c r="F131" s="65">
        <f>(E131/D131*100)</f>
        <v>50.334966590375195</v>
      </c>
    </row>
    <row r="132" spans="1:6" ht="12.75" hidden="1">
      <c r="A132" s="109" t="s">
        <v>109</v>
      </c>
      <c r="B132" s="111" t="s">
        <v>169</v>
      </c>
      <c r="C132" s="111">
        <v>0</v>
      </c>
      <c r="D132" s="111">
        <v>0</v>
      </c>
      <c r="E132" s="111"/>
      <c r="F132" s="110" t="e">
        <f>(E132/D132*100)</f>
        <v>#DIV/0!</v>
      </c>
    </row>
    <row r="133" spans="1:6" ht="12.75">
      <c r="A133" s="18" t="s">
        <v>128</v>
      </c>
      <c r="B133" s="41" t="s">
        <v>152</v>
      </c>
      <c r="C133" s="39">
        <f>(C109+C131+C132)</f>
        <v>3921594</v>
      </c>
      <c r="D133" s="39">
        <f>(D109+D131+D132)</f>
        <v>4258663</v>
      </c>
      <c r="E133" s="39">
        <f>(E109+E131+E132)</f>
        <v>2220683</v>
      </c>
      <c r="F133" s="66">
        <f>(E133/D133*100)</f>
        <v>52.14507463962281</v>
      </c>
    </row>
    <row r="134" spans="1:6" ht="12.75">
      <c r="A134" s="123"/>
      <c r="B134" s="124"/>
      <c r="C134" s="124"/>
      <c r="D134" s="124"/>
      <c r="E134" s="124"/>
      <c r="F134" s="122"/>
    </row>
    <row r="135" spans="1:6" ht="12.75">
      <c r="A135" s="123"/>
      <c r="B135" s="124"/>
      <c r="C135" s="124"/>
      <c r="D135" s="124"/>
      <c r="E135" s="124"/>
      <c r="F135" s="122"/>
    </row>
    <row r="136" spans="1:6" ht="12.75">
      <c r="A136" s="14" t="s">
        <v>72</v>
      </c>
      <c r="B136" s="18" t="s">
        <v>163</v>
      </c>
      <c r="C136" s="39">
        <f>(C106+C133+C134+C135)</f>
        <v>17929225</v>
      </c>
      <c r="D136" s="39">
        <f>(D106+D133+D134+D135)</f>
        <v>18373650</v>
      </c>
      <c r="E136" s="39">
        <f>(E106+E133+E134+E135)</f>
        <v>12564568</v>
      </c>
      <c r="F136" s="66">
        <f>(E136/D136*100)</f>
        <v>68.3836254636395</v>
      </c>
    </row>
    <row r="137" spans="1:6" ht="12.75">
      <c r="A137" s="2"/>
      <c r="B137" s="2"/>
      <c r="C137" s="29"/>
      <c r="D137" s="29"/>
      <c r="E137" s="29"/>
      <c r="F137" s="70"/>
    </row>
    <row r="138" spans="1:6" ht="12.75">
      <c r="A138" s="2"/>
      <c r="B138" s="2"/>
      <c r="C138" s="29"/>
      <c r="D138" s="29"/>
      <c r="E138" s="29"/>
      <c r="F138" s="70"/>
    </row>
    <row r="139" spans="1:6" ht="12.75">
      <c r="A139" s="2"/>
      <c r="B139" s="2"/>
      <c r="C139" s="29"/>
      <c r="D139" s="29"/>
      <c r="E139" s="29"/>
      <c r="F139" s="70"/>
    </row>
    <row r="140" spans="1:6" ht="12.75">
      <c r="A140" s="2"/>
      <c r="B140" s="2"/>
      <c r="C140" s="23"/>
      <c r="D140" s="23"/>
      <c r="E140" s="23"/>
      <c r="F140" s="70"/>
    </row>
    <row r="141" spans="1:6" ht="12.75">
      <c r="A141" s="89"/>
      <c r="B141" s="90" t="s">
        <v>40</v>
      </c>
      <c r="C141" s="88">
        <v>3484</v>
      </c>
      <c r="D141" s="88">
        <v>3492</v>
      </c>
      <c r="E141" s="88"/>
      <c r="F141" s="65">
        <f>(E141/D141*100)</f>
        <v>0</v>
      </c>
    </row>
    <row r="142" spans="1:6" ht="12.75">
      <c r="A142" s="2"/>
      <c r="B142" s="2"/>
      <c r="C142" s="23"/>
      <c r="D142" s="23"/>
      <c r="E142" s="23"/>
      <c r="F142" s="29"/>
    </row>
    <row r="143" spans="1:6" ht="12.75">
      <c r="A143" s="2"/>
      <c r="B143" s="2"/>
      <c r="C143" s="23"/>
      <c r="D143" s="23"/>
      <c r="E143" s="23"/>
      <c r="F143" s="29"/>
    </row>
    <row r="144" spans="1:6" ht="12.75">
      <c r="A144" s="2"/>
      <c r="B144" s="2"/>
      <c r="C144" s="23"/>
      <c r="D144" s="23"/>
      <c r="E144" s="23"/>
      <c r="F144" s="29"/>
    </row>
    <row r="145" spans="1:6" ht="12.75">
      <c r="A145" s="2"/>
      <c r="B145" s="2"/>
      <c r="C145" s="23"/>
      <c r="D145" s="23"/>
      <c r="E145" s="23"/>
      <c r="F145" s="29"/>
    </row>
    <row r="146" spans="1:6" ht="12.75">
      <c r="A146" s="2"/>
      <c r="B146" s="2"/>
      <c r="C146" s="2"/>
      <c r="D146" s="2"/>
      <c r="E146" s="2"/>
      <c r="F146" s="29"/>
    </row>
    <row r="147" spans="1:6" ht="12.75">
      <c r="A147" s="2"/>
      <c r="B147" s="2"/>
      <c r="C147" s="2"/>
      <c r="D147" s="2"/>
      <c r="E147" s="2"/>
      <c r="F147" s="29"/>
    </row>
    <row r="148" spans="1:6" ht="12.75">
      <c r="A148" s="2"/>
      <c r="B148" s="2"/>
      <c r="C148" s="2"/>
      <c r="D148" s="2"/>
      <c r="E148" s="2"/>
      <c r="F148" s="29"/>
    </row>
    <row r="149" spans="1:6" ht="12.75">
      <c r="A149" s="72"/>
      <c r="B149" s="72"/>
      <c r="C149" s="72"/>
      <c r="D149" s="72"/>
      <c r="E149" s="72"/>
      <c r="F149" s="29"/>
    </row>
    <row r="150" spans="1:6" ht="12.75">
      <c r="A150" s="72"/>
      <c r="B150" s="72"/>
      <c r="C150" s="72"/>
      <c r="D150" s="72"/>
      <c r="E150" s="72"/>
      <c r="F150" s="29"/>
    </row>
    <row r="151" spans="1:5" ht="12.75">
      <c r="A151" s="72"/>
      <c r="B151" s="72"/>
      <c r="C151" s="72"/>
      <c r="D151" s="72"/>
      <c r="E151" s="72"/>
    </row>
    <row r="152" spans="1:5" ht="12.75">
      <c r="A152" s="72"/>
      <c r="B152" s="72"/>
      <c r="C152" s="72"/>
      <c r="D152" s="72"/>
      <c r="E152" s="72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</sheetData>
  <mergeCells count="6">
    <mergeCell ref="A76:F76"/>
    <mergeCell ref="A108:F108"/>
    <mergeCell ref="B1:B2"/>
    <mergeCell ref="B74:B75"/>
    <mergeCell ref="A42:F42"/>
    <mergeCell ref="A3:F3"/>
  </mergeCells>
  <printOptions horizontalCentered="1"/>
  <pageMargins left="0.7874015748031497" right="0.7874015748031497" top="0.8661417322834646" bottom="0.6299212598425197" header="0.2755905511811024" footer="0.4724409448818898"/>
  <pageSetup blackAndWhite="1" horizontalDpi="300" verticalDpi="300" orientation="portrait" paperSize="9" scale="78" r:id="rId1"/>
  <headerFooter alignWithMargins="0">
    <oddHeader>&amp;L&amp;"Times New Roman CE,Normál"Kaposvár Megyei Jogú Város 
Polgármesteri Hivatala&amp;C&amp;"Times New Roman CE,Normál"&amp;P/&amp;N
Bevételek és kiadások
pénzforgalmi mérlege
2004.09.30.&amp;R&amp;"Times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71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2004-11-02T09:42:31Z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