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zvcsat7kimut" sheetId="1" r:id="rId1"/>
  </sheets>
  <definedNames>
    <definedName name="_xlnm.Print_Area" localSheetId="0">'szvcsat7kimut'!$A$1:$N$15</definedName>
  </definedNames>
  <calcPr fullCalcOnLoad="1"/>
</workbook>
</file>

<file path=xl/sharedStrings.xml><?xml version="1.0" encoding="utf-8"?>
<sst xmlns="http://schemas.openxmlformats.org/spreadsheetml/2006/main" count="47" uniqueCount="36">
  <si>
    <t>Kaposvár 2003 évi szennyvízcsatornázása</t>
  </si>
  <si>
    <t>7.sz.kimutatás</t>
  </si>
  <si>
    <t>Kiadás 2003.év</t>
  </si>
  <si>
    <t>Utcák</t>
  </si>
  <si>
    <t>Építési adatok</t>
  </si>
  <si>
    <t>Fajlagos költség</t>
  </si>
  <si>
    <t>Műszaki átadás</t>
  </si>
  <si>
    <t>Módosított előirányzat</t>
  </si>
  <si>
    <t>Bonyolítási díj felosztása értékarányosan</t>
  </si>
  <si>
    <t>Teljesítés</t>
  </si>
  <si>
    <t xml:space="preserve">Gravitációs csatorna </t>
  </si>
  <si>
    <t>Nyomó- vezetők</t>
  </si>
  <si>
    <t>Átemelők</t>
  </si>
  <si>
    <t xml:space="preserve">Házi bekötés </t>
  </si>
  <si>
    <t>Házi kisátemelő</t>
  </si>
  <si>
    <t>Rákötési arány</t>
  </si>
  <si>
    <t>eFt / bekötés</t>
  </si>
  <si>
    <t>eFt / fm</t>
  </si>
  <si>
    <t>eFt</t>
  </si>
  <si>
    <t>fm</t>
  </si>
  <si>
    <t>m</t>
  </si>
  <si>
    <t>db</t>
  </si>
  <si>
    <t>%</t>
  </si>
  <si>
    <t>Kecelhegyi és Bocskai utcák   Kvár</t>
  </si>
  <si>
    <t>Donneri városrész  Kvár</t>
  </si>
  <si>
    <t>Mező u. és környéke    Kvár</t>
  </si>
  <si>
    <t>Cseri városrész: Egyenesi út   Kvár</t>
  </si>
  <si>
    <t>Kaposfüred városrész</t>
  </si>
  <si>
    <t>Toponári városrész</t>
  </si>
  <si>
    <t>Házi kisátemelők</t>
  </si>
  <si>
    <t xml:space="preserve"> -</t>
  </si>
  <si>
    <t>Átemelők átalakítása.</t>
  </si>
  <si>
    <t>**</t>
  </si>
  <si>
    <t>Összesen</t>
  </si>
  <si>
    <t>Teljesítés 2004.évben</t>
  </si>
  <si>
    <t>Műszaki ell. , bonyolítás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</si>
</sst>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9">
    <font>
      <sz val="10"/>
      <name val="Arial CE"/>
      <family val="0"/>
    </font>
    <font>
      <sz val="10"/>
      <name val="Times New Roman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" fontId="4" fillId="0" borderId="2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179" fontId="4" fillId="0" borderId="5" xfId="0" applyNumberFormat="1" applyFont="1" applyBorder="1" applyAlignment="1">
      <alignment/>
    </xf>
    <xf numFmtId="14" fontId="0" fillId="0" borderId="6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179" fontId="4" fillId="0" borderId="5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8" fillId="0" borderId="15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workbookViewId="0" topLeftCell="A1">
      <selection activeCell="A1" sqref="A1:L1"/>
    </sheetView>
  </sheetViews>
  <sheetFormatPr defaultColWidth="9.00390625" defaultRowHeight="12.75" outlineLevelCol="1"/>
  <cols>
    <col min="1" max="1" width="11.875" style="0" customWidth="1"/>
    <col min="2" max="3" width="11.875" style="0" hidden="1" customWidth="1" outlineLevel="1"/>
    <col min="4" max="4" width="12.625" style="0" customWidth="1" collapsed="1"/>
    <col min="5" max="5" width="30.875" style="0" customWidth="1"/>
    <col min="6" max="14" width="10.75390625" style="0" customWidth="1"/>
  </cols>
  <sheetData>
    <row r="1" spans="1:14" s="3" customFormat="1" ht="62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2" t="s">
        <v>1</v>
      </c>
    </row>
    <row r="2" spans="1:14" s="5" customFormat="1" ht="25.5" customHeight="1">
      <c r="A2" s="38" t="s">
        <v>2</v>
      </c>
      <c r="B2" s="39"/>
      <c r="C2" s="39"/>
      <c r="D2" s="40"/>
      <c r="E2" s="37" t="s">
        <v>3</v>
      </c>
      <c r="F2" s="37" t="s">
        <v>4</v>
      </c>
      <c r="G2" s="37"/>
      <c r="H2" s="37"/>
      <c r="I2" s="37"/>
      <c r="J2" s="37"/>
      <c r="K2" s="37"/>
      <c r="L2" s="37" t="s">
        <v>5</v>
      </c>
      <c r="M2" s="37"/>
      <c r="N2" s="37" t="s">
        <v>6</v>
      </c>
    </row>
    <row r="3" spans="1:14" s="5" customFormat="1" ht="51" customHeight="1">
      <c r="A3" s="4" t="s">
        <v>7</v>
      </c>
      <c r="B3" s="38" t="s">
        <v>8</v>
      </c>
      <c r="C3" s="40"/>
      <c r="D3" s="4" t="s">
        <v>9</v>
      </c>
      <c r="E3" s="37"/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7" t="s">
        <v>16</v>
      </c>
      <c r="M3" s="37" t="s">
        <v>17</v>
      </c>
      <c r="N3" s="37"/>
    </row>
    <row r="4" spans="1:14" s="5" customFormat="1" ht="12.75">
      <c r="A4" s="4" t="s">
        <v>18</v>
      </c>
      <c r="B4" s="4" t="s">
        <v>18</v>
      </c>
      <c r="C4" s="4" t="s">
        <v>18</v>
      </c>
      <c r="D4" s="4" t="s">
        <v>18</v>
      </c>
      <c r="E4" s="37"/>
      <c r="F4" s="4" t="s">
        <v>19</v>
      </c>
      <c r="G4" s="4" t="s">
        <v>20</v>
      </c>
      <c r="H4" s="4" t="s">
        <v>21</v>
      </c>
      <c r="I4" s="4" t="s">
        <v>21</v>
      </c>
      <c r="J4" s="4" t="s">
        <v>21</v>
      </c>
      <c r="K4" s="4" t="s">
        <v>22</v>
      </c>
      <c r="L4" s="37"/>
      <c r="M4" s="37"/>
      <c r="N4" s="37"/>
    </row>
    <row r="5" spans="1:14" ht="25.5" customHeight="1">
      <c r="A5" s="6">
        <f>36113+364</f>
        <v>36477</v>
      </c>
      <c r="B5" s="7">
        <f aca="true" t="shared" si="0" ref="B5:B10">+$B$24*A5</f>
        <v>363.71529760794385</v>
      </c>
      <c r="C5" s="8">
        <f aca="true" t="shared" si="1" ref="C5:C10">+$C$24*D5</f>
        <v>302.25431498069224</v>
      </c>
      <c r="D5" s="9">
        <f>29825+4125+302</f>
        <v>34252</v>
      </c>
      <c r="E5" s="10" t="s">
        <v>23</v>
      </c>
      <c r="F5" s="11">
        <v>1723</v>
      </c>
      <c r="G5" s="11">
        <v>0</v>
      </c>
      <c r="H5" s="11">
        <v>0</v>
      </c>
      <c r="I5" s="11">
        <v>153</v>
      </c>
      <c r="J5" s="11">
        <v>15</v>
      </c>
      <c r="K5" s="11">
        <v>79</v>
      </c>
      <c r="L5" s="12">
        <f aca="true" t="shared" si="2" ref="L5:L10">+A5/I5</f>
        <v>238.41176470588235</v>
      </c>
      <c r="M5" s="12">
        <f aca="true" t="shared" si="3" ref="M5:M10">+A5/F5</f>
        <v>21.17063261752757</v>
      </c>
      <c r="N5" s="13">
        <v>37921</v>
      </c>
    </row>
    <row r="6" spans="1:14" ht="25.5" customHeight="1">
      <c r="A6" s="14">
        <f>62754+632</f>
        <v>63386</v>
      </c>
      <c r="B6" s="8">
        <f t="shared" si="0"/>
        <v>632.0272460503093</v>
      </c>
      <c r="C6" s="8">
        <f t="shared" si="1"/>
        <v>276.47816018510065</v>
      </c>
      <c r="D6" s="15">
        <f>29550+1505+276</f>
        <v>31331</v>
      </c>
      <c r="E6" s="16" t="s">
        <v>24</v>
      </c>
      <c r="F6" s="11">
        <v>2076</v>
      </c>
      <c r="G6" s="11">
        <v>128</v>
      </c>
      <c r="H6" s="11">
        <v>1</v>
      </c>
      <c r="I6" s="11">
        <v>197</v>
      </c>
      <c r="J6" s="11">
        <v>7</v>
      </c>
      <c r="K6" s="11">
        <v>88</v>
      </c>
      <c r="L6" s="12">
        <f t="shared" si="2"/>
        <v>321.75634517766497</v>
      </c>
      <c r="M6" s="12">
        <f t="shared" si="3"/>
        <v>30.532755298651253</v>
      </c>
      <c r="N6" s="13">
        <v>37901</v>
      </c>
    </row>
    <row r="7" spans="1:14" ht="25.5" customHeight="1">
      <c r="A7" s="14">
        <f>105673+1064</f>
        <v>106737</v>
      </c>
      <c r="B7" s="8">
        <f t="shared" si="0"/>
        <v>1064.2837876135402</v>
      </c>
      <c r="C7" s="8">
        <f t="shared" si="1"/>
        <v>925.70899230467</v>
      </c>
      <c r="D7" s="15">
        <f>103602+375+926</f>
        <v>104903</v>
      </c>
      <c r="E7" s="16" t="s">
        <v>25</v>
      </c>
      <c r="F7" s="17">
        <v>3808</v>
      </c>
      <c r="G7" s="17">
        <v>0</v>
      </c>
      <c r="H7" s="17">
        <v>0</v>
      </c>
      <c r="I7" s="17">
        <v>296</v>
      </c>
      <c r="J7" s="17">
        <v>1</v>
      </c>
      <c r="K7" s="17">
        <v>76</v>
      </c>
      <c r="L7" s="12">
        <f t="shared" si="2"/>
        <v>360.59797297297297</v>
      </c>
      <c r="M7" s="12">
        <f t="shared" si="3"/>
        <v>28.029674369747898</v>
      </c>
      <c r="N7" s="13">
        <v>37902</v>
      </c>
    </row>
    <row r="8" spans="1:14" ht="25.5" customHeight="1">
      <c r="A8" s="14">
        <f>15013+151</f>
        <v>15164</v>
      </c>
      <c r="B8" s="8">
        <f t="shared" si="0"/>
        <v>151.201545437587</v>
      </c>
      <c r="C8" s="8">
        <f t="shared" si="1"/>
        <v>133.66361406669816</v>
      </c>
      <c r="D8" s="15">
        <f>15013+134</f>
        <v>15147</v>
      </c>
      <c r="E8" s="16" t="s">
        <v>26</v>
      </c>
      <c r="F8" s="17">
        <v>723</v>
      </c>
      <c r="G8" s="17">
        <v>0</v>
      </c>
      <c r="H8" s="17">
        <v>0</v>
      </c>
      <c r="I8" s="17">
        <v>85</v>
      </c>
      <c r="J8" s="17">
        <v>0</v>
      </c>
      <c r="K8" s="17">
        <v>86</v>
      </c>
      <c r="L8" s="12">
        <f t="shared" si="2"/>
        <v>178.4</v>
      </c>
      <c r="M8" s="12">
        <f t="shared" si="3"/>
        <v>20.97372060857538</v>
      </c>
      <c r="N8" s="13">
        <v>37889</v>
      </c>
    </row>
    <row r="9" spans="1:14" ht="25.5" customHeight="1">
      <c r="A9" s="14">
        <f>103450+1042</f>
        <v>104492</v>
      </c>
      <c r="B9" s="8">
        <f t="shared" si="0"/>
        <v>1041.8986999382973</v>
      </c>
      <c r="C9" s="8">
        <f t="shared" si="1"/>
        <v>864.9263308079104</v>
      </c>
      <c r="D9" s="15">
        <f>97150+865</f>
        <v>98015</v>
      </c>
      <c r="E9" s="16" t="s">
        <v>27</v>
      </c>
      <c r="F9" s="17">
        <v>3769</v>
      </c>
      <c r="G9" s="17">
        <v>607</v>
      </c>
      <c r="H9" s="17">
        <v>2</v>
      </c>
      <c r="I9" s="17">
        <v>230</v>
      </c>
      <c r="J9" s="17">
        <v>0</v>
      </c>
      <c r="K9" s="17">
        <v>91</v>
      </c>
      <c r="L9" s="12">
        <f t="shared" si="2"/>
        <v>454.31304347826085</v>
      </c>
      <c r="M9" s="12">
        <f t="shared" si="3"/>
        <v>27.724064738657468</v>
      </c>
      <c r="N9" s="13">
        <v>37909</v>
      </c>
    </row>
    <row r="10" spans="1:14" ht="25.5" customHeight="1">
      <c r="A10" s="14">
        <f>228950+2306</f>
        <v>231256</v>
      </c>
      <c r="B10" s="8">
        <f t="shared" si="0"/>
        <v>2305.8734233523223</v>
      </c>
      <c r="C10" s="8">
        <f t="shared" si="1"/>
        <v>1943.9685876549286</v>
      </c>
      <c r="D10" s="15">
        <f>216830+1520+1944</f>
        <v>220294</v>
      </c>
      <c r="E10" s="16" t="s">
        <v>28</v>
      </c>
      <c r="F10" s="17">
        <v>8155</v>
      </c>
      <c r="G10" s="17">
        <v>945</v>
      </c>
      <c r="H10" s="17">
        <v>4</v>
      </c>
      <c r="I10" s="17">
        <v>638</v>
      </c>
      <c r="J10" s="17">
        <v>4</v>
      </c>
      <c r="K10" s="17">
        <v>92</v>
      </c>
      <c r="L10" s="12">
        <f t="shared" si="2"/>
        <v>362.4702194357367</v>
      </c>
      <c r="M10" s="12">
        <f t="shared" si="3"/>
        <v>28.35757204169221</v>
      </c>
      <c r="N10" s="13">
        <v>37904</v>
      </c>
    </row>
    <row r="11" spans="1:14" ht="25.5" customHeight="1">
      <c r="A11" s="14">
        <v>1918</v>
      </c>
      <c r="B11" s="18"/>
      <c r="C11" s="18"/>
      <c r="D11" s="15">
        <v>1918</v>
      </c>
      <c r="E11" s="19" t="s">
        <v>29</v>
      </c>
      <c r="F11" s="17"/>
      <c r="G11" s="17"/>
      <c r="H11" s="17"/>
      <c r="I11" s="17"/>
      <c r="J11" s="17">
        <v>10</v>
      </c>
      <c r="K11" s="17"/>
      <c r="L11" s="20" t="s">
        <v>30</v>
      </c>
      <c r="M11" s="20" t="s">
        <v>30</v>
      </c>
      <c r="N11" s="13">
        <v>37863</v>
      </c>
    </row>
    <row r="12" spans="1:14" ht="25.5" customHeight="1">
      <c r="A12" s="14">
        <v>1157</v>
      </c>
      <c r="B12" s="18"/>
      <c r="C12" s="18"/>
      <c r="D12" s="15">
        <v>1157</v>
      </c>
      <c r="E12" s="19" t="s">
        <v>12</v>
      </c>
      <c r="F12" s="17"/>
      <c r="G12" s="17"/>
      <c r="H12" s="17">
        <v>2</v>
      </c>
      <c r="I12" s="17"/>
      <c r="J12" s="17"/>
      <c r="K12" s="17"/>
      <c r="L12" s="20" t="s">
        <v>30</v>
      </c>
      <c r="M12" s="20" t="s">
        <v>30</v>
      </c>
      <c r="N12" s="13">
        <v>37924</v>
      </c>
    </row>
    <row r="13" spans="1:14" ht="25.5" customHeight="1">
      <c r="A13" s="14">
        <v>75</v>
      </c>
      <c r="B13" s="18"/>
      <c r="C13" s="18"/>
      <c r="D13" s="15">
        <v>0</v>
      </c>
      <c r="E13" s="19" t="s">
        <v>31</v>
      </c>
      <c r="F13" s="17"/>
      <c r="G13" s="17"/>
      <c r="H13" s="17" t="s">
        <v>32</v>
      </c>
      <c r="I13" s="17"/>
      <c r="J13" s="17"/>
      <c r="K13" s="17"/>
      <c r="L13" s="21" t="s">
        <v>30</v>
      </c>
      <c r="M13" s="21" t="s">
        <v>30</v>
      </c>
      <c r="N13" s="22"/>
    </row>
    <row r="14" spans="1:14" s="29" customFormat="1" ht="40.5" customHeight="1">
      <c r="A14" s="23">
        <f>SUM(A5:A13)</f>
        <v>560662</v>
      </c>
      <c r="B14" s="23">
        <f>SUM(B5:B13)</f>
        <v>5559</v>
      </c>
      <c r="C14" s="23">
        <f>SUM(C5:C13)</f>
        <v>4447</v>
      </c>
      <c r="D14" s="24">
        <f>SUM(D5:D13)</f>
        <v>507017</v>
      </c>
      <c r="E14" s="25" t="s">
        <v>33</v>
      </c>
      <c r="F14" s="26">
        <f aca="true" t="shared" si="4" ref="F14:K14">SUM(F5:F13)</f>
        <v>20254</v>
      </c>
      <c r="G14" s="26">
        <f t="shared" si="4"/>
        <v>1680</v>
      </c>
      <c r="H14" s="26">
        <f t="shared" si="4"/>
        <v>9</v>
      </c>
      <c r="I14" s="26">
        <f t="shared" si="4"/>
        <v>1599</v>
      </c>
      <c r="J14" s="26">
        <f t="shared" si="4"/>
        <v>37</v>
      </c>
      <c r="K14" s="26">
        <f t="shared" si="4"/>
        <v>512</v>
      </c>
      <c r="L14" s="27">
        <f>+A14/I14</f>
        <v>350.63289555972483</v>
      </c>
      <c r="M14" s="27">
        <f>+A14/F14</f>
        <v>27.681544386294064</v>
      </c>
      <c r="N14" s="28"/>
    </row>
    <row r="15" spans="4:5" ht="24.75" customHeight="1">
      <c r="D15" s="30">
        <f>+A14-D14</f>
        <v>53645</v>
      </c>
      <c r="E15" t="s">
        <v>34</v>
      </c>
    </row>
    <row r="23" spans="1:4" ht="12.75">
      <c r="A23" s="30">
        <f>SUM(A5:A10)</f>
        <v>557512</v>
      </c>
      <c r="B23" s="30">
        <v>5559</v>
      </c>
      <c r="C23" s="30">
        <v>4447</v>
      </c>
      <c r="D23" s="30">
        <f>SUM(D5:D10)</f>
        <v>503942</v>
      </c>
    </row>
    <row r="24" spans="2:3" ht="12.75">
      <c r="B24">
        <f>+B23/A23</f>
        <v>0.009971085824161632</v>
      </c>
      <c r="C24">
        <f>+C23/D23</f>
        <v>0.008824428208008064</v>
      </c>
    </row>
    <row r="26" spans="1:14" ht="25.5" customHeight="1">
      <c r="A26" s="31">
        <v>5559</v>
      </c>
      <c r="B26" s="32"/>
      <c r="C26" s="32"/>
      <c r="D26" s="33">
        <v>4447</v>
      </c>
      <c r="E26" s="34" t="s">
        <v>35</v>
      </c>
      <c r="F26" s="35"/>
      <c r="G26" s="35"/>
      <c r="H26" s="35"/>
      <c r="I26" s="35"/>
      <c r="J26" s="35"/>
      <c r="K26" s="35"/>
      <c r="L26" s="35"/>
      <c r="M26" s="35"/>
      <c r="N26" s="22"/>
    </row>
  </sheetData>
  <mergeCells count="9">
    <mergeCell ref="A1:L1"/>
    <mergeCell ref="N2:N4"/>
    <mergeCell ref="L3:L4"/>
    <mergeCell ref="M3:M4"/>
    <mergeCell ref="A2:D2"/>
    <mergeCell ref="B3:C3"/>
    <mergeCell ref="E2:E4"/>
    <mergeCell ref="F2:K2"/>
    <mergeCell ref="L2:M2"/>
  </mergeCells>
  <printOptions horizontalCentered="1"/>
  <pageMargins left="0.61" right="0.48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Footer>&amp;L&amp;8&amp;D  &amp;T&amp;C&amp;F &amp;A  &amp;"Arial CE,Félkövér dőlt"Szabó Tiborné&amp;"Arial CE,Normál"  
&amp;R&amp;P//&amp;N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bzs</cp:lastModifiedBy>
  <dcterms:created xsi:type="dcterms:W3CDTF">2004-04-06T08:14:25Z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