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Tám pály tény2kimut" sheetId="1" r:id="rId1"/>
  </sheets>
  <definedNames>
    <definedName name="_xlnm.Print_Titles" localSheetId="0">'Tám pály tény2kimut'!$1:$4</definedName>
    <definedName name="_xlnm.Print_Area" localSheetId="0">'Tám pály tény2kimut'!$A$1:$L$65</definedName>
  </definedNames>
  <calcPr fullCalcOnLoad="1"/>
</workbook>
</file>

<file path=xl/sharedStrings.xml><?xml version="1.0" encoding="utf-8"?>
<sst xmlns="http://schemas.openxmlformats.org/spreadsheetml/2006/main" count="126" uniqueCount="103">
  <si>
    <t>Megnevezés</t>
  </si>
  <si>
    <t>A támogatás</t>
  </si>
  <si>
    <t>2003. évi</t>
  </si>
  <si>
    <t>2004. évi</t>
  </si>
  <si>
    <t>2005. évi</t>
  </si>
  <si>
    <t>mértéke</t>
  </si>
  <si>
    <t>jóváhagyott</t>
  </si>
  <si>
    <t>rendelkezés-</t>
  </si>
  <si>
    <t>tény</t>
  </si>
  <si>
    <t>rendelke-</t>
  </si>
  <si>
    <t>tervezett</t>
  </si>
  <si>
    <t>felhasználá-</t>
  </si>
  <si>
    <t>%-ban</t>
  </si>
  <si>
    <t>illetve</t>
  </si>
  <si>
    <t>re álló</t>
  </si>
  <si>
    <t xml:space="preserve">felhasz- </t>
  </si>
  <si>
    <t>maradvány</t>
  </si>
  <si>
    <t>zésre</t>
  </si>
  <si>
    <t>felhasználás</t>
  </si>
  <si>
    <t>Diff.</t>
  </si>
  <si>
    <t>sának</t>
  </si>
  <si>
    <t>Megjegyzés</t>
  </si>
  <si>
    <t>pályázott</t>
  </si>
  <si>
    <t xml:space="preserve"> nálás</t>
  </si>
  <si>
    <t>álló</t>
  </si>
  <si>
    <t>határideje</t>
  </si>
  <si>
    <t>I. Folyamatban lévő támogatások</t>
  </si>
  <si>
    <t>1.) Céltámogatások</t>
  </si>
  <si>
    <t xml:space="preserve"> 2004.12.31.</t>
  </si>
  <si>
    <t>1.) Összesen</t>
  </si>
  <si>
    <t>2) Címzett támogatás</t>
  </si>
  <si>
    <t xml:space="preserve">450 férőhelyes kollégium építése </t>
  </si>
  <si>
    <t>2004.12.31.</t>
  </si>
  <si>
    <t>Tanétterem és tanszálloda</t>
  </si>
  <si>
    <t xml:space="preserve"> 2005.12.31.</t>
  </si>
  <si>
    <t>2.) Összesen</t>
  </si>
  <si>
    <t>3.) Vízügyi Alap támogatás    VICE</t>
  </si>
  <si>
    <t xml:space="preserve"> - Szennyvíz csatornázási program  Kvár</t>
  </si>
  <si>
    <t>2003.12.31</t>
  </si>
  <si>
    <t xml:space="preserve"> - Szennyvíz csatornázási program  Posta u.</t>
  </si>
  <si>
    <t>3.) Összesen</t>
  </si>
  <si>
    <t>4/a.)  KAC támogatás  központi</t>
  </si>
  <si>
    <t xml:space="preserve"> - Szennyvíz csatornázási program</t>
  </si>
  <si>
    <t>2004.05.31.</t>
  </si>
  <si>
    <t>4/b.)  KAC támogatás  megyei</t>
  </si>
  <si>
    <t>Malomhoz vezető út</t>
  </si>
  <si>
    <t>2003.06.30.</t>
  </si>
  <si>
    <t>4.) Összesen</t>
  </si>
  <si>
    <t>5.) Céljellegű decentralizált tám. CÉDE</t>
  </si>
  <si>
    <t xml:space="preserve">Bérlakásép.Berzsenyi u 2/b-2/c  59 db   </t>
  </si>
  <si>
    <t>2004.03.31.</t>
  </si>
  <si>
    <t xml:space="preserve">Töröcskei faluház és orvosi rendelő </t>
  </si>
  <si>
    <t>K.szentjakabi Óvoda</t>
  </si>
  <si>
    <t>2003.04.30</t>
  </si>
  <si>
    <t xml:space="preserve">Polgármesteri Hivatal  informatika                                                      </t>
  </si>
  <si>
    <t>2003.05.31</t>
  </si>
  <si>
    <t xml:space="preserve">Atlétikai pálya   </t>
  </si>
  <si>
    <t>2004.02.28</t>
  </si>
  <si>
    <t>Kaposvár településszerk.terv, alaptérkép, digitalizálás</t>
  </si>
  <si>
    <t>Szerz.köt.  folyamatban</t>
  </si>
  <si>
    <t>Együd Árpád Műv.Központ fűtéskorszerűsítés</t>
  </si>
  <si>
    <t>Kinizsi ltp útfelújítás Bem u-val szemben</t>
  </si>
  <si>
    <t>Fő u. felújítása Dózsa Gy. és Hársfa u. között</t>
  </si>
  <si>
    <t>2005.03.31.</t>
  </si>
  <si>
    <t>Városi Fürdő uszodai medencetér portálcsere</t>
  </si>
  <si>
    <t>2003-12.31.</t>
  </si>
  <si>
    <t>Madár u Óvoda teljes tetőfelújítása</t>
  </si>
  <si>
    <t>2004.09.30</t>
  </si>
  <si>
    <t>EÜ.SZKI Tallián Gy.u.épület homlokzatfelújítás</t>
  </si>
  <si>
    <t>Noszlopy Közgazd.SZKI konyhafelújítási munkái</t>
  </si>
  <si>
    <t>Tűzoltóság kapucsere, külső szennyvízelvezető rendszer felújítása</t>
  </si>
  <si>
    <t>2003.12.31.</t>
  </si>
  <si>
    <t>5.) Összesen</t>
  </si>
  <si>
    <t>6.) Belügyminisztérium</t>
  </si>
  <si>
    <t>Áll.tám.bérlakás program Kecelhegy 72 lakás</t>
  </si>
  <si>
    <t>2004.</t>
  </si>
  <si>
    <t>Nyugdíjasház</t>
  </si>
  <si>
    <t>Panelfelújítás 1 db   2002.</t>
  </si>
  <si>
    <t>Panelfelújítás 4 db   2002.</t>
  </si>
  <si>
    <t>Panelfelújítás 4 db   2003.</t>
  </si>
  <si>
    <t>6.) Összesen</t>
  </si>
  <si>
    <t>7.) Egyéb támogatás</t>
  </si>
  <si>
    <t>Városi Fürdő fejlesztése                                     DDRFT</t>
  </si>
  <si>
    <t>Taszári reptér polgári terminál  I. ütem                  DDRFT</t>
  </si>
  <si>
    <t>Taszári reptér polgári terminál  II. ütem                 DDRFT</t>
  </si>
  <si>
    <t>Taszári reptér polgári terminál  I. ütem        Taszári Önkorm.</t>
  </si>
  <si>
    <t>Taszári reptér polgári terminál  II. ütem        Taszári Önkorm.</t>
  </si>
  <si>
    <t>Taszári reptér polgári terminál  I. ütem    Somogy M.Önkorm.</t>
  </si>
  <si>
    <t>Taszári reptér polgári terminál  II. ütem  Somogy m.Önkorm.</t>
  </si>
  <si>
    <t xml:space="preserve">Atlétikai pálya                            Somogy M.Önkorm.                  </t>
  </si>
  <si>
    <t>Atlétikai pálya                           ISM           36,52%+18,26%</t>
  </si>
  <si>
    <t>Rákóczi Stadion rekonstrukció I.II.III                ISM   **</t>
  </si>
  <si>
    <t>Desedai arborétum kerékpár-tároló                     GM</t>
  </si>
  <si>
    <t>Komposztálótelep gépi beruh       KvVM-BM - KVG Rt.</t>
  </si>
  <si>
    <t>7.) Összesen</t>
  </si>
  <si>
    <t>Folyamatban lévő támogatások összesen</t>
  </si>
  <si>
    <t>II. Pályázott támogatások</t>
  </si>
  <si>
    <t>(2006.évre)</t>
  </si>
  <si>
    <t>II. Pályázott támogatások összesen</t>
  </si>
  <si>
    <t>Panelfelújítás 14 db   2004.</t>
  </si>
  <si>
    <r>
      <t>Szennyvízcsat.hálózat ép.  2002-2003.</t>
    </r>
    <r>
      <rPr>
        <b/>
        <sz val="10"/>
        <color indexed="10"/>
        <rFont val="Arial CE"/>
        <family val="2"/>
      </rPr>
      <t xml:space="preserve"> Kaposvár II.ütem</t>
    </r>
  </si>
  <si>
    <r>
      <t>Szennyvízcsat.hálózat ép.  2002-2003.</t>
    </r>
    <r>
      <rPr>
        <b/>
        <sz val="10"/>
        <color indexed="10"/>
        <rFont val="Arial CE"/>
        <family val="2"/>
      </rPr>
      <t xml:space="preserve"> Kaposfüred-Toponár</t>
    </r>
  </si>
  <si>
    <r>
      <t xml:space="preserve"> </t>
    </r>
    <r>
      <rPr>
        <b/>
        <sz val="10"/>
        <color indexed="10"/>
        <rFont val="Arial CE"/>
        <family val="2"/>
      </rPr>
      <t>- Címzett tám:</t>
    </r>
    <r>
      <rPr>
        <sz val="10"/>
        <color indexed="10"/>
        <rFont val="Arial CE"/>
        <family val="2"/>
      </rPr>
      <t xml:space="preserve">                                                       Élelmiszeripari SZKI áthelyezése</t>
    </r>
  </si>
</sst>
</file>

<file path=xl/styles.xml><?xml version="1.0" encoding="utf-8"?>
<styleSheet xmlns="http://schemas.openxmlformats.org/spreadsheetml/2006/main">
  <numFmts count="2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,###"/>
    <numFmt numFmtId="165" formatCode="\+#,##0;\-#,##0"/>
    <numFmt numFmtId="166" formatCode="#,##0.000"/>
    <numFmt numFmtId="167" formatCode="#,##0.0000"/>
    <numFmt numFmtId="168" formatCode="#,##0.0"/>
    <numFmt numFmtId="169" formatCode="\+#,##0.0;\-#,##0.0"/>
    <numFmt numFmtId="170" formatCode="###,###"/>
    <numFmt numFmtId="171" formatCode="###,###,###"/>
    <numFmt numFmtId="172" formatCode="0;[Red]0"/>
    <numFmt numFmtId="173" formatCode="0.0%"/>
    <numFmt numFmtId="174" formatCode="0.000%"/>
    <numFmt numFmtId="175" formatCode="#,###,###.0"/>
    <numFmt numFmtId="176" formatCode="#,###,###.00"/>
    <numFmt numFmtId="177" formatCode="#,###,###.000"/>
    <numFmt numFmtId="178" formatCode="&quot;H-&quot;0000"/>
    <numFmt numFmtId="179" formatCode="0.0"/>
    <numFmt numFmtId="180" formatCode="0.0000"/>
    <numFmt numFmtId="181" formatCode="0.000"/>
    <numFmt numFmtId="182" formatCode="0.00000"/>
  </numFmts>
  <fonts count="28">
    <font>
      <sz val="10"/>
      <name val="Arial CE"/>
      <family val="0"/>
    </font>
    <font>
      <sz val="10"/>
      <name val="Times New Roman CE"/>
      <family val="0"/>
    </font>
    <font>
      <b/>
      <sz val="9"/>
      <color indexed="8"/>
      <name val="Arial CE"/>
      <family val="2"/>
    </font>
    <font>
      <b/>
      <sz val="9"/>
      <color indexed="10"/>
      <name val="Arial CE"/>
      <family val="2"/>
    </font>
    <font>
      <b/>
      <sz val="9"/>
      <color indexed="12"/>
      <name val="Arial CE"/>
      <family val="2"/>
    </font>
    <font>
      <sz val="9"/>
      <color indexed="8"/>
      <name val="Arial CE"/>
      <family val="2"/>
    </font>
    <font>
      <b/>
      <i/>
      <sz val="9"/>
      <color indexed="8"/>
      <name val="Arial CE"/>
      <family val="2"/>
    </font>
    <font>
      <b/>
      <i/>
      <sz val="11"/>
      <color indexed="8"/>
      <name val="Arial CE"/>
      <family val="2"/>
    </font>
    <font>
      <b/>
      <i/>
      <sz val="10"/>
      <color indexed="8"/>
      <name val="Arial CE"/>
      <family val="2"/>
    </font>
    <font>
      <b/>
      <sz val="10"/>
      <color indexed="8"/>
      <name val="Arial CE"/>
      <family val="2"/>
    </font>
    <font>
      <b/>
      <sz val="10"/>
      <color indexed="10"/>
      <name val="Arial CE"/>
      <family val="2"/>
    </font>
    <font>
      <b/>
      <sz val="10"/>
      <color indexed="12"/>
      <name val="Arial CE"/>
      <family val="2"/>
    </font>
    <font>
      <sz val="10"/>
      <color indexed="8"/>
      <name val="Arial CE"/>
      <family val="2"/>
    </font>
    <font>
      <b/>
      <sz val="11"/>
      <color indexed="10"/>
      <name val="Arial CE"/>
      <family val="2"/>
    </font>
    <font>
      <sz val="10"/>
      <color indexed="10"/>
      <name val="Arial CE"/>
      <family val="2"/>
    </font>
    <font>
      <sz val="10"/>
      <color indexed="12"/>
      <name val="Arial CE"/>
      <family val="2"/>
    </font>
    <font>
      <b/>
      <sz val="11"/>
      <color indexed="8"/>
      <name val="Arial CE"/>
      <family val="2"/>
    </font>
    <font>
      <sz val="11"/>
      <color indexed="8"/>
      <name val="Arial CE"/>
      <family val="2"/>
    </font>
    <font>
      <sz val="11"/>
      <color indexed="10"/>
      <name val="Arial CE"/>
      <family val="2"/>
    </font>
    <font>
      <sz val="8"/>
      <color indexed="8"/>
      <name val="Arial CE"/>
      <family val="2"/>
    </font>
    <font>
      <i/>
      <sz val="10"/>
      <color indexed="14"/>
      <name val="Arial CE"/>
      <family val="2"/>
    </font>
    <font>
      <b/>
      <sz val="11"/>
      <color indexed="12"/>
      <name val="Arial CE"/>
      <family val="2"/>
    </font>
    <font>
      <b/>
      <sz val="8"/>
      <color indexed="8"/>
      <name val="Arial CE"/>
      <family val="2"/>
    </font>
    <font>
      <i/>
      <sz val="10"/>
      <color indexed="8"/>
      <name val="Arial CE"/>
      <family val="2"/>
    </font>
    <font>
      <i/>
      <sz val="10"/>
      <color indexed="10"/>
      <name val="Arial CE"/>
      <family val="2"/>
    </font>
    <font>
      <i/>
      <sz val="9"/>
      <color indexed="8"/>
      <name val="Arial CE"/>
      <family val="2"/>
    </font>
    <font>
      <sz val="9"/>
      <color indexed="10"/>
      <name val="Arial CE"/>
      <family val="2"/>
    </font>
    <font>
      <sz val="9"/>
      <color indexed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49" fontId="2" fillId="0" borderId="1" xfId="19" applyNumberFormat="1" applyFont="1" applyBorder="1" applyAlignment="1">
      <alignment horizontal="center" vertical="center" wrapText="1"/>
      <protection/>
    </xf>
    <xf numFmtId="4" fontId="2" fillId="2" borderId="2" xfId="19" applyNumberFormat="1" applyFont="1" applyFill="1" applyBorder="1" applyAlignment="1">
      <alignment horizontal="center" vertical="center"/>
      <protection/>
    </xf>
    <xf numFmtId="3" fontId="3" fillId="2" borderId="3" xfId="19" applyNumberFormat="1" applyFont="1" applyFill="1" applyBorder="1" applyAlignment="1">
      <alignment horizontal="center" vertical="center"/>
      <protection/>
    </xf>
    <xf numFmtId="3" fontId="3" fillId="2" borderId="4" xfId="19" applyNumberFormat="1" applyFont="1" applyFill="1" applyBorder="1" applyAlignment="1">
      <alignment horizontal="center" vertical="center"/>
      <protection/>
    </xf>
    <xf numFmtId="3" fontId="3" fillId="2" borderId="5" xfId="19" applyNumberFormat="1" applyFont="1" applyFill="1" applyBorder="1" applyAlignment="1">
      <alignment horizontal="center" vertical="center"/>
      <protection/>
    </xf>
    <xf numFmtId="3" fontId="2" fillId="2" borderId="3" xfId="19" applyNumberFormat="1" applyFont="1" applyFill="1" applyBorder="1" applyAlignment="1">
      <alignment horizontal="center" vertical="center"/>
      <protection/>
    </xf>
    <xf numFmtId="3" fontId="2" fillId="2" borderId="4" xfId="19" applyNumberFormat="1" applyFont="1" applyFill="1" applyBorder="1" applyAlignment="1">
      <alignment horizontal="center" vertical="center"/>
      <protection/>
    </xf>
    <xf numFmtId="3" fontId="2" fillId="2" borderId="5" xfId="19" applyNumberFormat="1" applyFont="1" applyFill="1" applyBorder="1" applyAlignment="1">
      <alignment horizontal="center" vertical="center"/>
      <protection/>
    </xf>
    <xf numFmtId="3" fontId="4" fillId="2" borderId="6" xfId="19" applyNumberFormat="1" applyFont="1" applyFill="1" applyBorder="1" applyAlignment="1">
      <alignment horizontal="center" vertical="center"/>
      <protection/>
    </xf>
    <xf numFmtId="3" fontId="2" fillId="2" borderId="2" xfId="19" applyNumberFormat="1" applyFont="1" applyFill="1" applyBorder="1" applyAlignment="1">
      <alignment horizontal="center" vertical="center"/>
      <protection/>
    </xf>
    <xf numFmtId="49" fontId="2" fillId="2" borderId="1" xfId="19" applyNumberFormat="1" applyFont="1" applyFill="1" applyBorder="1" applyAlignment="1">
      <alignment horizontal="center" vertical="center"/>
      <protection/>
    </xf>
    <xf numFmtId="3" fontId="5" fillId="0" borderId="7" xfId="19" applyNumberFormat="1" applyFont="1" applyBorder="1" applyAlignment="1">
      <alignment horizontal="right"/>
      <protection/>
    </xf>
    <xf numFmtId="3" fontId="5" fillId="0" borderId="0" xfId="19" applyNumberFormat="1" applyFont="1" applyBorder="1">
      <alignment/>
      <protection/>
    </xf>
    <xf numFmtId="0" fontId="5" fillId="0" borderId="0" xfId="19" applyFont="1" applyBorder="1">
      <alignment/>
      <protection/>
    </xf>
    <xf numFmtId="49" fontId="2" fillId="0" borderId="8" xfId="19" applyNumberFormat="1" applyFont="1" applyBorder="1" applyAlignment="1">
      <alignment horizontal="center" vertical="center" wrapText="1"/>
      <protection/>
    </xf>
    <xf numFmtId="4" fontId="2" fillId="2" borderId="9" xfId="19" applyNumberFormat="1" applyFont="1" applyFill="1" applyBorder="1" applyAlignment="1">
      <alignment horizontal="center" vertical="center"/>
      <protection/>
    </xf>
    <xf numFmtId="3" fontId="2" fillId="2" borderId="9" xfId="19" applyNumberFormat="1" applyFont="1" applyFill="1" applyBorder="1" applyAlignment="1">
      <alignment horizontal="center" vertical="center"/>
      <protection/>
    </xf>
    <xf numFmtId="3" fontId="3" fillId="2" borderId="1" xfId="19" applyNumberFormat="1" applyFont="1" applyFill="1" applyBorder="1" applyAlignment="1">
      <alignment horizontal="center" vertical="center"/>
      <protection/>
    </xf>
    <xf numFmtId="3" fontId="4" fillId="2" borderId="9" xfId="19" applyNumberFormat="1" applyFont="1" applyFill="1" applyBorder="1" applyAlignment="1">
      <alignment horizontal="center" vertical="center"/>
      <protection/>
    </xf>
    <xf numFmtId="49" fontId="2" fillId="2" borderId="8" xfId="19" applyNumberFormat="1" applyFont="1" applyFill="1" applyBorder="1" applyAlignment="1">
      <alignment horizontal="center" vertical="center"/>
      <protection/>
    </xf>
    <xf numFmtId="3" fontId="5" fillId="0" borderId="0" xfId="19" applyNumberFormat="1" applyFont="1" applyBorder="1" applyAlignment="1">
      <alignment horizontal="right" vertical="center"/>
      <protection/>
    </xf>
    <xf numFmtId="3" fontId="5" fillId="0" borderId="0" xfId="19" applyNumberFormat="1" applyFont="1" applyBorder="1" applyAlignment="1">
      <alignment vertical="center"/>
      <protection/>
    </xf>
    <xf numFmtId="0" fontId="5" fillId="0" borderId="0" xfId="19" applyFont="1" applyBorder="1" applyAlignment="1">
      <alignment vertical="center"/>
      <protection/>
    </xf>
    <xf numFmtId="4" fontId="2" fillId="2" borderId="9" xfId="19" applyNumberFormat="1" applyFont="1" applyFill="1" applyBorder="1" applyAlignment="1">
      <alignment horizontal="center" vertical="top"/>
      <protection/>
    </xf>
    <xf numFmtId="3" fontId="2" fillId="2" borderId="9" xfId="19" applyNumberFormat="1" applyFont="1" applyFill="1" applyBorder="1" applyAlignment="1">
      <alignment horizontal="center" vertical="top"/>
      <protection/>
    </xf>
    <xf numFmtId="3" fontId="3" fillId="2" borderId="8" xfId="19" applyNumberFormat="1" applyFont="1" applyFill="1" applyBorder="1" applyAlignment="1">
      <alignment horizontal="center" vertical="top"/>
      <protection/>
    </xf>
    <xf numFmtId="3" fontId="4" fillId="2" borderId="9" xfId="19" applyNumberFormat="1" applyFont="1" applyFill="1" applyBorder="1" applyAlignment="1">
      <alignment horizontal="center" vertical="top"/>
      <protection/>
    </xf>
    <xf numFmtId="49" fontId="2" fillId="2" borderId="8" xfId="19" applyNumberFormat="1" applyFont="1" applyFill="1" applyBorder="1" applyAlignment="1">
      <alignment horizontal="center" vertical="top"/>
      <protection/>
    </xf>
    <xf numFmtId="3" fontId="2" fillId="0" borderId="0" xfId="19" applyNumberFormat="1" applyFont="1" applyBorder="1" applyAlignment="1">
      <alignment horizontal="center"/>
      <protection/>
    </xf>
    <xf numFmtId="49" fontId="2" fillId="0" borderId="10" xfId="19" applyNumberFormat="1" applyFont="1" applyBorder="1" applyAlignment="1">
      <alignment horizontal="center" vertical="center" wrapText="1"/>
      <protection/>
    </xf>
    <xf numFmtId="4" fontId="2" fillId="2" borderId="11" xfId="19" applyNumberFormat="1" applyFont="1" applyFill="1" applyBorder="1" applyAlignment="1">
      <alignment horizontal="center" vertical="top"/>
      <protection/>
    </xf>
    <xf numFmtId="3" fontId="6" fillId="2" borderId="11" xfId="19" applyNumberFormat="1" applyFont="1" applyFill="1" applyBorder="1" applyAlignment="1">
      <alignment horizontal="center" vertical="top"/>
      <protection/>
    </xf>
    <xf numFmtId="3" fontId="2" fillId="2" borderId="11" xfId="19" applyNumberFormat="1" applyFont="1" applyFill="1" applyBorder="1" applyAlignment="1">
      <alignment horizontal="center" vertical="top"/>
      <protection/>
    </xf>
    <xf numFmtId="3" fontId="3" fillId="2" borderId="10" xfId="19" applyNumberFormat="1" applyFont="1" applyFill="1" applyBorder="1" applyAlignment="1">
      <alignment horizontal="center" vertical="top"/>
      <protection/>
    </xf>
    <xf numFmtId="3" fontId="4" fillId="2" borderId="11" xfId="19" applyNumberFormat="1" applyFont="1" applyFill="1" applyBorder="1" applyAlignment="1">
      <alignment horizontal="center" vertical="top"/>
      <protection/>
    </xf>
    <xf numFmtId="49" fontId="2" fillId="2" borderId="10" xfId="19" applyNumberFormat="1" applyFont="1" applyFill="1" applyBorder="1" applyAlignment="1">
      <alignment horizontal="center" vertical="top"/>
      <protection/>
    </xf>
    <xf numFmtId="3" fontId="5" fillId="0" borderId="12" xfId="19" applyNumberFormat="1" applyFont="1" applyBorder="1" applyAlignment="1">
      <alignment horizontal="right"/>
      <protection/>
    </xf>
    <xf numFmtId="49" fontId="7" fillId="0" borderId="8" xfId="19" applyNumberFormat="1" applyFont="1" applyBorder="1">
      <alignment/>
      <protection/>
    </xf>
    <xf numFmtId="4" fontId="8" fillId="0" borderId="9" xfId="19" applyNumberFormat="1" applyFont="1" applyBorder="1" applyAlignment="1">
      <alignment horizontal="center"/>
      <protection/>
    </xf>
    <xf numFmtId="3" fontId="9" fillId="0" borderId="9" xfId="19" applyNumberFormat="1" applyFont="1" applyBorder="1" applyAlignment="1">
      <alignment horizontal="right"/>
      <protection/>
    </xf>
    <xf numFmtId="3" fontId="10" fillId="0" borderId="9" xfId="19" applyNumberFormat="1" applyFont="1" applyBorder="1" applyAlignment="1">
      <alignment horizontal="right"/>
      <protection/>
    </xf>
    <xf numFmtId="3" fontId="11" fillId="0" borderId="9" xfId="19" applyNumberFormat="1" applyFont="1" applyBorder="1" applyAlignment="1">
      <alignment horizontal="right"/>
      <protection/>
    </xf>
    <xf numFmtId="49" fontId="5" fillId="0" borderId="8" xfId="19" applyNumberFormat="1" applyFont="1" applyBorder="1" applyAlignment="1">
      <alignment horizontal="center"/>
      <protection/>
    </xf>
    <xf numFmtId="3" fontId="12" fillId="0" borderId="0" xfId="19" applyNumberFormat="1" applyFont="1" applyBorder="1" applyAlignment="1">
      <alignment horizontal="right"/>
      <protection/>
    </xf>
    <xf numFmtId="3" fontId="12" fillId="0" borderId="0" xfId="19" applyNumberFormat="1" applyFont="1" applyBorder="1">
      <alignment/>
      <protection/>
    </xf>
    <xf numFmtId="0" fontId="12" fillId="0" borderId="0" xfId="19" applyFont="1" applyBorder="1">
      <alignment/>
      <protection/>
    </xf>
    <xf numFmtId="49" fontId="13" fillId="0" borderId="8" xfId="19" applyNumberFormat="1" applyFont="1" applyBorder="1">
      <alignment/>
      <protection/>
    </xf>
    <xf numFmtId="4" fontId="9" fillId="0" borderId="9" xfId="19" applyNumberFormat="1" applyFont="1" applyBorder="1" applyAlignment="1">
      <alignment horizontal="center"/>
      <protection/>
    </xf>
    <xf numFmtId="3" fontId="12" fillId="0" borderId="9" xfId="19" applyNumberFormat="1" applyFont="1" applyBorder="1" applyAlignment="1">
      <alignment horizontal="right"/>
      <protection/>
    </xf>
    <xf numFmtId="3" fontId="14" fillId="0" borderId="9" xfId="19" applyNumberFormat="1" applyFont="1" applyBorder="1" applyAlignment="1">
      <alignment horizontal="right"/>
      <protection/>
    </xf>
    <xf numFmtId="3" fontId="15" fillId="0" borderId="9" xfId="19" applyNumberFormat="1" applyFont="1" applyBorder="1" applyAlignment="1">
      <alignment horizontal="right"/>
      <protection/>
    </xf>
    <xf numFmtId="49" fontId="14" fillId="0" borderId="8" xfId="19" applyNumberFormat="1" applyFont="1" applyBorder="1" applyAlignment="1">
      <alignment wrapText="1"/>
      <protection/>
    </xf>
    <xf numFmtId="4" fontId="12" fillId="0" borderId="9" xfId="19" applyNumberFormat="1" applyFont="1" applyBorder="1" applyAlignment="1">
      <alignment horizontal="center"/>
      <protection/>
    </xf>
    <xf numFmtId="3" fontId="11" fillId="0" borderId="8" xfId="19" applyNumberFormat="1" applyFont="1" applyBorder="1" applyAlignment="1">
      <alignment horizontal="right"/>
      <protection/>
    </xf>
    <xf numFmtId="3" fontId="12" fillId="0" borderId="8" xfId="19" applyNumberFormat="1" applyFont="1" applyBorder="1" applyAlignment="1">
      <alignment horizontal="right"/>
      <protection/>
    </xf>
    <xf numFmtId="49" fontId="13" fillId="0" borderId="6" xfId="19" applyNumberFormat="1" applyFont="1" applyBorder="1">
      <alignment/>
      <protection/>
    </xf>
    <xf numFmtId="4" fontId="16" fillId="0" borderId="3" xfId="19" applyNumberFormat="1" applyFont="1" applyBorder="1" applyAlignment="1">
      <alignment horizontal="center"/>
      <protection/>
    </xf>
    <xf numFmtId="3" fontId="16" fillId="0" borderId="3" xfId="19" applyNumberFormat="1" applyFont="1" applyBorder="1" applyAlignment="1">
      <alignment horizontal="right"/>
      <protection/>
    </xf>
    <xf numFmtId="49" fontId="17" fillId="0" borderId="6" xfId="19" applyNumberFormat="1" applyFont="1" applyBorder="1" applyAlignment="1">
      <alignment horizontal="center"/>
      <protection/>
    </xf>
    <xf numFmtId="3" fontId="17" fillId="0" borderId="4" xfId="19" applyNumberFormat="1" applyFont="1" applyBorder="1" applyAlignment="1">
      <alignment horizontal="right"/>
      <protection/>
    </xf>
    <xf numFmtId="3" fontId="17" fillId="0" borderId="4" xfId="19" applyNumberFormat="1" applyFont="1" applyBorder="1">
      <alignment/>
      <protection/>
    </xf>
    <xf numFmtId="0" fontId="17" fillId="0" borderId="0" xfId="19" applyFont="1" applyBorder="1">
      <alignment/>
      <protection/>
    </xf>
    <xf numFmtId="0" fontId="17" fillId="0" borderId="4" xfId="19" applyFont="1" applyBorder="1">
      <alignment/>
      <protection/>
    </xf>
    <xf numFmtId="0" fontId="13" fillId="0" borderId="8" xfId="19" applyFont="1" applyBorder="1">
      <alignment/>
      <protection/>
    </xf>
    <xf numFmtId="0" fontId="12" fillId="0" borderId="8" xfId="19" applyFont="1" applyBorder="1">
      <alignment/>
      <protection/>
    </xf>
    <xf numFmtId="0" fontId="14" fillId="0" borderId="8" xfId="19" applyFont="1" applyBorder="1">
      <alignment/>
      <protection/>
    </xf>
    <xf numFmtId="49" fontId="14" fillId="0" borderId="8" xfId="19" applyNumberFormat="1" applyFont="1" applyBorder="1">
      <alignment/>
      <protection/>
    </xf>
    <xf numFmtId="3" fontId="8" fillId="0" borderId="9" xfId="19" applyNumberFormat="1" applyFont="1" applyBorder="1" applyAlignment="1">
      <alignment horizontal="right"/>
      <protection/>
    </xf>
    <xf numFmtId="3" fontId="16" fillId="0" borderId="6" xfId="19" applyNumberFormat="1" applyFont="1" applyBorder="1" applyAlignment="1">
      <alignment horizontal="center"/>
      <protection/>
    </xf>
    <xf numFmtId="3" fontId="15" fillId="0" borderId="8" xfId="19" applyNumberFormat="1" applyFont="1" applyBorder="1" applyAlignment="1">
      <alignment horizontal="right"/>
      <protection/>
    </xf>
    <xf numFmtId="49" fontId="16" fillId="0" borderId="8" xfId="19" applyNumberFormat="1" applyFont="1" applyBorder="1">
      <alignment/>
      <protection/>
    </xf>
    <xf numFmtId="3" fontId="18" fillId="0" borderId="9" xfId="19" applyNumberFormat="1" applyFont="1" applyBorder="1" applyAlignment="1">
      <alignment horizontal="right"/>
      <protection/>
    </xf>
    <xf numFmtId="49" fontId="16" fillId="0" borderId="6" xfId="19" applyNumberFormat="1" applyFont="1" applyBorder="1" applyAlignment="1">
      <alignment horizontal="center"/>
      <protection/>
    </xf>
    <xf numFmtId="49" fontId="12" fillId="0" borderId="8" xfId="19" applyNumberFormat="1" applyFont="1" applyBorder="1">
      <alignment/>
      <protection/>
    </xf>
    <xf numFmtId="49" fontId="5" fillId="0" borderId="8" xfId="19" applyNumberFormat="1" applyFont="1" applyBorder="1">
      <alignment/>
      <protection/>
    </xf>
    <xf numFmtId="4" fontId="12" fillId="0" borderId="8" xfId="19" applyNumberFormat="1" applyFont="1" applyBorder="1" applyAlignment="1">
      <alignment horizontal="center"/>
      <protection/>
    </xf>
    <xf numFmtId="49" fontId="19" fillId="0" borderId="8" xfId="19" applyNumberFormat="1" applyFont="1" applyBorder="1" applyAlignment="1">
      <alignment horizontal="center" wrapText="1"/>
      <protection/>
    </xf>
    <xf numFmtId="49" fontId="20" fillId="0" borderId="8" xfId="19" applyNumberFormat="1" applyFont="1" applyFill="1" applyBorder="1">
      <alignment/>
      <protection/>
    </xf>
    <xf numFmtId="49" fontId="6" fillId="0" borderId="8" xfId="19" applyNumberFormat="1" applyFont="1" applyFill="1" applyBorder="1">
      <alignment/>
      <protection/>
    </xf>
    <xf numFmtId="4" fontId="5" fillId="0" borderId="9" xfId="19" applyNumberFormat="1" applyFont="1" applyFill="1" applyBorder="1" applyAlignment="1">
      <alignment horizontal="center"/>
      <protection/>
    </xf>
    <xf numFmtId="49" fontId="16" fillId="0" borderId="6" xfId="19" applyNumberFormat="1" applyFont="1" applyBorder="1">
      <alignment/>
      <protection/>
    </xf>
    <xf numFmtId="3" fontId="13" fillId="0" borderId="3" xfId="19" applyNumberFormat="1" applyFont="1" applyBorder="1" applyAlignment="1">
      <alignment horizontal="right"/>
      <protection/>
    </xf>
    <xf numFmtId="3" fontId="21" fillId="0" borderId="3" xfId="19" applyNumberFormat="1" applyFont="1" applyBorder="1" applyAlignment="1">
      <alignment horizontal="right"/>
      <protection/>
    </xf>
    <xf numFmtId="4" fontId="9" fillId="0" borderId="2" xfId="19" applyNumberFormat="1" applyFont="1" applyBorder="1" applyAlignment="1">
      <alignment horizontal="center"/>
      <protection/>
    </xf>
    <xf numFmtId="3" fontId="9" fillId="0" borderId="2" xfId="19" applyNumberFormat="1" applyFont="1" applyBorder="1" applyAlignment="1">
      <alignment horizontal="right"/>
      <protection/>
    </xf>
    <xf numFmtId="3" fontId="10" fillId="0" borderId="2" xfId="19" applyNumberFormat="1" applyFont="1" applyBorder="1" applyAlignment="1">
      <alignment horizontal="right"/>
      <protection/>
    </xf>
    <xf numFmtId="3" fontId="11" fillId="0" borderId="2" xfId="19" applyNumberFormat="1" applyFont="1" applyBorder="1" applyAlignment="1">
      <alignment horizontal="right"/>
      <protection/>
    </xf>
    <xf numFmtId="49" fontId="22" fillId="0" borderId="1" xfId="19" applyNumberFormat="1" applyFont="1" applyBorder="1" applyAlignment="1">
      <alignment horizontal="center"/>
      <protection/>
    </xf>
    <xf numFmtId="3" fontId="12" fillId="0" borderId="7" xfId="19" applyNumberFormat="1" applyFont="1" applyBorder="1" applyAlignment="1">
      <alignment horizontal="right"/>
      <protection/>
    </xf>
    <xf numFmtId="3" fontId="12" fillId="0" borderId="7" xfId="19" applyNumberFormat="1" applyFont="1" applyBorder="1">
      <alignment/>
      <protection/>
    </xf>
    <xf numFmtId="0" fontId="12" fillId="0" borderId="7" xfId="19" applyFont="1" applyBorder="1">
      <alignment/>
      <protection/>
    </xf>
    <xf numFmtId="0" fontId="14" fillId="0" borderId="8" xfId="19" applyFont="1" applyBorder="1" applyAlignment="1">
      <alignment wrapText="1"/>
      <protection/>
    </xf>
    <xf numFmtId="3" fontId="23" fillId="0" borderId="9" xfId="19" applyNumberFormat="1" applyFont="1" applyBorder="1" applyAlignment="1">
      <alignment horizontal="right"/>
      <protection/>
    </xf>
    <xf numFmtId="0" fontId="24" fillId="0" borderId="8" xfId="19" applyFont="1" applyBorder="1" applyAlignment="1">
      <alignment wrapText="1"/>
      <protection/>
    </xf>
    <xf numFmtId="3" fontId="17" fillId="0" borderId="7" xfId="19" applyNumberFormat="1" applyFont="1" applyBorder="1" applyAlignment="1">
      <alignment horizontal="right"/>
      <protection/>
    </xf>
    <xf numFmtId="3" fontId="17" fillId="0" borderId="7" xfId="19" applyNumberFormat="1" applyFont="1" applyBorder="1">
      <alignment/>
      <protection/>
    </xf>
    <xf numFmtId="0" fontId="17" fillId="0" borderId="7" xfId="19" applyFont="1" applyBorder="1">
      <alignment/>
      <protection/>
    </xf>
    <xf numFmtId="4" fontId="16" fillId="0" borderId="2" xfId="19" applyNumberFormat="1" applyFont="1" applyBorder="1" applyAlignment="1">
      <alignment horizontal="center"/>
      <protection/>
    </xf>
    <xf numFmtId="3" fontId="16" fillId="0" borderId="2" xfId="19" applyNumberFormat="1" applyFont="1" applyBorder="1" applyAlignment="1">
      <alignment horizontal="right"/>
      <protection/>
    </xf>
    <xf numFmtId="49" fontId="16" fillId="0" borderId="1" xfId="19" applyNumberFormat="1" applyFont="1" applyBorder="1" applyAlignment="1">
      <alignment horizontal="center"/>
      <protection/>
    </xf>
    <xf numFmtId="3" fontId="14" fillId="0" borderId="8" xfId="19" applyNumberFormat="1" applyFont="1" applyBorder="1" applyAlignment="1">
      <alignment horizontal="right"/>
      <protection/>
    </xf>
    <xf numFmtId="3" fontId="9" fillId="0" borderId="8" xfId="19" applyNumberFormat="1" applyFont="1" applyBorder="1" applyAlignment="1">
      <alignment horizontal="right"/>
      <protection/>
    </xf>
    <xf numFmtId="49" fontId="9" fillId="0" borderId="8" xfId="19" applyNumberFormat="1" applyFont="1" applyBorder="1" applyAlignment="1">
      <alignment horizontal="center"/>
      <protection/>
    </xf>
    <xf numFmtId="4" fontId="5" fillId="0" borderId="8" xfId="19" applyNumberFormat="1" applyFont="1" applyFill="1" applyBorder="1" applyAlignment="1">
      <alignment horizontal="center"/>
      <protection/>
    </xf>
    <xf numFmtId="3" fontId="12" fillId="0" borderId="9" xfId="19" applyNumberFormat="1" applyFont="1" applyFill="1" applyBorder="1" applyAlignment="1">
      <alignment horizontal="right"/>
      <protection/>
    </xf>
    <xf numFmtId="3" fontId="8" fillId="0" borderId="8" xfId="19" applyNumberFormat="1" applyFont="1" applyBorder="1" applyAlignment="1">
      <alignment horizontal="right"/>
      <protection/>
    </xf>
    <xf numFmtId="49" fontId="2" fillId="0" borderId="8" xfId="19" applyNumberFormat="1" applyFont="1" applyFill="1" applyBorder="1">
      <alignment/>
      <protection/>
    </xf>
    <xf numFmtId="3" fontId="15" fillId="0" borderId="9" xfId="19" applyNumberFormat="1" applyFont="1" applyFill="1" applyBorder="1" applyAlignment="1">
      <alignment horizontal="right"/>
      <protection/>
    </xf>
    <xf numFmtId="4" fontId="5" fillId="0" borderId="9" xfId="19" applyNumberFormat="1" applyFont="1" applyBorder="1" applyAlignment="1">
      <alignment horizontal="center"/>
      <protection/>
    </xf>
    <xf numFmtId="4" fontId="12" fillId="0" borderId="9" xfId="19" applyNumberFormat="1" applyFont="1" applyFill="1" applyBorder="1" applyAlignment="1">
      <alignment horizontal="center"/>
      <protection/>
    </xf>
    <xf numFmtId="49" fontId="25" fillId="0" borderId="8" xfId="19" applyNumberFormat="1" applyFont="1" applyFill="1" applyBorder="1">
      <alignment/>
      <protection/>
    </xf>
    <xf numFmtId="3" fontId="15" fillId="0" borderId="8" xfId="19" applyNumberFormat="1" applyFont="1" applyFill="1" applyBorder="1" applyAlignment="1">
      <alignment horizontal="right"/>
      <protection/>
    </xf>
    <xf numFmtId="49" fontId="16" fillId="0" borderId="6" xfId="19" applyNumberFormat="1" applyFont="1" applyBorder="1" applyAlignment="1">
      <alignment vertical="center"/>
      <protection/>
    </xf>
    <xf numFmtId="4" fontId="16" fillId="0" borderId="6" xfId="19" applyNumberFormat="1" applyFont="1" applyBorder="1" applyAlignment="1">
      <alignment horizontal="center" vertical="center"/>
      <protection/>
    </xf>
    <xf numFmtId="3" fontId="16" fillId="0" borderId="6" xfId="19" applyNumberFormat="1" applyFont="1" applyBorder="1" applyAlignment="1">
      <alignment horizontal="right" vertical="center"/>
      <protection/>
    </xf>
    <xf numFmtId="49" fontId="17" fillId="0" borderId="6" xfId="19" applyNumberFormat="1" applyFont="1" applyBorder="1" applyAlignment="1">
      <alignment horizontal="center" vertical="center"/>
      <protection/>
    </xf>
    <xf numFmtId="3" fontId="17" fillId="0" borderId="13" xfId="19" applyNumberFormat="1" applyFont="1" applyBorder="1" applyAlignment="1">
      <alignment horizontal="right" vertical="center"/>
      <protection/>
    </xf>
    <xf numFmtId="3" fontId="17" fillId="0" borderId="13" xfId="19" applyNumberFormat="1" applyFont="1" applyBorder="1" applyAlignment="1">
      <alignment vertical="center"/>
      <protection/>
    </xf>
    <xf numFmtId="0" fontId="17" fillId="0" borderId="0" xfId="19" applyFont="1" applyBorder="1" applyAlignment="1">
      <alignment vertical="center"/>
      <protection/>
    </xf>
    <xf numFmtId="0" fontId="17" fillId="0" borderId="13" xfId="19" applyFont="1" applyBorder="1" applyAlignment="1">
      <alignment vertical="center"/>
      <protection/>
    </xf>
    <xf numFmtId="49" fontId="8" fillId="0" borderId="1" xfId="19" applyNumberFormat="1" applyFont="1" applyBorder="1">
      <alignment/>
      <protection/>
    </xf>
    <xf numFmtId="4" fontId="12" fillId="0" borderId="2" xfId="19" applyNumberFormat="1" applyFont="1" applyBorder="1" applyAlignment="1">
      <alignment horizontal="center"/>
      <protection/>
    </xf>
    <xf numFmtId="3" fontId="12" fillId="0" borderId="2" xfId="19" applyNumberFormat="1" applyFont="1" applyBorder="1">
      <alignment/>
      <protection/>
    </xf>
    <xf numFmtId="3" fontId="14" fillId="0" borderId="2" xfId="19" applyNumberFormat="1" applyFont="1" applyBorder="1">
      <alignment/>
      <protection/>
    </xf>
    <xf numFmtId="3" fontId="12" fillId="0" borderId="2" xfId="19" applyNumberFormat="1" applyFont="1" applyBorder="1" applyAlignment="1">
      <alignment horizontal="center"/>
      <protection/>
    </xf>
    <xf numFmtId="3" fontId="15" fillId="0" borderId="2" xfId="19" applyNumberFormat="1" applyFont="1" applyBorder="1" applyAlignment="1">
      <alignment horizontal="center"/>
      <protection/>
    </xf>
    <xf numFmtId="3" fontId="15" fillId="0" borderId="2" xfId="19" applyNumberFormat="1" applyFont="1" applyBorder="1">
      <alignment/>
      <protection/>
    </xf>
    <xf numFmtId="49" fontId="5" fillId="0" borderId="1" xfId="19" applyNumberFormat="1" applyFont="1" applyBorder="1" applyAlignment="1">
      <alignment horizontal="center"/>
      <protection/>
    </xf>
    <xf numFmtId="49" fontId="9" fillId="0" borderId="6" xfId="19" applyNumberFormat="1" applyFont="1" applyBorder="1">
      <alignment/>
      <protection/>
    </xf>
    <xf numFmtId="4" fontId="9" fillId="0" borderId="3" xfId="19" applyNumberFormat="1" applyFont="1" applyBorder="1" applyAlignment="1">
      <alignment horizontal="center"/>
      <protection/>
    </xf>
    <xf numFmtId="3" fontId="9" fillId="0" borderId="3" xfId="19" applyNumberFormat="1" applyFont="1" applyBorder="1" applyAlignment="1">
      <alignment horizontal="right"/>
      <protection/>
    </xf>
    <xf numFmtId="3" fontId="10" fillId="0" borderId="3" xfId="19" applyNumberFormat="1" applyFont="1" applyBorder="1" applyAlignment="1">
      <alignment horizontal="right"/>
      <protection/>
    </xf>
    <xf numFmtId="3" fontId="11" fillId="0" borderId="3" xfId="19" applyNumberFormat="1" applyFont="1" applyBorder="1" applyAlignment="1">
      <alignment horizontal="right"/>
      <protection/>
    </xf>
    <xf numFmtId="3" fontId="9" fillId="0" borderId="6" xfId="19" applyNumberFormat="1" applyFont="1" applyBorder="1" applyAlignment="1">
      <alignment horizontal="right"/>
      <protection/>
    </xf>
    <xf numFmtId="3" fontId="12" fillId="0" borderId="13" xfId="19" applyNumberFormat="1" applyFont="1" applyBorder="1" applyAlignment="1">
      <alignment horizontal="right"/>
      <protection/>
    </xf>
    <xf numFmtId="3" fontId="12" fillId="0" borderId="13" xfId="19" applyNumberFormat="1" applyFont="1" applyBorder="1">
      <alignment/>
      <protection/>
    </xf>
    <xf numFmtId="0" fontId="12" fillId="0" borderId="13" xfId="19" applyFont="1" applyBorder="1">
      <alignment/>
      <protection/>
    </xf>
    <xf numFmtId="49" fontId="5" fillId="0" borderId="0" xfId="19" applyNumberFormat="1" applyFont="1" applyBorder="1">
      <alignment/>
      <protection/>
    </xf>
    <xf numFmtId="3" fontId="5" fillId="0" borderId="9" xfId="19" applyNumberFormat="1" applyFont="1" applyBorder="1">
      <alignment/>
      <protection/>
    </xf>
    <xf numFmtId="3" fontId="26" fillId="0" borderId="9" xfId="19" applyNumberFormat="1" applyFont="1" applyBorder="1">
      <alignment/>
      <protection/>
    </xf>
    <xf numFmtId="3" fontId="27" fillId="0" borderId="9" xfId="19" applyNumberFormat="1" applyFont="1" applyBorder="1">
      <alignment/>
      <protection/>
    </xf>
    <xf numFmtId="3" fontId="5" fillId="0" borderId="0" xfId="19" applyNumberFormat="1" applyFont="1" applyBorder="1" applyAlignment="1">
      <alignment horizontal="right"/>
      <protection/>
    </xf>
  </cellXfs>
  <cellStyles count="10">
    <cellStyle name="Normal" xfId="0"/>
    <cellStyle name="Comma" xfId="15"/>
    <cellStyle name="Comma [0]" xfId="16"/>
    <cellStyle name="Normál_koncepció 2003" xfId="17"/>
    <cellStyle name="Normál_koncepció2002" xfId="18"/>
    <cellStyle name="Normál_koncepció2002_2003 tám_pály" xfId="19"/>
    <cellStyle name="Normál_Pályázatok 2002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69"/>
  <sheetViews>
    <sheetView tabSelected="1" zoomScale="75" zoomScaleNormal="75" workbookViewId="0" topLeftCell="A1">
      <pane xSplit="1" ySplit="4" topLeftCell="B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9" sqref="A19"/>
    </sheetView>
  </sheetViews>
  <sheetFormatPr defaultColWidth="9.00390625" defaultRowHeight="12.75" outlineLevelRow="1" outlineLevelCol="1"/>
  <cols>
    <col min="1" max="1" width="51.375" style="138" customWidth="1"/>
    <col min="2" max="2" width="10.75390625" style="109" customWidth="1"/>
    <col min="3" max="3" width="10.25390625" style="139" customWidth="1"/>
    <col min="4" max="4" width="10.375" style="139" customWidth="1"/>
    <col min="5" max="5" width="10.125" style="140" customWidth="1"/>
    <col min="6" max="6" width="11.375" style="139" customWidth="1"/>
    <col min="7" max="7" width="10.75390625" style="139" customWidth="1"/>
    <col min="8" max="8" width="10.125" style="139" customWidth="1"/>
    <col min="9" max="9" width="11.625" style="141" customWidth="1"/>
    <col min="10" max="10" width="10.125" style="141" hidden="1" customWidth="1" outlineLevel="1"/>
    <col min="11" max="11" width="10.625" style="139" customWidth="1" collapsed="1"/>
    <col min="12" max="12" width="11.375" style="43" customWidth="1"/>
    <col min="13" max="13" width="10.125" style="142" hidden="1" customWidth="1" outlineLevel="1"/>
    <col min="14" max="14" width="10.75390625" style="13" hidden="1" customWidth="1" outlineLevel="1"/>
    <col min="15" max="15" width="12.625" style="14" customWidth="1" collapsed="1"/>
    <col min="16" max="16" width="8.00390625" style="14" customWidth="1" collapsed="1"/>
    <col min="17" max="16384" width="8.00390625" style="14" customWidth="1"/>
  </cols>
  <sheetData>
    <row r="1" spans="1:13" ht="23.25" customHeight="1">
      <c r="A1" s="1" t="s">
        <v>0</v>
      </c>
      <c r="B1" s="2" t="s">
        <v>1</v>
      </c>
      <c r="C1" s="3" t="s">
        <v>2</v>
      </c>
      <c r="D1" s="4"/>
      <c r="E1" s="4"/>
      <c r="F1" s="5"/>
      <c r="G1" s="6" t="s">
        <v>3</v>
      </c>
      <c r="H1" s="7"/>
      <c r="I1" s="8"/>
      <c r="J1" s="9"/>
      <c r="K1" s="10" t="s">
        <v>4</v>
      </c>
      <c r="L1" s="11" t="s">
        <v>1</v>
      </c>
      <c r="M1" s="12"/>
    </row>
    <row r="2" spans="1:14" s="23" customFormat="1" ht="15.75" customHeight="1">
      <c r="A2" s="15"/>
      <c r="B2" s="16" t="s">
        <v>5</v>
      </c>
      <c r="C2" s="17" t="s">
        <v>6</v>
      </c>
      <c r="D2" s="17" t="s">
        <v>7</v>
      </c>
      <c r="E2" s="18" t="s">
        <v>8</v>
      </c>
      <c r="F2" s="17" t="s">
        <v>8</v>
      </c>
      <c r="G2" s="17" t="s">
        <v>6</v>
      </c>
      <c r="H2" s="17" t="s">
        <v>9</v>
      </c>
      <c r="I2" s="19" t="s">
        <v>10</v>
      </c>
      <c r="J2" s="19"/>
      <c r="K2" s="17" t="s">
        <v>6</v>
      </c>
      <c r="L2" s="20" t="s">
        <v>11</v>
      </c>
      <c r="M2" s="21"/>
      <c r="N2" s="22"/>
    </row>
    <row r="3" spans="1:14" ht="12">
      <c r="A3" s="15"/>
      <c r="B3" s="24" t="s">
        <v>12</v>
      </c>
      <c r="C3" s="25" t="s">
        <v>13</v>
      </c>
      <c r="D3" s="25" t="s">
        <v>14</v>
      </c>
      <c r="E3" s="26" t="s">
        <v>15</v>
      </c>
      <c r="F3" s="25" t="s">
        <v>16</v>
      </c>
      <c r="G3" s="25" t="s">
        <v>13</v>
      </c>
      <c r="H3" s="25" t="s">
        <v>17</v>
      </c>
      <c r="I3" s="27" t="s">
        <v>18</v>
      </c>
      <c r="J3" s="27" t="s">
        <v>19</v>
      </c>
      <c r="K3" s="25" t="s">
        <v>13</v>
      </c>
      <c r="L3" s="28" t="s">
        <v>20</v>
      </c>
      <c r="M3" s="29" t="s">
        <v>21</v>
      </c>
      <c r="N3" s="29"/>
    </row>
    <row r="4" spans="1:13" ht="12">
      <c r="A4" s="30"/>
      <c r="B4" s="31"/>
      <c r="C4" s="32" t="s">
        <v>22</v>
      </c>
      <c r="D4" s="33"/>
      <c r="E4" s="34" t="s">
        <v>23</v>
      </c>
      <c r="F4" s="33"/>
      <c r="G4" s="32" t="s">
        <v>22</v>
      </c>
      <c r="H4" s="33" t="s">
        <v>24</v>
      </c>
      <c r="I4" s="35"/>
      <c r="J4" s="35"/>
      <c r="K4" s="32" t="s">
        <v>22</v>
      </c>
      <c r="L4" s="36" t="s">
        <v>25</v>
      </c>
      <c r="M4" s="37"/>
    </row>
    <row r="5" spans="1:14" s="46" customFormat="1" ht="21" customHeight="1">
      <c r="A5" s="38" t="s">
        <v>26</v>
      </c>
      <c r="B5" s="39"/>
      <c r="C5" s="40"/>
      <c r="D5" s="40"/>
      <c r="E5" s="41"/>
      <c r="F5" s="40"/>
      <c r="G5" s="40"/>
      <c r="H5" s="40"/>
      <c r="I5" s="42"/>
      <c r="J5" s="42"/>
      <c r="K5" s="40"/>
      <c r="L5" s="43"/>
      <c r="M5" s="44"/>
      <c r="N5" s="45"/>
    </row>
    <row r="6" spans="1:14" s="46" customFormat="1" ht="21" customHeight="1">
      <c r="A6" s="47" t="s">
        <v>27</v>
      </c>
      <c r="B6" s="48"/>
      <c r="C6" s="49"/>
      <c r="D6" s="49"/>
      <c r="E6" s="50"/>
      <c r="F6" s="49"/>
      <c r="G6" s="49"/>
      <c r="H6" s="49"/>
      <c r="I6" s="51"/>
      <c r="J6" s="51"/>
      <c r="K6" s="49"/>
      <c r="L6" s="43"/>
      <c r="M6" s="44"/>
      <c r="N6" s="45"/>
    </row>
    <row r="7" spans="1:14" s="46" customFormat="1" ht="32.25" customHeight="1">
      <c r="A7" s="52" t="s">
        <v>100</v>
      </c>
      <c r="B7" s="53">
        <v>30</v>
      </c>
      <c r="C7" s="49">
        <v>0</v>
      </c>
      <c r="D7" s="49">
        <v>51468</v>
      </c>
      <c r="E7" s="50">
        <v>51356</v>
      </c>
      <c r="F7" s="49">
        <f>+D7-E7</f>
        <v>112</v>
      </c>
      <c r="G7" s="49">
        <v>0</v>
      </c>
      <c r="H7" s="49">
        <f>+F7+G7</f>
        <v>112</v>
      </c>
      <c r="I7" s="51">
        <v>112</v>
      </c>
      <c r="J7" s="54">
        <f>+H7-I7</f>
        <v>0</v>
      </c>
      <c r="K7" s="55">
        <v>0</v>
      </c>
      <c r="L7" s="43" t="s">
        <v>28</v>
      </c>
      <c r="M7" s="44"/>
      <c r="N7" s="45"/>
    </row>
    <row r="8" spans="1:14" s="46" customFormat="1" ht="29.25" customHeight="1">
      <c r="A8" s="52" t="s">
        <v>101</v>
      </c>
      <c r="B8" s="53">
        <v>30</v>
      </c>
      <c r="C8" s="49">
        <v>0</v>
      </c>
      <c r="D8" s="49">
        <v>107337</v>
      </c>
      <c r="E8" s="50">
        <v>96295</v>
      </c>
      <c r="F8" s="49">
        <f>+D8-E8</f>
        <v>11042</v>
      </c>
      <c r="G8" s="49">
        <v>0</v>
      </c>
      <c r="H8" s="49">
        <f>+F8+G8</f>
        <v>11042</v>
      </c>
      <c r="I8" s="51">
        <v>4497</v>
      </c>
      <c r="J8" s="54">
        <f>+H8-I8</f>
        <v>6545</v>
      </c>
      <c r="K8" s="49">
        <v>0</v>
      </c>
      <c r="L8" s="43" t="s">
        <v>28</v>
      </c>
      <c r="M8" s="44"/>
      <c r="N8" s="45"/>
    </row>
    <row r="9" spans="1:106" s="63" customFormat="1" ht="27.75" customHeight="1">
      <c r="A9" s="56" t="s">
        <v>29</v>
      </c>
      <c r="B9" s="57"/>
      <c r="C9" s="58">
        <f aca="true" t="shared" si="0" ref="C9:K9">SUM(C7:C8)</f>
        <v>0</v>
      </c>
      <c r="D9" s="58">
        <f t="shared" si="0"/>
        <v>158805</v>
      </c>
      <c r="E9" s="58">
        <f t="shared" si="0"/>
        <v>147651</v>
      </c>
      <c r="F9" s="58">
        <f t="shared" si="0"/>
        <v>11154</v>
      </c>
      <c r="G9" s="58">
        <f t="shared" si="0"/>
        <v>0</v>
      </c>
      <c r="H9" s="58">
        <f t="shared" si="0"/>
        <v>11154</v>
      </c>
      <c r="I9" s="58">
        <f t="shared" si="0"/>
        <v>4609</v>
      </c>
      <c r="J9" s="58">
        <f t="shared" si="0"/>
        <v>6545</v>
      </c>
      <c r="K9" s="58">
        <f t="shared" si="0"/>
        <v>0</v>
      </c>
      <c r="L9" s="59"/>
      <c r="M9" s="60"/>
      <c r="N9" s="61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2"/>
      <c r="BJ9" s="62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2"/>
      <c r="CF9" s="62"/>
      <c r="CG9" s="62"/>
      <c r="CH9" s="62"/>
      <c r="CI9" s="62"/>
      <c r="CJ9" s="62"/>
      <c r="CK9" s="62"/>
      <c r="CL9" s="62"/>
      <c r="CM9" s="62"/>
      <c r="CN9" s="62"/>
      <c r="CO9" s="62"/>
      <c r="CP9" s="62"/>
      <c r="CQ9" s="62"/>
      <c r="CR9" s="62"/>
      <c r="CS9" s="62"/>
      <c r="CT9" s="62"/>
      <c r="CU9" s="62"/>
      <c r="CV9" s="62"/>
      <c r="CW9" s="62"/>
      <c r="CX9" s="62"/>
      <c r="CY9" s="62"/>
      <c r="CZ9" s="62"/>
      <c r="DA9" s="62"/>
      <c r="DB9" s="62"/>
    </row>
    <row r="10" spans="1:14" s="46" customFormat="1" ht="21" customHeight="1">
      <c r="A10" s="64" t="s">
        <v>30</v>
      </c>
      <c r="B10" s="48"/>
      <c r="C10" s="49"/>
      <c r="D10" s="49"/>
      <c r="E10" s="50"/>
      <c r="F10" s="49"/>
      <c r="G10" s="49"/>
      <c r="H10" s="49"/>
      <c r="I10" s="51"/>
      <c r="J10" s="51"/>
      <c r="K10" s="49"/>
      <c r="L10" s="43"/>
      <c r="M10" s="44"/>
      <c r="N10" s="45"/>
    </row>
    <row r="11" spans="1:14" s="46" customFormat="1" ht="21" customHeight="1">
      <c r="A11" s="65" t="s">
        <v>31</v>
      </c>
      <c r="B11" s="53">
        <v>99.38</v>
      </c>
      <c r="C11" s="49">
        <v>624350</v>
      </c>
      <c r="D11" s="49">
        <f>329792+624350</f>
        <v>954142</v>
      </c>
      <c r="E11" s="51">
        <v>954142</v>
      </c>
      <c r="F11" s="49">
        <f>+D11-E11</f>
        <v>0</v>
      </c>
      <c r="G11" s="49">
        <v>0</v>
      </c>
      <c r="H11" s="49">
        <v>0</v>
      </c>
      <c r="I11" s="51">
        <v>0</v>
      </c>
      <c r="J11" s="51"/>
      <c r="K11" s="49">
        <v>0</v>
      </c>
      <c r="L11" s="43" t="s">
        <v>32</v>
      </c>
      <c r="M11" s="44"/>
      <c r="N11" s="45"/>
    </row>
    <row r="12" spans="1:14" s="46" customFormat="1" ht="21" customHeight="1">
      <c r="A12" s="66" t="s">
        <v>33</v>
      </c>
      <c r="B12" s="53">
        <v>97.38</v>
      </c>
      <c r="C12" s="49">
        <v>951523</v>
      </c>
      <c r="D12" s="49">
        <f>60000-15146+C12</f>
        <v>996377</v>
      </c>
      <c r="E12" s="50">
        <v>82289</v>
      </c>
      <c r="F12" s="49">
        <f>+D12-E12</f>
        <v>914088</v>
      </c>
      <c r="G12" s="49">
        <v>177881</v>
      </c>
      <c r="H12" s="49">
        <f>+F12+G12</f>
        <v>1091969</v>
      </c>
      <c r="I12" s="51">
        <v>1091969</v>
      </c>
      <c r="J12" s="54">
        <f>+H12-I12</f>
        <v>0</v>
      </c>
      <c r="K12" s="49">
        <v>0</v>
      </c>
      <c r="L12" s="43" t="s">
        <v>34</v>
      </c>
      <c r="M12" s="44">
        <v>61600</v>
      </c>
      <c r="N12" s="45"/>
    </row>
    <row r="13" spans="1:106" s="63" customFormat="1" ht="27.75" customHeight="1">
      <c r="A13" s="56" t="s">
        <v>35</v>
      </c>
      <c r="B13" s="57"/>
      <c r="C13" s="58">
        <f aca="true" t="shared" si="1" ref="C13:K13">+C11+C12</f>
        <v>1575873</v>
      </c>
      <c r="D13" s="58">
        <f t="shared" si="1"/>
        <v>1950519</v>
      </c>
      <c r="E13" s="58">
        <f t="shared" si="1"/>
        <v>1036431</v>
      </c>
      <c r="F13" s="58">
        <f t="shared" si="1"/>
        <v>914088</v>
      </c>
      <c r="G13" s="58">
        <f t="shared" si="1"/>
        <v>177881</v>
      </c>
      <c r="H13" s="58">
        <f t="shared" si="1"/>
        <v>1091969</v>
      </c>
      <c r="I13" s="58">
        <f t="shared" si="1"/>
        <v>1091969</v>
      </c>
      <c r="J13" s="58">
        <f t="shared" si="1"/>
        <v>0</v>
      </c>
      <c r="K13" s="58">
        <f t="shared" si="1"/>
        <v>0</v>
      </c>
      <c r="L13" s="59"/>
      <c r="M13" s="60"/>
      <c r="N13" s="61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/>
      <c r="AM13" s="62"/>
      <c r="AN13" s="62"/>
      <c r="AO13" s="62"/>
      <c r="AP13" s="62"/>
      <c r="AQ13" s="62"/>
      <c r="AR13" s="62"/>
      <c r="AS13" s="62"/>
      <c r="AT13" s="62"/>
      <c r="AU13" s="62"/>
      <c r="AV13" s="62"/>
      <c r="AW13" s="62"/>
      <c r="AX13" s="62"/>
      <c r="AY13" s="62"/>
      <c r="AZ13" s="62"/>
      <c r="BA13" s="62"/>
      <c r="BB13" s="62"/>
      <c r="BC13" s="62"/>
      <c r="BD13" s="62"/>
      <c r="BE13" s="62"/>
      <c r="BF13" s="62"/>
      <c r="BG13" s="62"/>
      <c r="BH13" s="62"/>
      <c r="BI13" s="62"/>
      <c r="BJ13" s="62"/>
      <c r="BK13" s="62"/>
      <c r="BL13" s="62"/>
      <c r="BM13" s="62"/>
      <c r="BN13" s="62"/>
      <c r="BO13" s="62"/>
      <c r="BP13" s="62"/>
      <c r="BQ13" s="62"/>
      <c r="BR13" s="62"/>
      <c r="BS13" s="62"/>
      <c r="BT13" s="62"/>
      <c r="BU13" s="62"/>
      <c r="BV13" s="62"/>
      <c r="BW13" s="62"/>
      <c r="BX13" s="62"/>
      <c r="BY13" s="62"/>
      <c r="BZ13" s="62"/>
      <c r="CA13" s="62"/>
      <c r="CB13" s="62"/>
      <c r="CC13" s="62"/>
      <c r="CD13" s="62"/>
      <c r="CE13" s="62"/>
      <c r="CF13" s="62"/>
      <c r="CG13" s="62"/>
      <c r="CH13" s="62"/>
      <c r="CI13" s="62"/>
      <c r="CJ13" s="62"/>
      <c r="CK13" s="62"/>
      <c r="CL13" s="62"/>
      <c r="CM13" s="62"/>
      <c r="CN13" s="62"/>
      <c r="CO13" s="62"/>
      <c r="CP13" s="62"/>
      <c r="CQ13" s="62"/>
      <c r="CR13" s="62"/>
      <c r="CS13" s="62"/>
      <c r="CT13" s="62"/>
      <c r="CU13" s="62"/>
      <c r="CV13" s="62"/>
      <c r="CW13" s="62"/>
      <c r="CX13" s="62"/>
      <c r="CY13" s="62"/>
      <c r="CZ13" s="62"/>
      <c r="DA13" s="62"/>
      <c r="DB13" s="62"/>
    </row>
    <row r="14" spans="1:14" s="46" customFormat="1" ht="21" customHeight="1">
      <c r="A14" s="47" t="s">
        <v>36</v>
      </c>
      <c r="B14" s="48"/>
      <c r="C14" s="40"/>
      <c r="D14" s="40"/>
      <c r="E14" s="41"/>
      <c r="F14" s="40"/>
      <c r="G14" s="40"/>
      <c r="H14" s="40"/>
      <c r="I14" s="42"/>
      <c r="J14" s="42"/>
      <c r="K14" s="40"/>
      <c r="L14" s="43"/>
      <c r="M14" s="44"/>
      <c r="N14" s="45"/>
    </row>
    <row r="15" spans="1:14" s="46" customFormat="1" ht="24" customHeight="1">
      <c r="A15" s="67" t="s">
        <v>37</v>
      </c>
      <c r="B15" s="53">
        <v>11</v>
      </c>
      <c r="C15" s="49">
        <v>51491</v>
      </c>
      <c r="D15" s="49">
        <f>18175+C15</f>
        <v>69666</v>
      </c>
      <c r="E15" s="41">
        <v>65193</v>
      </c>
      <c r="F15" s="49">
        <f>+D15-E15</f>
        <v>4473</v>
      </c>
      <c r="G15" s="49">
        <v>0</v>
      </c>
      <c r="H15" s="49">
        <f>+F15+G15</f>
        <v>4473</v>
      </c>
      <c r="I15" s="51">
        <v>4252</v>
      </c>
      <c r="J15" s="51">
        <f>+H15-I15</f>
        <v>221</v>
      </c>
      <c r="K15" s="49">
        <v>0</v>
      </c>
      <c r="L15" s="43" t="s">
        <v>38</v>
      </c>
      <c r="M15" s="44"/>
      <c r="N15" s="45"/>
    </row>
    <row r="16" spans="1:14" s="46" customFormat="1" ht="24" customHeight="1">
      <c r="A16" s="67" t="s">
        <v>39</v>
      </c>
      <c r="B16" s="53">
        <v>10</v>
      </c>
      <c r="C16" s="49">
        <v>0</v>
      </c>
      <c r="D16" s="49">
        <v>8665</v>
      </c>
      <c r="E16" s="41">
        <v>2208</v>
      </c>
      <c r="F16" s="68">
        <f>+D16-E16</f>
        <v>6457</v>
      </c>
      <c r="G16" s="49">
        <v>0</v>
      </c>
      <c r="H16" s="49">
        <v>0</v>
      </c>
      <c r="I16" s="51">
        <v>0</v>
      </c>
      <c r="J16" s="51">
        <f>+H16-I16</f>
        <v>0</v>
      </c>
      <c r="K16" s="49">
        <v>0</v>
      </c>
      <c r="L16" s="43" t="s">
        <v>38</v>
      </c>
      <c r="M16" s="44"/>
      <c r="N16" s="45"/>
    </row>
    <row r="17" spans="1:106" s="63" customFormat="1" ht="24" customHeight="1">
      <c r="A17" s="56" t="s">
        <v>40</v>
      </c>
      <c r="B17" s="57"/>
      <c r="C17" s="58">
        <f aca="true" t="shared" si="2" ref="C17:K17">+C15+C16</f>
        <v>51491</v>
      </c>
      <c r="D17" s="58">
        <f t="shared" si="2"/>
        <v>78331</v>
      </c>
      <c r="E17" s="58">
        <f t="shared" si="2"/>
        <v>67401</v>
      </c>
      <c r="F17" s="58">
        <f t="shared" si="2"/>
        <v>10930</v>
      </c>
      <c r="G17" s="58">
        <f t="shared" si="2"/>
        <v>0</v>
      </c>
      <c r="H17" s="58">
        <f t="shared" si="2"/>
        <v>4473</v>
      </c>
      <c r="I17" s="58">
        <f t="shared" si="2"/>
        <v>4252</v>
      </c>
      <c r="J17" s="58">
        <f t="shared" si="2"/>
        <v>221</v>
      </c>
      <c r="K17" s="58">
        <f t="shared" si="2"/>
        <v>0</v>
      </c>
      <c r="L17" s="69"/>
      <c r="M17" s="60"/>
      <c r="N17" s="61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62"/>
      <c r="AI17" s="62"/>
      <c r="AJ17" s="62"/>
      <c r="AK17" s="62"/>
      <c r="AL17" s="62"/>
      <c r="AM17" s="62"/>
      <c r="AN17" s="62"/>
      <c r="AO17" s="62"/>
      <c r="AP17" s="62"/>
      <c r="AQ17" s="62"/>
      <c r="AR17" s="62"/>
      <c r="AS17" s="62"/>
      <c r="AT17" s="62"/>
      <c r="AU17" s="62"/>
      <c r="AV17" s="62"/>
      <c r="AW17" s="62"/>
      <c r="AX17" s="62"/>
      <c r="AY17" s="62"/>
      <c r="AZ17" s="62"/>
      <c r="BA17" s="62"/>
      <c r="BB17" s="62"/>
      <c r="BC17" s="62"/>
      <c r="BD17" s="62"/>
      <c r="BE17" s="62"/>
      <c r="BF17" s="62"/>
      <c r="BG17" s="62"/>
      <c r="BH17" s="62"/>
      <c r="BI17" s="62"/>
      <c r="BJ17" s="62"/>
      <c r="BK17" s="62"/>
      <c r="BL17" s="62"/>
      <c r="BM17" s="62"/>
      <c r="BN17" s="62"/>
      <c r="BO17" s="62"/>
      <c r="BP17" s="62"/>
      <c r="BQ17" s="62"/>
      <c r="BR17" s="62"/>
      <c r="BS17" s="62"/>
      <c r="BT17" s="62"/>
      <c r="BU17" s="62"/>
      <c r="BV17" s="62"/>
      <c r="BW17" s="62"/>
      <c r="BX17" s="62"/>
      <c r="BY17" s="62"/>
      <c r="BZ17" s="62"/>
      <c r="CA17" s="62"/>
      <c r="CB17" s="62"/>
      <c r="CC17" s="62"/>
      <c r="CD17" s="62"/>
      <c r="CE17" s="62"/>
      <c r="CF17" s="62"/>
      <c r="CG17" s="62"/>
      <c r="CH17" s="62"/>
      <c r="CI17" s="62"/>
      <c r="CJ17" s="62"/>
      <c r="CK17" s="62"/>
      <c r="CL17" s="62"/>
      <c r="CM17" s="62"/>
      <c r="CN17" s="62"/>
      <c r="CO17" s="62"/>
      <c r="CP17" s="62"/>
      <c r="CQ17" s="62"/>
      <c r="CR17" s="62"/>
      <c r="CS17" s="62"/>
      <c r="CT17" s="62"/>
      <c r="CU17" s="62"/>
      <c r="CV17" s="62"/>
      <c r="CW17" s="62"/>
      <c r="CX17" s="62"/>
      <c r="CY17" s="62"/>
      <c r="CZ17" s="62"/>
      <c r="DA17" s="62"/>
      <c r="DB17" s="62"/>
    </row>
    <row r="18" spans="1:14" s="46" customFormat="1" ht="29.25" customHeight="1">
      <c r="A18" s="47" t="s">
        <v>41</v>
      </c>
      <c r="B18" s="53"/>
      <c r="C18" s="49"/>
      <c r="D18" s="49"/>
      <c r="E18" s="50"/>
      <c r="F18" s="49"/>
      <c r="G18" s="49"/>
      <c r="H18" s="49"/>
      <c r="I18" s="51"/>
      <c r="J18" s="51"/>
      <c r="K18" s="49"/>
      <c r="L18" s="43"/>
      <c r="M18" s="44"/>
      <c r="N18" s="45"/>
    </row>
    <row r="19" spans="1:14" s="46" customFormat="1" ht="21" customHeight="1">
      <c r="A19" s="67" t="s">
        <v>42</v>
      </c>
      <c r="B19" s="53">
        <v>20</v>
      </c>
      <c r="C19" s="49">
        <v>97336</v>
      </c>
      <c r="D19" s="49">
        <v>130846</v>
      </c>
      <c r="E19" s="50">
        <f>32011+21538+68507</f>
        <v>122056</v>
      </c>
      <c r="F19" s="49">
        <f>+D19-E19</f>
        <v>8790</v>
      </c>
      <c r="G19" s="49">
        <v>0</v>
      </c>
      <c r="H19" s="49">
        <f>+F19+G19</f>
        <v>8790</v>
      </c>
      <c r="I19" s="51">
        <v>8687</v>
      </c>
      <c r="J19" s="70">
        <f>+H19-I19</f>
        <v>103</v>
      </c>
      <c r="K19" s="49">
        <v>0</v>
      </c>
      <c r="L19" s="43" t="s">
        <v>43</v>
      </c>
      <c r="M19" s="44"/>
      <c r="N19" s="45"/>
    </row>
    <row r="20" spans="1:14" s="46" customFormat="1" ht="21" customHeight="1">
      <c r="A20" s="47" t="s">
        <v>44</v>
      </c>
      <c r="B20" s="53"/>
      <c r="C20" s="49"/>
      <c r="D20" s="49"/>
      <c r="E20" s="50"/>
      <c r="F20" s="49"/>
      <c r="G20" s="49"/>
      <c r="H20" s="49"/>
      <c r="I20" s="51"/>
      <c r="J20" s="70"/>
      <c r="K20" s="49"/>
      <c r="L20" s="43"/>
      <c r="M20" s="44"/>
      <c r="N20" s="45"/>
    </row>
    <row r="21" spans="1:14" s="46" customFormat="1" ht="21" customHeight="1">
      <c r="A21" s="67" t="s">
        <v>42</v>
      </c>
      <c r="B21" s="53">
        <v>9</v>
      </c>
      <c r="C21" s="49">
        <v>43815</v>
      </c>
      <c r="D21" s="49">
        <f>40521-19461+C21</f>
        <v>64875</v>
      </c>
      <c r="E21" s="50">
        <f>7203+14405+9692+30828</f>
        <v>62128</v>
      </c>
      <c r="F21" s="49">
        <f>+D21-E21</f>
        <v>2747</v>
      </c>
      <c r="G21" s="49">
        <v>0</v>
      </c>
      <c r="H21" s="49">
        <f>+F21+G21</f>
        <v>2747</v>
      </c>
      <c r="I21" s="51">
        <v>2747</v>
      </c>
      <c r="J21" s="70">
        <f>+H21-I21</f>
        <v>0</v>
      </c>
      <c r="K21" s="49">
        <v>0</v>
      </c>
      <c r="L21" s="43" t="s">
        <v>43</v>
      </c>
      <c r="M21" s="44">
        <f>19461+21348</f>
        <v>40809</v>
      </c>
      <c r="N21" s="45"/>
    </row>
    <row r="22" spans="1:14" s="46" customFormat="1" ht="25.5" customHeight="1">
      <c r="A22" s="71" t="s">
        <v>45</v>
      </c>
      <c r="B22" s="53">
        <v>17.67</v>
      </c>
      <c r="C22" s="49">
        <v>0</v>
      </c>
      <c r="D22" s="49">
        <v>6465</v>
      </c>
      <c r="E22" s="50">
        <v>6206</v>
      </c>
      <c r="F22" s="68">
        <f>+D22-E22</f>
        <v>259</v>
      </c>
      <c r="G22" s="49">
        <v>0</v>
      </c>
      <c r="H22" s="72">
        <v>0</v>
      </c>
      <c r="I22" s="51">
        <v>0</v>
      </c>
      <c r="J22" s="70"/>
      <c r="K22" s="49">
        <v>0</v>
      </c>
      <c r="L22" s="43" t="s">
        <v>46</v>
      </c>
      <c r="M22" s="44"/>
      <c r="N22" s="45"/>
    </row>
    <row r="23" spans="1:106" s="63" customFormat="1" ht="21" customHeight="1">
      <c r="A23" s="56" t="s">
        <v>47</v>
      </c>
      <c r="B23" s="57"/>
      <c r="C23" s="58">
        <f aca="true" t="shared" si="3" ref="C23:K23">SUM(C19:C22)</f>
        <v>141151</v>
      </c>
      <c r="D23" s="58">
        <f t="shared" si="3"/>
        <v>202186</v>
      </c>
      <c r="E23" s="58">
        <f t="shared" si="3"/>
        <v>190390</v>
      </c>
      <c r="F23" s="58">
        <f t="shared" si="3"/>
        <v>11796</v>
      </c>
      <c r="G23" s="58">
        <f t="shared" si="3"/>
        <v>0</v>
      </c>
      <c r="H23" s="58">
        <f t="shared" si="3"/>
        <v>11537</v>
      </c>
      <c r="I23" s="58">
        <f t="shared" si="3"/>
        <v>11434</v>
      </c>
      <c r="J23" s="58">
        <f t="shared" si="3"/>
        <v>103</v>
      </c>
      <c r="K23" s="58">
        <f t="shared" si="3"/>
        <v>0</v>
      </c>
      <c r="L23" s="73"/>
      <c r="M23" s="60"/>
      <c r="N23" s="61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2"/>
      <c r="AD23" s="62"/>
      <c r="AE23" s="62"/>
      <c r="AF23" s="62"/>
      <c r="AG23" s="62"/>
      <c r="AH23" s="62"/>
      <c r="AI23" s="62"/>
      <c r="AJ23" s="62"/>
      <c r="AK23" s="62"/>
      <c r="AL23" s="62"/>
      <c r="AM23" s="62"/>
      <c r="AN23" s="62"/>
      <c r="AO23" s="62"/>
      <c r="AP23" s="62"/>
      <c r="AQ23" s="62"/>
      <c r="AR23" s="62"/>
      <c r="AS23" s="62"/>
      <c r="AT23" s="62"/>
      <c r="AU23" s="62"/>
      <c r="AV23" s="62"/>
      <c r="AW23" s="62"/>
      <c r="AX23" s="62"/>
      <c r="AY23" s="62"/>
      <c r="AZ23" s="62"/>
      <c r="BA23" s="62"/>
      <c r="BB23" s="62"/>
      <c r="BC23" s="62"/>
      <c r="BD23" s="62"/>
      <c r="BE23" s="62"/>
      <c r="BF23" s="62"/>
      <c r="BG23" s="62"/>
      <c r="BH23" s="62"/>
      <c r="BI23" s="62"/>
      <c r="BJ23" s="62"/>
      <c r="BK23" s="62"/>
      <c r="BL23" s="62"/>
      <c r="BM23" s="62"/>
      <c r="BN23" s="62"/>
      <c r="BO23" s="62"/>
      <c r="BP23" s="62"/>
      <c r="BQ23" s="62"/>
      <c r="BR23" s="62"/>
      <c r="BS23" s="62"/>
      <c r="BT23" s="62"/>
      <c r="BU23" s="62"/>
      <c r="BV23" s="62"/>
      <c r="BW23" s="62"/>
      <c r="BX23" s="62"/>
      <c r="BY23" s="62"/>
      <c r="BZ23" s="62"/>
      <c r="CA23" s="62"/>
      <c r="CB23" s="62"/>
      <c r="CC23" s="62"/>
      <c r="CD23" s="62"/>
      <c r="CE23" s="62"/>
      <c r="CF23" s="62"/>
      <c r="CG23" s="62"/>
      <c r="CH23" s="62"/>
      <c r="CI23" s="62"/>
      <c r="CJ23" s="62"/>
      <c r="CK23" s="62"/>
      <c r="CL23" s="62"/>
      <c r="CM23" s="62"/>
      <c r="CN23" s="62"/>
      <c r="CO23" s="62"/>
      <c r="CP23" s="62"/>
      <c r="CQ23" s="62"/>
      <c r="CR23" s="62"/>
      <c r="CS23" s="62"/>
      <c r="CT23" s="62"/>
      <c r="CU23" s="62"/>
      <c r="CV23" s="62"/>
      <c r="CW23" s="62"/>
      <c r="CX23" s="62"/>
      <c r="CY23" s="62"/>
      <c r="CZ23" s="62"/>
      <c r="DA23" s="62"/>
      <c r="DB23" s="62"/>
    </row>
    <row r="24" spans="1:14" s="46" customFormat="1" ht="21" customHeight="1">
      <c r="A24" s="71" t="s">
        <v>48</v>
      </c>
      <c r="B24" s="53"/>
      <c r="C24" s="49"/>
      <c r="D24" s="49"/>
      <c r="E24" s="50"/>
      <c r="F24" s="49"/>
      <c r="G24" s="49"/>
      <c r="H24" s="49"/>
      <c r="I24" s="51"/>
      <c r="J24" s="51"/>
      <c r="K24" s="49"/>
      <c r="L24" s="43"/>
      <c r="M24" s="44"/>
      <c r="N24" s="45"/>
    </row>
    <row r="25" spans="1:14" s="46" customFormat="1" ht="20.25" customHeight="1">
      <c r="A25" s="74" t="s">
        <v>49</v>
      </c>
      <c r="B25" s="53">
        <v>15.22</v>
      </c>
      <c r="C25" s="49">
        <v>4151</v>
      </c>
      <c r="D25" s="49">
        <f>100+C25</f>
        <v>4251</v>
      </c>
      <c r="E25" s="50">
        <v>4251</v>
      </c>
      <c r="F25" s="49">
        <f aca="true" t="shared" si="4" ref="F25:F30">+D25-E25</f>
        <v>0</v>
      </c>
      <c r="G25" s="49">
        <v>8760</v>
      </c>
      <c r="H25" s="49">
        <f>+F25+G25</f>
        <v>8760</v>
      </c>
      <c r="I25" s="51">
        <f>8755+5</f>
        <v>8760</v>
      </c>
      <c r="J25" s="70">
        <f>+H25-I25</f>
        <v>0</v>
      </c>
      <c r="K25" s="49">
        <v>0</v>
      </c>
      <c r="L25" s="43" t="s">
        <v>50</v>
      </c>
      <c r="M25" s="44"/>
      <c r="N25" s="45"/>
    </row>
    <row r="26" spans="1:14" s="46" customFormat="1" ht="20.25" customHeight="1">
      <c r="A26" s="75" t="s">
        <v>51</v>
      </c>
      <c r="B26" s="53">
        <v>70</v>
      </c>
      <c r="C26" s="49">
        <v>6997</v>
      </c>
      <c r="D26" s="49">
        <v>6998</v>
      </c>
      <c r="E26" s="50">
        <v>6865</v>
      </c>
      <c r="F26" s="68">
        <f t="shared" si="4"/>
        <v>133</v>
      </c>
      <c r="G26" s="49">
        <v>0</v>
      </c>
      <c r="H26" s="72">
        <v>0</v>
      </c>
      <c r="I26" s="51">
        <v>0</v>
      </c>
      <c r="J26" s="70"/>
      <c r="K26" s="49">
        <v>0</v>
      </c>
      <c r="L26" s="43" t="s">
        <v>46</v>
      </c>
      <c r="M26" s="44"/>
      <c r="N26" s="45"/>
    </row>
    <row r="27" spans="1:14" s="46" customFormat="1" ht="20.25" customHeight="1">
      <c r="A27" s="75" t="s">
        <v>52</v>
      </c>
      <c r="B27" s="53">
        <v>70</v>
      </c>
      <c r="C27" s="49">
        <v>0</v>
      </c>
      <c r="D27" s="49">
        <v>835</v>
      </c>
      <c r="E27" s="50">
        <v>772</v>
      </c>
      <c r="F27" s="68">
        <f t="shared" si="4"/>
        <v>63</v>
      </c>
      <c r="G27" s="49">
        <v>0</v>
      </c>
      <c r="H27" s="72">
        <v>0</v>
      </c>
      <c r="I27" s="51">
        <v>0</v>
      </c>
      <c r="J27" s="70"/>
      <c r="K27" s="49">
        <v>0</v>
      </c>
      <c r="L27" s="43" t="s">
        <v>53</v>
      </c>
      <c r="M27" s="44"/>
      <c r="N27" s="45"/>
    </row>
    <row r="28" spans="1:14" s="46" customFormat="1" ht="20.25" customHeight="1">
      <c r="A28" s="75" t="s">
        <v>54</v>
      </c>
      <c r="B28" s="76">
        <v>70</v>
      </c>
      <c r="C28" s="55">
        <v>12255</v>
      </c>
      <c r="D28" s="49">
        <v>12355</v>
      </c>
      <c r="E28" s="50">
        <v>12355</v>
      </c>
      <c r="F28" s="49">
        <f t="shared" si="4"/>
        <v>0</v>
      </c>
      <c r="G28" s="49">
        <v>0</v>
      </c>
      <c r="H28" s="72">
        <v>0</v>
      </c>
      <c r="I28" s="51">
        <v>0</v>
      </c>
      <c r="J28" s="70"/>
      <c r="K28" s="49">
        <v>0</v>
      </c>
      <c r="L28" s="43" t="s">
        <v>55</v>
      </c>
      <c r="M28" s="44"/>
      <c r="N28" s="45"/>
    </row>
    <row r="29" spans="1:14" s="46" customFormat="1" ht="20.25" customHeight="1">
      <c r="A29" s="75" t="s">
        <v>56</v>
      </c>
      <c r="B29" s="53">
        <v>70</v>
      </c>
      <c r="C29" s="49">
        <v>0</v>
      </c>
      <c r="D29" s="49">
        <v>25000</v>
      </c>
      <c r="E29" s="50">
        <v>24261</v>
      </c>
      <c r="F29" s="68">
        <f t="shared" si="4"/>
        <v>739</v>
      </c>
      <c r="G29" s="49">
        <v>0</v>
      </c>
      <c r="H29" s="72">
        <v>0</v>
      </c>
      <c r="I29" s="51">
        <v>0</v>
      </c>
      <c r="J29" s="70"/>
      <c r="K29" s="49">
        <v>0</v>
      </c>
      <c r="L29" s="43" t="s">
        <v>57</v>
      </c>
      <c r="M29" s="44"/>
      <c r="N29" s="45"/>
    </row>
    <row r="30" spans="1:14" s="46" customFormat="1" ht="22.5" customHeight="1">
      <c r="A30" s="75" t="s">
        <v>58</v>
      </c>
      <c r="B30" s="53">
        <v>70</v>
      </c>
      <c r="C30" s="49">
        <v>100</v>
      </c>
      <c r="D30" s="49">
        <v>100</v>
      </c>
      <c r="E30" s="50">
        <v>0</v>
      </c>
      <c r="F30" s="49">
        <f t="shared" si="4"/>
        <v>100</v>
      </c>
      <c r="G30" s="49">
        <v>9566</v>
      </c>
      <c r="H30" s="49">
        <f aca="true" t="shared" si="5" ref="H30:H36">+F30+G30</f>
        <v>9666</v>
      </c>
      <c r="I30" s="51">
        <f>+H30</f>
        <v>9666</v>
      </c>
      <c r="J30" s="70">
        <f aca="true" t="shared" si="6" ref="J30:J36">+H30-I30</f>
        <v>0</v>
      </c>
      <c r="K30" s="49">
        <v>0</v>
      </c>
      <c r="L30" s="77" t="s">
        <v>59</v>
      </c>
      <c r="M30" s="44"/>
      <c r="N30" s="45"/>
    </row>
    <row r="31" spans="1:14" s="46" customFormat="1" ht="21.75" customHeight="1">
      <c r="A31" s="78" t="s">
        <v>60</v>
      </c>
      <c r="B31" s="53">
        <v>63</v>
      </c>
      <c r="C31" s="49">
        <v>12481</v>
      </c>
      <c r="D31" s="49">
        <v>12481</v>
      </c>
      <c r="E31" s="50">
        <v>12481</v>
      </c>
      <c r="F31" s="49">
        <v>0</v>
      </c>
      <c r="G31" s="49">
        <v>160</v>
      </c>
      <c r="H31" s="49">
        <f t="shared" si="5"/>
        <v>160</v>
      </c>
      <c r="I31" s="51">
        <v>160</v>
      </c>
      <c r="J31" s="70">
        <f t="shared" si="6"/>
        <v>0</v>
      </c>
      <c r="K31" s="49">
        <v>0</v>
      </c>
      <c r="L31" s="43" t="s">
        <v>50</v>
      </c>
      <c r="M31" s="44"/>
      <c r="N31" s="45"/>
    </row>
    <row r="32" spans="1:14" s="46" customFormat="1" ht="21.75" customHeight="1">
      <c r="A32" s="78" t="s">
        <v>61</v>
      </c>
      <c r="B32" s="53">
        <v>70</v>
      </c>
      <c r="C32" s="49">
        <v>100</v>
      </c>
      <c r="D32" s="49">
        <v>100</v>
      </c>
      <c r="E32" s="50">
        <v>100</v>
      </c>
      <c r="F32" s="49">
        <v>0</v>
      </c>
      <c r="G32" s="49">
        <v>3806</v>
      </c>
      <c r="H32" s="49">
        <f t="shared" si="5"/>
        <v>3806</v>
      </c>
      <c r="I32" s="51">
        <v>3806</v>
      </c>
      <c r="J32" s="70">
        <f t="shared" si="6"/>
        <v>0</v>
      </c>
      <c r="K32" s="49">
        <v>0</v>
      </c>
      <c r="L32" s="43" t="s">
        <v>50</v>
      </c>
      <c r="M32" s="44"/>
      <c r="N32" s="45"/>
    </row>
    <row r="33" spans="1:14" s="46" customFormat="1" ht="21.75" customHeight="1">
      <c r="A33" s="78" t="s">
        <v>62</v>
      </c>
      <c r="B33" s="53">
        <v>70</v>
      </c>
      <c r="C33" s="49">
        <v>100</v>
      </c>
      <c r="D33" s="49">
        <v>100</v>
      </c>
      <c r="E33" s="50">
        <v>100</v>
      </c>
      <c r="F33" s="49">
        <v>0</v>
      </c>
      <c r="G33" s="49">
        <v>2740</v>
      </c>
      <c r="H33" s="49">
        <f t="shared" si="5"/>
        <v>2740</v>
      </c>
      <c r="I33" s="51">
        <v>2740</v>
      </c>
      <c r="J33" s="70">
        <f t="shared" si="6"/>
        <v>0</v>
      </c>
      <c r="K33" s="49">
        <v>7464</v>
      </c>
      <c r="L33" s="43" t="s">
        <v>63</v>
      </c>
      <c r="M33" s="44"/>
      <c r="N33" s="45"/>
    </row>
    <row r="34" spans="1:14" s="46" customFormat="1" ht="21.75" customHeight="1">
      <c r="A34" s="78" t="s">
        <v>64</v>
      </c>
      <c r="B34" s="53">
        <v>70</v>
      </c>
      <c r="C34" s="49">
        <v>3598</v>
      </c>
      <c r="D34" s="49">
        <v>3598</v>
      </c>
      <c r="E34" s="50">
        <v>0</v>
      </c>
      <c r="F34" s="49">
        <f>+D34-E34</f>
        <v>3598</v>
      </c>
      <c r="G34" s="49">
        <v>0</v>
      </c>
      <c r="H34" s="49">
        <f t="shared" si="5"/>
        <v>3598</v>
      </c>
      <c r="I34" s="51">
        <v>3598</v>
      </c>
      <c r="J34" s="70">
        <f t="shared" si="6"/>
        <v>0</v>
      </c>
      <c r="K34" s="49">
        <v>0</v>
      </c>
      <c r="L34" s="43" t="s">
        <v>65</v>
      </c>
      <c r="M34" s="44"/>
      <c r="N34" s="45"/>
    </row>
    <row r="35" spans="1:14" s="46" customFormat="1" ht="21.75" customHeight="1">
      <c r="A35" s="78" t="s">
        <v>66</v>
      </c>
      <c r="B35" s="53">
        <v>56</v>
      </c>
      <c r="C35" s="49">
        <v>10472</v>
      </c>
      <c r="D35" s="49">
        <v>10472</v>
      </c>
      <c r="E35" s="50">
        <v>2800</v>
      </c>
      <c r="F35" s="49">
        <f>+D35-E35</f>
        <v>7672</v>
      </c>
      <c r="G35" s="49">
        <v>0</v>
      </c>
      <c r="H35" s="49">
        <f t="shared" si="5"/>
        <v>7672</v>
      </c>
      <c r="I35" s="51">
        <v>7672</v>
      </c>
      <c r="J35" s="70">
        <f t="shared" si="6"/>
        <v>0</v>
      </c>
      <c r="K35" s="49">
        <v>0</v>
      </c>
      <c r="L35" s="43" t="s">
        <v>67</v>
      </c>
      <c r="M35" s="44"/>
      <c r="N35" s="45"/>
    </row>
    <row r="36" spans="1:14" s="46" customFormat="1" ht="21.75" customHeight="1">
      <c r="A36" s="78" t="s">
        <v>68</v>
      </c>
      <c r="B36" s="53">
        <v>60</v>
      </c>
      <c r="C36" s="49">
        <v>5413</v>
      </c>
      <c r="D36" s="49">
        <v>5413</v>
      </c>
      <c r="E36" s="50">
        <v>5109</v>
      </c>
      <c r="F36" s="49">
        <f>+D36-E36</f>
        <v>304</v>
      </c>
      <c r="G36" s="49">
        <v>0</v>
      </c>
      <c r="H36" s="49">
        <f t="shared" si="5"/>
        <v>304</v>
      </c>
      <c r="I36" s="51">
        <v>304</v>
      </c>
      <c r="J36" s="70">
        <f t="shared" si="6"/>
        <v>0</v>
      </c>
      <c r="K36" s="49">
        <v>0</v>
      </c>
      <c r="L36" s="43" t="s">
        <v>63</v>
      </c>
      <c r="M36" s="44"/>
      <c r="N36" s="45"/>
    </row>
    <row r="37" spans="1:14" s="46" customFormat="1" ht="21.75" customHeight="1">
      <c r="A37" s="79" t="s">
        <v>69</v>
      </c>
      <c r="B37" s="80">
        <v>70</v>
      </c>
      <c r="C37" s="49">
        <v>3442</v>
      </c>
      <c r="D37" s="49">
        <v>7291</v>
      </c>
      <c r="E37" s="50">
        <v>7291</v>
      </c>
      <c r="F37" s="49">
        <f>+D37-E37</f>
        <v>0</v>
      </c>
      <c r="G37" s="49">
        <v>0</v>
      </c>
      <c r="H37" s="49">
        <v>0</v>
      </c>
      <c r="I37" s="51">
        <v>0</v>
      </c>
      <c r="J37" s="70"/>
      <c r="K37" s="49">
        <v>0</v>
      </c>
      <c r="L37" s="43" t="s">
        <v>38</v>
      </c>
      <c r="M37" s="44"/>
      <c r="N37" s="45"/>
    </row>
    <row r="38" spans="1:14" s="46" customFormat="1" ht="21.75" customHeight="1">
      <c r="A38" s="79" t="s">
        <v>70</v>
      </c>
      <c r="B38" s="80">
        <v>70</v>
      </c>
      <c r="C38" s="49">
        <v>0</v>
      </c>
      <c r="D38" s="49">
        <v>7611</v>
      </c>
      <c r="E38" s="50">
        <v>7611</v>
      </c>
      <c r="F38" s="49">
        <f>+D38-E38</f>
        <v>0</v>
      </c>
      <c r="G38" s="49">
        <v>0</v>
      </c>
      <c r="H38" s="49">
        <f>+F38+G38</f>
        <v>0</v>
      </c>
      <c r="I38" s="51">
        <v>0</v>
      </c>
      <c r="J38" s="70">
        <f>+H38-I38</f>
        <v>0</v>
      </c>
      <c r="K38" s="49">
        <v>0</v>
      </c>
      <c r="L38" s="43" t="s">
        <v>71</v>
      </c>
      <c r="M38" s="44"/>
      <c r="N38" s="45"/>
    </row>
    <row r="39" spans="1:106" s="63" customFormat="1" ht="21" customHeight="1">
      <c r="A39" s="81" t="s">
        <v>72</v>
      </c>
      <c r="B39" s="57"/>
      <c r="C39" s="58">
        <f aca="true" t="shared" si="7" ref="C39:I39">SUM(C25:C38)</f>
        <v>59109</v>
      </c>
      <c r="D39" s="58">
        <f t="shared" si="7"/>
        <v>96605</v>
      </c>
      <c r="E39" s="82">
        <f t="shared" si="7"/>
        <v>83996</v>
      </c>
      <c r="F39" s="58">
        <f t="shared" si="7"/>
        <v>12609</v>
      </c>
      <c r="G39" s="58">
        <f t="shared" si="7"/>
        <v>25032</v>
      </c>
      <c r="H39" s="58">
        <f t="shared" si="7"/>
        <v>36706</v>
      </c>
      <c r="I39" s="83">
        <f t="shared" si="7"/>
        <v>36706</v>
      </c>
      <c r="J39" s="83"/>
      <c r="K39" s="58">
        <f>SUM(K25:K38)</f>
        <v>7464</v>
      </c>
      <c r="L39" s="73"/>
      <c r="M39" s="60"/>
      <c r="N39" s="61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  <c r="Z39" s="62"/>
      <c r="AA39" s="62"/>
      <c r="AB39" s="62"/>
      <c r="AC39" s="62"/>
      <c r="AD39" s="62"/>
      <c r="AE39" s="62"/>
      <c r="AF39" s="62"/>
      <c r="AG39" s="62"/>
      <c r="AH39" s="62"/>
      <c r="AI39" s="62"/>
      <c r="AJ39" s="62"/>
      <c r="AK39" s="62"/>
      <c r="AL39" s="62"/>
      <c r="AM39" s="62"/>
      <c r="AN39" s="62"/>
      <c r="AO39" s="62"/>
      <c r="AP39" s="62"/>
      <c r="AQ39" s="62"/>
      <c r="AR39" s="62"/>
      <c r="AS39" s="62"/>
      <c r="AT39" s="62"/>
      <c r="AU39" s="62"/>
      <c r="AV39" s="62"/>
      <c r="AW39" s="62"/>
      <c r="AX39" s="62"/>
      <c r="AY39" s="62"/>
      <c r="AZ39" s="62"/>
      <c r="BA39" s="62"/>
      <c r="BB39" s="62"/>
      <c r="BC39" s="62"/>
      <c r="BD39" s="62"/>
      <c r="BE39" s="62"/>
      <c r="BF39" s="62"/>
      <c r="BG39" s="62"/>
      <c r="BH39" s="62"/>
      <c r="BI39" s="62"/>
      <c r="BJ39" s="62"/>
      <c r="BK39" s="62"/>
      <c r="BL39" s="62"/>
      <c r="BM39" s="62"/>
      <c r="BN39" s="62"/>
      <c r="BO39" s="62"/>
      <c r="BP39" s="62"/>
      <c r="BQ39" s="62"/>
      <c r="BR39" s="62"/>
      <c r="BS39" s="62"/>
      <c r="BT39" s="62"/>
      <c r="BU39" s="62"/>
      <c r="BV39" s="62"/>
      <c r="BW39" s="62"/>
      <c r="BX39" s="62"/>
      <c r="BY39" s="62"/>
      <c r="BZ39" s="62"/>
      <c r="CA39" s="62"/>
      <c r="CB39" s="62"/>
      <c r="CC39" s="62"/>
      <c r="CD39" s="62"/>
      <c r="CE39" s="62"/>
      <c r="CF39" s="62"/>
      <c r="CG39" s="62"/>
      <c r="CH39" s="62"/>
      <c r="CI39" s="62"/>
      <c r="CJ39" s="62"/>
      <c r="CK39" s="62"/>
      <c r="CL39" s="62"/>
      <c r="CM39" s="62"/>
      <c r="CN39" s="62"/>
      <c r="CO39" s="62"/>
      <c r="CP39" s="62"/>
      <c r="CQ39" s="62"/>
      <c r="CR39" s="62"/>
      <c r="CS39" s="62"/>
      <c r="CT39" s="62"/>
      <c r="CU39" s="62"/>
      <c r="CV39" s="62"/>
      <c r="CW39" s="62"/>
      <c r="CX39" s="62"/>
      <c r="CY39" s="62"/>
      <c r="CZ39" s="62"/>
      <c r="DA39" s="62"/>
      <c r="DB39" s="62"/>
    </row>
    <row r="40" spans="1:106" s="91" customFormat="1" ht="21" customHeight="1">
      <c r="A40" s="71" t="s">
        <v>73</v>
      </c>
      <c r="B40" s="84"/>
      <c r="C40" s="85"/>
      <c r="D40" s="85"/>
      <c r="E40" s="86"/>
      <c r="F40" s="85"/>
      <c r="G40" s="85"/>
      <c r="H40" s="85"/>
      <c r="I40" s="87"/>
      <c r="J40" s="87"/>
      <c r="K40" s="85"/>
      <c r="L40" s="88"/>
      <c r="M40" s="89"/>
      <c r="N40" s="90"/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</row>
    <row r="41" spans="1:15" s="46" customFormat="1" ht="21.75" customHeight="1">
      <c r="A41" s="92" t="s">
        <v>74</v>
      </c>
      <c r="B41" s="53">
        <v>80</v>
      </c>
      <c r="C41" s="93">
        <v>431223</v>
      </c>
      <c r="D41" s="49">
        <v>514716</v>
      </c>
      <c r="E41" s="50">
        <f>488202-1</f>
        <v>488201</v>
      </c>
      <c r="F41" s="49">
        <f>+D41-E41</f>
        <v>26515</v>
      </c>
      <c r="G41" s="93">
        <v>0</v>
      </c>
      <c r="H41" s="49">
        <f>+F41+G41</f>
        <v>26515</v>
      </c>
      <c r="I41" s="51">
        <f>+H41</f>
        <v>26515</v>
      </c>
      <c r="J41" s="70">
        <f>+H41-I41</f>
        <v>0</v>
      </c>
      <c r="K41" s="49">
        <v>0</v>
      </c>
      <c r="L41" s="55" t="s">
        <v>75</v>
      </c>
      <c r="M41" s="44"/>
      <c r="N41" s="45"/>
      <c r="O41" s="45"/>
    </row>
    <row r="42" spans="1:15" s="46" customFormat="1" ht="21.75" customHeight="1">
      <c r="A42" s="92" t="s">
        <v>76</v>
      </c>
      <c r="B42" s="53">
        <v>80</v>
      </c>
      <c r="C42" s="93">
        <v>0</v>
      </c>
      <c r="D42" s="49">
        <v>150365</v>
      </c>
      <c r="E42" s="50">
        <v>126163</v>
      </c>
      <c r="F42" s="49">
        <f>+D42-E42</f>
        <v>24202</v>
      </c>
      <c r="G42" s="93">
        <v>0</v>
      </c>
      <c r="H42" s="49">
        <f>+F42+G42</f>
        <v>24202</v>
      </c>
      <c r="I42" s="51">
        <v>112</v>
      </c>
      <c r="J42" s="70">
        <f>+H42-I42</f>
        <v>24090</v>
      </c>
      <c r="K42" s="49">
        <v>0</v>
      </c>
      <c r="L42" s="55" t="s">
        <v>75</v>
      </c>
      <c r="M42" s="44"/>
      <c r="N42" s="45"/>
      <c r="O42" s="45"/>
    </row>
    <row r="43" spans="1:15" s="46" customFormat="1" ht="21.75" customHeight="1">
      <c r="A43" s="94" t="s">
        <v>77</v>
      </c>
      <c r="B43" s="53">
        <v>0.3333333333333333</v>
      </c>
      <c r="C43" s="93">
        <v>391</v>
      </c>
      <c r="D43" s="49">
        <v>391</v>
      </c>
      <c r="E43" s="50">
        <v>0</v>
      </c>
      <c r="F43" s="49">
        <f>+D43-E43</f>
        <v>391</v>
      </c>
      <c r="G43" s="93">
        <v>0</v>
      </c>
      <c r="H43" s="49">
        <f>+F43+G43</f>
        <v>391</v>
      </c>
      <c r="I43" s="51">
        <v>391</v>
      </c>
      <c r="J43" s="70">
        <f>+H43-I43</f>
        <v>0</v>
      </c>
      <c r="K43" s="49">
        <v>0</v>
      </c>
      <c r="L43" s="55" t="s">
        <v>75</v>
      </c>
      <c r="M43" s="44"/>
      <c r="N43" s="45"/>
      <c r="O43" s="45"/>
    </row>
    <row r="44" spans="1:15" s="46" customFormat="1" ht="21.75" customHeight="1">
      <c r="A44" s="94" t="s">
        <v>78</v>
      </c>
      <c r="B44" s="53">
        <v>0.3333333333333333</v>
      </c>
      <c r="C44" s="93">
        <f>2431+4362+2757+5619</f>
        <v>15169</v>
      </c>
      <c r="D44" s="49">
        <v>15169</v>
      </c>
      <c r="E44" s="49">
        <f>2431+4359+2755+5609</f>
        <v>15154</v>
      </c>
      <c r="F44" s="68">
        <f>+D44-E44</f>
        <v>15</v>
      </c>
      <c r="G44" s="93">
        <v>0</v>
      </c>
      <c r="H44" s="49">
        <v>0</v>
      </c>
      <c r="I44" s="51">
        <v>0</v>
      </c>
      <c r="J44" s="70">
        <f>+H44-I44</f>
        <v>0</v>
      </c>
      <c r="K44" s="49">
        <v>0</v>
      </c>
      <c r="L44" s="55" t="s">
        <v>75</v>
      </c>
      <c r="M44" s="44"/>
      <c r="N44" s="45"/>
      <c r="O44" s="45"/>
    </row>
    <row r="45" spans="1:15" s="46" customFormat="1" ht="21.75" customHeight="1">
      <c r="A45" s="94" t="s">
        <v>79</v>
      </c>
      <c r="B45" s="53">
        <v>0.3333333333333333</v>
      </c>
      <c r="C45" s="93">
        <v>53447</v>
      </c>
      <c r="D45" s="49">
        <v>53447</v>
      </c>
      <c r="E45" s="50">
        <v>45498</v>
      </c>
      <c r="F45" s="49">
        <f>+D45-E45</f>
        <v>7949</v>
      </c>
      <c r="G45" s="93">
        <v>0</v>
      </c>
      <c r="H45" s="49">
        <f>+F45+G45</f>
        <v>7949</v>
      </c>
      <c r="I45" s="51">
        <v>7949</v>
      </c>
      <c r="J45" s="70">
        <f>+H45-I45</f>
        <v>0</v>
      </c>
      <c r="K45" s="49">
        <v>0</v>
      </c>
      <c r="L45" s="55" t="s">
        <v>75</v>
      </c>
      <c r="M45" s="44"/>
      <c r="N45" s="45"/>
      <c r="O45" s="45"/>
    </row>
    <row r="46" spans="1:106" s="97" customFormat="1" ht="27" customHeight="1">
      <c r="A46" s="81" t="s">
        <v>80</v>
      </c>
      <c r="B46" s="57"/>
      <c r="C46" s="58">
        <f aca="true" t="shared" si="8" ref="C46:K46">SUM(C41:C45)</f>
        <v>500230</v>
      </c>
      <c r="D46" s="58">
        <f t="shared" si="8"/>
        <v>734088</v>
      </c>
      <c r="E46" s="58">
        <f t="shared" si="8"/>
        <v>675016</v>
      </c>
      <c r="F46" s="58">
        <f t="shared" si="8"/>
        <v>59072</v>
      </c>
      <c r="G46" s="58">
        <f t="shared" si="8"/>
        <v>0</v>
      </c>
      <c r="H46" s="58">
        <f t="shared" si="8"/>
        <v>59057</v>
      </c>
      <c r="I46" s="58">
        <f t="shared" si="8"/>
        <v>34967</v>
      </c>
      <c r="J46" s="58">
        <f t="shared" si="8"/>
        <v>24090</v>
      </c>
      <c r="K46" s="58">
        <f t="shared" si="8"/>
        <v>0</v>
      </c>
      <c r="L46" s="73"/>
      <c r="M46" s="95"/>
      <c r="N46" s="96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  <c r="Z46" s="62"/>
      <c r="AA46" s="62"/>
      <c r="AB46" s="62"/>
      <c r="AC46" s="62"/>
      <c r="AD46" s="62"/>
      <c r="AE46" s="62"/>
      <c r="AF46" s="62"/>
      <c r="AG46" s="6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</row>
    <row r="47" spans="1:106" s="97" customFormat="1" ht="29.25" customHeight="1">
      <c r="A47" s="71" t="s">
        <v>81</v>
      </c>
      <c r="B47" s="98"/>
      <c r="C47" s="99"/>
      <c r="D47" s="99"/>
      <c r="E47" s="99"/>
      <c r="F47" s="99"/>
      <c r="G47" s="99"/>
      <c r="H47" s="99"/>
      <c r="I47" s="99"/>
      <c r="J47" s="99"/>
      <c r="K47" s="99"/>
      <c r="L47" s="100"/>
      <c r="M47" s="95"/>
      <c r="N47" s="96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  <c r="Z47" s="62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</row>
    <row r="48" spans="1:106" s="97" customFormat="1" ht="23.25" customHeight="1">
      <c r="A48" s="75" t="s">
        <v>82</v>
      </c>
      <c r="B48" s="80">
        <v>50</v>
      </c>
      <c r="C48" s="49">
        <v>0</v>
      </c>
      <c r="D48" s="49">
        <v>14000</v>
      </c>
      <c r="E48" s="49">
        <v>2665</v>
      </c>
      <c r="F48" s="55">
        <f aca="true" t="shared" si="9" ref="F48:F60">+D48-E48</f>
        <v>11335</v>
      </c>
      <c r="G48" s="55">
        <v>0</v>
      </c>
      <c r="H48" s="101">
        <f aca="true" t="shared" si="10" ref="H48:H55">+F48+G48</f>
        <v>11335</v>
      </c>
      <c r="I48" s="55">
        <v>11335</v>
      </c>
      <c r="J48" s="70">
        <f aca="true" t="shared" si="11" ref="J48:J60">+H48-I48</f>
        <v>0</v>
      </c>
      <c r="K48" s="102"/>
      <c r="L48" s="103"/>
      <c r="M48" s="95"/>
      <c r="N48" s="96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  <c r="Z48" s="62"/>
      <c r="AA48" s="62"/>
      <c r="AB48" s="62"/>
      <c r="AC48" s="62"/>
      <c r="AD48" s="62"/>
      <c r="AE48" s="62"/>
      <c r="AF48" s="62"/>
      <c r="AG48" s="62"/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</row>
    <row r="49" spans="1:106" s="97" customFormat="1" ht="23.25" customHeight="1">
      <c r="A49" s="75" t="s">
        <v>83</v>
      </c>
      <c r="B49" s="80">
        <v>90</v>
      </c>
      <c r="C49" s="49">
        <v>0</v>
      </c>
      <c r="D49" s="49">
        <v>221375</v>
      </c>
      <c r="E49" s="50">
        <v>210585</v>
      </c>
      <c r="F49" s="55">
        <f t="shared" si="9"/>
        <v>10790</v>
      </c>
      <c r="G49" s="55">
        <v>0</v>
      </c>
      <c r="H49" s="101">
        <f t="shared" si="10"/>
        <v>10790</v>
      </c>
      <c r="I49" s="55">
        <v>10790</v>
      </c>
      <c r="J49" s="70">
        <f t="shared" si="11"/>
        <v>0</v>
      </c>
      <c r="K49" s="102"/>
      <c r="L49" s="103"/>
      <c r="M49" s="95"/>
      <c r="N49" s="96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  <c r="Z49" s="62"/>
      <c r="AA49" s="62"/>
      <c r="AB49" s="62"/>
      <c r="AC49" s="62"/>
      <c r="AD49" s="62"/>
      <c r="AE49" s="62"/>
      <c r="AF49" s="62"/>
      <c r="AG49" s="62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</row>
    <row r="50" spans="1:106" s="97" customFormat="1" ht="23.25" customHeight="1">
      <c r="A50" s="75" t="s">
        <v>84</v>
      </c>
      <c r="B50" s="80">
        <v>76.14</v>
      </c>
      <c r="C50" s="49">
        <v>0</v>
      </c>
      <c r="D50" s="49">
        <v>190727</v>
      </c>
      <c r="E50" s="50">
        <f>952+2398+42057+59340</f>
        <v>104747</v>
      </c>
      <c r="F50" s="55">
        <f t="shared" si="9"/>
        <v>85980</v>
      </c>
      <c r="G50" s="55">
        <v>0</v>
      </c>
      <c r="H50" s="101">
        <f t="shared" si="10"/>
        <v>85980</v>
      </c>
      <c r="I50" s="55">
        <v>85980</v>
      </c>
      <c r="J50" s="70">
        <f t="shared" si="11"/>
        <v>0</v>
      </c>
      <c r="K50" s="102"/>
      <c r="L50" s="103"/>
      <c r="M50" s="95"/>
      <c r="N50" s="96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  <c r="Z50" s="62"/>
      <c r="AA50" s="62"/>
      <c r="AB50" s="62"/>
      <c r="AC50" s="62"/>
      <c r="AD50" s="62"/>
      <c r="AE50" s="62"/>
      <c r="AF50" s="62"/>
      <c r="AG50" s="62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</row>
    <row r="51" spans="1:106" s="97" customFormat="1" ht="23.25" customHeight="1">
      <c r="A51" s="75" t="s">
        <v>85</v>
      </c>
      <c r="B51" s="80">
        <v>1</v>
      </c>
      <c r="C51" s="49">
        <v>0</v>
      </c>
      <c r="D51" s="49">
        <v>4705</v>
      </c>
      <c r="E51" s="50">
        <v>4705</v>
      </c>
      <c r="F51" s="55">
        <f t="shared" si="9"/>
        <v>0</v>
      </c>
      <c r="G51" s="55">
        <v>0</v>
      </c>
      <c r="H51" s="101">
        <f t="shared" si="10"/>
        <v>0</v>
      </c>
      <c r="I51" s="55">
        <v>0</v>
      </c>
      <c r="J51" s="70">
        <f t="shared" si="11"/>
        <v>0</v>
      </c>
      <c r="K51" s="102"/>
      <c r="L51" s="103"/>
      <c r="M51" s="95"/>
      <c r="N51" s="96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  <c r="Z51" s="62"/>
      <c r="AA51" s="62"/>
      <c r="AB51" s="62"/>
      <c r="AC51" s="62"/>
      <c r="AD51" s="62"/>
      <c r="AE51" s="62"/>
      <c r="AF51" s="62"/>
      <c r="AG51" s="62"/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</row>
    <row r="52" spans="1:106" s="97" customFormat="1" ht="23.25" customHeight="1">
      <c r="A52" s="75" t="s">
        <v>86</v>
      </c>
      <c r="B52" s="80">
        <v>2.39</v>
      </c>
      <c r="C52" s="49">
        <v>0</v>
      </c>
      <c r="D52" s="49">
        <f>5977-1728</f>
        <v>4249</v>
      </c>
      <c r="E52" s="50">
        <v>176</v>
      </c>
      <c r="F52" s="55">
        <f t="shared" si="9"/>
        <v>4073</v>
      </c>
      <c r="G52" s="55">
        <v>0</v>
      </c>
      <c r="H52" s="55">
        <f t="shared" si="10"/>
        <v>4073</v>
      </c>
      <c r="I52" s="55">
        <v>4073</v>
      </c>
      <c r="J52" s="70">
        <f t="shared" si="11"/>
        <v>0</v>
      </c>
      <c r="K52" s="102"/>
      <c r="L52" s="103"/>
      <c r="M52" s="95"/>
      <c r="N52" s="96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  <c r="Z52" s="62"/>
      <c r="AA52" s="62"/>
      <c r="AB52" s="62"/>
      <c r="AC52" s="62"/>
      <c r="AD52" s="62"/>
      <c r="AE52" s="62"/>
      <c r="AF52" s="62"/>
      <c r="AG52" s="6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</row>
    <row r="53" spans="1:106" s="97" customFormat="1" ht="23.25" customHeight="1">
      <c r="A53" s="75" t="s">
        <v>87</v>
      </c>
      <c r="B53" s="80">
        <v>4.5</v>
      </c>
      <c r="C53" s="49">
        <v>0</v>
      </c>
      <c r="D53" s="49">
        <f>31254-17856</f>
        <v>13398</v>
      </c>
      <c r="E53" s="50">
        <v>11592</v>
      </c>
      <c r="F53" s="55">
        <f t="shared" si="9"/>
        <v>1806</v>
      </c>
      <c r="G53" s="55">
        <v>0</v>
      </c>
      <c r="H53" s="55">
        <f t="shared" si="10"/>
        <v>1806</v>
      </c>
      <c r="I53" s="55">
        <v>1806</v>
      </c>
      <c r="J53" s="70">
        <f t="shared" si="11"/>
        <v>0</v>
      </c>
      <c r="K53" s="102"/>
      <c r="L53" s="103"/>
      <c r="M53" s="95"/>
      <c r="N53" s="96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  <c r="Z53" s="62"/>
      <c r="AA53" s="62"/>
      <c r="AB53" s="62"/>
      <c r="AC53" s="62"/>
      <c r="AD53" s="62"/>
      <c r="AE53" s="62"/>
      <c r="AF53" s="62"/>
      <c r="AG53" s="6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</row>
    <row r="54" spans="1:106" s="97" customFormat="1" ht="23.25" customHeight="1">
      <c r="A54" s="75" t="s">
        <v>88</v>
      </c>
      <c r="B54" s="80">
        <v>10.74</v>
      </c>
      <c r="C54" s="49">
        <v>0</v>
      </c>
      <c r="D54" s="49">
        <v>26898</v>
      </c>
      <c r="E54" s="50">
        <v>754</v>
      </c>
      <c r="F54" s="55">
        <f t="shared" si="9"/>
        <v>26144</v>
      </c>
      <c r="G54" s="55">
        <v>0</v>
      </c>
      <c r="H54" s="55">
        <f t="shared" si="10"/>
        <v>26144</v>
      </c>
      <c r="I54" s="55">
        <v>26144</v>
      </c>
      <c r="J54" s="70">
        <f t="shared" si="11"/>
        <v>0</v>
      </c>
      <c r="K54" s="102"/>
      <c r="L54" s="103"/>
      <c r="M54" s="95"/>
      <c r="N54" s="96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62"/>
      <c r="AD54" s="62"/>
      <c r="AE54" s="62"/>
      <c r="AF54" s="62"/>
      <c r="AG54" s="6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</row>
    <row r="55" spans="1:106" s="97" customFormat="1" ht="23.25" customHeight="1">
      <c r="A55" s="75" t="s">
        <v>89</v>
      </c>
      <c r="B55" s="104">
        <v>14.6</v>
      </c>
      <c r="C55" s="105">
        <v>6000</v>
      </c>
      <c r="D55" s="49">
        <v>24000</v>
      </c>
      <c r="E55" s="49">
        <v>24000</v>
      </c>
      <c r="F55" s="55">
        <f t="shared" si="9"/>
        <v>0</v>
      </c>
      <c r="G55" s="55">
        <v>0</v>
      </c>
      <c r="H55" s="55">
        <f t="shared" si="10"/>
        <v>0</v>
      </c>
      <c r="I55" s="55">
        <v>0</v>
      </c>
      <c r="J55" s="70">
        <f t="shared" si="11"/>
        <v>0</v>
      </c>
      <c r="K55" s="102"/>
      <c r="L55" s="103"/>
      <c r="M55" s="95"/>
      <c r="N55" s="96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F55" s="62"/>
      <c r="AG55" s="62"/>
      <c r="AH55" s="62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</row>
    <row r="56" spans="1:106" s="97" customFormat="1" ht="23.25" customHeight="1">
      <c r="A56" s="75" t="s">
        <v>90</v>
      </c>
      <c r="B56" s="80">
        <f>36.52+18.26</f>
        <v>54.78</v>
      </c>
      <c r="C56" s="49">
        <v>0</v>
      </c>
      <c r="D56" s="49">
        <v>90000</v>
      </c>
      <c r="E56" s="49">
        <v>30000</v>
      </c>
      <c r="F56" s="106">
        <f t="shared" si="9"/>
        <v>60000</v>
      </c>
      <c r="G56" s="55">
        <v>0</v>
      </c>
      <c r="H56" s="55">
        <v>60000</v>
      </c>
      <c r="I56" s="55">
        <v>60000</v>
      </c>
      <c r="J56" s="70">
        <f t="shared" si="11"/>
        <v>0</v>
      </c>
      <c r="K56" s="102"/>
      <c r="L56" s="103"/>
      <c r="M56" s="95"/>
      <c r="N56" s="96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62"/>
      <c r="AD56" s="62"/>
      <c r="AE56" s="62"/>
      <c r="AF56" s="62"/>
      <c r="AG56" s="62"/>
      <c r="AH56" s="62"/>
      <c r="AI56" s="62"/>
      <c r="AJ56" s="62"/>
      <c r="AK56" s="62"/>
      <c r="AL56" s="62"/>
      <c r="AM56" s="62"/>
      <c r="AN56" s="62"/>
      <c r="AO56" s="62"/>
      <c r="AP56" s="62"/>
      <c r="AQ56" s="62"/>
      <c r="AR56" s="62"/>
      <c r="AS56" s="62"/>
      <c r="AT56" s="62"/>
      <c r="AU56" s="62"/>
      <c r="AV56" s="62"/>
      <c r="AW56" s="62"/>
      <c r="AX56" s="62"/>
      <c r="AY56" s="62"/>
      <c r="AZ56" s="62"/>
      <c r="BA56" s="62"/>
      <c r="BB56" s="62"/>
      <c r="BC56" s="62"/>
      <c r="BD56" s="62"/>
      <c r="BE56" s="62"/>
      <c r="BF56" s="62"/>
      <c r="BG56" s="62"/>
      <c r="BH56" s="62"/>
      <c r="BI56" s="62"/>
      <c r="BJ56" s="62"/>
      <c r="BK56" s="62"/>
      <c r="BL56" s="62"/>
      <c r="BM56" s="62"/>
      <c r="BN56" s="62"/>
      <c r="BO56" s="62"/>
      <c r="BP56" s="62"/>
      <c r="BQ56" s="62"/>
      <c r="BR56" s="62"/>
      <c r="BS56" s="62"/>
      <c r="BT56" s="62"/>
      <c r="BU56" s="62"/>
      <c r="BV56" s="62"/>
      <c r="BW56" s="62"/>
      <c r="BX56" s="62"/>
      <c r="BY56" s="62"/>
      <c r="BZ56" s="62"/>
      <c r="CA56" s="62"/>
      <c r="CB56" s="62"/>
      <c r="CC56" s="62"/>
      <c r="CD56" s="62"/>
      <c r="CE56" s="62"/>
      <c r="CF56" s="62"/>
      <c r="CG56" s="62"/>
      <c r="CH56" s="62"/>
      <c r="CI56" s="62"/>
      <c r="CJ56" s="62"/>
      <c r="CK56" s="62"/>
      <c r="CL56" s="62"/>
      <c r="CM56" s="62"/>
      <c r="CN56" s="62"/>
      <c r="CO56" s="62"/>
      <c r="CP56" s="62"/>
      <c r="CQ56" s="62"/>
      <c r="CR56" s="62"/>
      <c r="CS56" s="62"/>
      <c r="CT56" s="62"/>
      <c r="CU56" s="62"/>
      <c r="CV56" s="62"/>
      <c r="CW56" s="62"/>
      <c r="CX56" s="62"/>
      <c r="CY56" s="62"/>
      <c r="CZ56" s="62"/>
      <c r="DA56" s="62"/>
      <c r="DB56" s="62"/>
    </row>
    <row r="57" spans="1:106" s="97" customFormat="1" ht="23.25" customHeight="1">
      <c r="A57" s="107" t="s">
        <v>91</v>
      </c>
      <c r="B57" s="80">
        <v>66.67</v>
      </c>
      <c r="C57" s="105">
        <v>105000</v>
      </c>
      <c r="D57" s="105">
        <v>162642</v>
      </c>
      <c r="E57" s="108">
        <f>113168+28618-75617</f>
        <v>66169</v>
      </c>
      <c r="F57" s="55">
        <f t="shared" si="9"/>
        <v>96473</v>
      </c>
      <c r="G57" s="55">
        <v>0</v>
      </c>
      <c r="H57" s="55">
        <f>+F57+G57</f>
        <v>96473</v>
      </c>
      <c r="I57" s="55">
        <f>17813+78660</f>
        <v>96473</v>
      </c>
      <c r="J57" s="70">
        <f t="shared" si="11"/>
        <v>0</v>
      </c>
      <c r="K57" s="102"/>
      <c r="L57" s="103"/>
      <c r="M57" s="95"/>
      <c r="N57" s="96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62"/>
      <c r="AD57" s="62"/>
      <c r="AE57" s="62"/>
      <c r="AF57" s="62"/>
      <c r="AG57" s="62"/>
      <c r="AH57" s="62"/>
      <c r="AI57" s="62"/>
      <c r="AJ57" s="62"/>
      <c r="AK57" s="62"/>
      <c r="AL57" s="62"/>
      <c r="AM57" s="62"/>
      <c r="AN57" s="62"/>
      <c r="AO57" s="62"/>
      <c r="AP57" s="62"/>
      <c r="AQ57" s="62"/>
      <c r="AR57" s="62"/>
      <c r="AS57" s="62"/>
      <c r="AT57" s="62"/>
      <c r="AU57" s="62"/>
      <c r="AV57" s="62"/>
      <c r="AW57" s="62"/>
      <c r="AX57" s="62"/>
      <c r="AY57" s="62"/>
      <c r="AZ57" s="62"/>
      <c r="BA57" s="62"/>
      <c r="BB57" s="62"/>
      <c r="BC57" s="62"/>
      <c r="BD57" s="62"/>
      <c r="BE57" s="62"/>
      <c r="BF57" s="62"/>
      <c r="BG57" s="62"/>
      <c r="BH57" s="62"/>
      <c r="BI57" s="62"/>
      <c r="BJ57" s="62"/>
      <c r="BK57" s="62"/>
      <c r="BL57" s="62"/>
      <c r="BM57" s="62"/>
      <c r="BN57" s="62"/>
      <c r="BO57" s="62"/>
      <c r="BP57" s="62"/>
      <c r="BQ57" s="62"/>
      <c r="BR57" s="62"/>
      <c r="BS57" s="62"/>
      <c r="BT57" s="62"/>
      <c r="BU57" s="62"/>
      <c r="BV57" s="62"/>
      <c r="BW57" s="62"/>
      <c r="BX57" s="62"/>
      <c r="BY57" s="62"/>
      <c r="BZ57" s="62"/>
      <c r="CA57" s="62"/>
      <c r="CB57" s="62"/>
      <c r="CC57" s="62"/>
      <c r="CD57" s="62"/>
      <c r="CE57" s="62"/>
      <c r="CF57" s="62"/>
      <c r="CG57" s="62"/>
      <c r="CH57" s="62"/>
      <c r="CI57" s="62"/>
      <c r="CJ57" s="62"/>
      <c r="CK57" s="62"/>
      <c r="CL57" s="62"/>
      <c r="CM57" s="62"/>
      <c r="CN57" s="62"/>
      <c r="CO57" s="62"/>
      <c r="CP57" s="62"/>
      <c r="CQ57" s="62"/>
      <c r="CR57" s="62"/>
      <c r="CS57" s="62"/>
      <c r="CT57" s="62"/>
      <c r="CU57" s="62"/>
      <c r="CV57" s="62"/>
      <c r="CW57" s="62"/>
      <c r="CX57" s="62"/>
      <c r="CY57" s="62"/>
      <c r="CZ57" s="62"/>
      <c r="DA57" s="62"/>
      <c r="DB57" s="62"/>
    </row>
    <row r="58" spans="1:106" s="97" customFormat="1" ht="23.25" customHeight="1">
      <c r="A58" s="75" t="s">
        <v>92</v>
      </c>
      <c r="B58" s="109">
        <v>50</v>
      </c>
      <c r="C58" s="49">
        <v>0</v>
      </c>
      <c r="D58" s="49">
        <v>700</v>
      </c>
      <c r="E58" s="51">
        <v>696</v>
      </c>
      <c r="F58" s="106">
        <f t="shared" si="9"/>
        <v>4</v>
      </c>
      <c r="G58" s="55">
        <v>0</v>
      </c>
      <c r="H58" s="55">
        <v>0</v>
      </c>
      <c r="I58" s="55">
        <v>0</v>
      </c>
      <c r="J58" s="70">
        <f t="shared" si="11"/>
        <v>0</v>
      </c>
      <c r="K58" s="102"/>
      <c r="L58" s="103"/>
      <c r="M58" s="95"/>
      <c r="N58" s="96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2"/>
      <c r="AB58" s="62"/>
      <c r="AC58" s="62"/>
      <c r="AD58" s="62"/>
      <c r="AE58" s="62"/>
      <c r="AF58" s="62"/>
      <c r="AG58" s="62"/>
      <c r="AH58" s="62"/>
      <c r="AI58" s="62"/>
      <c r="AJ58" s="62"/>
      <c r="AK58" s="62"/>
      <c r="AL58" s="62"/>
      <c r="AM58" s="62"/>
      <c r="AN58" s="62"/>
      <c r="AO58" s="62"/>
      <c r="AP58" s="62"/>
      <c r="AQ58" s="62"/>
      <c r="AR58" s="62"/>
      <c r="AS58" s="62"/>
      <c r="AT58" s="62"/>
      <c r="AU58" s="62"/>
      <c r="AV58" s="62"/>
      <c r="AW58" s="62"/>
      <c r="AX58" s="62"/>
      <c r="AY58" s="62"/>
      <c r="AZ58" s="62"/>
      <c r="BA58" s="62"/>
      <c r="BB58" s="62"/>
      <c r="BC58" s="62"/>
      <c r="BD58" s="62"/>
      <c r="BE58" s="62"/>
      <c r="BF58" s="62"/>
      <c r="BG58" s="62"/>
      <c r="BH58" s="62"/>
      <c r="BI58" s="62"/>
      <c r="BJ58" s="62"/>
      <c r="BK58" s="62"/>
      <c r="BL58" s="62"/>
      <c r="BM58" s="62"/>
      <c r="BN58" s="62"/>
      <c r="BO58" s="62"/>
      <c r="BP58" s="62"/>
      <c r="BQ58" s="62"/>
      <c r="BR58" s="62"/>
      <c r="BS58" s="62"/>
      <c r="BT58" s="62"/>
      <c r="BU58" s="62"/>
      <c r="BV58" s="62"/>
      <c r="BW58" s="62"/>
      <c r="BX58" s="62"/>
      <c r="BY58" s="62"/>
      <c r="BZ58" s="62"/>
      <c r="CA58" s="62"/>
      <c r="CB58" s="62"/>
      <c r="CC58" s="62"/>
      <c r="CD58" s="62"/>
      <c r="CE58" s="62"/>
      <c r="CF58" s="62"/>
      <c r="CG58" s="62"/>
      <c r="CH58" s="62"/>
      <c r="CI58" s="62"/>
      <c r="CJ58" s="62"/>
      <c r="CK58" s="62"/>
      <c r="CL58" s="62"/>
      <c r="CM58" s="62"/>
      <c r="CN58" s="62"/>
      <c r="CO58" s="62"/>
      <c r="CP58" s="62"/>
      <c r="CQ58" s="62"/>
      <c r="CR58" s="62"/>
      <c r="CS58" s="62"/>
      <c r="CT58" s="62"/>
      <c r="CU58" s="62"/>
      <c r="CV58" s="62"/>
      <c r="CW58" s="62"/>
      <c r="CX58" s="62"/>
      <c r="CY58" s="62"/>
      <c r="CZ58" s="62"/>
      <c r="DA58" s="62"/>
      <c r="DB58" s="62"/>
    </row>
    <row r="59" spans="1:106" s="97" customFormat="1" ht="23.25" customHeight="1">
      <c r="A59" s="74" t="s">
        <v>93</v>
      </c>
      <c r="B59" s="110"/>
      <c r="C59" s="49">
        <v>14700</v>
      </c>
      <c r="D59" s="49">
        <v>14700</v>
      </c>
      <c r="E59" s="49">
        <v>14700</v>
      </c>
      <c r="F59" s="55">
        <f t="shared" si="9"/>
        <v>0</v>
      </c>
      <c r="G59" s="55">
        <v>6300</v>
      </c>
      <c r="H59" s="55">
        <f>+F59+G59</f>
        <v>6300</v>
      </c>
      <c r="I59" s="55">
        <v>6300</v>
      </c>
      <c r="J59" s="70">
        <f t="shared" si="11"/>
        <v>0</v>
      </c>
      <c r="K59" s="102"/>
      <c r="L59" s="103"/>
      <c r="M59" s="95"/>
      <c r="N59" s="96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2"/>
      <c r="AG59" s="62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</row>
    <row r="60" spans="1:106" s="97" customFormat="1" ht="23.25" customHeight="1">
      <c r="A60" s="111" t="s">
        <v>70</v>
      </c>
      <c r="B60" s="80">
        <v>2</v>
      </c>
      <c r="C60" s="105">
        <v>0</v>
      </c>
      <c r="D60" s="49">
        <v>241</v>
      </c>
      <c r="E60" s="112">
        <v>241</v>
      </c>
      <c r="F60" s="55">
        <f t="shared" si="9"/>
        <v>0</v>
      </c>
      <c r="G60" s="55">
        <v>0</v>
      </c>
      <c r="H60" s="55">
        <f>+F60+G60</f>
        <v>0</v>
      </c>
      <c r="I60" s="55">
        <v>0</v>
      </c>
      <c r="J60" s="70">
        <f t="shared" si="11"/>
        <v>0</v>
      </c>
      <c r="K60" s="102"/>
      <c r="L60" s="103"/>
      <c r="M60" s="95"/>
      <c r="N60" s="96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  <c r="Z60" s="62"/>
      <c r="AA60" s="62"/>
      <c r="AB60" s="62"/>
      <c r="AC60" s="62"/>
      <c r="AD60" s="62"/>
      <c r="AE60" s="62"/>
      <c r="AF60" s="62"/>
      <c r="AG60" s="6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</row>
    <row r="61" spans="1:106" s="97" customFormat="1" ht="24" customHeight="1">
      <c r="A61" s="81" t="s">
        <v>94</v>
      </c>
      <c r="B61" s="57"/>
      <c r="C61" s="58">
        <f aca="true" t="shared" si="12" ref="C61:K61">SUM(C48:C60)</f>
        <v>125700</v>
      </c>
      <c r="D61" s="58">
        <f t="shared" si="12"/>
        <v>767635</v>
      </c>
      <c r="E61" s="58">
        <f t="shared" si="12"/>
        <v>471030</v>
      </c>
      <c r="F61" s="58">
        <f t="shared" si="12"/>
        <v>296605</v>
      </c>
      <c r="G61" s="58">
        <f t="shared" si="12"/>
        <v>6300</v>
      </c>
      <c r="H61" s="58">
        <f t="shared" si="12"/>
        <v>302901</v>
      </c>
      <c r="I61" s="58">
        <f t="shared" si="12"/>
        <v>302901</v>
      </c>
      <c r="J61" s="58">
        <f t="shared" si="12"/>
        <v>0</v>
      </c>
      <c r="K61" s="58">
        <f t="shared" si="12"/>
        <v>0</v>
      </c>
      <c r="L61" s="73"/>
      <c r="M61" s="95"/>
      <c r="N61" s="96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  <c r="Z61" s="62"/>
      <c r="AA61" s="62"/>
      <c r="AB61" s="62"/>
      <c r="AC61" s="62"/>
      <c r="AD61" s="62"/>
      <c r="AE61" s="62"/>
      <c r="AF61" s="62"/>
      <c r="AG61" s="6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</row>
    <row r="62" spans="1:106" s="120" customFormat="1" ht="36" customHeight="1" thickBot="1">
      <c r="A62" s="113" t="s">
        <v>95</v>
      </c>
      <c r="B62" s="114"/>
      <c r="C62" s="115">
        <f aca="true" t="shared" si="13" ref="C62:K62">C9+C13+C17+C23+C39+C46+C61</f>
        <v>2453554</v>
      </c>
      <c r="D62" s="115">
        <f t="shared" si="13"/>
        <v>3988169</v>
      </c>
      <c r="E62" s="115">
        <f t="shared" si="13"/>
        <v>2671915</v>
      </c>
      <c r="F62" s="115">
        <f t="shared" si="13"/>
        <v>1316254</v>
      </c>
      <c r="G62" s="115">
        <f t="shared" si="13"/>
        <v>209213</v>
      </c>
      <c r="H62" s="115">
        <f t="shared" si="13"/>
        <v>1517797</v>
      </c>
      <c r="I62" s="115">
        <f t="shared" si="13"/>
        <v>1486838</v>
      </c>
      <c r="J62" s="115">
        <f t="shared" si="13"/>
        <v>30959</v>
      </c>
      <c r="K62" s="115">
        <f t="shared" si="13"/>
        <v>7464</v>
      </c>
      <c r="L62" s="116"/>
      <c r="M62" s="117"/>
      <c r="N62" s="118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119"/>
      <c r="AH62" s="119"/>
      <c r="AI62" s="119"/>
      <c r="AJ62" s="119"/>
      <c r="AK62" s="119"/>
      <c r="AL62" s="119"/>
      <c r="AM62" s="119"/>
      <c r="AN62" s="119"/>
      <c r="AO62" s="119"/>
      <c r="AP62" s="119"/>
      <c r="AQ62" s="119"/>
      <c r="AR62" s="119"/>
      <c r="AS62" s="119"/>
      <c r="AT62" s="119"/>
      <c r="AU62" s="119"/>
      <c r="AV62" s="119"/>
      <c r="AW62" s="119"/>
      <c r="AX62" s="119"/>
      <c r="AY62" s="119"/>
      <c r="AZ62" s="119"/>
      <c r="BA62" s="119"/>
      <c r="BB62" s="119"/>
      <c r="BC62" s="119"/>
      <c r="BD62" s="119"/>
      <c r="BE62" s="119"/>
      <c r="BF62" s="119"/>
      <c r="BG62" s="119"/>
      <c r="BH62" s="119"/>
      <c r="BI62" s="119"/>
      <c r="BJ62" s="119"/>
      <c r="BK62" s="119"/>
      <c r="BL62" s="119"/>
      <c r="BM62" s="119"/>
      <c r="BN62" s="119"/>
      <c r="BO62" s="119"/>
      <c r="BP62" s="119"/>
      <c r="BQ62" s="119"/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/>
      <c r="CS62" s="119"/>
      <c r="CT62" s="119"/>
      <c r="CU62" s="119"/>
      <c r="CV62" s="119"/>
      <c r="CW62" s="119"/>
      <c r="CX62" s="119"/>
      <c r="CY62" s="119"/>
      <c r="CZ62" s="119"/>
      <c r="DA62" s="119"/>
      <c r="DB62" s="119"/>
    </row>
    <row r="63" spans="1:14" s="46" customFormat="1" ht="26.25" customHeight="1" hidden="1" outlineLevel="1" thickTop="1">
      <c r="A63" s="121" t="s">
        <v>96</v>
      </c>
      <c r="B63" s="122"/>
      <c r="C63" s="123"/>
      <c r="D63" s="123"/>
      <c r="E63" s="124"/>
      <c r="F63" s="123"/>
      <c r="G63" s="125"/>
      <c r="H63" s="125"/>
      <c r="I63" s="126"/>
      <c r="J63" s="127"/>
      <c r="K63" s="123"/>
      <c r="L63" s="128" t="s">
        <v>97</v>
      </c>
      <c r="M63" s="44"/>
      <c r="N63" s="45"/>
    </row>
    <row r="64" spans="1:15" s="46" customFormat="1" ht="32.25" customHeight="1" hidden="1" outlineLevel="1">
      <c r="A64" s="92" t="s">
        <v>102</v>
      </c>
      <c r="B64" s="53">
        <v>92.725</v>
      </c>
      <c r="C64" s="93"/>
      <c r="D64" s="49"/>
      <c r="E64" s="50"/>
      <c r="F64" s="49"/>
      <c r="G64" s="93">
        <f>150000</f>
        <v>150000</v>
      </c>
      <c r="H64" s="49"/>
      <c r="I64" s="51"/>
      <c r="J64" s="51"/>
      <c r="K64" s="49">
        <v>850000</v>
      </c>
      <c r="L64" s="55">
        <v>911900</v>
      </c>
      <c r="M64" s="44"/>
      <c r="N64" s="45"/>
      <c r="O64" s="45">
        <f>+G64+K64+L64</f>
        <v>1911900</v>
      </c>
    </row>
    <row r="65" spans="1:106" s="137" customFormat="1" ht="29.25" customHeight="1" hidden="1" outlineLevel="1" thickBot="1">
      <c r="A65" s="129" t="s">
        <v>98</v>
      </c>
      <c r="B65" s="130"/>
      <c r="C65" s="131">
        <f aca="true" t="shared" si="14" ref="C65:I65">SUM(C64:C64)</f>
        <v>0</v>
      </c>
      <c r="D65" s="131">
        <f t="shared" si="14"/>
        <v>0</v>
      </c>
      <c r="E65" s="132">
        <f t="shared" si="14"/>
        <v>0</v>
      </c>
      <c r="F65" s="131">
        <f t="shared" si="14"/>
        <v>0</v>
      </c>
      <c r="G65" s="131">
        <f t="shared" si="14"/>
        <v>150000</v>
      </c>
      <c r="H65" s="131">
        <f t="shared" si="14"/>
        <v>0</v>
      </c>
      <c r="I65" s="133">
        <f t="shared" si="14"/>
        <v>0</v>
      </c>
      <c r="J65" s="133"/>
      <c r="K65" s="131">
        <f>SUM(K64:K64)</f>
        <v>850000</v>
      </c>
      <c r="L65" s="134">
        <f>SUM(L64:L64)</f>
        <v>911900</v>
      </c>
      <c r="M65" s="135"/>
      <c r="N65" s="13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K65" s="46"/>
      <c r="AL65" s="46"/>
      <c r="AM65" s="46"/>
      <c r="AN65" s="46"/>
      <c r="AO65" s="46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6"/>
      <c r="BU65" s="46"/>
      <c r="BV65" s="46"/>
      <c r="BW65" s="46"/>
      <c r="BX65" s="46"/>
      <c r="BY65" s="46"/>
      <c r="BZ65" s="46"/>
      <c r="CA65" s="46"/>
      <c r="CB65" s="46"/>
      <c r="CC65" s="46"/>
      <c r="CD65" s="46"/>
      <c r="CE65" s="46"/>
      <c r="CF65" s="46"/>
      <c r="CG65" s="46"/>
      <c r="CH65" s="46"/>
      <c r="CI65" s="46"/>
      <c r="CJ65" s="46"/>
      <c r="CK65" s="46"/>
      <c r="CL65" s="46"/>
      <c r="CM65" s="46"/>
      <c r="CN65" s="46"/>
      <c r="CO65" s="46"/>
      <c r="CP65" s="46"/>
      <c r="CQ65" s="46"/>
      <c r="CR65" s="46"/>
      <c r="CS65" s="46"/>
      <c r="CT65" s="46"/>
      <c r="CU65" s="46"/>
      <c r="CV65" s="46"/>
      <c r="CW65" s="46"/>
      <c r="CX65" s="46"/>
      <c r="CY65" s="46"/>
      <c r="CZ65" s="46"/>
      <c r="DA65" s="46"/>
      <c r="DB65" s="46"/>
    </row>
    <row r="66" ht="12.75" collapsed="1" thickTop="1"/>
    <row r="69" spans="1:15" s="46" customFormat="1" ht="24" customHeight="1">
      <c r="A69" s="92" t="s">
        <v>99</v>
      </c>
      <c r="B69" s="53">
        <v>0.3333333333333333</v>
      </c>
      <c r="C69" s="93">
        <v>0</v>
      </c>
      <c r="D69" s="49">
        <v>0</v>
      </c>
      <c r="E69" s="50">
        <v>0</v>
      </c>
      <c r="F69" s="49">
        <v>0</v>
      </c>
      <c r="G69" s="93">
        <v>74653</v>
      </c>
      <c r="H69" s="49">
        <f>+F69+G69</f>
        <v>74653</v>
      </c>
      <c r="I69" s="51">
        <v>74653</v>
      </c>
      <c r="J69" s="70">
        <f>+H69-I69</f>
        <v>0</v>
      </c>
      <c r="K69" s="49">
        <v>0</v>
      </c>
      <c r="L69" s="55" t="s">
        <v>75</v>
      </c>
      <c r="M69" s="44"/>
      <c r="N69" s="45"/>
      <c r="O69" s="45"/>
    </row>
  </sheetData>
  <mergeCells count="4">
    <mergeCell ref="A1:A4"/>
    <mergeCell ref="M3:N3"/>
    <mergeCell ref="C1:F1"/>
    <mergeCell ref="G1:I1"/>
  </mergeCells>
  <printOptions horizontalCentered="1"/>
  <pageMargins left="0.61" right="0.39" top="1.02" bottom="0.5905511811023623" header="0.6" footer="0.3937007874015748"/>
  <pageSetup blackAndWhite="1" horizontalDpi="300" verticalDpi="300" orientation="landscape" paperSize="9" scale="85" r:id="rId1"/>
  <headerFooter alignWithMargins="0">
    <oddHeader>&amp;C&amp;"Arial CE,Félkövér"&amp;11Kimutatás a 2004. évtől rendelkezésre álló és pályázott felhalmozási célú központi és egyéb támogatásokról&amp;R&amp;"Arial CE,Félkövér"2 sz. kimutatás&amp;"Arial CE,Normál"
(ezer Ft-ban)</oddHeader>
    <oddFooter>&amp;L&amp;8Kaposvár, Nyomt: &amp;D &amp;T&amp;C&amp;8&amp;F_&amp;A  &amp;"Times New Roman CE,Dőlt" Szabó Tiborné&amp;R&amp;8&amp;P/&amp;N</oddFooter>
  </headerFooter>
  <rowBreaks count="2" manualBreakCount="2">
    <brk id="23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KMV Polgármesteri Hivatal</dc:creator>
  <cp:keywords/>
  <dc:description/>
  <cp:lastModifiedBy>KMV Polgármesteri Hivatal</cp:lastModifiedBy>
  <dcterms:created xsi:type="dcterms:W3CDTF">2004-04-06T08:05:36Z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