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5" activeTab="5"/>
  </bookViews>
  <sheets>
    <sheet name="2003.évi klts." sheetId="1" state="hidden" r:id="rId1"/>
    <sheet name="06.12." sheetId="2" state="hidden" r:id="rId2"/>
    <sheet name="09.18" sheetId="3" state="hidden" r:id="rId3"/>
    <sheet name="09.18 (2)" sheetId="4" state="hidden" r:id="rId4"/>
    <sheet name="12.11" sheetId="5" state="hidden" r:id="rId5"/>
    <sheet name="04.02.19" sheetId="6" r:id="rId6"/>
    <sheet name="féléves beszámoló" sheetId="7" state="hidden" r:id="rId7"/>
    <sheet name="háromnegyedéves beszámoló" sheetId="8" state="hidden" r:id="rId8"/>
    <sheet name="éves beszámoló " sheetId="9" state="hidden" r:id="rId9"/>
  </sheets>
  <externalReferences>
    <externalReference r:id="rId12"/>
  </externalReferences>
  <definedNames>
    <definedName name="_xlnm.Print_Titles" localSheetId="5">'04.02.19'!$1:$3</definedName>
    <definedName name="_xlnm.Print_Titles" localSheetId="8">'éves beszámoló '!$1:$3</definedName>
    <definedName name="_xlnm.Print_Titles" localSheetId="7">'háromnegyedéves beszámoló'!$1:$3</definedName>
  </definedNames>
  <calcPr fullCalcOnLoad="1"/>
</workbook>
</file>

<file path=xl/sharedStrings.xml><?xml version="1.0" encoding="utf-8"?>
<sst xmlns="http://schemas.openxmlformats.org/spreadsheetml/2006/main" count="1677" uniqueCount="131">
  <si>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</si>
  <si>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</si>
  <si>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</si>
  <si>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</si>
  <si>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</si>
  <si>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</si>
  <si>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</si>
  <si>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</si>
  <si>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</si>
  <si>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</si>
  <si>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</si>
  <si>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</si>
  <si>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</si>
  <si>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</si>
  <si>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</si>
  <si>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</si>
  <si>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</si>
  <si>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</si>
  <si>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</si>
  <si>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</si>
  <si>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</si>
  <si>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</si>
  <si>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</si>
  <si>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</si>
  <si>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</si>
  <si>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</si>
  <si>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</si>
  <si>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</si>
  <si>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</si>
  <si>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</si>
  <si>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</si>
  <si>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</si>
  <si>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</si>
  <si>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</si>
  <si>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</si>
  <si>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</si>
  <si>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</si>
  <si>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</si>
  <si>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</si>
  <si>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</si>
  <si>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</si>
  <si>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</si>
  <si>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</si>
  <si>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</si>
  <si>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</si>
  <si>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</si>
  <si>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</si>
  <si>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</si>
  <si>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</si>
  <si>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</si>
  <si>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</si>
  <si>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</si>
  <si>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</si>
  <si>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</si>
  <si>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</si>
  <si>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</si>
  <si>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</si>
  <si>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</si>
  <si>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</si>
  <si>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</si>
  <si>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</si>
  <si>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</si>
  <si>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</si>
  <si>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</si>
  <si>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</si>
  <si>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</si>
  <si>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</si>
  <si>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</si>
  <si>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</si>
  <si>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</si>
  <si>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</si>
  <si>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</si>
  <si>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</si>
  <si>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</si>
  <si>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</si>
  <si>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</si>
  <si>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</si>
  <si>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</si>
  <si>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</si>
  <si>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</si>
  <si>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>2003. évi Módosított előirányzat</t>
  </si>
  <si>
    <t>összege</t>
  </si>
  <si>
    <t>%-a</t>
  </si>
  <si>
    <t>Teljesítés   %-a</t>
  </si>
  <si>
    <t>Szerződéses lekötöttség</t>
  </si>
  <si>
    <t>2003. évi Eredeti előirányzat</t>
  </si>
  <si>
    <t>Eredeti előirányzat</t>
  </si>
  <si>
    <t>2003.           I. félévi teljesítés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</si>
  <si>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</si>
  <si>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</si>
  <si>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</si>
  <si>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</si>
  <si>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</si>
  <si>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</si>
  <si>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</si>
  <si>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</si>
  <si>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</si>
  <si>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</si>
  <si>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</si>
  <si>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</si>
  <si>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</si>
  <si>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</si>
  <si>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</si>
  <si>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</si>
  <si>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</si>
  <si>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</si>
  <si>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</si>
  <si>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</si>
  <si>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>céltartalékból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</si>
  <si>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</si>
  <si>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</si>
  <si>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</si>
  <si>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</si>
  <si>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</si>
  <si>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</si>
  <si>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</si>
  <si>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</si>
  <si>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Az összeg pontosításra kerül.</t>
  </si>
  <si>
    <t>Átcsoportosítás jóváhagyott célokhoz és 1076 e Ft EÜ SZKI-hoz csőtörés utáni helyreállításra. Pót 519 e Ft tartalékkeret feltöltésére.</t>
  </si>
  <si>
    <t xml:space="preserve">-  Együd Á. Művelődési Központ Déryné Vándorszínház által hasz. helyiség mennyezet hőszigetelés </t>
  </si>
  <si>
    <t xml:space="preserve">- Liget Idősek Otthona kazáncsere </t>
  </si>
  <si>
    <t xml:space="preserve">-  Kaposfüredi Műv. Ház. tetőfelújítás hozzájárulás tulajdonostárs felé ( önrész) </t>
  </si>
  <si>
    <t xml:space="preserve"> Új induló feladatok  keretösszege:</t>
  </si>
  <si>
    <t>2003.               I-III. n.évi teljesítés</t>
  </si>
  <si>
    <t>- Irányi D. u. 7. sz. alatti Óvoda kerítés építése</t>
  </si>
  <si>
    <t>1</t>
  </si>
  <si>
    <t xml:space="preserve">Átcsop. felhalm. Kiadásba 98e </t>
  </si>
  <si>
    <t xml:space="preserve">- Hajléktalan szálló fűtés vezeték rekonstrukció </t>
  </si>
  <si>
    <t>2003.              évi teljesítés</t>
  </si>
  <si>
    <t>- Kodály Z. Általános Iskola tető és homlokzatfelújítás terv</t>
  </si>
  <si>
    <t>Átcsoportosítás felh. kiad-ból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</si>
</sst>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A9" sqref="A9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106" t="s">
        <v>0</v>
      </c>
      <c r="B1" s="109" t="s">
        <v>1</v>
      </c>
      <c r="C1" s="109"/>
      <c r="D1" s="109"/>
      <c r="E1" s="109"/>
      <c r="F1" s="110" t="s">
        <v>2</v>
      </c>
    </row>
    <row r="2" spans="1:6" s="1" customFormat="1" ht="12.75">
      <c r="A2" s="107"/>
      <c r="B2" s="109" t="s">
        <v>3</v>
      </c>
      <c r="C2" s="109" t="s">
        <v>4</v>
      </c>
      <c r="D2" s="109" t="s">
        <v>5</v>
      </c>
      <c r="E2" s="109" t="s">
        <v>6</v>
      </c>
      <c r="F2" s="111"/>
    </row>
    <row r="3" spans="1:6" s="1" customFormat="1" ht="12.75">
      <c r="A3" s="108"/>
      <c r="B3" s="109"/>
      <c r="C3" s="109"/>
      <c r="D3" s="109"/>
      <c r="E3" s="109"/>
      <c r="F3" s="112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106" t="s">
        <v>0</v>
      </c>
      <c r="B36" s="109" t="s">
        <v>1</v>
      </c>
      <c r="C36" s="109"/>
      <c r="D36" s="109"/>
      <c r="E36" s="109"/>
      <c r="F36" s="110" t="s">
        <v>2</v>
      </c>
    </row>
    <row r="37" spans="1:6" s="1" customFormat="1" ht="12.75">
      <c r="A37" s="107"/>
      <c r="B37" s="109" t="s">
        <v>3</v>
      </c>
      <c r="C37" s="109" t="s">
        <v>4</v>
      </c>
      <c r="D37" s="109" t="s">
        <v>5</v>
      </c>
      <c r="E37" s="109" t="s">
        <v>6</v>
      </c>
      <c r="F37" s="111"/>
    </row>
    <row r="38" spans="1:6" s="1" customFormat="1" ht="12.75">
      <c r="A38" s="108"/>
      <c r="B38" s="109"/>
      <c r="C38" s="109"/>
      <c r="D38" s="109"/>
      <c r="E38" s="109"/>
      <c r="F38" s="112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6:A38"/>
    <mergeCell ref="B36:E36"/>
    <mergeCell ref="F36:F38"/>
    <mergeCell ref="B37:B38"/>
    <mergeCell ref="C37:C38"/>
    <mergeCell ref="D37:D38"/>
    <mergeCell ref="E37:E38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09" t="s">
        <v>86</v>
      </c>
      <c r="E1" s="58"/>
      <c r="F1" s="109" t="s">
        <v>61</v>
      </c>
      <c r="G1" s="109" t="s">
        <v>60</v>
      </c>
      <c r="H1" s="109" t="s">
        <v>62</v>
      </c>
      <c r="I1" s="113"/>
    </row>
    <row r="2" spans="1:9" ht="12.75">
      <c r="A2" s="109"/>
      <c r="B2" s="109"/>
      <c r="C2" s="58"/>
      <c r="D2" s="109"/>
      <c r="E2" s="58"/>
      <c r="F2" s="109"/>
      <c r="G2" s="109"/>
      <c r="H2" s="109"/>
      <c r="I2" s="114"/>
    </row>
    <row r="3" spans="1:9" ht="12.75">
      <c r="A3" s="109"/>
      <c r="B3" s="109"/>
      <c r="C3" s="59"/>
      <c r="D3" s="109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109" t="s">
        <v>0</v>
      </c>
      <c r="B36" s="109"/>
      <c r="C36" s="58"/>
      <c r="D36" s="109" t="s">
        <v>59</v>
      </c>
      <c r="E36" s="58"/>
      <c r="F36" s="109" t="s">
        <v>61</v>
      </c>
      <c r="G36" s="109" t="s">
        <v>60</v>
      </c>
      <c r="H36" s="109" t="s">
        <v>63</v>
      </c>
      <c r="I36" s="113"/>
    </row>
    <row r="37" spans="1:9" ht="12.75">
      <c r="A37" s="109"/>
      <c r="B37" s="109"/>
      <c r="C37" s="58"/>
      <c r="D37" s="109"/>
      <c r="E37" s="58"/>
      <c r="F37" s="109"/>
      <c r="G37" s="109"/>
      <c r="H37" s="109"/>
      <c r="I37" s="114"/>
    </row>
    <row r="38" spans="1:9" ht="12.75">
      <c r="A38" s="109"/>
      <c r="B38" s="109"/>
      <c r="C38" s="59"/>
      <c r="D38" s="109"/>
      <c r="E38" s="58"/>
      <c r="F38" s="109"/>
      <c r="G38" s="109"/>
      <c r="H38" s="109"/>
      <c r="I38" s="115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5.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  <mergeCell ref="B1:B3"/>
    <mergeCell ref="D1:D3"/>
    <mergeCell ref="F1:F3"/>
    <mergeCell ref="G1:G3"/>
  </mergeCells>
  <printOptions horizontalCentered="1"/>
  <pageMargins left="0.19" right="0.58" top="1.11" bottom="0.66" header="0.5118110236220472" footer="0.37"/>
  <pageSetup horizontalDpi="300" verticalDpi="300" orientation="landscape" paperSize="9" r:id="rId1"/>
  <headerFooter alignWithMargins="0">
    <oddHeader>&amp;C2003. évi intézményi felújítások&amp;R5.sz.melléklet
(Ezer Ft-ban)
26/2003.(VI.20.)költségvet.rend.mód.száma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09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09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09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aca="true" t="shared" si="0" ref="G8:G25"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34" t="s">
        <v>41</v>
      </c>
      <c r="B37" s="35" t="s">
        <v>39</v>
      </c>
      <c r="C37" s="36" t="s">
        <v>9</v>
      </c>
      <c r="D37" s="35" t="str">
        <f>'06.12.'!G35</f>
        <v>X</v>
      </c>
      <c r="E37" s="37" t="str">
        <f t="shared" si="3"/>
        <v>X</v>
      </c>
      <c r="F37" s="37" t="s">
        <v>9</v>
      </c>
      <c r="G37" s="75">
        <v>0</v>
      </c>
      <c r="H37" s="37" t="s">
        <v>9</v>
      </c>
      <c r="I37" s="38" t="s">
        <v>113</v>
      </c>
    </row>
    <row r="38" spans="1:9" ht="12.75" customHeight="1">
      <c r="A38" s="109" t="s">
        <v>0</v>
      </c>
      <c r="B38" s="109"/>
      <c r="C38" s="58"/>
      <c r="D38" s="109" t="s">
        <v>60</v>
      </c>
      <c r="E38" s="58"/>
      <c r="F38" s="109" t="s">
        <v>61</v>
      </c>
      <c r="G38" s="109" t="s">
        <v>93</v>
      </c>
      <c r="H38" s="109" t="s">
        <v>63</v>
      </c>
      <c r="I38" s="113"/>
    </row>
    <row r="39" spans="1:9" ht="12.75">
      <c r="A39" s="109"/>
      <c r="B39" s="109"/>
      <c r="C39" s="58"/>
      <c r="D39" s="109"/>
      <c r="E39" s="58"/>
      <c r="F39" s="109"/>
      <c r="G39" s="109"/>
      <c r="H39" s="109"/>
      <c r="I39" s="114"/>
    </row>
    <row r="40" spans="1:9" ht="12.75">
      <c r="A40" s="109"/>
      <c r="B40" s="109"/>
      <c r="C40" s="59"/>
      <c r="D40" s="109"/>
      <c r="E40" s="58"/>
      <c r="F40" s="109"/>
      <c r="G40" s="109"/>
      <c r="H40" s="109"/>
      <c r="I40" s="115"/>
    </row>
    <row r="41" spans="1:9" s="1" customFormat="1" ht="25.5">
      <c r="A41" s="39" t="s">
        <v>79</v>
      </c>
      <c r="B41" s="9" t="s">
        <v>39</v>
      </c>
      <c r="C41" s="9" t="s">
        <v>9</v>
      </c>
      <c r="D41" s="9" t="str">
        <f>'06.12.'!G39</f>
        <v>X</v>
      </c>
      <c r="E41" s="40" t="str">
        <f aca="true" t="shared" si="4" ref="E41:E49">D41</f>
        <v>X</v>
      </c>
      <c r="F41" s="60">
        <v>1485</v>
      </c>
      <c r="G41" s="60">
        <v>1485</v>
      </c>
      <c r="H41" s="60">
        <v>1485</v>
      </c>
      <c r="I41" s="41"/>
    </row>
    <row r="42" spans="1:9" ht="12.75">
      <c r="A42" s="18" t="s">
        <v>44</v>
      </c>
      <c r="B42" s="9" t="s">
        <v>39</v>
      </c>
      <c r="C42" s="9" t="s">
        <v>9</v>
      </c>
      <c r="D42" s="9" t="str">
        <f>'06.12.'!G40</f>
        <v>X</v>
      </c>
      <c r="E42" s="40" t="str">
        <f t="shared" si="4"/>
        <v>X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5.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42" t="s">
        <v>78</v>
      </c>
      <c r="B61" s="43">
        <v>48000</v>
      </c>
      <c r="C61" s="44" t="s">
        <v>9</v>
      </c>
      <c r="D61" s="43">
        <f>SUM(D29:D60)</f>
        <v>51378</v>
      </c>
      <c r="E61" s="43">
        <f>SUM(E29:E60)</f>
        <v>16200</v>
      </c>
      <c r="F61" s="43">
        <f>SUM(F29:F60)-988</f>
        <v>43050</v>
      </c>
      <c r="G61" s="45">
        <f>D61+F61</f>
        <v>94428</v>
      </c>
      <c r="H61" s="45">
        <f>F61</f>
        <v>43050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87" customFormat="1" ht="38.25">
      <c r="A63" s="83" t="s">
        <v>57</v>
      </c>
      <c r="B63" s="84">
        <v>4000</v>
      </c>
      <c r="C63" s="78" t="s">
        <v>9</v>
      </c>
      <c r="D63" s="85">
        <v>3850</v>
      </c>
      <c r="E63" s="86">
        <v>4000</v>
      </c>
      <c r="F63" s="86">
        <v>-3369</v>
      </c>
      <c r="G63" s="86">
        <f>D63+F63</f>
        <v>481</v>
      </c>
      <c r="H63" s="86">
        <f>F63</f>
        <v>-3369</v>
      </c>
      <c r="I63" s="12" t="s">
        <v>114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66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102</v>
      </c>
      <c r="B66" s="23"/>
      <c r="C66" s="46"/>
      <c r="D66" s="26" t="s">
        <v>9</v>
      </c>
      <c r="E66" s="25"/>
      <c r="F66" s="9" t="s">
        <v>39</v>
      </c>
      <c r="G66" s="40" t="s">
        <v>39</v>
      </c>
      <c r="H66" s="40" t="s">
        <v>39</v>
      </c>
      <c r="I66" s="7"/>
    </row>
    <row r="67" spans="1:9" s="28" customFormat="1" ht="12.75">
      <c r="A67" s="18" t="s">
        <v>103</v>
      </c>
      <c r="B67" s="23"/>
      <c r="C67" s="46"/>
      <c r="D67" s="26" t="s">
        <v>9</v>
      </c>
      <c r="E67" s="25"/>
      <c r="F67" s="9" t="s">
        <v>39</v>
      </c>
      <c r="G67" s="40" t="s">
        <v>9</v>
      </c>
      <c r="H67" s="40" t="s">
        <v>9</v>
      </c>
      <c r="I67" s="9"/>
    </row>
    <row r="68" spans="1:9" s="28" customFormat="1" ht="12.75">
      <c r="A68" s="7" t="s">
        <v>76</v>
      </c>
      <c r="B68" s="23"/>
      <c r="C68" s="46"/>
      <c r="D68" s="26" t="s">
        <v>9</v>
      </c>
      <c r="E68" s="25"/>
      <c r="F68" s="25">
        <v>1100</v>
      </c>
      <c r="G68" s="67">
        <v>500</v>
      </c>
      <c r="H68" s="67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B61+B27+B63</f>
        <v>163692</v>
      </c>
      <c r="C70" s="48">
        <f>C27</f>
        <v>84397</v>
      </c>
      <c r="D70" s="48">
        <f>D61+D63+D27</f>
        <v>87486</v>
      </c>
      <c r="E70" s="48">
        <f>E61+E27+E63</f>
        <v>34191</v>
      </c>
      <c r="F70" s="48">
        <f>F27+F61+F63+F68</f>
        <v>41775</v>
      </c>
      <c r="G70" s="48">
        <f>G27+G61+G63+G68</f>
        <v>128661</v>
      </c>
      <c r="H70" s="48">
        <v>41175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pane xSplit="3" ySplit="3" topLeftCell="G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4" sqref="G44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09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09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09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2" t="str">
        <f>'06.12.'!G35</f>
        <v>X</v>
      </c>
      <c r="E37" s="33" t="str">
        <f t="shared" si="3"/>
        <v>X</v>
      </c>
      <c r="F37" s="33" t="s">
        <v>9</v>
      </c>
      <c r="G37" s="17">
        <v>0</v>
      </c>
      <c r="H37" s="33" t="s">
        <v>9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9" t="str">
        <f>'06.12.'!G39</f>
        <v>X</v>
      </c>
      <c r="E38" s="40" t="str">
        <f aca="true" t="shared" si="4" ref="E38:E49">D38</f>
        <v>X</v>
      </c>
      <c r="F38" s="60">
        <v>1485</v>
      </c>
      <c r="G38" s="60">
        <v>1485</v>
      </c>
      <c r="H38" s="60">
        <v>1485</v>
      </c>
      <c r="I38" s="41"/>
    </row>
    <row r="39" spans="1:9" ht="12.75">
      <c r="A39" s="34" t="s">
        <v>44</v>
      </c>
      <c r="B39" s="36" t="s">
        <v>39</v>
      </c>
      <c r="C39" s="36" t="s">
        <v>9</v>
      </c>
      <c r="D39" s="36" t="str">
        <f>'06.12.'!G40</f>
        <v>X</v>
      </c>
      <c r="E39" s="90" t="str">
        <f t="shared" si="4"/>
        <v>X</v>
      </c>
      <c r="F39" s="91">
        <v>2916</v>
      </c>
      <c r="G39" s="91">
        <v>2916</v>
      </c>
      <c r="H39" s="91">
        <v>2916</v>
      </c>
      <c r="I39" s="38"/>
    </row>
    <row r="40" spans="1:9" ht="12.75" customHeight="1">
      <c r="A40" s="109" t="s">
        <v>0</v>
      </c>
      <c r="B40" s="109"/>
      <c r="C40" s="58"/>
      <c r="D40" s="109" t="s">
        <v>60</v>
      </c>
      <c r="E40" s="58"/>
      <c r="F40" s="109" t="s">
        <v>61</v>
      </c>
      <c r="G40" s="109" t="s">
        <v>93</v>
      </c>
      <c r="H40" s="109" t="s">
        <v>63</v>
      </c>
      <c r="I40" s="113"/>
    </row>
    <row r="41" spans="1:9" ht="12.75">
      <c r="A41" s="109"/>
      <c r="B41" s="109"/>
      <c r="C41" s="58"/>
      <c r="D41" s="109"/>
      <c r="E41" s="58"/>
      <c r="F41" s="109"/>
      <c r="G41" s="109"/>
      <c r="H41" s="109"/>
      <c r="I41" s="114"/>
    </row>
    <row r="42" spans="1:9" ht="12.75">
      <c r="A42" s="109"/>
      <c r="B42" s="109"/>
      <c r="C42" s="59"/>
      <c r="D42" s="109"/>
      <c r="E42" s="58"/>
      <c r="F42" s="109"/>
      <c r="G42" s="109"/>
      <c r="H42" s="109"/>
      <c r="I42" s="115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5.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18" t="s">
        <v>121</v>
      </c>
      <c r="B61" s="23"/>
      <c r="C61" s="46"/>
      <c r="D61" s="26" t="s">
        <v>9</v>
      </c>
      <c r="E61" s="25"/>
      <c r="F61" s="9" t="s">
        <v>39</v>
      </c>
      <c r="G61" s="40" t="s">
        <v>39</v>
      </c>
      <c r="H61" s="40" t="s">
        <v>39</v>
      </c>
      <c r="I61" s="7"/>
    </row>
    <row r="62" spans="1:9" s="87" customFormat="1" ht="25.5">
      <c r="A62" s="29" t="s">
        <v>119</v>
      </c>
      <c r="B62" s="84"/>
      <c r="C62" s="78"/>
      <c r="D62" s="78" t="s">
        <v>9</v>
      </c>
      <c r="E62" s="86"/>
      <c r="F62" s="63" t="s">
        <v>39</v>
      </c>
      <c r="G62" s="63" t="s">
        <v>39</v>
      </c>
      <c r="H62" s="63" t="s">
        <v>39</v>
      </c>
      <c r="I62" s="30"/>
    </row>
    <row r="63" spans="1:9" s="87" customFormat="1" ht="25.5">
      <c r="A63" s="29" t="s">
        <v>120</v>
      </c>
      <c r="B63" s="84"/>
      <c r="C63" s="78"/>
      <c r="D63" s="78" t="s">
        <v>9</v>
      </c>
      <c r="E63" s="86"/>
      <c r="F63" s="63" t="s">
        <v>39</v>
      </c>
      <c r="G63" s="63" t="s">
        <v>39</v>
      </c>
      <c r="H63" s="63" t="s">
        <v>39</v>
      </c>
      <c r="I63" s="88" t="s">
        <v>117</v>
      </c>
    </row>
    <row r="64" spans="1:9" s="28" customFormat="1" ht="12.75">
      <c r="A64" s="42" t="s">
        <v>78</v>
      </c>
      <c r="B64" s="43">
        <v>48000</v>
      </c>
      <c r="C64" s="44" t="s">
        <v>9</v>
      </c>
      <c r="D64" s="43">
        <f>SUM(D29:D60)</f>
        <v>51378</v>
      </c>
      <c r="E64" s="43">
        <f>SUM(E29:E60)</f>
        <v>16200</v>
      </c>
      <c r="F64" s="43">
        <v>45393</v>
      </c>
      <c r="G64" s="45">
        <f>D64+F64</f>
        <v>96771</v>
      </c>
      <c r="H64" s="45">
        <f>F64</f>
        <v>45393</v>
      </c>
      <c r="I64" s="42"/>
    </row>
    <row r="65" spans="1:9" ht="12.75">
      <c r="A65" s="18"/>
      <c r="B65" s="3"/>
      <c r="C65" s="9"/>
      <c r="D65" s="4"/>
      <c r="E65" s="5"/>
      <c r="F65" s="5"/>
      <c r="G65" s="5"/>
      <c r="H65" s="5"/>
      <c r="I65" s="2"/>
    </row>
    <row r="66" spans="1:9" s="87" customFormat="1" ht="56.25">
      <c r="A66" s="83" t="s">
        <v>57</v>
      </c>
      <c r="B66" s="84">
        <v>4000</v>
      </c>
      <c r="C66" s="78" t="s">
        <v>9</v>
      </c>
      <c r="D66" s="85">
        <v>3850</v>
      </c>
      <c r="E66" s="86">
        <v>4000</v>
      </c>
      <c r="F66" s="86">
        <v>-2850</v>
      </c>
      <c r="G66" s="86">
        <f>D66+F66</f>
        <v>1000</v>
      </c>
      <c r="H66" s="86">
        <f>F66</f>
        <v>-2850</v>
      </c>
      <c r="I66" s="89" t="s">
        <v>118</v>
      </c>
    </row>
    <row r="67" spans="1:9" s="28" customFormat="1" ht="12.75">
      <c r="A67" s="7"/>
      <c r="B67" s="23"/>
      <c r="C67" s="46"/>
      <c r="D67" s="46"/>
      <c r="E67" s="25"/>
      <c r="F67" s="25"/>
      <c r="G67" s="25"/>
      <c r="H67" s="25"/>
      <c r="I67" s="7"/>
    </row>
    <row r="68" spans="1:9" s="49" customFormat="1" ht="17.25" customHeight="1">
      <c r="A68" s="47" t="s">
        <v>58</v>
      </c>
      <c r="B68" s="48">
        <f>B64+B27+B66</f>
        <v>163692</v>
      </c>
      <c r="C68" s="48">
        <f>C27</f>
        <v>84397</v>
      </c>
      <c r="D68" s="48">
        <f>D64+D66+D27</f>
        <v>87486</v>
      </c>
      <c r="E68" s="48">
        <f>E64+E27+E66</f>
        <v>34191</v>
      </c>
      <c r="F68" s="48">
        <f>F27+F64+F66</f>
        <v>43537</v>
      </c>
      <c r="G68" s="48">
        <f>G27+G64+G66</f>
        <v>131023</v>
      </c>
      <c r="H68" s="48">
        <v>43537</v>
      </c>
      <c r="I68" s="47"/>
    </row>
    <row r="69" spans="1:9" ht="12.75">
      <c r="A69" s="50"/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</sheetData>
  <mergeCells count="14">
    <mergeCell ref="G40:G42"/>
    <mergeCell ref="H40:H42"/>
    <mergeCell ref="I40:I42"/>
    <mergeCell ref="A40:A42"/>
    <mergeCell ref="B40:B42"/>
    <mergeCell ref="D40:D42"/>
    <mergeCell ref="F40:F42"/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41/2003.(IX.26.) költségvet.rend.mód.száma
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54">
      <selection activeCell="A63" sqref="A63:A64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9.25390625" style="6" bestFit="1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10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11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12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'09.18 (2)'!G7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 aca="true" t="shared" si="1" ref="H7:H13"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'09.18 (2)'!G8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 t="shared" si="1"/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'09.18 (2)'!G9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 t="shared" si="1"/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'09.18 (2)'!G10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 t="shared" si="1"/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'09.18 (2)'!G11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 t="shared" si="1"/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'09.18 (2)'!G12</f>
        <v>10415</v>
      </c>
      <c r="E12" s="16">
        <v>0</v>
      </c>
      <c r="F12" s="61" t="s">
        <v>9</v>
      </c>
      <c r="G12" s="5">
        <f t="shared" si="0"/>
        <v>10415</v>
      </c>
      <c r="H12" s="33" t="str">
        <f t="shared" si="1"/>
        <v>-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'09.18 (2)'!G13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 t="shared" si="1"/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'09.18 (2)'!G15</f>
        <v>68</v>
      </c>
      <c r="E15" s="5">
        <f aca="true" t="shared" si="2" ref="E15:E23">D15</f>
        <v>68</v>
      </c>
      <c r="F15" s="61" t="s">
        <v>9</v>
      </c>
      <c r="G15" s="5">
        <f t="shared" si="0"/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'09.18 (2)'!G16</f>
        <v>222</v>
      </c>
      <c r="E16" s="5">
        <f t="shared" si="2"/>
        <v>222</v>
      </c>
      <c r="F16" s="99" t="s">
        <v>125</v>
      </c>
      <c r="G16" s="5">
        <v>223</v>
      </c>
      <c r="H16" s="17" t="str">
        <f t="shared" si="3"/>
        <v>1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'09.18 (2)'!G17</f>
        <v>60</v>
      </c>
      <c r="E17" s="5">
        <f t="shared" si="2"/>
        <v>60</v>
      </c>
      <c r="F17" s="61" t="s">
        <v>9</v>
      </c>
      <c r="G17" s="5">
        <f t="shared" si="0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'09.18 (2)'!G18</f>
        <v>198</v>
      </c>
      <c r="E18" s="5">
        <f t="shared" si="2"/>
        <v>198</v>
      </c>
      <c r="F18" s="61" t="s">
        <v>9</v>
      </c>
      <c r="G18" s="5">
        <f t="shared" si="0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'09.18 (2)'!G19</f>
        <v>142</v>
      </c>
      <c r="E19" s="5">
        <f t="shared" si="2"/>
        <v>142</v>
      </c>
      <c r="F19" s="61" t="s">
        <v>9</v>
      </c>
      <c r="G19" s="5">
        <f t="shared" si="0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'09.18 (2)'!G20</f>
        <v>197</v>
      </c>
      <c r="E20" s="5">
        <f t="shared" si="2"/>
        <v>197</v>
      </c>
      <c r="F20" s="61" t="s">
        <v>9</v>
      </c>
      <c r="G20" s="5">
        <f t="shared" si="0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'09.18 (2)'!G21</f>
        <v>70</v>
      </c>
      <c r="E21" s="5">
        <f t="shared" si="2"/>
        <v>70</v>
      </c>
      <c r="F21" s="61" t="s">
        <v>9</v>
      </c>
      <c r="G21" s="5">
        <f t="shared" si="0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'09.18 (2)'!G22</f>
        <v>1505</v>
      </c>
      <c r="E22" s="5">
        <f t="shared" si="2"/>
        <v>1505</v>
      </c>
      <c r="F22" s="61" t="s">
        <v>9</v>
      </c>
      <c r="G22" s="5">
        <f t="shared" si="0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'09.18 (2)'!G23</f>
        <v>1215</v>
      </c>
      <c r="E23" s="17">
        <f t="shared" si="2"/>
        <v>1215</v>
      </c>
      <c r="F23" s="61" t="s">
        <v>9</v>
      </c>
      <c r="G23" s="5">
        <f t="shared" si="0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'09.18 (2)'!G24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'09.18 (2)'!G25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3"/>
        <v>-</v>
      </c>
      <c r="I25" s="2"/>
    </row>
    <row r="26" spans="1:9" ht="12.75">
      <c r="A26" s="18" t="s">
        <v>88</v>
      </c>
      <c r="B26" s="3"/>
      <c r="C26" s="9"/>
      <c r="D26" s="3">
        <f>'09.18 (2)'!G26</f>
        <v>994</v>
      </c>
      <c r="E26" s="17"/>
      <c r="F26" s="61" t="s">
        <v>9</v>
      </c>
      <c r="G26" s="5">
        <v>994</v>
      </c>
      <c r="H26" s="33" t="str">
        <f>F26</f>
        <v>-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'09.18 (2)'!G27</f>
        <v>33252</v>
      </c>
      <c r="E27" s="21">
        <f>SUM(E7:E25)</f>
        <v>13991</v>
      </c>
      <c r="F27" s="21">
        <v>1</v>
      </c>
      <c r="G27" s="21">
        <f>SUM(G7:G26)</f>
        <v>33253</v>
      </c>
      <c r="H27" s="22">
        <v>1</v>
      </c>
      <c r="I27" s="19"/>
    </row>
    <row r="28" spans="1:9" ht="12.75">
      <c r="A28" s="7"/>
      <c r="B28" s="23"/>
      <c r="C28" s="24"/>
      <c r="D28" s="3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3">
        <v>1355</v>
      </c>
      <c r="E29" s="25"/>
      <c r="F29" s="61" t="s">
        <v>9</v>
      </c>
      <c r="G29" s="25">
        <v>1355</v>
      </c>
      <c r="H29" s="33" t="str">
        <f>F29</f>
        <v>-</v>
      </c>
      <c r="I29" s="7"/>
    </row>
    <row r="30" spans="1:10" s="28" customFormat="1" ht="12.75">
      <c r="A30" s="7" t="s">
        <v>29</v>
      </c>
      <c r="B30" s="23"/>
      <c r="C30" s="26"/>
      <c r="D30" s="3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3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'09.18 (2)'!G32</f>
        <v>18678</v>
      </c>
      <c r="E32" s="17">
        <f aca="true" t="shared" si="4" ref="E32:E39">D32</f>
        <v>18678</v>
      </c>
      <c r="F32" s="61" t="s">
        <v>9</v>
      </c>
      <c r="G32" s="17">
        <f>D32</f>
        <v>18678</v>
      </c>
      <c r="H32" s="33" t="str">
        <f>F32</f>
        <v>-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'09.18 (2)'!G33</f>
        <v>10147</v>
      </c>
      <c r="E33" s="17">
        <f t="shared" si="4"/>
        <v>10147</v>
      </c>
      <c r="F33" s="61" t="s">
        <v>9</v>
      </c>
      <c r="G33" s="17">
        <f aca="true" t="shared" si="5" ref="G33:G39">D33</f>
        <v>10147</v>
      </c>
      <c r="H33" s="33" t="str">
        <f aca="true" t="shared" si="6" ref="H33:H39">F33</f>
        <v>-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3">
        <f>'09.18 (2)'!G34</f>
        <v>19899</v>
      </c>
      <c r="E34" s="76">
        <f t="shared" si="4"/>
        <v>19899</v>
      </c>
      <c r="F34" s="61" t="s">
        <v>9</v>
      </c>
      <c r="G34" s="17">
        <f t="shared" si="5"/>
        <v>19899</v>
      </c>
      <c r="H34" s="33" t="str">
        <f t="shared" si="6"/>
        <v>-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3">
        <f>'09.18 (2)'!G35</f>
        <v>5140</v>
      </c>
      <c r="E35" s="60">
        <f t="shared" si="4"/>
        <v>5140</v>
      </c>
      <c r="F35" s="61" t="s">
        <v>9</v>
      </c>
      <c r="G35" s="17">
        <f t="shared" si="5"/>
        <v>5140</v>
      </c>
      <c r="H35" s="33" t="str">
        <f t="shared" si="6"/>
        <v>-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">
        <f>'09.18 (2)'!G36</f>
        <v>5088</v>
      </c>
      <c r="E36" s="33">
        <f t="shared" si="4"/>
        <v>5088</v>
      </c>
      <c r="F36" s="61" t="s">
        <v>9</v>
      </c>
      <c r="G36" s="17">
        <f t="shared" si="5"/>
        <v>5088</v>
      </c>
      <c r="H36" s="33" t="str">
        <f t="shared" si="6"/>
        <v>-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">
        <f>'09.18 (2)'!G37</f>
        <v>0</v>
      </c>
      <c r="E37" s="33">
        <f t="shared" si="4"/>
        <v>0</v>
      </c>
      <c r="F37" s="61" t="s">
        <v>9</v>
      </c>
      <c r="G37" s="17">
        <f t="shared" si="5"/>
        <v>0</v>
      </c>
      <c r="H37" s="33" t="str">
        <f t="shared" si="6"/>
        <v>-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3">
        <f>'09.18 (2)'!G38</f>
        <v>1485</v>
      </c>
      <c r="E38" s="40">
        <f t="shared" si="4"/>
        <v>1485</v>
      </c>
      <c r="F38" s="61" t="s">
        <v>9</v>
      </c>
      <c r="G38" s="17">
        <f t="shared" si="5"/>
        <v>1485</v>
      </c>
      <c r="H38" s="33" t="str">
        <f t="shared" si="6"/>
        <v>-</v>
      </c>
      <c r="I38" s="41"/>
    </row>
    <row r="39" spans="1:9" s="95" customFormat="1" ht="12.75">
      <c r="A39" s="34" t="s">
        <v>44</v>
      </c>
      <c r="B39" s="36" t="s">
        <v>39</v>
      </c>
      <c r="C39" s="36" t="s">
        <v>9</v>
      </c>
      <c r="D39" s="75">
        <f>'09.18 (2)'!G39</f>
        <v>2916</v>
      </c>
      <c r="E39" s="90">
        <f t="shared" si="4"/>
        <v>2916</v>
      </c>
      <c r="F39" s="37" t="s">
        <v>9</v>
      </c>
      <c r="G39" s="91">
        <f t="shared" si="5"/>
        <v>2916</v>
      </c>
      <c r="H39" s="37" t="str">
        <f t="shared" si="6"/>
        <v>-</v>
      </c>
      <c r="I39" s="38"/>
    </row>
    <row r="40" spans="1:9" ht="12.75" customHeight="1">
      <c r="A40" s="109" t="s">
        <v>0</v>
      </c>
      <c r="B40" s="109"/>
      <c r="C40" s="94"/>
      <c r="D40" s="110" t="s">
        <v>60</v>
      </c>
      <c r="E40" s="94"/>
      <c r="F40" s="109" t="s">
        <v>61</v>
      </c>
      <c r="G40" s="109" t="s">
        <v>93</v>
      </c>
      <c r="H40" s="109" t="s">
        <v>63</v>
      </c>
      <c r="I40" s="113"/>
    </row>
    <row r="41" spans="1:9" ht="12.75">
      <c r="A41" s="109"/>
      <c r="B41" s="109"/>
      <c r="C41" s="58"/>
      <c r="D41" s="111"/>
      <c r="E41" s="58"/>
      <c r="F41" s="109"/>
      <c r="G41" s="109"/>
      <c r="H41" s="109"/>
      <c r="I41" s="114"/>
    </row>
    <row r="42" spans="1:9" ht="12.75">
      <c r="A42" s="109"/>
      <c r="B42" s="109"/>
      <c r="C42" s="59"/>
      <c r="D42" s="112"/>
      <c r="E42" s="58"/>
      <c r="F42" s="109"/>
      <c r="G42" s="109"/>
      <c r="H42" s="109"/>
      <c r="I42" s="115"/>
    </row>
    <row r="43" spans="1:9" ht="12.75">
      <c r="A43" s="18" t="s">
        <v>45</v>
      </c>
      <c r="B43" s="9" t="s">
        <v>39</v>
      </c>
      <c r="C43" s="9" t="s">
        <v>9</v>
      </c>
      <c r="D43" s="10">
        <f>'09.18 (2)'!G43</f>
        <v>2415</v>
      </c>
      <c r="E43" s="40">
        <f aca="true" t="shared" si="7" ref="E43:E49">D43</f>
        <v>2415</v>
      </c>
      <c r="F43" s="33" t="s">
        <v>9</v>
      </c>
      <c r="G43" s="17">
        <f>D43</f>
        <v>2415</v>
      </c>
      <c r="H43" s="33" t="str">
        <f>F43</f>
        <v>-</v>
      </c>
      <c r="I43" s="2"/>
    </row>
    <row r="44" spans="1:9" s="15" customFormat="1" ht="12.75">
      <c r="A44" s="29" t="s">
        <v>46</v>
      </c>
      <c r="B44" s="30" t="s">
        <v>39</v>
      </c>
      <c r="C44" s="30" t="s">
        <v>9</v>
      </c>
      <c r="D44" s="10">
        <f>'09.18 (2)'!G44</f>
        <v>0</v>
      </c>
      <c r="E44" s="63">
        <f t="shared" si="7"/>
        <v>0</v>
      </c>
      <c r="F44" s="61" t="s">
        <v>9</v>
      </c>
      <c r="G44" s="17">
        <f aca="true" t="shared" si="8" ref="G44:G59">D44</f>
        <v>0</v>
      </c>
      <c r="H44" s="33" t="str">
        <f aca="true" t="shared" si="9" ref="H44:H62">F44</f>
        <v>-</v>
      </c>
      <c r="I44" s="12"/>
    </row>
    <row r="45" spans="1:9" ht="12.75">
      <c r="A45" s="18" t="s">
        <v>47</v>
      </c>
      <c r="B45" s="9" t="s">
        <v>39</v>
      </c>
      <c r="C45" s="9" t="s">
        <v>9</v>
      </c>
      <c r="D45" s="10">
        <f>'09.18 (2)'!G45</f>
        <v>5623</v>
      </c>
      <c r="E45" s="40">
        <f t="shared" si="7"/>
        <v>5623</v>
      </c>
      <c r="F45" s="61" t="s">
        <v>9</v>
      </c>
      <c r="G45" s="17">
        <f t="shared" si="8"/>
        <v>5623</v>
      </c>
      <c r="H45" s="33" t="str">
        <f t="shared" si="9"/>
        <v>-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10">
        <f>'09.18 (2)'!G46</f>
        <v>190</v>
      </c>
      <c r="E46" s="40">
        <f t="shared" si="7"/>
        <v>190</v>
      </c>
      <c r="F46" s="61" t="s">
        <v>9</v>
      </c>
      <c r="G46" s="17">
        <f t="shared" si="8"/>
        <v>190</v>
      </c>
      <c r="H46" s="33" t="str">
        <f t="shared" si="9"/>
        <v>-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10">
        <v>4507</v>
      </c>
      <c r="E47" s="40">
        <f t="shared" si="7"/>
        <v>4507</v>
      </c>
      <c r="F47" s="61" t="s">
        <v>9</v>
      </c>
      <c r="G47" s="17">
        <f t="shared" si="8"/>
        <v>4507</v>
      </c>
      <c r="H47" s="33" t="str">
        <f t="shared" si="9"/>
        <v>-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10">
        <f>'09.18 (2)'!G48</f>
        <v>248</v>
      </c>
      <c r="E48" s="40">
        <f t="shared" si="7"/>
        <v>248</v>
      </c>
      <c r="F48" s="61" t="s">
        <v>9</v>
      </c>
      <c r="G48" s="17">
        <f t="shared" si="8"/>
        <v>248</v>
      </c>
      <c r="H48" s="33" t="str">
        <f t="shared" si="9"/>
        <v>-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10">
        <f>'09.18 (2)'!G49</f>
        <v>0</v>
      </c>
      <c r="E49" s="40">
        <f t="shared" si="7"/>
        <v>0</v>
      </c>
      <c r="F49" s="61" t="s">
        <v>9</v>
      </c>
      <c r="G49" s="17">
        <f t="shared" si="8"/>
        <v>0</v>
      </c>
      <c r="H49" s="33" t="str">
        <f t="shared" si="9"/>
        <v>-</v>
      </c>
      <c r="I49" s="2"/>
    </row>
    <row r="50" spans="1:9" s="65" customFormat="1" ht="13.5" customHeight="1">
      <c r="A50" s="62" t="s">
        <v>70</v>
      </c>
      <c r="B50" s="30"/>
      <c r="C50" s="30"/>
      <c r="D50" s="10">
        <f>'09.18 (2)'!G50</f>
        <v>426</v>
      </c>
      <c r="E50" s="63"/>
      <c r="F50" s="61" t="s">
        <v>9</v>
      </c>
      <c r="G50" s="17">
        <f t="shared" si="8"/>
        <v>426</v>
      </c>
      <c r="H50" s="33" t="str">
        <f t="shared" si="9"/>
        <v>-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10">
        <f>'09.18 (2)'!G51</f>
        <v>2892</v>
      </c>
      <c r="E51" s="40">
        <f>D51</f>
        <v>2892</v>
      </c>
      <c r="F51" s="61" t="s">
        <v>9</v>
      </c>
      <c r="G51" s="17">
        <f t="shared" si="8"/>
        <v>2892</v>
      </c>
      <c r="H51" s="33" t="str">
        <f t="shared" si="9"/>
        <v>-</v>
      </c>
      <c r="I51" s="2"/>
    </row>
    <row r="52" spans="1:9" ht="12.75">
      <c r="A52" s="18" t="s">
        <v>54</v>
      </c>
      <c r="B52" s="9" t="s">
        <v>39</v>
      </c>
      <c r="C52" s="9" t="s">
        <v>9</v>
      </c>
      <c r="D52" s="10">
        <f>'09.18 (2)'!G52</f>
        <v>730</v>
      </c>
      <c r="E52" s="40">
        <f>D52</f>
        <v>730</v>
      </c>
      <c r="F52" s="61" t="s">
        <v>9</v>
      </c>
      <c r="G52" s="17">
        <f t="shared" si="8"/>
        <v>730</v>
      </c>
      <c r="H52" s="33" t="str">
        <f t="shared" si="9"/>
        <v>-</v>
      </c>
      <c r="I52" s="2"/>
    </row>
    <row r="53" spans="1:9" s="15" customFormat="1" ht="12.75">
      <c r="A53" s="29" t="s">
        <v>55</v>
      </c>
      <c r="B53" s="30" t="s">
        <v>39</v>
      </c>
      <c r="C53" s="30" t="s">
        <v>9</v>
      </c>
      <c r="D53" s="10">
        <f>'09.18 (2)'!G53</f>
        <v>0</v>
      </c>
      <c r="E53" s="63">
        <f>D53</f>
        <v>0</v>
      </c>
      <c r="F53" s="61" t="s">
        <v>9</v>
      </c>
      <c r="G53" s="17">
        <f t="shared" si="8"/>
        <v>0</v>
      </c>
      <c r="H53" s="33" t="str">
        <f t="shared" si="9"/>
        <v>-</v>
      </c>
      <c r="I53" s="12"/>
    </row>
    <row r="54" spans="1:9" ht="12.75">
      <c r="A54" s="18" t="s">
        <v>65</v>
      </c>
      <c r="B54" s="9"/>
      <c r="C54" s="9"/>
      <c r="D54" s="10">
        <f>'09.18 (2)'!G54</f>
        <v>1414</v>
      </c>
      <c r="E54" s="40"/>
      <c r="F54" s="61" t="s">
        <v>9</v>
      </c>
      <c r="G54" s="17">
        <f t="shared" si="8"/>
        <v>1414</v>
      </c>
      <c r="H54" s="33" t="str">
        <f t="shared" si="9"/>
        <v>-</v>
      </c>
      <c r="I54" s="2"/>
    </row>
    <row r="55" spans="1:9" ht="12.75">
      <c r="A55" s="18" t="s">
        <v>64</v>
      </c>
      <c r="B55" s="9"/>
      <c r="C55" s="9"/>
      <c r="D55" s="10">
        <f>'09.18 (2)'!G55</f>
        <v>150</v>
      </c>
      <c r="E55" s="40"/>
      <c r="F55" s="61" t="s">
        <v>9</v>
      </c>
      <c r="G55" s="17">
        <f t="shared" si="8"/>
        <v>150</v>
      </c>
      <c r="H55" s="33" t="str">
        <f t="shared" si="9"/>
        <v>-</v>
      </c>
      <c r="I55" s="2"/>
    </row>
    <row r="56" spans="1:9" s="28" customFormat="1" ht="12.75">
      <c r="A56" s="18" t="s">
        <v>77</v>
      </c>
      <c r="B56" s="23"/>
      <c r="C56" s="46"/>
      <c r="D56" s="10">
        <f>'09.18 (2)'!G56</f>
        <v>1985</v>
      </c>
      <c r="E56" s="25"/>
      <c r="F56" s="61" t="s">
        <v>9</v>
      </c>
      <c r="G56" s="17">
        <f t="shared" si="8"/>
        <v>1985</v>
      </c>
      <c r="H56" s="33" t="str">
        <f t="shared" si="9"/>
        <v>-</v>
      </c>
      <c r="I56" s="2"/>
    </row>
    <row r="57" spans="1:9" s="28" customFormat="1" ht="12.75">
      <c r="A57" s="18" t="s">
        <v>91</v>
      </c>
      <c r="B57" s="23"/>
      <c r="C57" s="46"/>
      <c r="D57" s="10">
        <f>'09.18 (2)'!G57</f>
        <v>715</v>
      </c>
      <c r="E57" s="25"/>
      <c r="F57" s="61" t="s">
        <v>9</v>
      </c>
      <c r="G57" s="17">
        <f t="shared" si="8"/>
        <v>715</v>
      </c>
      <c r="H57" s="33" t="str">
        <f t="shared" si="9"/>
        <v>-</v>
      </c>
      <c r="I57" s="2"/>
    </row>
    <row r="58" spans="1:9" s="28" customFormat="1" ht="12.75">
      <c r="A58" s="18" t="s">
        <v>105</v>
      </c>
      <c r="B58" s="23"/>
      <c r="C58" s="46"/>
      <c r="D58" s="10">
        <f>'09.18 (2)'!G59</f>
        <v>10166</v>
      </c>
      <c r="E58" s="25"/>
      <c r="F58" s="61" t="s">
        <v>9</v>
      </c>
      <c r="G58" s="17">
        <f t="shared" si="8"/>
        <v>10166</v>
      </c>
      <c r="H58" s="33" t="str">
        <f t="shared" si="9"/>
        <v>-</v>
      </c>
      <c r="I58" s="2"/>
    </row>
    <row r="59" spans="1:9" s="81" customFormat="1" ht="25.5">
      <c r="A59" s="62" t="s">
        <v>107</v>
      </c>
      <c r="B59" s="77"/>
      <c r="C59" s="78"/>
      <c r="D59" s="10">
        <f>'09.18 (2)'!G60</f>
        <v>602</v>
      </c>
      <c r="E59" s="79"/>
      <c r="F59" s="96" t="s">
        <v>9</v>
      </c>
      <c r="G59" s="10">
        <f t="shared" si="8"/>
        <v>602</v>
      </c>
      <c r="H59" s="96" t="str">
        <f t="shared" si="9"/>
        <v>-</v>
      </c>
      <c r="I59" s="64"/>
    </row>
    <row r="60" spans="1:9" s="28" customFormat="1" ht="12.75">
      <c r="A60" s="18" t="s">
        <v>121</v>
      </c>
      <c r="B60" s="23"/>
      <c r="C60" s="46"/>
      <c r="D60" s="9" t="str">
        <f>'09.18 (2)'!G61</f>
        <v>X</v>
      </c>
      <c r="E60" s="25"/>
      <c r="F60" s="61" t="s">
        <v>9</v>
      </c>
      <c r="G60" s="40" t="s">
        <v>39</v>
      </c>
      <c r="H60" s="33" t="str">
        <f t="shared" si="9"/>
        <v>-</v>
      </c>
      <c r="I60" s="7"/>
    </row>
    <row r="61" spans="1:9" s="87" customFormat="1" ht="25.5">
      <c r="A61" s="29" t="s">
        <v>119</v>
      </c>
      <c r="B61" s="84"/>
      <c r="C61" s="78"/>
      <c r="D61" s="9" t="str">
        <f>'09.18 (2)'!G62</f>
        <v>X</v>
      </c>
      <c r="E61" s="86"/>
      <c r="F61" s="61" t="s">
        <v>9</v>
      </c>
      <c r="G61" s="63" t="s">
        <v>39</v>
      </c>
      <c r="H61" s="33" t="str">
        <f t="shared" si="9"/>
        <v>-</v>
      </c>
      <c r="I61" s="30"/>
    </row>
    <row r="62" spans="1:9" s="87" customFormat="1" ht="12.75">
      <c r="A62" s="29" t="s">
        <v>120</v>
      </c>
      <c r="B62" s="84"/>
      <c r="C62" s="78"/>
      <c r="D62" s="9" t="str">
        <f>'09.18 (2)'!G63</f>
        <v>X</v>
      </c>
      <c r="E62" s="86"/>
      <c r="F62" s="61" t="s">
        <v>9</v>
      </c>
      <c r="G62" s="63" t="s">
        <v>39</v>
      </c>
      <c r="H62" s="33" t="str">
        <f t="shared" si="9"/>
        <v>-</v>
      </c>
      <c r="I62" s="88"/>
    </row>
    <row r="63" spans="1:9" s="87" customFormat="1" ht="12.75">
      <c r="A63" s="29" t="s">
        <v>124</v>
      </c>
      <c r="B63" s="84"/>
      <c r="C63" s="78"/>
      <c r="D63" s="9" t="s">
        <v>9</v>
      </c>
      <c r="E63" s="86"/>
      <c r="F63" s="82">
        <v>80</v>
      </c>
      <c r="G63" s="82">
        <v>80</v>
      </c>
      <c r="H63" s="82">
        <v>80</v>
      </c>
      <c r="I63" s="88" t="s">
        <v>90</v>
      </c>
    </row>
    <row r="64" spans="1:9" s="87" customFormat="1" ht="12.75">
      <c r="A64" s="29" t="s">
        <v>127</v>
      </c>
      <c r="B64" s="84"/>
      <c r="C64" s="78"/>
      <c r="D64" s="9" t="s">
        <v>9</v>
      </c>
      <c r="E64" s="86"/>
      <c r="F64" s="17">
        <v>1635</v>
      </c>
      <c r="G64" s="17">
        <v>1635</v>
      </c>
      <c r="H64" s="17">
        <v>1635</v>
      </c>
      <c r="I64" s="88"/>
    </row>
    <row r="65" spans="1:9" s="28" customFormat="1" ht="12.75">
      <c r="A65" s="42" t="s">
        <v>78</v>
      </c>
      <c r="B65" s="43">
        <v>48000</v>
      </c>
      <c r="C65" s="44" t="s">
        <v>9</v>
      </c>
      <c r="D65" s="43">
        <f>'09.18 (2)'!G64</f>
        <v>96771</v>
      </c>
      <c r="E65" s="43">
        <f>SUM(E29:E59)</f>
        <v>79958</v>
      </c>
      <c r="F65" s="43">
        <f>F63+F64</f>
        <v>1715</v>
      </c>
      <c r="G65" s="45">
        <f>D65+F65</f>
        <v>98486</v>
      </c>
      <c r="H65" s="45">
        <f>F65</f>
        <v>1715</v>
      </c>
      <c r="I65" s="42"/>
    </row>
    <row r="66" spans="1:9" ht="12.75">
      <c r="A66" s="18"/>
      <c r="B66" s="3"/>
      <c r="C66" s="9"/>
      <c r="D66" s="10"/>
      <c r="E66" s="5"/>
      <c r="F66" s="5"/>
      <c r="G66" s="5"/>
      <c r="H66" s="5"/>
      <c r="I66" s="2"/>
    </row>
    <row r="67" spans="1:9" s="87" customFormat="1" ht="12.75">
      <c r="A67" s="83" t="s">
        <v>57</v>
      </c>
      <c r="B67" s="84">
        <v>4000</v>
      </c>
      <c r="C67" s="78" t="s">
        <v>9</v>
      </c>
      <c r="D67" s="97">
        <f>'09.18 (2)'!G66</f>
        <v>1000</v>
      </c>
      <c r="E67" s="86">
        <v>4000</v>
      </c>
      <c r="F67" s="98">
        <v>-178</v>
      </c>
      <c r="G67" s="86">
        <f>D67+F67</f>
        <v>822</v>
      </c>
      <c r="H67" s="98">
        <f>F67</f>
        <v>-178</v>
      </c>
      <c r="I67" s="100" t="s">
        <v>126</v>
      </c>
    </row>
    <row r="68" spans="1:9" s="87" customFormat="1" ht="12.75">
      <c r="A68" s="83"/>
      <c r="B68" s="84"/>
      <c r="C68" s="78"/>
      <c r="D68" s="97"/>
      <c r="E68" s="86"/>
      <c r="F68" s="93"/>
      <c r="G68" s="86"/>
      <c r="H68" s="93"/>
      <c r="I68" s="89"/>
    </row>
    <row r="69" spans="1:9" s="28" customFormat="1" ht="12.75">
      <c r="A69" s="7"/>
      <c r="B69" s="23"/>
      <c r="C69" s="46"/>
      <c r="D69" s="10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B65+B27+B67</f>
        <v>163692</v>
      </c>
      <c r="C70" s="48">
        <f>C27</f>
        <v>84397</v>
      </c>
      <c r="D70" s="48">
        <f>'09.18 (2)'!G68</f>
        <v>131023</v>
      </c>
      <c r="E70" s="48">
        <f>E65+E27+E67</f>
        <v>97949</v>
      </c>
      <c r="F70" s="48">
        <f>F67+F65+F27</f>
        <v>1538</v>
      </c>
      <c r="G70" s="48">
        <f>G27+G65+G67</f>
        <v>132561</v>
      </c>
      <c r="H70" s="48">
        <f>F70</f>
        <v>1538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A1:A3"/>
    <mergeCell ref="H1:H3"/>
    <mergeCell ref="I1:I3"/>
    <mergeCell ref="B1:B3"/>
    <mergeCell ref="D1:D3"/>
    <mergeCell ref="F1:F3"/>
    <mergeCell ref="G1:G3"/>
    <mergeCell ref="G40:G42"/>
    <mergeCell ref="H40:H42"/>
    <mergeCell ref="I40:I42"/>
    <mergeCell ref="A40:A42"/>
    <mergeCell ref="B40:B42"/>
    <mergeCell ref="D40:D42"/>
    <mergeCell ref="F40:F42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58/2003.(XII.17.)költségvet.rend.mód.száma
</oddHeader>
    <oddFooter>&amp;L&amp;D &amp;T&amp;C&amp;F/&amp;A/Szalafainé&amp;R&amp;P/&amp;N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3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1" sqref="G61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9.25390625" style="6" bestFit="1" customWidth="1"/>
    <col min="10" max="16384" width="9.125" style="6" customWidth="1"/>
  </cols>
  <sheetData>
    <row r="1" spans="1:9" ht="12.75" customHeight="1">
      <c r="A1" s="109" t="s">
        <v>0</v>
      </c>
      <c r="B1" s="109"/>
      <c r="C1" s="58"/>
      <c r="D1" s="110" t="s">
        <v>60</v>
      </c>
      <c r="E1" s="58"/>
      <c r="F1" s="109" t="s">
        <v>97</v>
      </c>
      <c r="G1" s="109" t="s">
        <v>93</v>
      </c>
      <c r="H1" s="109" t="s">
        <v>62</v>
      </c>
      <c r="I1" s="113"/>
    </row>
    <row r="2" spans="1:9" ht="12.75">
      <c r="A2" s="109"/>
      <c r="B2" s="109"/>
      <c r="C2" s="58"/>
      <c r="D2" s="111"/>
      <c r="E2" s="58"/>
      <c r="F2" s="109"/>
      <c r="G2" s="109"/>
      <c r="H2" s="109"/>
      <c r="I2" s="114"/>
    </row>
    <row r="3" spans="1:9" ht="16.5" customHeight="1">
      <c r="A3" s="109"/>
      <c r="B3" s="109"/>
      <c r="C3" s="59"/>
      <c r="D3" s="112"/>
      <c r="E3" s="58"/>
      <c r="F3" s="109"/>
      <c r="G3" s="109"/>
      <c r="H3" s="109"/>
      <c r="I3" s="11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'09.18 (2)'!G7</f>
        <v>500</v>
      </c>
      <c r="E7" s="5">
        <f>D7</f>
        <v>500</v>
      </c>
      <c r="F7" s="61" t="s">
        <v>9</v>
      </c>
      <c r="G7" s="5">
        <f aca="true" t="shared" si="0" ref="G7:G13">D7</f>
        <v>500</v>
      </c>
      <c r="H7" s="33" t="str">
        <f aca="true" t="shared" si="1" ref="H7:H13"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'09.18 (2)'!G8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 t="shared" si="1"/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'09.18 (2)'!G9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 t="shared" si="1"/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'09.18 (2)'!G10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 t="shared" si="1"/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'09.18 (2)'!G11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 t="shared" si="1"/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'09.18 (2)'!G12</f>
        <v>10415</v>
      </c>
      <c r="E12" s="16">
        <v>0</v>
      </c>
      <c r="F12" s="61" t="s">
        <v>9</v>
      </c>
      <c r="G12" s="5">
        <f t="shared" si="0"/>
        <v>10415</v>
      </c>
      <c r="H12" s="33" t="str">
        <f t="shared" si="1"/>
        <v>-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'09.18 (2)'!G13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 t="shared" si="1"/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'09.18 (2)'!G15</f>
        <v>68</v>
      </c>
      <c r="E15" s="5">
        <f aca="true" t="shared" si="2" ref="E15:E23">D15</f>
        <v>68</v>
      </c>
      <c r="F15" s="61" t="s">
        <v>9</v>
      </c>
      <c r="G15" s="5">
        <f>D15</f>
        <v>68</v>
      </c>
      <c r="H15" s="33" t="str">
        <f aca="true" t="shared" si="3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v>223</v>
      </c>
      <c r="E16" s="5">
        <f t="shared" si="2"/>
        <v>223</v>
      </c>
      <c r="F16" s="61" t="s">
        <v>9</v>
      </c>
      <c r="G16" s="5">
        <v>223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'09.18 (2)'!G17</f>
        <v>60</v>
      </c>
      <c r="E17" s="5">
        <f t="shared" si="2"/>
        <v>60</v>
      </c>
      <c r="F17" s="61" t="s">
        <v>9</v>
      </c>
      <c r="G17" s="5">
        <f aca="true" t="shared" si="4" ref="G17:G25">D17</f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'09.18 (2)'!G18</f>
        <v>198</v>
      </c>
      <c r="E18" s="5">
        <f t="shared" si="2"/>
        <v>198</v>
      </c>
      <c r="F18" s="61" t="s">
        <v>9</v>
      </c>
      <c r="G18" s="5">
        <f t="shared" si="4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'09.18 (2)'!G19</f>
        <v>142</v>
      </c>
      <c r="E19" s="5">
        <f t="shared" si="2"/>
        <v>142</v>
      </c>
      <c r="F19" s="61" t="s">
        <v>9</v>
      </c>
      <c r="G19" s="5">
        <f t="shared" si="4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'09.18 (2)'!G20</f>
        <v>197</v>
      </c>
      <c r="E20" s="5">
        <f t="shared" si="2"/>
        <v>197</v>
      </c>
      <c r="F20" s="61" t="s">
        <v>9</v>
      </c>
      <c r="G20" s="5">
        <f t="shared" si="4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'09.18 (2)'!G21</f>
        <v>70</v>
      </c>
      <c r="E21" s="5">
        <f t="shared" si="2"/>
        <v>70</v>
      </c>
      <c r="F21" s="61" t="s">
        <v>9</v>
      </c>
      <c r="G21" s="5">
        <f t="shared" si="4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'09.18 (2)'!G22</f>
        <v>1505</v>
      </c>
      <c r="E22" s="5">
        <f t="shared" si="2"/>
        <v>1505</v>
      </c>
      <c r="F22" s="61" t="s">
        <v>9</v>
      </c>
      <c r="G22" s="5">
        <f t="shared" si="4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'09.18 (2)'!G23</f>
        <v>1215</v>
      </c>
      <c r="E23" s="17">
        <f t="shared" si="2"/>
        <v>1215</v>
      </c>
      <c r="F23" s="61" t="s">
        <v>9</v>
      </c>
      <c r="G23" s="5">
        <f t="shared" si="4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'09.18 (2)'!G24</f>
        <v>410</v>
      </c>
      <c r="E24" s="5">
        <v>410</v>
      </c>
      <c r="F24" s="61" t="s">
        <v>9</v>
      </c>
      <c r="G24" s="5">
        <f t="shared" si="4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'09.18 (2)'!G25</f>
        <v>426</v>
      </c>
      <c r="E25" s="17">
        <v>426</v>
      </c>
      <c r="F25" s="61" t="s">
        <v>9</v>
      </c>
      <c r="G25" s="5">
        <f t="shared" si="4"/>
        <v>426</v>
      </c>
      <c r="H25" s="33" t="str">
        <f t="shared" si="3"/>
        <v>-</v>
      </c>
      <c r="I25" s="2"/>
    </row>
    <row r="26" spans="1:9" ht="12.75">
      <c r="A26" s="18" t="s">
        <v>88</v>
      </c>
      <c r="B26" s="3"/>
      <c r="C26" s="9"/>
      <c r="D26" s="3">
        <f>'09.18 (2)'!G26</f>
        <v>994</v>
      </c>
      <c r="E26" s="17"/>
      <c r="F26" s="61" t="s">
        <v>9</v>
      </c>
      <c r="G26" s="5">
        <v>994</v>
      </c>
      <c r="H26" s="33" t="str">
        <f t="shared" si="3"/>
        <v>-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v>33253</v>
      </c>
      <c r="E27" s="21">
        <f>SUM(E7:E25)</f>
        <v>13992</v>
      </c>
      <c r="F27" s="101" t="s">
        <v>9</v>
      </c>
      <c r="G27" s="21">
        <f>SUM(G7:G26)</f>
        <v>33253</v>
      </c>
      <c r="H27" s="101" t="s">
        <v>9</v>
      </c>
      <c r="I27" s="19"/>
    </row>
    <row r="28" spans="1:9" ht="12.75">
      <c r="A28" s="7"/>
      <c r="B28" s="23"/>
      <c r="C28" s="24"/>
      <c r="D28" s="3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3">
        <v>1355</v>
      </c>
      <c r="E29" s="25"/>
      <c r="F29" s="103">
        <v>-1230</v>
      </c>
      <c r="G29" s="25">
        <f>F29+D29</f>
        <v>125</v>
      </c>
      <c r="H29" s="103">
        <f>F29</f>
        <v>-1230</v>
      </c>
      <c r="I29" s="7"/>
    </row>
    <row r="30" spans="1:10" s="28" customFormat="1" ht="12.75">
      <c r="A30" s="7" t="s">
        <v>29</v>
      </c>
      <c r="B30" s="23"/>
      <c r="C30" s="26"/>
      <c r="D30" s="3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3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'09.18 (2)'!G32</f>
        <v>18678</v>
      </c>
      <c r="E32" s="17">
        <f aca="true" t="shared" si="5" ref="E32:E39">D32</f>
        <v>18678</v>
      </c>
      <c r="F32" s="61" t="s">
        <v>9</v>
      </c>
      <c r="G32" s="17">
        <f aca="true" t="shared" si="6" ref="G32:G39">D32</f>
        <v>18678</v>
      </c>
      <c r="H32" s="33" t="str">
        <f aca="true" t="shared" si="7" ref="H32:H39">F32</f>
        <v>-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'09.18 (2)'!G33</f>
        <v>10147</v>
      </c>
      <c r="E33" s="17">
        <f t="shared" si="5"/>
        <v>10147</v>
      </c>
      <c r="F33" s="61" t="s">
        <v>9</v>
      </c>
      <c r="G33" s="17">
        <f t="shared" si="6"/>
        <v>10147</v>
      </c>
      <c r="H33" s="33" t="str">
        <f t="shared" si="7"/>
        <v>-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3">
        <f>'09.18 (2)'!G34</f>
        <v>19899</v>
      </c>
      <c r="E34" s="76">
        <f t="shared" si="5"/>
        <v>19899</v>
      </c>
      <c r="F34" s="61" t="s">
        <v>9</v>
      </c>
      <c r="G34" s="17">
        <f t="shared" si="6"/>
        <v>19899</v>
      </c>
      <c r="H34" s="33" t="str">
        <f t="shared" si="7"/>
        <v>-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3">
        <f>'09.18 (2)'!G35</f>
        <v>5140</v>
      </c>
      <c r="E35" s="60">
        <f t="shared" si="5"/>
        <v>5140</v>
      </c>
      <c r="F35" s="61" t="s">
        <v>9</v>
      </c>
      <c r="G35" s="17">
        <f t="shared" si="6"/>
        <v>5140</v>
      </c>
      <c r="H35" s="33" t="str">
        <f t="shared" si="7"/>
        <v>-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">
        <f>'09.18 (2)'!G36</f>
        <v>5088</v>
      </c>
      <c r="E36" s="33">
        <f t="shared" si="5"/>
        <v>5088</v>
      </c>
      <c r="F36" s="61" t="s">
        <v>9</v>
      </c>
      <c r="G36" s="17">
        <f t="shared" si="6"/>
        <v>5088</v>
      </c>
      <c r="H36" s="33" t="str">
        <f t="shared" si="7"/>
        <v>-</v>
      </c>
      <c r="I36" s="2"/>
    </row>
    <row r="37" spans="1:9" ht="12.75">
      <c r="A37" s="18" t="s">
        <v>41</v>
      </c>
      <c r="B37" s="32" t="s">
        <v>39</v>
      </c>
      <c r="C37" s="9" t="s">
        <v>9</v>
      </c>
      <c r="D37" s="3">
        <f>'09.18 (2)'!G37</f>
        <v>0</v>
      </c>
      <c r="E37" s="33">
        <f t="shared" si="5"/>
        <v>0</v>
      </c>
      <c r="F37" s="61" t="s">
        <v>9</v>
      </c>
      <c r="G37" s="17">
        <f t="shared" si="6"/>
        <v>0</v>
      </c>
      <c r="H37" s="33" t="str">
        <f t="shared" si="7"/>
        <v>-</v>
      </c>
      <c r="I37" s="2"/>
    </row>
    <row r="38" spans="1:9" s="1" customFormat="1" ht="25.5">
      <c r="A38" s="39" t="s">
        <v>79</v>
      </c>
      <c r="B38" s="9" t="s">
        <v>39</v>
      </c>
      <c r="C38" s="9" t="s">
        <v>9</v>
      </c>
      <c r="D38" s="3">
        <f>'09.18 (2)'!G38</f>
        <v>1485</v>
      </c>
      <c r="E38" s="40">
        <f t="shared" si="5"/>
        <v>1485</v>
      </c>
      <c r="F38" s="61" t="s">
        <v>9</v>
      </c>
      <c r="G38" s="17">
        <f t="shared" si="6"/>
        <v>1485</v>
      </c>
      <c r="H38" s="33" t="str">
        <f t="shared" si="7"/>
        <v>-</v>
      </c>
      <c r="I38" s="41"/>
    </row>
    <row r="39" spans="1:9" s="95" customFormat="1" ht="12.75">
      <c r="A39" s="34" t="s">
        <v>44</v>
      </c>
      <c r="B39" s="36" t="s">
        <v>39</v>
      </c>
      <c r="C39" s="36" t="s">
        <v>9</v>
      </c>
      <c r="D39" s="75">
        <f>'09.18 (2)'!G39</f>
        <v>2916</v>
      </c>
      <c r="E39" s="90">
        <f t="shared" si="5"/>
        <v>2916</v>
      </c>
      <c r="F39" s="37" t="s">
        <v>9</v>
      </c>
      <c r="G39" s="91">
        <f t="shared" si="6"/>
        <v>2916</v>
      </c>
      <c r="H39" s="37" t="str">
        <f t="shared" si="7"/>
        <v>-</v>
      </c>
      <c r="I39" s="38"/>
    </row>
    <row r="40" spans="1:9" ht="12.75">
      <c r="A40" s="18" t="s">
        <v>45</v>
      </c>
      <c r="B40" s="9" t="s">
        <v>39</v>
      </c>
      <c r="C40" s="9" t="s">
        <v>9</v>
      </c>
      <c r="D40" s="10">
        <f>'09.18 (2)'!G43</f>
        <v>2415</v>
      </c>
      <c r="E40" s="40">
        <f aca="true" t="shared" si="8" ref="E40:E46">D40</f>
        <v>2415</v>
      </c>
      <c r="F40" s="33" t="s">
        <v>9</v>
      </c>
      <c r="G40" s="17">
        <f aca="true" t="shared" si="9" ref="G40:G56">D40</f>
        <v>2415</v>
      </c>
      <c r="H40" s="33" t="str">
        <f aca="true" t="shared" si="10" ref="H40:H59">F40</f>
        <v>-</v>
      </c>
      <c r="I40" s="2"/>
    </row>
    <row r="41" spans="1:9" s="15" customFormat="1" ht="12.75">
      <c r="A41" s="29" t="s">
        <v>46</v>
      </c>
      <c r="B41" s="30" t="s">
        <v>39</v>
      </c>
      <c r="C41" s="30" t="s">
        <v>9</v>
      </c>
      <c r="D41" s="10">
        <f>'09.18 (2)'!G44</f>
        <v>0</v>
      </c>
      <c r="E41" s="63">
        <f t="shared" si="8"/>
        <v>0</v>
      </c>
      <c r="F41" s="61" t="s">
        <v>9</v>
      </c>
      <c r="G41" s="17">
        <f t="shared" si="9"/>
        <v>0</v>
      </c>
      <c r="H41" s="33" t="str">
        <f t="shared" si="10"/>
        <v>-</v>
      </c>
      <c r="I41" s="12"/>
    </row>
    <row r="42" spans="1:9" ht="12.75">
      <c r="A42" s="18" t="s">
        <v>47</v>
      </c>
      <c r="B42" s="9" t="s">
        <v>39</v>
      </c>
      <c r="C42" s="9" t="s">
        <v>9</v>
      </c>
      <c r="D42" s="10">
        <f>'09.18 (2)'!G45</f>
        <v>5623</v>
      </c>
      <c r="E42" s="40">
        <f t="shared" si="8"/>
        <v>5623</v>
      </c>
      <c r="F42" s="61" t="s">
        <v>9</v>
      </c>
      <c r="G42" s="17">
        <f t="shared" si="9"/>
        <v>5623</v>
      </c>
      <c r="H42" s="33" t="str">
        <f t="shared" si="10"/>
        <v>-</v>
      </c>
      <c r="I42" s="2"/>
    </row>
    <row r="43" spans="1:9" ht="12.75">
      <c r="A43" s="18" t="s">
        <v>48</v>
      </c>
      <c r="B43" s="9" t="s">
        <v>39</v>
      </c>
      <c r="C43" s="9" t="s">
        <v>9</v>
      </c>
      <c r="D43" s="10">
        <f>'09.18 (2)'!G46</f>
        <v>190</v>
      </c>
      <c r="E43" s="40">
        <f t="shared" si="8"/>
        <v>190</v>
      </c>
      <c r="F43" s="61" t="s">
        <v>9</v>
      </c>
      <c r="G43" s="17">
        <f t="shared" si="9"/>
        <v>190</v>
      </c>
      <c r="H43" s="33" t="str">
        <f t="shared" si="10"/>
        <v>-</v>
      </c>
      <c r="I43" s="2"/>
    </row>
    <row r="44" spans="1:9" ht="12.75">
      <c r="A44" s="18" t="s">
        <v>49</v>
      </c>
      <c r="B44" s="9" t="s">
        <v>39</v>
      </c>
      <c r="C44" s="9" t="s">
        <v>9</v>
      </c>
      <c r="D44" s="10">
        <v>4507</v>
      </c>
      <c r="E44" s="40">
        <f t="shared" si="8"/>
        <v>4507</v>
      </c>
      <c r="F44" s="61" t="s">
        <v>9</v>
      </c>
      <c r="G44" s="17">
        <f t="shared" si="9"/>
        <v>4507</v>
      </c>
      <c r="H44" s="33" t="str">
        <f t="shared" si="10"/>
        <v>-</v>
      </c>
      <c r="I44" s="2"/>
    </row>
    <row r="45" spans="1:9" ht="12.75">
      <c r="A45" s="18" t="s">
        <v>50</v>
      </c>
      <c r="B45" s="9" t="s">
        <v>39</v>
      </c>
      <c r="C45" s="9" t="s">
        <v>9</v>
      </c>
      <c r="D45" s="10">
        <f>'09.18 (2)'!G48</f>
        <v>248</v>
      </c>
      <c r="E45" s="40">
        <f t="shared" si="8"/>
        <v>248</v>
      </c>
      <c r="F45" s="61" t="s">
        <v>9</v>
      </c>
      <c r="G45" s="17">
        <f t="shared" si="9"/>
        <v>248</v>
      </c>
      <c r="H45" s="33" t="str">
        <f t="shared" si="10"/>
        <v>-</v>
      </c>
      <c r="I45" s="2"/>
    </row>
    <row r="46" spans="1:9" ht="12.75">
      <c r="A46" s="18" t="s">
        <v>51</v>
      </c>
      <c r="B46" s="9" t="s">
        <v>39</v>
      </c>
      <c r="C46" s="9" t="s">
        <v>9</v>
      </c>
      <c r="D46" s="10">
        <f>'09.18 (2)'!G49</f>
        <v>0</v>
      </c>
      <c r="E46" s="40">
        <f t="shared" si="8"/>
        <v>0</v>
      </c>
      <c r="F46" s="61" t="s">
        <v>9</v>
      </c>
      <c r="G46" s="17">
        <f t="shared" si="9"/>
        <v>0</v>
      </c>
      <c r="H46" s="33" t="str">
        <f t="shared" si="10"/>
        <v>-</v>
      </c>
      <c r="I46" s="2"/>
    </row>
    <row r="47" spans="1:9" s="65" customFormat="1" ht="13.5" customHeight="1">
      <c r="A47" s="62" t="s">
        <v>70</v>
      </c>
      <c r="B47" s="30"/>
      <c r="C47" s="30"/>
      <c r="D47" s="10">
        <f>'09.18 (2)'!G50</f>
        <v>426</v>
      </c>
      <c r="E47" s="63"/>
      <c r="F47" s="61" t="s">
        <v>9</v>
      </c>
      <c r="G47" s="17">
        <f t="shared" si="9"/>
        <v>426</v>
      </c>
      <c r="H47" s="33" t="str">
        <f t="shared" si="10"/>
        <v>-</v>
      </c>
      <c r="I47" s="2" t="s">
        <v>69</v>
      </c>
    </row>
    <row r="48" spans="1:9" ht="12.75">
      <c r="A48" s="18" t="s">
        <v>53</v>
      </c>
      <c r="B48" s="9" t="s">
        <v>39</v>
      </c>
      <c r="C48" s="9" t="s">
        <v>9</v>
      </c>
      <c r="D48" s="10">
        <f>'09.18 (2)'!G51</f>
        <v>2892</v>
      </c>
      <c r="E48" s="40">
        <f>D48</f>
        <v>2892</v>
      </c>
      <c r="F48" s="61" t="s">
        <v>9</v>
      </c>
      <c r="G48" s="17">
        <f t="shared" si="9"/>
        <v>2892</v>
      </c>
      <c r="H48" s="33" t="str">
        <f t="shared" si="10"/>
        <v>-</v>
      </c>
      <c r="I48" s="2"/>
    </row>
    <row r="49" spans="1:9" ht="12.75">
      <c r="A49" s="18" t="s">
        <v>54</v>
      </c>
      <c r="B49" s="9" t="s">
        <v>39</v>
      </c>
      <c r="C49" s="9" t="s">
        <v>9</v>
      </c>
      <c r="D49" s="10">
        <f>'09.18 (2)'!G52</f>
        <v>730</v>
      </c>
      <c r="E49" s="40">
        <f>D49</f>
        <v>730</v>
      </c>
      <c r="F49" s="61" t="s">
        <v>9</v>
      </c>
      <c r="G49" s="17">
        <f t="shared" si="9"/>
        <v>730</v>
      </c>
      <c r="H49" s="33" t="str">
        <f t="shared" si="10"/>
        <v>-</v>
      </c>
      <c r="I49" s="2"/>
    </row>
    <row r="50" spans="1:9" s="15" customFormat="1" ht="12.75">
      <c r="A50" s="29" t="s">
        <v>55</v>
      </c>
      <c r="B50" s="30" t="s">
        <v>39</v>
      </c>
      <c r="C50" s="30" t="s">
        <v>9</v>
      </c>
      <c r="D50" s="10">
        <f>'09.18 (2)'!G53</f>
        <v>0</v>
      </c>
      <c r="E50" s="63">
        <f>D50</f>
        <v>0</v>
      </c>
      <c r="F50" s="61" t="s">
        <v>9</v>
      </c>
      <c r="G50" s="17">
        <f t="shared" si="9"/>
        <v>0</v>
      </c>
      <c r="H50" s="33" t="str">
        <f t="shared" si="10"/>
        <v>-</v>
      </c>
      <c r="I50" s="12"/>
    </row>
    <row r="51" spans="1:9" ht="12.75">
      <c r="A51" s="18" t="s">
        <v>65</v>
      </c>
      <c r="B51" s="9"/>
      <c r="C51" s="9"/>
      <c r="D51" s="10">
        <f>'09.18 (2)'!G54</f>
        <v>1414</v>
      </c>
      <c r="E51" s="40"/>
      <c r="F51" s="61" t="s">
        <v>9</v>
      </c>
      <c r="G51" s="17">
        <f t="shared" si="9"/>
        <v>1414</v>
      </c>
      <c r="H51" s="33" t="str">
        <f t="shared" si="10"/>
        <v>-</v>
      </c>
      <c r="I51" s="2"/>
    </row>
    <row r="52" spans="1:9" ht="12.75">
      <c r="A52" s="18" t="s">
        <v>64</v>
      </c>
      <c r="B52" s="9"/>
      <c r="C52" s="9"/>
      <c r="D52" s="10">
        <f>'09.18 (2)'!G55</f>
        <v>150</v>
      </c>
      <c r="E52" s="40"/>
      <c r="F52" s="61" t="s">
        <v>9</v>
      </c>
      <c r="G52" s="17">
        <f t="shared" si="9"/>
        <v>150</v>
      </c>
      <c r="H52" s="33" t="str">
        <f t="shared" si="10"/>
        <v>-</v>
      </c>
      <c r="I52" s="2"/>
    </row>
    <row r="53" spans="1:9" s="28" customFormat="1" ht="12.75">
      <c r="A53" s="18" t="s">
        <v>77</v>
      </c>
      <c r="B53" s="23"/>
      <c r="C53" s="46"/>
      <c r="D53" s="10">
        <f>'09.18 (2)'!G56</f>
        <v>1985</v>
      </c>
      <c r="E53" s="25"/>
      <c r="F53" s="61" t="s">
        <v>9</v>
      </c>
      <c r="G53" s="17">
        <f t="shared" si="9"/>
        <v>1985</v>
      </c>
      <c r="H53" s="33" t="str">
        <f t="shared" si="10"/>
        <v>-</v>
      </c>
      <c r="I53" s="2"/>
    </row>
    <row r="54" spans="1:9" s="28" customFormat="1" ht="12.75">
      <c r="A54" s="18" t="s">
        <v>91</v>
      </c>
      <c r="B54" s="23"/>
      <c r="C54" s="46"/>
      <c r="D54" s="10">
        <f>'09.18 (2)'!G57</f>
        <v>715</v>
      </c>
      <c r="E54" s="25"/>
      <c r="F54" s="61" t="s">
        <v>9</v>
      </c>
      <c r="G54" s="17">
        <f t="shared" si="9"/>
        <v>715</v>
      </c>
      <c r="H54" s="33" t="str">
        <f t="shared" si="10"/>
        <v>-</v>
      </c>
      <c r="I54" s="2"/>
    </row>
    <row r="55" spans="1:9" s="28" customFormat="1" ht="12.75">
      <c r="A55" s="18" t="s">
        <v>105</v>
      </c>
      <c r="B55" s="23"/>
      <c r="C55" s="46"/>
      <c r="D55" s="10">
        <f>'09.18 (2)'!G59</f>
        <v>10166</v>
      </c>
      <c r="E55" s="25"/>
      <c r="F55" s="61" t="s">
        <v>9</v>
      </c>
      <c r="G55" s="17">
        <f t="shared" si="9"/>
        <v>10166</v>
      </c>
      <c r="H55" s="33" t="str">
        <f t="shared" si="10"/>
        <v>-</v>
      </c>
      <c r="I55" s="2"/>
    </row>
    <row r="56" spans="1:9" s="81" customFormat="1" ht="25.5">
      <c r="A56" s="62" t="s">
        <v>107</v>
      </c>
      <c r="B56" s="77"/>
      <c r="C56" s="78"/>
      <c r="D56" s="10">
        <f>'09.18 (2)'!G60</f>
        <v>602</v>
      </c>
      <c r="E56" s="79"/>
      <c r="F56" s="96" t="s">
        <v>9</v>
      </c>
      <c r="G56" s="10">
        <f t="shared" si="9"/>
        <v>602</v>
      </c>
      <c r="H56" s="96" t="str">
        <f t="shared" si="10"/>
        <v>-</v>
      </c>
      <c r="I56" s="64"/>
    </row>
    <row r="57" spans="1:9" s="28" customFormat="1" ht="12.75">
      <c r="A57" s="18" t="s">
        <v>121</v>
      </c>
      <c r="B57" s="23"/>
      <c r="C57" s="46"/>
      <c r="D57" s="9" t="str">
        <f>'09.18 (2)'!G61</f>
        <v>X</v>
      </c>
      <c r="E57" s="25"/>
      <c r="F57" s="82">
        <v>500</v>
      </c>
      <c r="G57" s="60">
        <v>500</v>
      </c>
      <c r="H57" s="17">
        <f t="shared" si="10"/>
        <v>500</v>
      </c>
      <c r="I57" s="7"/>
    </row>
    <row r="58" spans="1:9" s="87" customFormat="1" ht="25.5">
      <c r="A58" s="29" t="s">
        <v>119</v>
      </c>
      <c r="B58" s="84"/>
      <c r="C58" s="78"/>
      <c r="D58" s="9" t="str">
        <f>'09.18 (2)'!G62</f>
        <v>X</v>
      </c>
      <c r="E58" s="86"/>
      <c r="F58" s="82">
        <v>380</v>
      </c>
      <c r="G58" s="82">
        <v>380</v>
      </c>
      <c r="H58" s="17">
        <f t="shared" si="10"/>
        <v>380</v>
      </c>
      <c r="I58" s="30"/>
    </row>
    <row r="59" spans="1:9" s="87" customFormat="1" ht="12.75">
      <c r="A59" s="29" t="s">
        <v>120</v>
      </c>
      <c r="B59" s="84"/>
      <c r="C59" s="78"/>
      <c r="D59" s="9" t="str">
        <f>'09.18 (2)'!G63</f>
        <v>X</v>
      </c>
      <c r="E59" s="86"/>
      <c r="F59" s="82">
        <v>350</v>
      </c>
      <c r="G59" s="82">
        <v>350</v>
      </c>
      <c r="H59" s="17">
        <f t="shared" si="10"/>
        <v>350</v>
      </c>
      <c r="I59" s="88"/>
    </row>
    <row r="60" spans="1:9" s="87" customFormat="1" ht="12.75">
      <c r="A60" s="29" t="s">
        <v>124</v>
      </c>
      <c r="B60" s="84"/>
      <c r="C60" s="78"/>
      <c r="D60" s="10">
        <v>80</v>
      </c>
      <c r="E60" s="86"/>
      <c r="F60" s="102" t="s">
        <v>9</v>
      </c>
      <c r="G60" s="82">
        <v>80</v>
      </c>
      <c r="H60" s="33" t="str">
        <f>F60</f>
        <v>-</v>
      </c>
      <c r="I60" s="88"/>
    </row>
    <row r="61" spans="1:9" s="87" customFormat="1" ht="12.75">
      <c r="A61" s="29" t="s">
        <v>127</v>
      </c>
      <c r="B61" s="84"/>
      <c r="C61" s="78"/>
      <c r="D61" s="10">
        <v>1635</v>
      </c>
      <c r="E61" s="86"/>
      <c r="F61" s="102" t="s">
        <v>9</v>
      </c>
      <c r="G61" s="17">
        <v>1635</v>
      </c>
      <c r="H61" s="33" t="str">
        <f>F61</f>
        <v>-</v>
      </c>
      <c r="I61" s="88"/>
    </row>
    <row r="62" spans="1:9" s="87" customFormat="1" ht="12.75">
      <c r="A62" s="29" t="s">
        <v>129</v>
      </c>
      <c r="B62" s="84"/>
      <c r="C62" s="78"/>
      <c r="D62" s="9" t="s">
        <v>9</v>
      </c>
      <c r="E62" s="86"/>
      <c r="F62" s="17">
        <v>385</v>
      </c>
      <c r="G62" s="17">
        <v>385</v>
      </c>
      <c r="H62" s="17">
        <v>385</v>
      </c>
      <c r="I62" s="88" t="s">
        <v>130</v>
      </c>
    </row>
    <row r="63" spans="1:9" s="28" customFormat="1" ht="12.75">
      <c r="A63" s="42" t="s">
        <v>78</v>
      </c>
      <c r="B63" s="43">
        <v>48000</v>
      </c>
      <c r="C63" s="44" t="s">
        <v>9</v>
      </c>
      <c r="D63" s="43">
        <f>SUM(D29:D61)</f>
        <v>98486</v>
      </c>
      <c r="E63" s="43">
        <f>SUM(E29:E61)</f>
        <v>79958</v>
      </c>
      <c r="F63" s="43">
        <f>F62+F59+F58+F57+F29</f>
        <v>385</v>
      </c>
      <c r="G63" s="45">
        <f>SUM(G29:G62)</f>
        <v>98871</v>
      </c>
      <c r="H63" s="45">
        <f>F63</f>
        <v>385</v>
      </c>
      <c r="I63" s="42"/>
    </row>
    <row r="64" spans="1:9" ht="12.75">
      <c r="A64" s="18"/>
      <c r="B64" s="3"/>
      <c r="C64" s="9"/>
      <c r="D64" s="10"/>
      <c r="E64" s="5"/>
      <c r="F64" s="5"/>
      <c r="G64" s="5"/>
      <c r="H64" s="5"/>
      <c r="I64" s="2"/>
    </row>
    <row r="65" spans="1:9" s="87" customFormat="1" ht="12.75">
      <c r="A65" s="83" t="s">
        <v>57</v>
      </c>
      <c r="B65" s="84">
        <v>4000</v>
      </c>
      <c r="C65" s="78" t="s">
        <v>9</v>
      </c>
      <c r="D65" s="97">
        <v>822</v>
      </c>
      <c r="E65" s="86">
        <v>4000</v>
      </c>
      <c r="F65" s="93" t="s">
        <v>9</v>
      </c>
      <c r="G65" s="86">
        <v>822</v>
      </c>
      <c r="H65" s="93" t="str">
        <f>F65</f>
        <v>-</v>
      </c>
      <c r="I65" s="100"/>
    </row>
    <row r="66" spans="1:9" s="87" customFormat="1" ht="12.75">
      <c r="A66" s="83"/>
      <c r="B66" s="84"/>
      <c r="C66" s="78"/>
      <c r="D66" s="97"/>
      <c r="E66" s="86"/>
      <c r="F66" s="93"/>
      <c r="G66" s="86"/>
      <c r="H66" s="93"/>
      <c r="I66" s="89"/>
    </row>
    <row r="67" spans="1:9" s="28" customFormat="1" ht="12.75">
      <c r="A67" s="7"/>
      <c r="B67" s="23"/>
      <c r="C67" s="46"/>
      <c r="D67" s="10"/>
      <c r="E67" s="25"/>
      <c r="F67" s="25"/>
      <c r="G67" s="25"/>
      <c r="H67" s="25"/>
      <c r="I67" s="7"/>
    </row>
    <row r="68" spans="1:9" s="49" customFormat="1" ht="17.25" customHeight="1">
      <c r="A68" s="47" t="s">
        <v>58</v>
      </c>
      <c r="B68" s="48">
        <f>B63+B27+B65</f>
        <v>163692</v>
      </c>
      <c r="C68" s="48">
        <f>C27</f>
        <v>84397</v>
      </c>
      <c r="D68" s="48">
        <f>D65+D63+D27</f>
        <v>132561</v>
      </c>
      <c r="E68" s="48">
        <f>E63+E27+E65</f>
        <v>97950</v>
      </c>
      <c r="F68" s="48">
        <f>F63</f>
        <v>385</v>
      </c>
      <c r="G68" s="48">
        <f>G27+G63+G65</f>
        <v>132946</v>
      </c>
      <c r="H68" s="48">
        <f>F68</f>
        <v>385</v>
      </c>
      <c r="I68" s="47"/>
    </row>
    <row r="69" spans="1:9" ht="12.75">
      <c r="A69" s="50"/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</sheetData>
  <mergeCells count="7"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1.04" bottom="0.66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</oddHeader>
    <oddFooter>&amp;L&amp;D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pane xSplit="3" ySplit="3" topLeftCell="D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9" sqref="I59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9" t="s">
        <v>0</v>
      </c>
      <c r="B1" s="109"/>
      <c r="C1" s="58"/>
      <c r="D1" s="109" t="s">
        <v>85</v>
      </c>
      <c r="E1" s="58"/>
      <c r="F1" s="109" t="s">
        <v>61</v>
      </c>
      <c r="G1" s="109" t="s">
        <v>80</v>
      </c>
      <c r="H1" s="109" t="s">
        <v>84</v>
      </c>
      <c r="I1" s="109"/>
      <c r="J1" s="109" t="s">
        <v>87</v>
      </c>
      <c r="K1" s="109" t="s">
        <v>83</v>
      </c>
      <c r="L1" s="109" t="s">
        <v>2</v>
      </c>
    </row>
    <row r="2" spans="1:12" ht="12.75">
      <c r="A2" s="109"/>
      <c r="B2" s="109"/>
      <c r="C2" s="58"/>
      <c r="D2" s="109"/>
      <c r="E2" s="58"/>
      <c r="F2" s="109"/>
      <c r="G2" s="109"/>
      <c r="H2" s="109"/>
      <c r="I2" s="109"/>
      <c r="J2" s="109"/>
      <c r="K2" s="109"/>
      <c r="L2" s="109"/>
    </row>
    <row r="3" spans="1:12" ht="19.5" customHeight="1">
      <c r="A3" s="109"/>
      <c r="B3" s="109"/>
      <c r="C3" s="59"/>
      <c r="D3" s="109"/>
      <c r="E3" s="58"/>
      <c r="F3" s="109"/>
      <c r="G3" s="109"/>
      <c r="H3" s="69" t="s">
        <v>81</v>
      </c>
      <c r="I3" s="69" t="s">
        <v>82</v>
      </c>
      <c r="J3" s="109"/>
      <c r="K3" s="109"/>
      <c r="L3" s="109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 aca="true" t="shared" si="0" ref="H9:H25"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 t="shared" si="0"/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 t="shared" si="0"/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 t="shared" si="0"/>
        <v>10415</v>
      </c>
      <c r="I12" s="70">
        <v>100</v>
      </c>
      <c r="J12" s="32" t="s">
        <v>9</v>
      </c>
      <c r="K12" s="32" t="s">
        <v>9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 t="shared" si="0"/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61" t="s">
        <v>9</v>
      </c>
      <c r="G15" s="3">
        <f aca="true" t="shared" si="3" ref="G15:G25">D15</f>
        <v>68</v>
      </c>
      <c r="H15" s="3">
        <f t="shared" si="0"/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61" t="s">
        <v>9</v>
      </c>
      <c r="G16" s="3">
        <f t="shared" si="3"/>
        <v>222</v>
      </c>
      <c r="H16" s="3">
        <f t="shared" si="0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61" t="s">
        <v>9</v>
      </c>
      <c r="G17" s="3">
        <f t="shared" si="3"/>
        <v>60</v>
      </c>
      <c r="H17" s="3">
        <f t="shared" si="0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61" t="s">
        <v>9</v>
      </c>
      <c r="G18" s="3">
        <f t="shared" si="3"/>
        <v>198</v>
      </c>
      <c r="H18" s="3">
        <f t="shared" si="0"/>
        <v>198</v>
      </c>
      <c r="I18" s="70">
        <v>100</v>
      </c>
      <c r="J18" s="32" t="s">
        <v>9</v>
      </c>
      <c r="K18" s="32" t="s">
        <v>9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61" t="s">
        <v>9</v>
      </c>
      <c r="G19" s="3">
        <f t="shared" si="3"/>
        <v>142</v>
      </c>
      <c r="H19" s="3">
        <f t="shared" si="0"/>
        <v>142</v>
      </c>
      <c r="I19" s="70">
        <v>100</v>
      </c>
      <c r="J19" s="32" t="s">
        <v>9</v>
      </c>
      <c r="K19" s="32" t="s">
        <v>9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61" t="s">
        <v>9</v>
      </c>
      <c r="G20" s="3">
        <f t="shared" si="3"/>
        <v>197</v>
      </c>
      <c r="H20" s="3">
        <f t="shared" si="0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61" t="s">
        <v>9</v>
      </c>
      <c r="G21" s="3">
        <f t="shared" si="3"/>
        <v>70</v>
      </c>
      <c r="H21" s="3">
        <f t="shared" si="0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2"/>
        <v>1505</v>
      </c>
      <c r="F22" s="61" t="s">
        <v>9</v>
      </c>
      <c r="G22" s="3">
        <f t="shared" si="3"/>
        <v>1505</v>
      </c>
      <c r="H22" s="3">
        <f t="shared" si="0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2"/>
        <v>1215</v>
      </c>
      <c r="F23" s="61" t="s">
        <v>9</v>
      </c>
      <c r="G23" s="3">
        <f t="shared" si="3"/>
        <v>1215</v>
      </c>
      <c r="H23" s="3">
        <f t="shared" si="0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3"/>
        <v>410</v>
      </c>
      <c r="H24" s="3">
        <f t="shared" si="0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3"/>
        <v>426</v>
      </c>
      <c r="H25" s="3">
        <f t="shared" si="0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0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 aca="true" t="shared" si="4" ref="B27:G27">SUM(B7:B25)</f>
        <v>111692</v>
      </c>
      <c r="C27" s="21">
        <f t="shared" si="4"/>
        <v>84397</v>
      </c>
      <c r="D27" s="21">
        <f t="shared" si="4"/>
        <v>27295</v>
      </c>
      <c r="E27" s="21">
        <f t="shared" si="4"/>
        <v>13991</v>
      </c>
      <c r="F27" s="21">
        <f t="shared" si="4"/>
        <v>4963</v>
      </c>
      <c r="G27" s="21">
        <f t="shared" si="4"/>
        <v>32258</v>
      </c>
      <c r="H27" s="21">
        <f>SUM(H7:H26)</f>
        <v>32735</v>
      </c>
      <c r="I27" s="71">
        <f>SUM(I7:I26)/19</f>
        <v>99.59972747402487</v>
      </c>
      <c r="J27" s="21">
        <f>SUM(J7:J26)</f>
        <v>16917</v>
      </c>
      <c r="K27" s="71">
        <f>J27/G27*100</f>
        <v>52.442804885609775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s="28" customFormat="1" ht="12.75">
      <c r="A29" s="7" t="s">
        <v>29</v>
      </c>
      <c r="B29" s="23"/>
      <c r="C29" s="26"/>
      <c r="D29" s="24"/>
      <c r="E29" s="25"/>
      <c r="F29" s="25"/>
      <c r="G29" s="24"/>
      <c r="H29" s="24"/>
      <c r="I29" s="24"/>
      <c r="J29" s="24"/>
      <c r="K29" s="24"/>
      <c r="L29" s="24"/>
    </row>
    <row r="30" spans="1:12" ht="12.75">
      <c r="A30" s="18"/>
      <c r="B30" s="3"/>
      <c r="C30" s="9"/>
      <c r="D30" s="4"/>
      <c r="E30" s="5"/>
      <c r="F30" s="5"/>
      <c r="G30" s="4"/>
      <c r="H30" s="4"/>
      <c r="I30" s="4"/>
      <c r="J30" s="4"/>
      <c r="K30" s="4"/>
      <c r="L30" s="4"/>
    </row>
    <row r="31" spans="1:12" ht="12.75">
      <c r="A31" s="18" t="s">
        <v>30</v>
      </c>
      <c r="B31" s="3">
        <v>4200</v>
      </c>
      <c r="C31" s="9" t="s">
        <v>9</v>
      </c>
      <c r="D31" s="3">
        <f aca="true" t="shared" si="5" ref="D31:D36">B31</f>
        <v>4200</v>
      </c>
      <c r="E31" s="17">
        <f aca="true" t="shared" si="6" ref="E31:E36">D31</f>
        <v>4200</v>
      </c>
      <c r="F31" s="33" t="s">
        <v>9</v>
      </c>
      <c r="G31" s="3">
        <f>D31</f>
        <v>4200</v>
      </c>
      <c r="H31" s="3">
        <v>4200</v>
      </c>
      <c r="I31" s="70">
        <v>100</v>
      </c>
      <c r="J31" s="32" t="s">
        <v>9</v>
      </c>
      <c r="K31" s="32" t="s">
        <v>9</v>
      </c>
      <c r="L31" s="3"/>
    </row>
    <row r="32" spans="1:12" ht="12.75">
      <c r="A32" s="18" t="s">
        <v>32</v>
      </c>
      <c r="B32" s="3">
        <v>3000</v>
      </c>
      <c r="C32" s="9" t="s">
        <v>9</v>
      </c>
      <c r="D32" s="3">
        <f t="shared" si="5"/>
        <v>3000</v>
      </c>
      <c r="E32" s="17">
        <f t="shared" si="6"/>
        <v>3000</v>
      </c>
      <c r="F32" s="33" t="s">
        <v>9</v>
      </c>
      <c r="G32" s="3">
        <f>D32</f>
        <v>3000</v>
      </c>
      <c r="H32" s="3">
        <v>3000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34</v>
      </c>
      <c r="B33" s="3">
        <v>5400</v>
      </c>
      <c r="C33" s="9" t="s">
        <v>9</v>
      </c>
      <c r="D33" s="3">
        <f t="shared" si="5"/>
        <v>5400</v>
      </c>
      <c r="E33" s="17">
        <f t="shared" si="6"/>
        <v>5400</v>
      </c>
      <c r="F33" s="33" t="s">
        <v>9</v>
      </c>
      <c r="G33" s="3">
        <f>D33</f>
        <v>5400</v>
      </c>
      <c r="H33" s="3">
        <v>5400</v>
      </c>
      <c r="I33" s="70">
        <v>100</v>
      </c>
      <c r="J33" s="32" t="s">
        <v>9</v>
      </c>
      <c r="K33" s="32" t="s">
        <v>9</v>
      </c>
      <c r="L33" s="3"/>
    </row>
    <row r="34" spans="1:12" s="15" customFormat="1" ht="24" customHeight="1">
      <c r="A34" s="29" t="s">
        <v>36</v>
      </c>
      <c r="B34" s="13">
        <v>3600</v>
      </c>
      <c r="C34" s="30" t="s">
        <v>9</v>
      </c>
      <c r="D34" s="3">
        <f t="shared" si="5"/>
        <v>3600</v>
      </c>
      <c r="E34" s="17">
        <f t="shared" si="6"/>
        <v>3600</v>
      </c>
      <c r="F34" s="33" t="s">
        <v>9</v>
      </c>
      <c r="G34" s="3">
        <f>D34</f>
        <v>3600</v>
      </c>
      <c r="H34" s="3">
        <v>3600</v>
      </c>
      <c r="I34" s="70">
        <v>100</v>
      </c>
      <c r="J34" s="32" t="s">
        <v>9</v>
      </c>
      <c r="K34" s="32" t="s">
        <v>9</v>
      </c>
      <c r="L34" s="3"/>
    </row>
    <row r="35" spans="1:12" ht="12.75">
      <c r="A35" s="18" t="s">
        <v>38</v>
      </c>
      <c r="B35" s="32" t="s">
        <v>39</v>
      </c>
      <c r="C35" s="9" t="s">
        <v>9</v>
      </c>
      <c r="D35" s="32" t="str">
        <f t="shared" si="5"/>
        <v>X</v>
      </c>
      <c r="E35" s="33" t="str">
        <f t="shared" si="6"/>
        <v>X</v>
      </c>
      <c r="F35" s="33" t="s">
        <v>9</v>
      </c>
      <c r="G35" s="32" t="s">
        <v>39</v>
      </c>
      <c r="H35" s="3">
        <v>5088</v>
      </c>
      <c r="I35" s="32" t="s">
        <v>9</v>
      </c>
      <c r="J35" s="32" t="s">
        <v>9</v>
      </c>
      <c r="K35" s="32" t="s">
        <v>9</v>
      </c>
      <c r="L35" s="32"/>
    </row>
    <row r="36" spans="1:12" ht="12.75">
      <c r="A36" s="34" t="s">
        <v>41</v>
      </c>
      <c r="B36" s="35" t="s">
        <v>39</v>
      </c>
      <c r="C36" s="36" t="s">
        <v>9</v>
      </c>
      <c r="D36" s="35" t="str">
        <f t="shared" si="5"/>
        <v>X</v>
      </c>
      <c r="E36" s="37" t="str">
        <f t="shared" si="6"/>
        <v>X</v>
      </c>
      <c r="F36" s="37" t="s">
        <v>9</v>
      </c>
      <c r="G36" s="35" t="s">
        <v>39</v>
      </c>
      <c r="H36" s="35" t="s">
        <v>9</v>
      </c>
      <c r="I36" s="35" t="s">
        <v>9</v>
      </c>
      <c r="J36" s="35" t="s">
        <v>9</v>
      </c>
      <c r="K36" s="35" t="s">
        <v>9</v>
      </c>
      <c r="L36" s="35"/>
    </row>
    <row r="37" spans="1:12" ht="12.75" customHeight="1">
      <c r="A37" s="109" t="s">
        <v>0</v>
      </c>
      <c r="B37" s="109"/>
      <c r="C37" s="58"/>
      <c r="D37" s="109" t="s">
        <v>85</v>
      </c>
      <c r="E37" s="58"/>
      <c r="F37" s="109" t="s">
        <v>61</v>
      </c>
      <c r="G37" s="109" t="s">
        <v>80</v>
      </c>
      <c r="H37" s="109" t="s">
        <v>84</v>
      </c>
      <c r="I37" s="109"/>
      <c r="J37" s="109" t="s">
        <v>87</v>
      </c>
      <c r="K37" s="109" t="s">
        <v>83</v>
      </c>
      <c r="L37" s="109" t="s">
        <v>2</v>
      </c>
    </row>
    <row r="38" spans="1:12" ht="12.75">
      <c r="A38" s="109"/>
      <c r="B38" s="109"/>
      <c r="C38" s="58"/>
      <c r="D38" s="109"/>
      <c r="E38" s="58"/>
      <c r="F38" s="109"/>
      <c r="G38" s="109"/>
      <c r="H38" s="109"/>
      <c r="I38" s="109"/>
      <c r="J38" s="109"/>
      <c r="K38" s="109"/>
      <c r="L38" s="109"/>
    </row>
    <row r="39" spans="1:12" ht="19.5" customHeight="1">
      <c r="A39" s="109"/>
      <c r="B39" s="109"/>
      <c r="C39" s="59"/>
      <c r="D39" s="109"/>
      <c r="E39" s="58"/>
      <c r="F39" s="109"/>
      <c r="G39" s="109"/>
      <c r="H39" s="69" t="s">
        <v>81</v>
      </c>
      <c r="I39" s="69" t="s">
        <v>82</v>
      </c>
      <c r="J39" s="109"/>
      <c r="K39" s="109"/>
      <c r="L39" s="109"/>
    </row>
    <row r="40" spans="1:12" s="1" customFormat="1" ht="25.5">
      <c r="A40" s="39" t="s">
        <v>79</v>
      </c>
      <c r="B40" s="9" t="s">
        <v>39</v>
      </c>
      <c r="C40" s="9" t="s">
        <v>9</v>
      </c>
      <c r="D40" s="9" t="str">
        <f aca="true" t="shared" si="7" ref="D40:D48">B40</f>
        <v>X</v>
      </c>
      <c r="E40" s="40" t="str">
        <f aca="true" t="shared" si="8" ref="E40:E48">D40</f>
        <v>X</v>
      </c>
      <c r="F40" s="40" t="s">
        <v>9</v>
      </c>
      <c r="G40" s="9" t="str">
        <f aca="true" t="shared" si="9" ref="G40:G47">D40</f>
        <v>X</v>
      </c>
      <c r="H40" s="10">
        <v>1485</v>
      </c>
      <c r="I40" s="32" t="s">
        <v>9</v>
      </c>
      <c r="J40" s="10">
        <v>995</v>
      </c>
      <c r="K40" s="32" t="s">
        <v>9</v>
      </c>
      <c r="L40" s="9"/>
    </row>
    <row r="41" spans="1:12" ht="12.75">
      <c r="A41" s="18" t="s">
        <v>44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9" t="str">
        <f t="shared" si="9"/>
        <v>X</v>
      </c>
      <c r="H41" s="3">
        <v>2916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45</v>
      </c>
      <c r="B42" s="9" t="s">
        <v>39</v>
      </c>
      <c r="C42" s="9" t="s">
        <v>9</v>
      </c>
      <c r="D42" s="72" t="str">
        <f t="shared" si="7"/>
        <v>X</v>
      </c>
      <c r="E42" s="40" t="str">
        <f t="shared" si="8"/>
        <v>X</v>
      </c>
      <c r="F42" s="33" t="s">
        <v>9</v>
      </c>
      <c r="G42" s="9" t="str">
        <f t="shared" si="9"/>
        <v>X</v>
      </c>
      <c r="H42" s="3">
        <v>2415</v>
      </c>
      <c r="I42" s="32" t="s">
        <v>9</v>
      </c>
      <c r="J42" s="32" t="s">
        <v>9</v>
      </c>
      <c r="K42" s="32" t="s">
        <v>9</v>
      </c>
      <c r="L42" s="9"/>
    </row>
    <row r="43" spans="1:12" ht="12.75">
      <c r="A43" s="18" t="s">
        <v>46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9" t="str">
        <f t="shared" si="9"/>
        <v>X</v>
      </c>
      <c r="H43" s="32" t="s">
        <v>9</v>
      </c>
      <c r="I43" s="32" t="s">
        <v>9</v>
      </c>
      <c r="J43" s="32" t="s">
        <v>9</v>
      </c>
      <c r="K43" s="32" t="s">
        <v>9</v>
      </c>
      <c r="L43" s="9"/>
    </row>
    <row r="44" spans="1:12" ht="12.75">
      <c r="A44" s="18" t="s">
        <v>47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9" t="str">
        <f t="shared" si="9"/>
        <v>X</v>
      </c>
      <c r="H44" s="10">
        <v>5623</v>
      </c>
      <c r="I44" s="32" t="s">
        <v>9</v>
      </c>
      <c r="J44" s="32" t="s">
        <v>9</v>
      </c>
      <c r="K44" s="32" t="s">
        <v>9</v>
      </c>
      <c r="L44" s="9"/>
    </row>
    <row r="45" spans="1:12" ht="12.75">
      <c r="A45" s="18" t="s">
        <v>48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9" t="str">
        <f t="shared" si="9"/>
        <v>X</v>
      </c>
      <c r="H45" s="3">
        <v>190</v>
      </c>
      <c r="I45" s="32" t="s">
        <v>9</v>
      </c>
      <c r="J45" s="32" t="s">
        <v>9</v>
      </c>
      <c r="K45" s="32" t="s">
        <v>9</v>
      </c>
      <c r="L45" s="9"/>
    </row>
    <row r="46" spans="1:12" ht="12.75">
      <c r="A46" s="18" t="s">
        <v>49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9" t="str">
        <f t="shared" si="9"/>
        <v>X</v>
      </c>
      <c r="H46" s="3">
        <v>4277</v>
      </c>
      <c r="I46" s="32" t="s">
        <v>9</v>
      </c>
      <c r="J46" s="32" t="s">
        <v>9</v>
      </c>
      <c r="K46" s="32" t="s">
        <v>9</v>
      </c>
      <c r="L46" s="9"/>
    </row>
    <row r="47" spans="1:12" ht="12.75">
      <c r="A47" s="18" t="s">
        <v>50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 t="s">
        <v>9</v>
      </c>
      <c r="G47" s="9" t="str">
        <f t="shared" si="9"/>
        <v>X</v>
      </c>
      <c r="H47" s="10">
        <v>248</v>
      </c>
      <c r="I47" s="32" t="s">
        <v>9</v>
      </c>
      <c r="J47" s="32" t="s">
        <v>9</v>
      </c>
      <c r="K47" s="32" t="s">
        <v>9</v>
      </c>
      <c r="L47" s="9"/>
    </row>
    <row r="48" spans="1:12" ht="12.75">
      <c r="A48" s="18" t="s">
        <v>51</v>
      </c>
      <c r="B48" s="9" t="s">
        <v>39</v>
      </c>
      <c r="C48" s="9" t="s">
        <v>9</v>
      </c>
      <c r="D48" s="9" t="str">
        <f t="shared" si="7"/>
        <v>X</v>
      </c>
      <c r="E48" s="40" t="str">
        <f t="shared" si="8"/>
        <v>X</v>
      </c>
      <c r="F48" s="33">
        <v>0</v>
      </c>
      <c r="G48" s="9">
        <v>0</v>
      </c>
      <c r="H48" s="32" t="s">
        <v>9</v>
      </c>
      <c r="I48" s="32" t="s">
        <v>9</v>
      </c>
      <c r="J48" s="32" t="s">
        <v>9</v>
      </c>
      <c r="K48" s="32" t="s">
        <v>9</v>
      </c>
      <c r="L48" s="9"/>
    </row>
    <row r="49" spans="1:12" s="65" customFormat="1" ht="25.5">
      <c r="A49" s="62" t="s">
        <v>70</v>
      </c>
      <c r="B49" s="30"/>
      <c r="C49" s="30"/>
      <c r="D49" s="30" t="s">
        <v>9</v>
      </c>
      <c r="E49" s="63"/>
      <c r="F49" s="63" t="s">
        <v>39</v>
      </c>
      <c r="G49" s="30" t="s">
        <v>39</v>
      </c>
      <c r="H49" s="3">
        <v>426</v>
      </c>
      <c r="I49" s="32" t="s">
        <v>9</v>
      </c>
      <c r="J49" s="32" t="s">
        <v>9</v>
      </c>
      <c r="K49" s="32" t="s">
        <v>9</v>
      </c>
      <c r="L49" s="30"/>
    </row>
    <row r="50" spans="1:12" ht="12.75">
      <c r="A50" s="18" t="s">
        <v>53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9" t="str">
        <f>D50</f>
        <v>X</v>
      </c>
      <c r="H50" s="3">
        <v>2892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54</v>
      </c>
      <c r="B51" s="9" t="s">
        <v>39</v>
      </c>
      <c r="C51" s="9" t="s">
        <v>9</v>
      </c>
      <c r="D51" s="9" t="str">
        <f>B51</f>
        <v>X</v>
      </c>
      <c r="E51" s="40" t="str">
        <f>D51</f>
        <v>X</v>
      </c>
      <c r="F51" s="33" t="s">
        <v>9</v>
      </c>
      <c r="G51" s="9" t="str">
        <f>D51</f>
        <v>X</v>
      </c>
      <c r="H51" s="3">
        <v>730</v>
      </c>
      <c r="I51" s="32" t="s">
        <v>9</v>
      </c>
      <c r="J51" s="32" t="s">
        <v>9</v>
      </c>
      <c r="K51" s="32" t="s">
        <v>9</v>
      </c>
      <c r="L51" s="9"/>
    </row>
    <row r="52" spans="1:12" ht="12.75">
      <c r="A52" s="18" t="s">
        <v>55</v>
      </c>
      <c r="B52" s="9" t="s">
        <v>39</v>
      </c>
      <c r="C52" s="9" t="s">
        <v>9</v>
      </c>
      <c r="D52" s="9" t="str">
        <f>B52</f>
        <v>X</v>
      </c>
      <c r="E52" s="40" t="str">
        <f>D52</f>
        <v>X</v>
      </c>
      <c r="F52" s="33" t="s">
        <v>9</v>
      </c>
      <c r="G52" s="9" t="str">
        <f>D52</f>
        <v>X</v>
      </c>
      <c r="H52" s="32" t="s">
        <v>9</v>
      </c>
      <c r="I52" s="32" t="s">
        <v>9</v>
      </c>
      <c r="J52" s="32" t="s">
        <v>9</v>
      </c>
      <c r="K52" s="32" t="s">
        <v>9</v>
      </c>
      <c r="L52" s="9"/>
    </row>
    <row r="53" spans="1:12" ht="12.75">
      <c r="A53" s="18" t="s">
        <v>65</v>
      </c>
      <c r="B53" s="9"/>
      <c r="C53" s="9"/>
      <c r="D53" s="9" t="s">
        <v>9</v>
      </c>
      <c r="E53" s="40"/>
      <c r="F53" s="60">
        <v>1414</v>
      </c>
      <c r="G53" s="10">
        <v>1414</v>
      </c>
      <c r="H53" s="10">
        <v>1390</v>
      </c>
      <c r="I53" s="70">
        <f>H53/G53*100</f>
        <v>98.3026874115983</v>
      </c>
      <c r="J53" s="32" t="s">
        <v>9</v>
      </c>
      <c r="K53" s="32" t="s">
        <v>9</v>
      </c>
      <c r="L53" s="9"/>
    </row>
    <row r="54" spans="1:12" ht="12.75">
      <c r="A54" s="18" t="s">
        <v>64</v>
      </c>
      <c r="B54" s="9"/>
      <c r="C54" s="9"/>
      <c r="D54" s="9" t="s">
        <v>9</v>
      </c>
      <c r="E54" s="40"/>
      <c r="F54" s="60">
        <v>150</v>
      </c>
      <c r="G54" s="10">
        <v>150</v>
      </c>
      <c r="H54" s="10">
        <v>150</v>
      </c>
      <c r="I54" s="70">
        <f>H54/G54*100</f>
        <v>100</v>
      </c>
      <c r="J54" s="10">
        <v>150</v>
      </c>
      <c r="K54" s="32" t="s">
        <v>9</v>
      </c>
      <c r="L54" s="9"/>
    </row>
    <row r="55" spans="1:12" s="28" customFormat="1" ht="12.75">
      <c r="A55" s="18" t="s">
        <v>77</v>
      </c>
      <c r="B55" s="23"/>
      <c r="C55" s="46"/>
      <c r="D55" s="9" t="s">
        <v>9</v>
      </c>
      <c r="E55" s="25"/>
      <c r="F55" s="9" t="s">
        <v>39</v>
      </c>
      <c r="G55" s="9" t="s">
        <v>39</v>
      </c>
      <c r="H55" s="3">
        <v>1985</v>
      </c>
      <c r="I55" s="32" t="s">
        <v>9</v>
      </c>
      <c r="J55" s="32" t="s">
        <v>9</v>
      </c>
      <c r="K55" s="46" t="s">
        <v>9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9" t="s">
        <v>9</v>
      </c>
      <c r="H56" s="3">
        <v>10166</v>
      </c>
      <c r="I56" s="70">
        <v>100</v>
      </c>
      <c r="J56" s="3">
        <v>10166</v>
      </c>
      <c r="K56" s="70">
        <v>100</v>
      </c>
      <c r="L56" s="9" t="s">
        <v>108</v>
      </c>
    </row>
    <row r="57" spans="1:12" s="28" customFormat="1" ht="25.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9" t="s">
        <v>9</v>
      </c>
      <c r="H57" s="3">
        <v>602</v>
      </c>
      <c r="I57" s="70">
        <v>100</v>
      </c>
      <c r="J57" s="32" t="s">
        <v>9</v>
      </c>
      <c r="K57" s="46" t="s">
        <v>9</v>
      </c>
      <c r="L57" s="9" t="s">
        <v>108</v>
      </c>
    </row>
    <row r="58" spans="1:12" s="28" customFormat="1" ht="12.75">
      <c r="A58" s="68"/>
      <c r="B58" s="23"/>
      <c r="C58" s="26"/>
      <c r="D58" s="23"/>
      <c r="E58" s="67"/>
      <c r="F58" s="66"/>
      <c r="G58" s="23"/>
      <c r="H58" s="23"/>
      <c r="I58" s="23"/>
      <c r="J58" s="23"/>
      <c r="K58" s="23"/>
      <c r="L58" s="23"/>
    </row>
    <row r="59" spans="1:12" s="28" customFormat="1" ht="12.75">
      <c r="A59" s="42" t="s">
        <v>78</v>
      </c>
      <c r="B59" s="43">
        <v>48000</v>
      </c>
      <c r="C59" s="44" t="s">
        <v>9</v>
      </c>
      <c r="D59" s="43">
        <v>48000</v>
      </c>
      <c r="E59" s="45">
        <v>48000</v>
      </c>
      <c r="F59" s="45">
        <v>1564</v>
      </c>
      <c r="G59" s="43">
        <f>D59+F59</f>
        <v>49564</v>
      </c>
      <c r="H59" s="43">
        <f>SUM(H31:H55)</f>
        <v>46015</v>
      </c>
      <c r="I59" s="74">
        <f>H59/G59*100</f>
        <v>92.83956097167298</v>
      </c>
      <c r="J59" s="43">
        <f>J40+J54+J56</f>
        <v>11311</v>
      </c>
      <c r="K59" s="74">
        <f>J59/G59*100</f>
        <v>22.820999112258896</v>
      </c>
      <c r="L59" s="43"/>
    </row>
    <row r="60" spans="1:12" ht="12.75">
      <c r="A60" s="18"/>
      <c r="B60" s="3"/>
      <c r="C60" s="9"/>
      <c r="D60" s="4"/>
      <c r="E60" s="5"/>
      <c r="F60" s="5"/>
      <c r="G60" s="4"/>
      <c r="H60" s="4"/>
      <c r="I60" s="4"/>
      <c r="J60" s="4"/>
      <c r="K60" s="4"/>
      <c r="L60" s="4"/>
    </row>
    <row r="61" spans="1:12" s="28" customFormat="1" ht="12.75">
      <c r="A61" s="7" t="s">
        <v>57</v>
      </c>
      <c r="B61" s="23">
        <v>4000</v>
      </c>
      <c r="C61" s="46" t="s">
        <v>9</v>
      </c>
      <c r="D61" s="24">
        <v>4000</v>
      </c>
      <c r="E61" s="25">
        <v>4000</v>
      </c>
      <c r="F61" s="25">
        <v>-150</v>
      </c>
      <c r="G61" s="24">
        <f>D61+F61</f>
        <v>3850</v>
      </c>
      <c r="H61" s="46" t="s">
        <v>9</v>
      </c>
      <c r="I61" s="46" t="s">
        <v>9</v>
      </c>
      <c r="J61" s="46" t="s">
        <v>9</v>
      </c>
      <c r="K61" s="46" t="s">
        <v>9</v>
      </c>
      <c r="L61" s="24"/>
    </row>
    <row r="62" spans="1:12" s="28" customFormat="1" ht="12.75">
      <c r="A62" s="7"/>
      <c r="B62" s="23"/>
      <c r="C62" s="46"/>
      <c r="D62" s="24"/>
      <c r="E62" s="25"/>
      <c r="F62" s="25"/>
      <c r="G62" s="24"/>
      <c r="H62" s="24"/>
      <c r="I62" s="24"/>
      <c r="J62" s="24"/>
      <c r="K62" s="24"/>
      <c r="L62" s="24"/>
    </row>
    <row r="63" spans="1:12" s="28" customFormat="1" ht="12.75">
      <c r="A63" s="7"/>
      <c r="B63" s="23"/>
      <c r="C63" s="46"/>
      <c r="D63" s="46"/>
      <c r="E63" s="25"/>
      <c r="F63" s="25"/>
      <c r="G63" s="46"/>
      <c r="H63" s="46"/>
      <c r="I63" s="73"/>
      <c r="J63" s="46"/>
      <c r="K63" s="73"/>
      <c r="L63" s="46"/>
    </row>
    <row r="64" spans="1:12" s="49" customFormat="1" ht="17.25" customHeight="1">
      <c r="A64" s="47" t="s">
        <v>58</v>
      </c>
      <c r="B64" s="48">
        <f>B59+B27+B61</f>
        <v>163692</v>
      </c>
      <c r="C64" s="48">
        <f>C27</f>
        <v>84397</v>
      </c>
      <c r="D64" s="48">
        <f>D59+D27+D61</f>
        <v>79295</v>
      </c>
      <c r="E64" s="48">
        <f>E59+E27+E61</f>
        <v>65991</v>
      </c>
      <c r="F64" s="48">
        <v>8191</v>
      </c>
      <c r="G64" s="48">
        <f>D64+F64</f>
        <v>87486</v>
      </c>
      <c r="H64" s="48">
        <f>H59+H27</f>
        <v>78750</v>
      </c>
      <c r="I64" s="74">
        <f>H64/G64*100</f>
        <v>90.0144023043687</v>
      </c>
      <c r="J64" s="48">
        <f>J59+J27</f>
        <v>28228</v>
      </c>
      <c r="K64" s="74">
        <f>J64/G64*100</f>
        <v>32.26573394600279</v>
      </c>
      <c r="L64" s="48"/>
    </row>
    <row r="65" spans="1:12" ht="12.75">
      <c r="A65" s="50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</sheetData>
  <mergeCells count="18">
    <mergeCell ref="K37:K39"/>
    <mergeCell ref="L37:L39"/>
    <mergeCell ref="H37:I38"/>
    <mergeCell ref="K1:K3"/>
    <mergeCell ref="L1:L3"/>
    <mergeCell ref="H1:I2"/>
    <mergeCell ref="J1:J3"/>
    <mergeCell ref="J37:J39"/>
    <mergeCell ref="F37:F39"/>
    <mergeCell ref="G37:G39"/>
    <mergeCell ref="A1:A3"/>
    <mergeCell ref="A37:A39"/>
    <mergeCell ref="B37:B39"/>
    <mergeCell ref="D37:D39"/>
    <mergeCell ref="B1:B3"/>
    <mergeCell ref="D1:D3"/>
    <mergeCell ref="F1:F3"/>
    <mergeCell ref="G1:G3"/>
  </mergeCells>
  <printOptions horizontalCentered="1"/>
  <pageMargins left="0.19" right="0.58" top="0.96" bottom="0.8" header="0.5118110236220472" footer="0.37"/>
  <pageSetup horizontalDpi="300" verticalDpi="300" orientation="landscape" paperSize="9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1">
      <pane xSplit="3" ySplit="3" topLeftCell="D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0" sqref="A70"/>
    </sheetView>
  </sheetViews>
  <sheetFormatPr defaultColWidth="9.00390625" defaultRowHeight="12.75"/>
  <cols>
    <col min="1" max="1" width="68.87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9" t="s">
        <v>0</v>
      </c>
      <c r="B1" s="109"/>
      <c r="C1" s="58"/>
      <c r="D1" s="109" t="s">
        <v>85</v>
      </c>
      <c r="E1" s="58"/>
      <c r="F1" s="109" t="s">
        <v>61</v>
      </c>
      <c r="G1" s="109" t="s">
        <v>80</v>
      </c>
      <c r="H1" s="109" t="s">
        <v>84</v>
      </c>
      <c r="I1" s="109"/>
      <c r="J1" s="109" t="s">
        <v>123</v>
      </c>
      <c r="K1" s="109" t="s">
        <v>83</v>
      </c>
      <c r="L1" s="109" t="s">
        <v>2</v>
      </c>
    </row>
    <row r="2" spans="1:12" ht="12.75">
      <c r="A2" s="109"/>
      <c r="B2" s="109"/>
      <c r="C2" s="58"/>
      <c r="D2" s="109"/>
      <c r="E2" s="58"/>
      <c r="F2" s="109"/>
      <c r="G2" s="109"/>
      <c r="H2" s="109"/>
      <c r="I2" s="109"/>
      <c r="J2" s="109"/>
      <c r="K2" s="109"/>
      <c r="L2" s="109"/>
    </row>
    <row r="3" spans="1:12" ht="19.5" customHeight="1">
      <c r="A3" s="109"/>
      <c r="B3" s="109"/>
      <c r="C3" s="59"/>
      <c r="D3" s="109"/>
      <c r="E3" s="58"/>
      <c r="F3" s="109"/>
      <c r="G3" s="109"/>
      <c r="H3" s="69" t="s">
        <v>81</v>
      </c>
      <c r="I3" s="69" t="s">
        <v>82</v>
      </c>
      <c r="J3" s="109"/>
      <c r="K3" s="109"/>
      <c r="L3" s="109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>G10</f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>G11</f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0">
        <v>100</v>
      </c>
      <c r="J12" s="3">
        <v>10415</v>
      </c>
      <c r="K12" s="70">
        <f>I12</f>
        <v>100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>G13</f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3">
        <f aca="true" t="shared" si="2" ref="G15:G25">D15</f>
        <v>68</v>
      </c>
      <c r="H15" s="3">
        <f aca="true" t="shared" si="3" ref="H15:H25">G15</f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3">
        <f t="shared" si="2"/>
        <v>222</v>
      </c>
      <c r="H16" s="3">
        <f t="shared" si="3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3">
        <f t="shared" si="2"/>
        <v>60</v>
      </c>
      <c r="H17" s="3">
        <f t="shared" si="3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3">
        <f t="shared" si="2"/>
        <v>198</v>
      </c>
      <c r="H18" s="3">
        <f t="shared" si="3"/>
        <v>198</v>
      </c>
      <c r="I18" s="70">
        <v>100</v>
      </c>
      <c r="J18" s="3">
        <v>198</v>
      </c>
      <c r="K18" s="70">
        <f>I18</f>
        <v>100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3">
        <f t="shared" si="2"/>
        <v>142</v>
      </c>
      <c r="H19" s="3">
        <f t="shared" si="3"/>
        <v>142</v>
      </c>
      <c r="I19" s="70">
        <v>100</v>
      </c>
      <c r="J19" s="3">
        <v>142</v>
      </c>
      <c r="K19" s="70">
        <f>I19</f>
        <v>100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3">
        <f t="shared" si="2"/>
        <v>197</v>
      </c>
      <c r="H20" s="3">
        <f t="shared" si="3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3">
        <f t="shared" si="2"/>
        <v>70</v>
      </c>
      <c r="H21" s="3">
        <f t="shared" si="3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3">
        <f t="shared" si="2"/>
        <v>1505</v>
      </c>
      <c r="H22" s="3">
        <f t="shared" si="3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3">
        <f t="shared" si="2"/>
        <v>1215</v>
      </c>
      <c r="H23" s="3">
        <f t="shared" si="3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2"/>
        <v>410</v>
      </c>
      <c r="H24" s="3">
        <f t="shared" si="3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2"/>
        <v>426</v>
      </c>
      <c r="H25" s="3">
        <f t="shared" si="3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994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33252</v>
      </c>
      <c r="H27" s="21">
        <f>SUM(H7:H26)</f>
        <v>32735</v>
      </c>
      <c r="I27" s="71">
        <f>SUM(I7:I26)/19</f>
        <v>99.59972747402487</v>
      </c>
      <c r="J27" s="21">
        <f>SUM(J7:J26)</f>
        <v>27672</v>
      </c>
      <c r="K27" s="71">
        <f>J27/G27*100</f>
        <v>83.21905449296283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122</v>
      </c>
      <c r="B29" s="23"/>
      <c r="C29" s="24"/>
      <c r="D29" s="24">
        <v>48000</v>
      </c>
      <c r="E29" s="25"/>
      <c r="F29" s="25"/>
      <c r="G29" s="24">
        <v>1355</v>
      </c>
      <c r="H29" s="46" t="s">
        <v>9</v>
      </c>
      <c r="I29" s="46" t="s">
        <v>9</v>
      </c>
      <c r="J29" s="46" t="s">
        <v>9</v>
      </c>
      <c r="K29" s="46" t="s">
        <v>9</v>
      </c>
      <c r="L29" s="24"/>
    </row>
    <row r="30" spans="1:12" s="28" customFormat="1" ht="12.75">
      <c r="A30" s="7" t="s">
        <v>29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30</v>
      </c>
      <c r="B32" s="3">
        <v>4200</v>
      </c>
      <c r="C32" s="9" t="s">
        <v>9</v>
      </c>
      <c r="D32" s="3">
        <f aca="true" t="shared" si="4" ref="D32:D37">B32</f>
        <v>4200</v>
      </c>
      <c r="E32" s="17">
        <f aca="true" t="shared" si="5" ref="E32:E37">D32</f>
        <v>4200</v>
      </c>
      <c r="F32" s="33" t="s">
        <v>9</v>
      </c>
      <c r="G32" s="3">
        <v>18678</v>
      </c>
      <c r="H32" s="3">
        <v>18678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32</v>
      </c>
      <c r="B33" s="3">
        <v>3000</v>
      </c>
      <c r="C33" s="9" t="s">
        <v>9</v>
      </c>
      <c r="D33" s="3">
        <f t="shared" si="4"/>
        <v>3000</v>
      </c>
      <c r="E33" s="17">
        <f t="shared" si="5"/>
        <v>3000</v>
      </c>
      <c r="F33" s="33" t="s">
        <v>9</v>
      </c>
      <c r="G33" s="3">
        <v>10147</v>
      </c>
      <c r="H33" s="3">
        <v>10147</v>
      </c>
      <c r="I33" s="70">
        <v>100</v>
      </c>
      <c r="J33" s="32" t="s">
        <v>9</v>
      </c>
      <c r="K33" s="32" t="s">
        <v>9</v>
      </c>
      <c r="L33" s="3"/>
    </row>
    <row r="34" spans="1:12" ht="12.75">
      <c r="A34" s="18" t="s">
        <v>34</v>
      </c>
      <c r="B34" s="3">
        <v>5400</v>
      </c>
      <c r="C34" s="9" t="s">
        <v>9</v>
      </c>
      <c r="D34" s="3">
        <f t="shared" si="4"/>
        <v>5400</v>
      </c>
      <c r="E34" s="17">
        <f t="shared" si="5"/>
        <v>5400</v>
      </c>
      <c r="F34" s="33" t="s">
        <v>9</v>
      </c>
      <c r="G34" s="3">
        <v>19899</v>
      </c>
      <c r="H34" s="3">
        <v>19899</v>
      </c>
      <c r="I34" s="70">
        <v>100</v>
      </c>
      <c r="J34" s="3">
        <v>9950</v>
      </c>
      <c r="K34" s="70">
        <f>J34/H34*100</f>
        <v>50.00251268907986</v>
      </c>
      <c r="L34" s="3"/>
    </row>
    <row r="35" spans="1:12" s="15" customFormat="1" ht="24" customHeight="1">
      <c r="A35" s="29" t="s">
        <v>36</v>
      </c>
      <c r="B35" s="13">
        <v>3600</v>
      </c>
      <c r="C35" s="30" t="s">
        <v>9</v>
      </c>
      <c r="D35" s="3">
        <f t="shared" si="4"/>
        <v>3600</v>
      </c>
      <c r="E35" s="17">
        <f t="shared" si="5"/>
        <v>3600</v>
      </c>
      <c r="F35" s="33" t="s">
        <v>9</v>
      </c>
      <c r="G35" s="3">
        <v>5140</v>
      </c>
      <c r="H35" s="3">
        <v>5140</v>
      </c>
      <c r="I35" s="70">
        <v>100</v>
      </c>
      <c r="J35" s="32" t="s">
        <v>9</v>
      </c>
      <c r="K35" s="32" t="s">
        <v>9</v>
      </c>
      <c r="L35" s="3"/>
    </row>
    <row r="36" spans="1:12" ht="12.75">
      <c r="A36" s="18" t="s">
        <v>38</v>
      </c>
      <c r="B36" s="32" t="s">
        <v>39</v>
      </c>
      <c r="C36" s="9" t="s">
        <v>9</v>
      </c>
      <c r="D36" s="32" t="str">
        <f t="shared" si="4"/>
        <v>X</v>
      </c>
      <c r="E36" s="33" t="str">
        <f t="shared" si="5"/>
        <v>X</v>
      </c>
      <c r="F36" s="33" t="s">
        <v>9</v>
      </c>
      <c r="G36" s="3">
        <v>5088</v>
      </c>
      <c r="H36" s="3">
        <v>5088</v>
      </c>
      <c r="I36" s="70">
        <v>100</v>
      </c>
      <c r="J36" s="3">
        <v>5088</v>
      </c>
      <c r="K36" s="70">
        <f>J36/H36*100</f>
        <v>100</v>
      </c>
      <c r="L36" s="32"/>
    </row>
    <row r="37" spans="1:12" ht="12.75">
      <c r="A37" s="34" t="s">
        <v>41</v>
      </c>
      <c r="B37" s="35" t="s">
        <v>39</v>
      </c>
      <c r="C37" s="36" t="s">
        <v>9</v>
      </c>
      <c r="D37" s="35" t="str">
        <f t="shared" si="4"/>
        <v>X</v>
      </c>
      <c r="E37" s="37" t="str">
        <f t="shared" si="5"/>
        <v>X</v>
      </c>
      <c r="F37" s="37" t="s">
        <v>9</v>
      </c>
      <c r="G37" s="75">
        <v>0</v>
      </c>
      <c r="H37" s="35" t="s">
        <v>9</v>
      </c>
      <c r="I37" s="35" t="s">
        <v>9</v>
      </c>
      <c r="J37" s="35" t="s">
        <v>9</v>
      </c>
      <c r="K37" s="35" t="s">
        <v>9</v>
      </c>
      <c r="L37" s="35"/>
    </row>
    <row r="38" spans="1:12" s="1" customFormat="1" ht="25.5">
      <c r="A38" s="39" t="s">
        <v>79</v>
      </c>
      <c r="B38" s="9" t="s">
        <v>39</v>
      </c>
      <c r="C38" s="9" t="s">
        <v>9</v>
      </c>
      <c r="D38" s="9" t="str">
        <f aca="true" t="shared" si="6" ref="D38:D46">B38</f>
        <v>X</v>
      </c>
      <c r="E38" s="40" t="str">
        <f aca="true" t="shared" si="7" ref="E38:E46">D38</f>
        <v>X</v>
      </c>
      <c r="F38" s="40" t="s">
        <v>9</v>
      </c>
      <c r="G38" s="10">
        <v>1485</v>
      </c>
      <c r="H38" s="10">
        <v>1485</v>
      </c>
      <c r="I38" s="92">
        <v>100</v>
      </c>
      <c r="J38" s="10">
        <v>1460</v>
      </c>
      <c r="K38" s="92">
        <f>J38/H38*100</f>
        <v>98.31649831649831</v>
      </c>
      <c r="L38" s="9"/>
    </row>
    <row r="39" spans="1:12" ht="12.75">
      <c r="A39" s="18" t="s">
        <v>44</v>
      </c>
      <c r="B39" s="9" t="s">
        <v>39</v>
      </c>
      <c r="C39" s="9" t="s">
        <v>9</v>
      </c>
      <c r="D39" s="9" t="str">
        <f t="shared" si="6"/>
        <v>X</v>
      </c>
      <c r="E39" s="40" t="str">
        <f t="shared" si="7"/>
        <v>X</v>
      </c>
      <c r="F39" s="33" t="s">
        <v>9</v>
      </c>
      <c r="G39" s="10">
        <v>2916</v>
      </c>
      <c r="H39" s="3">
        <v>2916</v>
      </c>
      <c r="I39" s="70">
        <v>100</v>
      </c>
      <c r="J39" s="3">
        <v>2770</v>
      </c>
      <c r="K39" s="70">
        <f>J39/H39*100</f>
        <v>94.99314128943759</v>
      </c>
      <c r="L39" s="9"/>
    </row>
    <row r="40" spans="1:12" ht="12.75">
      <c r="A40" s="18" t="s">
        <v>45</v>
      </c>
      <c r="B40" s="9" t="s">
        <v>39</v>
      </c>
      <c r="C40" s="9" t="s">
        <v>9</v>
      </c>
      <c r="D40" s="72" t="str">
        <f t="shared" si="6"/>
        <v>X</v>
      </c>
      <c r="E40" s="40" t="str">
        <f t="shared" si="7"/>
        <v>X</v>
      </c>
      <c r="F40" s="33" t="s">
        <v>9</v>
      </c>
      <c r="G40" s="10">
        <v>2415</v>
      </c>
      <c r="H40" s="3">
        <v>2415</v>
      </c>
      <c r="I40" s="70">
        <v>100</v>
      </c>
      <c r="J40" s="3">
        <v>2294</v>
      </c>
      <c r="K40" s="70">
        <f>J40/H40*100</f>
        <v>94.9896480331263</v>
      </c>
      <c r="L40" s="9"/>
    </row>
    <row r="41" spans="1:12" ht="12.75">
      <c r="A41" s="18" t="s">
        <v>46</v>
      </c>
      <c r="B41" s="9" t="s">
        <v>39</v>
      </c>
      <c r="C41" s="9" t="s">
        <v>9</v>
      </c>
      <c r="D41" s="9" t="str">
        <f t="shared" si="6"/>
        <v>X</v>
      </c>
      <c r="E41" s="40" t="str">
        <f t="shared" si="7"/>
        <v>X</v>
      </c>
      <c r="F41" s="33" t="s">
        <v>9</v>
      </c>
      <c r="G41" s="10">
        <v>0</v>
      </c>
      <c r="H41" s="32" t="s">
        <v>9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47</v>
      </c>
      <c r="B42" s="9" t="s">
        <v>39</v>
      </c>
      <c r="C42" s="9" t="s">
        <v>9</v>
      </c>
      <c r="D42" s="9" t="str">
        <f t="shared" si="6"/>
        <v>X</v>
      </c>
      <c r="E42" s="40" t="str">
        <f t="shared" si="7"/>
        <v>X</v>
      </c>
      <c r="F42" s="33" t="s">
        <v>9</v>
      </c>
      <c r="G42" s="10">
        <v>5623</v>
      </c>
      <c r="H42" s="10">
        <v>5623</v>
      </c>
      <c r="I42" s="70">
        <v>100</v>
      </c>
      <c r="J42" s="3">
        <v>5623</v>
      </c>
      <c r="K42" s="70">
        <f>J42/H42*100</f>
        <v>100</v>
      </c>
      <c r="L42" s="9"/>
    </row>
    <row r="43" spans="1:12" ht="12.75">
      <c r="A43" s="18" t="s">
        <v>48</v>
      </c>
      <c r="B43" s="9" t="s">
        <v>39</v>
      </c>
      <c r="C43" s="9" t="s">
        <v>9</v>
      </c>
      <c r="D43" s="9" t="str">
        <f t="shared" si="6"/>
        <v>X</v>
      </c>
      <c r="E43" s="40" t="str">
        <f t="shared" si="7"/>
        <v>X</v>
      </c>
      <c r="F43" s="33" t="s">
        <v>9</v>
      </c>
      <c r="G43" s="10">
        <v>190</v>
      </c>
      <c r="H43" s="3">
        <v>190</v>
      </c>
      <c r="I43" s="70">
        <v>100</v>
      </c>
      <c r="J43" s="3">
        <v>190</v>
      </c>
      <c r="K43" s="70">
        <f>J43/H43*100</f>
        <v>100</v>
      </c>
      <c r="L43" s="9"/>
    </row>
    <row r="44" spans="1:12" ht="12.75">
      <c r="A44" s="18" t="s">
        <v>49</v>
      </c>
      <c r="B44" s="9" t="s">
        <v>39</v>
      </c>
      <c r="C44" s="9" t="s">
        <v>9</v>
      </c>
      <c r="D44" s="9" t="str">
        <f t="shared" si="6"/>
        <v>X</v>
      </c>
      <c r="E44" s="40" t="str">
        <f t="shared" si="7"/>
        <v>X</v>
      </c>
      <c r="F44" s="33" t="s">
        <v>9</v>
      </c>
      <c r="G44" s="10">
        <v>4277</v>
      </c>
      <c r="H44" s="3">
        <v>4277</v>
      </c>
      <c r="I44" s="70">
        <v>100</v>
      </c>
      <c r="J44" s="3">
        <v>4277</v>
      </c>
      <c r="K44" s="70">
        <f>J44/H44*100</f>
        <v>100</v>
      </c>
      <c r="L44" s="9"/>
    </row>
    <row r="45" spans="1:12" ht="12.75">
      <c r="A45" s="18" t="s">
        <v>50</v>
      </c>
      <c r="B45" s="9" t="s">
        <v>39</v>
      </c>
      <c r="C45" s="9" t="s">
        <v>9</v>
      </c>
      <c r="D45" s="9" t="str">
        <f t="shared" si="6"/>
        <v>X</v>
      </c>
      <c r="E45" s="40" t="str">
        <f t="shared" si="7"/>
        <v>X</v>
      </c>
      <c r="F45" s="33" t="s">
        <v>9</v>
      </c>
      <c r="G45" s="10">
        <v>248</v>
      </c>
      <c r="H45" s="10">
        <v>248</v>
      </c>
      <c r="I45" s="70">
        <v>100</v>
      </c>
      <c r="J45" s="3">
        <v>124</v>
      </c>
      <c r="K45" s="70">
        <f>J45/H45*100</f>
        <v>50</v>
      </c>
      <c r="L45" s="9"/>
    </row>
    <row r="46" spans="1:12" ht="12.75">
      <c r="A46" s="18" t="s">
        <v>51</v>
      </c>
      <c r="B46" s="9" t="s">
        <v>39</v>
      </c>
      <c r="C46" s="9" t="s">
        <v>9</v>
      </c>
      <c r="D46" s="9" t="str">
        <f t="shared" si="6"/>
        <v>X</v>
      </c>
      <c r="E46" s="40" t="str">
        <f t="shared" si="7"/>
        <v>X</v>
      </c>
      <c r="F46" s="33">
        <v>0</v>
      </c>
      <c r="G46" s="10">
        <v>0</v>
      </c>
      <c r="H46" s="32" t="s">
        <v>9</v>
      </c>
      <c r="I46" s="32" t="s">
        <v>9</v>
      </c>
      <c r="J46" s="32" t="s">
        <v>9</v>
      </c>
      <c r="K46" s="32" t="s">
        <v>9</v>
      </c>
      <c r="L46" s="9"/>
    </row>
    <row r="47" spans="1:12" s="65" customFormat="1" ht="25.5">
      <c r="A47" s="62" t="s">
        <v>70</v>
      </c>
      <c r="B47" s="30"/>
      <c r="C47" s="30"/>
      <c r="D47" s="30" t="s">
        <v>9</v>
      </c>
      <c r="E47" s="63"/>
      <c r="F47" s="63" t="s">
        <v>39</v>
      </c>
      <c r="G47" s="13">
        <v>426</v>
      </c>
      <c r="H47" s="13">
        <v>426</v>
      </c>
      <c r="I47" s="92">
        <v>100</v>
      </c>
      <c r="J47" s="9" t="s">
        <v>9</v>
      </c>
      <c r="K47" s="9" t="s">
        <v>9</v>
      </c>
      <c r="L47" s="30"/>
    </row>
    <row r="48" spans="1:12" ht="12.75">
      <c r="A48" s="18" t="s">
        <v>53</v>
      </c>
      <c r="B48" s="9" t="s">
        <v>39</v>
      </c>
      <c r="C48" s="9" t="s">
        <v>9</v>
      </c>
      <c r="D48" s="9" t="str">
        <f>B48</f>
        <v>X</v>
      </c>
      <c r="E48" s="40" t="str">
        <f>D48</f>
        <v>X</v>
      </c>
      <c r="F48" s="33" t="s">
        <v>9</v>
      </c>
      <c r="G48" s="10">
        <v>2892</v>
      </c>
      <c r="H48" s="3">
        <v>2892</v>
      </c>
      <c r="I48" s="70">
        <v>100</v>
      </c>
      <c r="J48" s="3">
        <v>2892</v>
      </c>
      <c r="K48" s="70">
        <f>J48/H48*100</f>
        <v>100</v>
      </c>
      <c r="L48" s="9"/>
    </row>
    <row r="49" spans="1:12" ht="12.75">
      <c r="A49" s="18" t="s">
        <v>54</v>
      </c>
      <c r="B49" s="9" t="s">
        <v>39</v>
      </c>
      <c r="C49" s="9" t="s">
        <v>9</v>
      </c>
      <c r="D49" s="9" t="str">
        <f>B49</f>
        <v>X</v>
      </c>
      <c r="E49" s="40" t="str">
        <f>D49</f>
        <v>X</v>
      </c>
      <c r="F49" s="33" t="s">
        <v>9</v>
      </c>
      <c r="G49" s="10">
        <v>730</v>
      </c>
      <c r="H49" s="3">
        <v>730</v>
      </c>
      <c r="I49" s="70">
        <v>100</v>
      </c>
      <c r="J49" s="32" t="s">
        <v>9</v>
      </c>
      <c r="K49" s="32" t="s">
        <v>9</v>
      </c>
      <c r="L49" s="9"/>
    </row>
    <row r="50" spans="1:12" ht="12.75">
      <c r="A50" s="18" t="s">
        <v>55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10">
        <v>0</v>
      </c>
      <c r="H50" s="32" t="s">
        <v>9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65</v>
      </c>
      <c r="B51" s="9"/>
      <c r="C51" s="9"/>
      <c r="D51" s="9" t="s">
        <v>9</v>
      </c>
      <c r="E51" s="40"/>
      <c r="F51" s="60">
        <v>1414</v>
      </c>
      <c r="G51" s="10">
        <v>1414</v>
      </c>
      <c r="H51" s="10">
        <v>1390</v>
      </c>
      <c r="I51" s="70">
        <f>H51/G51*100</f>
        <v>98.3026874115983</v>
      </c>
      <c r="J51" s="3">
        <v>1390</v>
      </c>
      <c r="K51" s="70">
        <f>J51/G51*100</f>
        <v>98.3026874115983</v>
      </c>
      <c r="L51" s="9"/>
    </row>
    <row r="52" spans="1:12" ht="12.75">
      <c r="A52" s="18" t="s">
        <v>64</v>
      </c>
      <c r="B52" s="9"/>
      <c r="C52" s="9"/>
      <c r="D52" s="9" t="s">
        <v>9</v>
      </c>
      <c r="E52" s="40"/>
      <c r="F52" s="60">
        <v>150</v>
      </c>
      <c r="G52" s="10">
        <v>150</v>
      </c>
      <c r="H52" s="10">
        <v>150</v>
      </c>
      <c r="I52" s="70">
        <f>H52/G52*100</f>
        <v>100</v>
      </c>
      <c r="J52" s="10">
        <v>150</v>
      </c>
      <c r="K52" s="70">
        <f aca="true" t="shared" si="8" ref="K52:K57">J52/H52*100</f>
        <v>100</v>
      </c>
      <c r="L52" s="9"/>
    </row>
    <row r="53" spans="1:12" s="28" customFormat="1" ht="12.75">
      <c r="A53" s="18" t="s">
        <v>77</v>
      </c>
      <c r="B53" s="23"/>
      <c r="C53" s="46"/>
      <c r="D53" s="9" t="s">
        <v>9</v>
      </c>
      <c r="E53" s="25"/>
      <c r="F53" s="9" t="s">
        <v>39</v>
      </c>
      <c r="G53" s="10">
        <v>1985</v>
      </c>
      <c r="H53" s="3">
        <v>1985</v>
      </c>
      <c r="I53" s="70">
        <v>100</v>
      </c>
      <c r="J53" s="3">
        <v>1886</v>
      </c>
      <c r="K53" s="70">
        <f t="shared" si="8"/>
        <v>95.01259445843829</v>
      </c>
      <c r="L53" s="9"/>
    </row>
    <row r="54" spans="1:12" s="28" customFormat="1" ht="12.75">
      <c r="A54" s="18" t="s">
        <v>91</v>
      </c>
      <c r="B54" s="23"/>
      <c r="C54" s="46"/>
      <c r="D54" s="9" t="s">
        <v>9</v>
      </c>
      <c r="E54" s="25"/>
      <c r="F54" s="9"/>
      <c r="G54" s="10">
        <v>715</v>
      </c>
      <c r="H54" s="3">
        <v>635</v>
      </c>
      <c r="I54" s="70">
        <f>H54/G54*100</f>
        <v>88.81118881118881</v>
      </c>
      <c r="J54" s="3">
        <v>317</v>
      </c>
      <c r="K54" s="70">
        <f t="shared" si="8"/>
        <v>49.92125984251968</v>
      </c>
      <c r="L54" s="9"/>
    </row>
    <row r="55" spans="1:12" s="28" customFormat="1" ht="12.75">
      <c r="A55" s="18" t="s">
        <v>92</v>
      </c>
      <c r="B55" s="23"/>
      <c r="C55" s="46"/>
      <c r="D55" s="9" t="s">
        <v>9</v>
      </c>
      <c r="E55" s="25"/>
      <c r="F55" s="9"/>
      <c r="G55" s="10">
        <v>230</v>
      </c>
      <c r="H55" s="3">
        <v>230</v>
      </c>
      <c r="I55" s="70">
        <v>100</v>
      </c>
      <c r="J55" s="3">
        <v>230</v>
      </c>
      <c r="K55" s="70">
        <f t="shared" si="8"/>
        <v>100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10">
        <v>10166</v>
      </c>
      <c r="H56" s="3">
        <v>10166</v>
      </c>
      <c r="I56" s="70">
        <v>100</v>
      </c>
      <c r="J56" s="3">
        <v>10166</v>
      </c>
      <c r="K56" s="70">
        <f t="shared" si="8"/>
        <v>100</v>
      </c>
      <c r="L56" s="9"/>
    </row>
    <row r="57" spans="1:12" s="28" customFormat="1" ht="25.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10">
        <v>602</v>
      </c>
      <c r="H57" s="10">
        <v>602</v>
      </c>
      <c r="I57" s="92">
        <v>100</v>
      </c>
      <c r="J57" s="10">
        <v>602</v>
      </c>
      <c r="K57" s="92">
        <f t="shared" si="8"/>
        <v>100</v>
      </c>
      <c r="L57" s="9"/>
    </row>
    <row r="58" spans="1:12" s="28" customFormat="1" ht="12.75">
      <c r="A58" s="18" t="s">
        <v>121</v>
      </c>
      <c r="B58" s="23"/>
      <c r="C58" s="46"/>
      <c r="D58" s="9" t="s">
        <v>9</v>
      </c>
      <c r="E58" s="40"/>
      <c r="F58" s="40"/>
      <c r="G58" s="9" t="s">
        <v>39</v>
      </c>
      <c r="H58" s="9" t="s">
        <v>39</v>
      </c>
      <c r="I58" s="32" t="s">
        <v>9</v>
      </c>
      <c r="J58" s="32" t="s">
        <v>9</v>
      </c>
      <c r="K58" s="32" t="s">
        <v>9</v>
      </c>
      <c r="L58" s="9"/>
    </row>
    <row r="59" spans="1:12" s="28" customFormat="1" ht="25.5">
      <c r="A59" s="29" t="s">
        <v>119</v>
      </c>
      <c r="B59" s="23"/>
      <c r="C59" s="46"/>
      <c r="D59" s="9" t="s">
        <v>9</v>
      </c>
      <c r="E59" s="40"/>
      <c r="F59" s="40"/>
      <c r="G59" s="9" t="s">
        <v>39</v>
      </c>
      <c r="H59" s="9" t="s">
        <v>39</v>
      </c>
      <c r="I59" s="9" t="s">
        <v>9</v>
      </c>
      <c r="J59" s="9" t="s">
        <v>9</v>
      </c>
      <c r="K59" s="9" t="s">
        <v>9</v>
      </c>
      <c r="L59" s="9"/>
    </row>
    <row r="60" spans="1:12" s="28" customFormat="1" ht="12.75">
      <c r="A60" s="29" t="s">
        <v>120</v>
      </c>
      <c r="B60" s="23"/>
      <c r="C60" s="46"/>
      <c r="D60" s="9" t="s">
        <v>9</v>
      </c>
      <c r="E60" s="40"/>
      <c r="F60" s="40"/>
      <c r="G60" s="9" t="s">
        <v>39</v>
      </c>
      <c r="H60" s="9" t="s">
        <v>39</v>
      </c>
      <c r="I60" s="32" t="s">
        <v>9</v>
      </c>
      <c r="J60" s="32" t="s">
        <v>9</v>
      </c>
      <c r="K60" s="32" t="s">
        <v>9</v>
      </c>
      <c r="L60" s="9"/>
    </row>
    <row r="61" spans="1:12" s="28" customFormat="1" ht="12.75">
      <c r="A61" s="68"/>
      <c r="B61" s="23"/>
      <c r="C61" s="26"/>
      <c r="D61" s="23"/>
      <c r="E61" s="67"/>
      <c r="F61" s="66"/>
      <c r="G61" s="23"/>
      <c r="H61" s="23"/>
      <c r="I61" s="23"/>
      <c r="J61" s="23"/>
      <c r="K61" s="23"/>
      <c r="L61" s="23"/>
    </row>
    <row r="62" spans="1:12" s="28" customFormat="1" ht="12.75">
      <c r="A62" s="42" t="s">
        <v>78</v>
      </c>
      <c r="B62" s="43">
        <v>48000</v>
      </c>
      <c r="C62" s="44" t="s">
        <v>9</v>
      </c>
      <c r="D62" s="43">
        <v>48000</v>
      </c>
      <c r="E62" s="45">
        <v>48000</v>
      </c>
      <c r="F62" s="45">
        <v>1564</v>
      </c>
      <c r="G62" s="43">
        <v>96771</v>
      </c>
      <c r="H62" s="43">
        <f>SUM(H32:H57)</f>
        <v>95312</v>
      </c>
      <c r="I62" s="74">
        <f>H62/G62*100</f>
        <v>98.4923169131248</v>
      </c>
      <c r="J62" s="43">
        <f>SUM(J32:J57)</f>
        <v>49409</v>
      </c>
      <c r="K62" s="74">
        <f>J62/G62*100</f>
        <v>51.05765156916845</v>
      </c>
      <c r="L62" s="43"/>
    </row>
    <row r="63" spans="1:12" ht="12.75">
      <c r="A63" s="18"/>
      <c r="B63" s="3"/>
      <c r="C63" s="9"/>
      <c r="D63" s="4"/>
      <c r="E63" s="5"/>
      <c r="F63" s="5"/>
      <c r="G63" s="4"/>
      <c r="H63" s="4"/>
      <c r="I63" s="4"/>
      <c r="J63" s="4"/>
      <c r="K63" s="4"/>
      <c r="L63" s="4"/>
    </row>
    <row r="64" spans="1:12" s="28" customFormat="1" ht="12.75">
      <c r="A64" s="7" t="s">
        <v>57</v>
      </c>
      <c r="B64" s="23">
        <v>4000</v>
      </c>
      <c r="C64" s="46" t="s">
        <v>9</v>
      </c>
      <c r="D64" s="24">
        <v>4000</v>
      </c>
      <c r="E64" s="25">
        <v>4000</v>
      </c>
      <c r="F64" s="25">
        <v>-150</v>
      </c>
      <c r="G64" s="24">
        <v>1000</v>
      </c>
      <c r="H64" s="46" t="s">
        <v>9</v>
      </c>
      <c r="I64" s="46" t="s">
        <v>9</v>
      </c>
      <c r="J64" s="46" t="s">
        <v>9</v>
      </c>
      <c r="K64" s="46" t="s">
        <v>9</v>
      </c>
      <c r="L64" s="24"/>
    </row>
    <row r="65" spans="1:12" s="28" customFormat="1" ht="12.75">
      <c r="A65" s="7"/>
      <c r="B65" s="23"/>
      <c r="C65" s="46"/>
      <c r="D65" s="24"/>
      <c r="E65" s="25"/>
      <c r="F65" s="25"/>
      <c r="G65" s="24"/>
      <c r="H65" s="24"/>
      <c r="I65" s="24"/>
      <c r="J65" s="24"/>
      <c r="K65" s="24"/>
      <c r="L65" s="24"/>
    </row>
    <row r="66" spans="1:12" s="28" customFormat="1" ht="12.75">
      <c r="A66" s="7"/>
      <c r="B66" s="23"/>
      <c r="C66" s="46"/>
      <c r="D66" s="46"/>
      <c r="E66" s="25"/>
      <c r="F66" s="25"/>
      <c r="G66" s="46"/>
      <c r="H66" s="46"/>
      <c r="I66" s="73"/>
      <c r="J66" s="46"/>
      <c r="K66" s="73"/>
      <c r="L66" s="46"/>
    </row>
    <row r="67" spans="1:12" s="49" customFormat="1" ht="17.25" customHeight="1">
      <c r="A67" s="47" t="s">
        <v>58</v>
      </c>
      <c r="B67" s="48">
        <f>B62+B27+B64</f>
        <v>163692</v>
      </c>
      <c r="C67" s="48">
        <f>C27</f>
        <v>84397</v>
      </c>
      <c r="D67" s="48">
        <f>D62+D27+D64</f>
        <v>79295</v>
      </c>
      <c r="E67" s="48">
        <f>E62+E27+E64</f>
        <v>65991</v>
      </c>
      <c r="F67" s="48">
        <v>8191</v>
      </c>
      <c r="G67" s="48">
        <f>G64+G62+G27</f>
        <v>131023</v>
      </c>
      <c r="H67" s="48">
        <f>H62+H27</f>
        <v>128047</v>
      </c>
      <c r="I67" s="74">
        <f>H67/G67*100</f>
        <v>97.72864306266838</v>
      </c>
      <c r="J67" s="48">
        <f>J62+J27</f>
        <v>77081</v>
      </c>
      <c r="K67" s="74">
        <f>J67/G67*100</f>
        <v>58.83012906130985</v>
      </c>
      <c r="L67" s="48"/>
    </row>
    <row r="68" spans="1:12" ht="12.75">
      <c r="A68" s="50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</sheetData>
  <mergeCells count="9">
    <mergeCell ref="A1:A3"/>
    <mergeCell ref="B1:B3"/>
    <mergeCell ref="D1:D3"/>
    <mergeCell ref="F1:F3"/>
    <mergeCell ref="G1:G3"/>
    <mergeCell ref="K1:K3"/>
    <mergeCell ref="L1:L3"/>
    <mergeCell ref="H1:I2"/>
    <mergeCell ref="J1:J3"/>
  </mergeCells>
  <printOptions horizontalCentered="1"/>
  <pageMargins left="0.19" right="0.58" top="0.79" bottom="0.8" header="0.32" footer="0.37"/>
  <pageSetup horizontalDpi="300" verticalDpi="300" orientation="landscape" paperSize="9" scale="98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2"/>
  <sheetViews>
    <sheetView workbookViewId="0" topLeftCell="A1">
      <pane xSplit="3" ySplit="3" topLeftCell="G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7" sqref="H57"/>
    </sheetView>
  </sheetViews>
  <sheetFormatPr defaultColWidth="9.00390625" defaultRowHeight="12.75"/>
  <cols>
    <col min="1" max="1" width="68.87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0" width="11.125" style="6" customWidth="1"/>
    <col min="11" max="11" width="11.37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9" t="s">
        <v>0</v>
      </c>
      <c r="B1" s="109"/>
      <c r="C1" s="58"/>
      <c r="D1" s="109" t="s">
        <v>85</v>
      </c>
      <c r="E1" s="58"/>
      <c r="F1" s="109" t="s">
        <v>61</v>
      </c>
      <c r="G1" s="109" t="s">
        <v>80</v>
      </c>
      <c r="H1" s="109" t="s">
        <v>84</v>
      </c>
      <c r="I1" s="109"/>
      <c r="J1" s="109" t="s">
        <v>128</v>
      </c>
      <c r="K1" s="109" t="s">
        <v>83</v>
      </c>
      <c r="L1" s="109" t="s">
        <v>2</v>
      </c>
    </row>
    <row r="2" spans="1:12" ht="12.75">
      <c r="A2" s="109"/>
      <c r="B2" s="109"/>
      <c r="C2" s="58"/>
      <c r="D2" s="109"/>
      <c r="E2" s="58"/>
      <c r="F2" s="109"/>
      <c r="G2" s="109"/>
      <c r="H2" s="109"/>
      <c r="I2" s="109"/>
      <c r="J2" s="109"/>
      <c r="K2" s="109"/>
      <c r="L2" s="109"/>
    </row>
    <row r="3" spans="1:12" ht="19.5" customHeight="1">
      <c r="A3" s="109"/>
      <c r="B3" s="109"/>
      <c r="C3" s="59"/>
      <c r="D3" s="109"/>
      <c r="E3" s="58"/>
      <c r="F3" s="109"/>
      <c r="G3" s="109"/>
      <c r="H3" s="69" t="s">
        <v>81</v>
      </c>
      <c r="I3" s="69" t="s">
        <v>82</v>
      </c>
      <c r="J3" s="109"/>
      <c r="K3" s="109"/>
      <c r="L3" s="109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f>H7/G7*100</f>
        <v>100</v>
      </c>
      <c r="J7" s="3">
        <v>500</v>
      </c>
      <c r="K7" s="70">
        <f>J7/G7*100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 aca="true" t="shared" si="0" ref="I8:I26">H8/G8*100</f>
        <v>92.39482200647248</v>
      </c>
      <c r="J8" s="3">
        <v>2480</v>
      </c>
      <c r="K8" s="70">
        <f aca="true" t="shared" si="1" ref="K8:K26">J8/G8*100</f>
        <v>36.48131803471609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>G9</f>
        <v>400</v>
      </c>
      <c r="I9" s="70">
        <f t="shared" si="0"/>
        <v>100</v>
      </c>
      <c r="J9" s="3">
        <v>400</v>
      </c>
      <c r="K9" s="70">
        <f t="shared" si="1"/>
        <v>100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>G10</f>
        <v>313</v>
      </c>
      <c r="I10" s="70">
        <f t="shared" si="0"/>
        <v>100</v>
      </c>
      <c r="J10" s="3">
        <v>313</v>
      </c>
      <c r="K10" s="70">
        <f t="shared" si="1"/>
        <v>100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>G11</f>
        <v>9119</v>
      </c>
      <c r="I11" s="70">
        <f t="shared" si="0"/>
        <v>100</v>
      </c>
      <c r="J11" s="13">
        <v>9119</v>
      </c>
      <c r="K11" s="70">
        <f t="shared" si="1"/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0">
        <f t="shared" si="0"/>
        <v>100</v>
      </c>
      <c r="J12" s="3">
        <v>10415</v>
      </c>
      <c r="K12" s="70">
        <f t="shared" si="1"/>
        <v>100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>G13</f>
        <v>200</v>
      </c>
      <c r="I13" s="70">
        <f t="shared" si="0"/>
        <v>100</v>
      </c>
      <c r="J13" s="3">
        <v>200</v>
      </c>
      <c r="K13" s="70">
        <f t="shared" si="1"/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70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2" ref="D15:D21">B15-C15</f>
        <v>68</v>
      </c>
      <c r="E15" s="5">
        <f aca="true" t="shared" si="3" ref="E15:E23">D15</f>
        <v>68</v>
      </c>
      <c r="F15" s="61" t="s">
        <v>9</v>
      </c>
      <c r="G15" s="3">
        <f aca="true" t="shared" si="4" ref="G15:G25">D15</f>
        <v>68</v>
      </c>
      <c r="H15" s="3">
        <f aca="true" t="shared" si="5" ref="H15:H25">G15</f>
        <v>68</v>
      </c>
      <c r="I15" s="70">
        <f t="shared" si="0"/>
        <v>100</v>
      </c>
      <c r="J15" s="3">
        <v>68</v>
      </c>
      <c r="K15" s="70">
        <f t="shared" si="1"/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2"/>
        <v>222</v>
      </c>
      <c r="E16" s="5">
        <f t="shared" si="3"/>
        <v>222</v>
      </c>
      <c r="F16" s="61" t="s">
        <v>9</v>
      </c>
      <c r="G16" s="3">
        <v>223</v>
      </c>
      <c r="H16" s="3">
        <f t="shared" si="5"/>
        <v>223</v>
      </c>
      <c r="I16" s="70">
        <f t="shared" si="0"/>
        <v>100</v>
      </c>
      <c r="J16" s="3">
        <v>223</v>
      </c>
      <c r="K16" s="70">
        <f t="shared" si="1"/>
        <v>100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2"/>
        <v>60</v>
      </c>
      <c r="E17" s="5">
        <f t="shared" si="3"/>
        <v>60</v>
      </c>
      <c r="F17" s="61" t="s">
        <v>9</v>
      </c>
      <c r="G17" s="3">
        <f t="shared" si="4"/>
        <v>60</v>
      </c>
      <c r="H17" s="3">
        <f t="shared" si="5"/>
        <v>60</v>
      </c>
      <c r="I17" s="70">
        <f t="shared" si="0"/>
        <v>100</v>
      </c>
      <c r="J17" s="3">
        <v>60</v>
      </c>
      <c r="K17" s="70">
        <f t="shared" si="1"/>
        <v>100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2"/>
        <v>198</v>
      </c>
      <c r="E18" s="5">
        <f t="shared" si="3"/>
        <v>198</v>
      </c>
      <c r="F18" s="61" t="s">
        <v>9</v>
      </c>
      <c r="G18" s="3">
        <f t="shared" si="4"/>
        <v>198</v>
      </c>
      <c r="H18" s="3">
        <f t="shared" si="5"/>
        <v>198</v>
      </c>
      <c r="I18" s="70">
        <f t="shared" si="0"/>
        <v>100</v>
      </c>
      <c r="J18" s="3">
        <v>198</v>
      </c>
      <c r="K18" s="70">
        <f t="shared" si="1"/>
        <v>100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2"/>
        <v>142</v>
      </c>
      <c r="E19" s="5">
        <f t="shared" si="3"/>
        <v>142</v>
      </c>
      <c r="F19" s="61" t="s">
        <v>9</v>
      </c>
      <c r="G19" s="3">
        <f t="shared" si="4"/>
        <v>142</v>
      </c>
      <c r="H19" s="3">
        <f t="shared" si="5"/>
        <v>142</v>
      </c>
      <c r="I19" s="70">
        <f t="shared" si="0"/>
        <v>100</v>
      </c>
      <c r="J19" s="3">
        <v>142</v>
      </c>
      <c r="K19" s="70">
        <f t="shared" si="1"/>
        <v>100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2"/>
        <v>197</v>
      </c>
      <c r="E20" s="5">
        <f t="shared" si="3"/>
        <v>197</v>
      </c>
      <c r="F20" s="61" t="s">
        <v>9</v>
      </c>
      <c r="G20" s="3">
        <f t="shared" si="4"/>
        <v>197</v>
      </c>
      <c r="H20" s="3">
        <f t="shared" si="5"/>
        <v>197</v>
      </c>
      <c r="I20" s="70">
        <f t="shared" si="0"/>
        <v>100</v>
      </c>
      <c r="J20" s="32" t="s">
        <v>9</v>
      </c>
      <c r="K20" s="104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2"/>
        <v>70</v>
      </c>
      <c r="E21" s="5">
        <f t="shared" si="3"/>
        <v>70</v>
      </c>
      <c r="F21" s="61" t="s">
        <v>9</v>
      </c>
      <c r="G21" s="3">
        <f t="shared" si="4"/>
        <v>70</v>
      </c>
      <c r="H21" s="3">
        <f t="shared" si="5"/>
        <v>70</v>
      </c>
      <c r="I21" s="70">
        <f t="shared" si="0"/>
        <v>100</v>
      </c>
      <c r="J21" s="3">
        <v>70</v>
      </c>
      <c r="K21" s="70">
        <f t="shared" si="1"/>
        <v>100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3"/>
        <v>1505</v>
      </c>
      <c r="F22" s="61" t="s">
        <v>9</v>
      </c>
      <c r="G22" s="3">
        <f t="shared" si="4"/>
        <v>1505</v>
      </c>
      <c r="H22" s="3">
        <f t="shared" si="5"/>
        <v>1505</v>
      </c>
      <c r="I22" s="70">
        <f t="shared" si="0"/>
        <v>100</v>
      </c>
      <c r="J22" s="3">
        <v>1505</v>
      </c>
      <c r="K22" s="70">
        <f t="shared" si="1"/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3"/>
        <v>1215</v>
      </c>
      <c r="F23" s="61" t="s">
        <v>9</v>
      </c>
      <c r="G23" s="3">
        <f t="shared" si="4"/>
        <v>1215</v>
      </c>
      <c r="H23" s="3">
        <f t="shared" si="5"/>
        <v>1215</v>
      </c>
      <c r="I23" s="70">
        <f t="shared" si="0"/>
        <v>100</v>
      </c>
      <c r="J23" s="3">
        <v>1215</v>
      </c>
      <c r="K23" s="70">
        <f t="shared" si="1"/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4"/>
        <v>410</v>
      </c>
      <c r="H24" s="3">
        <f t="shared" si="5"/>
        <v>410</v>
      </c>
      <c r="I24" s="70">
        <f t="shared" si="0"/>
        <v>100</v>
      </c>
      <c r="J24" s="3">
        <v>410</v>
      </c>
      <c r="K24" s="70">
        <f t="shared" si="1"/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4"/>
        <v>426</v>
      </c>
      <c r="H25" s="3">
        <f t="shared" si="5"/>
        <v>426</v>
      </c>
      <c r="I25" s="70">
        <f t="shared" si="0"/>
        <v>100</v>
      </c>
      <c r="J25" s="3">
        <v>426</v>
      </c>
      <c r="K25" s="70">
        <f t="shared" si="1"/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994</v>
      </c>
      <c r="H26" s="3">
        <v>994</v>
      </c>
      <c r="I26" s="70">
        <f t="shared" si="0"/>
        <v>100</v>
      </c>
      <c r="J26" s="3">
        <v>994</v>
      </c>
      <c r="K26" s="70">
        <f t="shared" si="1"/>
        <v>100</v>
      </c>
      <c r="L26" s="3"/>
    </row>
    <row r="27" spans="1:12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33253</v>
      </c>
      <c r="H27" s="21">
        <f>SUM(H7:H26)</f>
        <v>32736</v>
      </c>
      <c r="I27" s="71">
        <f>H27/G27*100</f>
        <v>98.44525305987429</v>
      </c>
      <c r="J27" s="21">
        <f>SUM(J7:J26)</f>
        <v>28738</v>
      </c>
      <c r="K27" s="71">
        <f>J27/G27*100</f>
        <v>86.42227768923104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122</v>
      </c>
      <c r="B29" s="23"/>
      <c r="C29" s="24"/>
      <c r="D29" s="24">
        <v>48000</v>
      </c>
      <c r="E29" s="25"/>
      <c r="F29" s="25"/>
      <c r="G29" s="24">
        <v>1355</v>
      </c>
      <c r="H29" s="46" t="s">
        <v>9</v>
      </c>
      <c r="I29" s="46" t="s">
        <v>9</v>
      </c>
      <c r="J29" s="46" t="s">
        <v>9</v>
      </c>
      <c r="K29" s="46" t="s">
        <v>9</v>
      </c>
      <c r="L29" s="24"/>
    </row>
    <row r="30" spans="1:12" s="28" customFormat="1" ht="12.75">
      <c r="A30" s="7" t="s">
        <v>29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30</v>
      </c>
      <c r="B32" s="3">
        <v>4200</v>
      </c>
      <c r="C32" s="9" t="s">
        <v>9</v>
      </c>
      <c r="D32" s="3">
        <f aca="true" t="shared" si="6" ref="D32:D46">B32</f>
        <v>4200</v>
      </c>
      <c r="E32" s="17">
        <f aca="true" t="shared" si="7" ref="E32:E46">D32</f>
        <v>4200</v>
      </c>
      <c r="F32" s="33" t="s">
        <v>9</v>
      </c>
      <c r="G32" s="3">
        <v>18678</v>
      </c>
      <c r="H32" s="3">
        <v>18678</v>
      </c>
      <c r="I32" s="70">
        <f>H32/G32*100</f>
        <v>100</v>
      </c>
      <c r="J32" s="3">
        <v>5000</v>
      </c>
      <c r="K32" s="70">
        <f>J32/G32*100</f>
        <v>26.76946139843666</v>
      </c>
      <c r="L32" s="3"/>
    </row>
    <row r="33" spans="1:12" ht="12.75">
      <c r="A33" s="18" t="s">
        <v>32</v>
      </c>
      <c r="B33" s="3">
        <v>3000</v>
      </c>
      <c r="C33" s="9" t="s">
        <v>9</v>
      </c>
      <c r="D33" s="3">
        <f t="shared" si="6"/>
        <v>3000</v>
      </c>
      <c r="E33" s="17">
        <f t="shared" si="7"/>
        <v>3000</v>
      </c>
      <c r="F33" s="33" t="s">
        <v>9</v>
      </c>
      <c r="G33" s="3">
        <v>10147</v>
      </c>
      <c r="H33" s="3">
        <v>10147</v>
      </c>
      <c r="I33" s="70">
        <f aca="true" t="shared" si="8" ref="I33:I56">H33/G33*100</f>
        <v>100</v>
      </c>
      <c r="J33" s="3">
        <v>9639</v>
      </c>
      <c r="K33" s="70">
        <f aca="true" t="shared" si="9" ref="K33:K56">J33/G33*100</f>
        <v>94.99359416576328</v>
      </c>
      <c r="L33" s="3"/>
    </row>
    <row r="34" spans="1:12" ht="12.75">
      <c r="A34" s="18" t="s">
        <v>34</v>
      </c>
      <c r="B34" s="3">
        <v>5400</v>
      </c>
      <c r="C34" s="9" t="s">
        <v>9</v>
      </c>
      <c r="D34" s="3">
        <f t="shared" si="6"/>
        <v>5400</v>
      </c>
      <c r="E34" s="17">
        <f t="shared" si="7"/>
        <v>5400</v>
      </c>
      <c r="F34" s="33" t="s">
        <v>9</v>
      </c>
      <c r="G34" s="3">
        <v>19899</v>
      </c>
      <c r="H34" s="3">
        <v>19899</v>
      </c>
      <c r="I34" s="70">
        <f t="shared" si="8"/>
        <v>100</v>
      </c>
      <c r="J34" s="3">
        <v>19899</v>
      </c>
      <c r="K34" s="70">
        <f t="shared" si="9"/>
        <v>100</v>
      </c>
      <c r="L34" s="3"/>
    </row>
    <row r="35" spans="1:12" s="15" customFormat="1" ht="24" customHeight="1">
      <c r="A35" s="29" t="s">
        <v>36</v>
      </c>
      <c r="B35" s="13">
        <v>3600</v>
      </c>
      <c r="C35" s="30" t="s">
        <v>9</v>
      </c>
      <c r="D35" s="3">
        <f t="shared" si="6"/>
        <v>3600</v>
      </c>
      <c r="E35" s="17">
        <f t="shared" si="7"/>
        <v>3600</v>
      </c>
      <c r="F35" s="33" t="s">
        <v>9</v>
      </c>
      <c r="G35" s="3">
        <v>5140</v>
      </c>
      <c r="H35" s="3">
        <v>5140</v>
      </c>
      <c r="I35" s="70">
        <f t="shared" si="8"/>
        <v>100</v>
      </c>
      <c r="J35" s="3">
        <v>5140</v>
      </c>
      <c r="K35" s="70">
        <f t="shared" si="9"/>
        <v>100</v>
      </c>
      <c r="L35" s="3"/>
    </row>
    <row r="36" spans="1:12" ht="12.75">
      <c r="A36" s="18" t="s">
        <v>38</v>
      </c>
      <c r="B36" s="32" t="s">
        <v>39</v>
      </c>
      <c r="C36" s="9" t="s">
        <v>9</v>
      </c>
      <c r="D36" s="32" t="str">
        <f t="shared" si="6"/>
        <v>X</v>
      </c>
      <c r="E36" s="33" t="str">
        <f t="shared" si="7"/>
        <v>X</v>
      </c>
      <c r="F36" s="33" t="s">
        <v>9</v>
      </c>
      <c r="G36" s="3">
        <v>5088</v>
      </c>
      <c r="H36" s="3">
        <v>5088</v>
      </c>
      <c r="I36" s="70">
        <f t="shared" si="8"/>
        <v>100</v>
      </c>
      <c r="J36" s="3">
        <v>5088</v>
      </c>
      <c r="K36" s="70">
        <f t="shared" si="9"/>
        <v>100</v>
      </c>
      <c r="L36" s="32"/>
    </row>
    <row r="37" spans="1:12" ht="12.75">
      <c r="A37" s="34" t="s">
        <v>41</v>
      </c>
      <c r="B37" s="35" t="s">
        <v>39</v>
      </c>
      <c r="C37" s="36" t="s">
        <v>9</v>
      </c>
      <c r="D37" s="35" t="str">
        <f t="shared" si="6"/>
        <v>X</v>
      </c>
      <c r="E37" s="37" t="str">
        <f t="shared" si="7"/>
        <v>X</v>
      </c>
      <c r="F37" s="37" t="s">
        <v>9</v>
      </c>
      <c r="G37" s="75">
        <v>0</v>
      </c>
      <c r="H37" s="35" t="s">
        <v>9</v>
      </c>
      <c r="I37" s="35" t="s">
        <v>9</v>
      </c>
      <c r="J37" s="35" t="s">
        <v>9</v>
      </c>
      <c r="K37" s="35" t="s">
        <v>9</v>
      </c>
      <c r="L37" s="35"/>
    </row>
    <row r="38" spans="1:12" s="1" customFormat="1" ht="25.5">
      <c r="A38" s="39" t="s">
        <v>79</v>
      </c>
      <c r="B38" s="9" t="s">
        <v>39</v>
      </c>
      <c r="C38" s="9" t="s">
        <v>9</v>
      </c>
      <c r="D38" s="9" t="str">
        <f t="shared" si="6"/>
        <v>X</v>
      </c>
      <c r="E38" s="40" t="str">
        <f t="shared" si="7"/>
        <v>X</v>
      </c>
      <c r="F38" s="40" t="s">
        <v>9</v>
      </c>
      <c r="G38" s="10">
        <v>1485</v>
      </c>
      <c r="H38" s="10">
        <v>1485</v>
      </c>
      <c r="I38" s="70">
        <f t="shared" si="8"/>
        <v>100</v>
      </c>
      <c r="J38" s="10">
        <v>1460</v>
      </c>
      <c r="K38" s="70">
        <f t="shared" si="9"/>
        <v>98.31649831649831</v>
      </c>
      <c r="L38" s="9"/>
    </row>
    <row r="39" spans="1:12" ht="12.75">
      <c r="A39" s="18" t="s">
        <v>44</v>
      </c>
      <c r="B39" s="9" t="s">
        <v>39</v>
      </c>
      <c r="C39" s="9" t="s">
        <v>9</v>
      </c>
      <c r="D39" s="9" t="str">
        <f t="shared" si="6"/>
        <v>X</v>
      </c>
      <c r="E39" s="40" t="str">
        <f t="shared" si="7"/>
        <v>X</v>
      </c>
      <c r="F39" s="33" t="s">
        <v>9</v>
      </c>
      <c r="G39" s="10">
        <v>2916</v>
      </c>
      <c r="H39" s="3">
        <v>2916</v>
      </c>
      <c r="I39" s="70">
        <f t="shared" si="8"/>
        <v>100</v>
      </c>
      <c r="J39" s="3">
        <v>2770</v>
      </c>
      <c r="K39" s="70">
        <f t="shared" si="9"/>
        <v>94.99314128943759</v>
      </c>
      <c r="L39" s="9"/>
    </row>
    <row r="40" spans="1:12" ht="12.75">
      <c r="A40" s="18" t="s">
        <v>45</v>
      </c>
      <c r="B40" s="9" t="s">
        <v>39</v>
      </c>
      <c r="C40" s="9" t="s">
        <v>9</v>
      </c>
      <c r="D40" s="72" t="str">
        <f t="shared" si="6"/>
        <v>X</v>
      </c>
      <c r="E40" s="40" t="str">
        <f t="shared" si="7"/>
        <v>X</v>
      </c>
      <c r="F40" s="33" t="s">
        <v>9</v>
      </c>
      <c r="G40" s="10">
        <v>2415</v>
      </c>
      <c r="H40" s="3">
        <v>2415</v>
      </c>
      <c r="I40" s="70">
        <f t="shared" si="8"/>
        <v>100</v>
      </c>
      <c r="J40" s="3">
        <v>2294</v>
      </c>
      <c r="K40" s="70">
        <f t="shared" si="9"/>
        <v>94.9896480331263</v>
      </c>
      <c r="L40" s="9"/>
    </row>
    <row r="41" spans="1:12" ht="12.75">
      <c r="A41" s="18" t="s">
        <v>46</v>
      </c>
      <c r="B41" s="9" t="s">
        <v>39</v>
      </c>
      <c r="C41" s="9" t="s">
        <v>9</v>
      </c>
      <c r="D41" s="9" t="str">
        <f t="shared" si="6"/>
        <v>X</v>
      </c>
      <c r="E41" s="40" t="str">
        <f t="shared" si="7"/>
        <v>X</v>
      </c>
      <c r="F41" s="33" t="s">
        <v>9</v>
      </c>
      <c r="G41" s="10">
        <v>0</v>
      </c>
      <c r="H41" s="32" t="s">
        <v>9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47</v>
      </c>
      <c r="B42" s="9" t="s">
        <v>39</v>
      </c>
      <c r="C42" s="9" t="s">
        <v>9</v>
      </c>
      <c r="D42" s="9" t="str">
        <f t="shared" si="6"/>
        <v>X</v>
      </c>
      <c r="E42" s="40" t="str">
        <f t="shared" si="7"/>
        <v>X</v>
      </c>
      <c r="F42" s="33" t="s">
        <v>9</v>
      </c>
      <c r="G42" s="10">
        <v>5623</v>
      </c>
      <c r="H42" s="10">
        <v>5623</v>
      </c>
      <c r="I42" s="70">
        <f t="shared" si="8"/>
        <v>100</v>
      </c>
      <c r="J42" s="3">
        <v>5623</v>
      </c>
      <c r="K42" s="70">
        <f t="shared" si="9"/>
        <v>100</v>
      </c>
      <c r="L42" s="9"/>
    </row>
    <row r="43" spans="1:12" ht="12.75">
      <c r="A43" s="18" t="s">
        <v>48</v>
      </c>
      <c r="B43" s="9" t="s">
        <v>39</v>
      </c>
      <c r="C43" s="9" t="s">
        <v>9</v>
      </c>
      <c r="D43" s="9" t="str">
        <f t="shared" si="6"/>
        <v>X</v>
      </c>
      <c r="E43" s="40" t="str">
        <f t="shared" si="7"/>
        <v>X</v>
      </c>
      <c r="F43" s="33" t="s">
        <v>9</v>
      </c>
      <c r="G43" s="10">
        <v>190</v>
      </c>
      <c r="H43" s="3">
        <v>190</v>
      </c>
      <c r="I43" s="70">
        <f t="shared" si="8"/>
        <v>100</v>
      </c>
      <c r="J43" s="3">
        <v>190</v>
      </c>
      <c r="K43" s="70">
        <f t="shared" si="9"/>
        <v>100</v>
      </c>
      <c r="L43" s="9"/>
    </row>
    <row r="44" spans="1:12" ht="12.75">
      <c r="A44" s="18" t="s">
        <v>49</v>
      </c>
      <c r="B44" s="9" t="s">
        <v>39</v>
      </c>
      <c r="C44" s="9" t="s">
        <v>9</v>
      </c>
      <c r="D44" s="9" t="str">
        <f t="shared" si="6"/>
        <v>X</v>
      </c>
      <c r="E44" s="40" t="str">
        <f t="shared" si="7"/>
        <v>X</v>
      </c>
      <c r="F44" s="33" t="s">
        <v>9</v>
      </c>
      <c r="G44" s="10">
        <v>4507</v>
      </c>
      <c r="H44" s="3">
        <v>4507</v>
      </c>
      <c r="I44" s="70">
        <f t="shared" si="8"/>
        <v>100</v>
      </c>
      <c r="J44" s="3">
        <v>4507</v>
      </c>
      <c r="K44" s="70">
        <f t="shared" si="9"/>
        <v>100</v>
      </c>
      <c r="L44" s="9"/>
    </row>
    <row r="45" spans="1:12" ht="12.75">
      <c r="A45" s="18" t="s">
        <v>50</v>
      </c>
      <c r="B45" s="9" t="s">
        <v>39</v>
      </c>
      <c r="C45" s="9" t="s">
        <v>9</v>
      </c>
      <c r="D45" s="9" t="str">
        <f t="shared" si="6"/>
        <v>X</v>
      </c>
      <c r="E45" s="40" t="str">
        <f t="shared" si="7"/>
        <v>X</v>
      </c>
      <c r="F45" s="33" t="s">
        <v>9</v>
      </c>
      <c r="G45" s="10">
        <v>248</v>
      </c>
      <c r="H45" s="10">
        <v>248</v>
      </c>
      <c r="I45" s="70">
        <f t="shared" si="8"/>
        <v>100</v>
      </c>
      <c r="J45" s="3">
        <v>124</v>
      </c>
      <c r="K45" s="70">
        <f t="shared" si="9"/>
        <v>50</v>
      </c>
      <c r="L45" s="9"/>
    </row>
    <row r="46" spans="1:12" ht="12.75">
      <c r="A46" s="18" t="s">
        <v>51</v>
      </c>
      <c r="B46" s="9" t="s">
        <v>39</v>
      </c>
      <c r="C46" s="9" t="s">
        <v>9</v>
      </c>
      <c r="D46" s="9" t="str">
        <f t="shared" si="6"/>
        <v>X</v>
      </c>
      <c r="E46" s="40" t="str">
        <f t="shared" si="7"/>
        <v>X</v>
      </c>
      <c r="F46" s="33">
        <v>0</v>
      </c>
      <c r="G46" s="10">
        <v>0</v>
      </c>
      <c r="H46" s="32" t="s">
        <v>9</v>
      </c>
      <c r="I46" s="32" t="s">
        <v>9</v>
      </c>
      <c r="J46" s="32" t="s">
        <v>9</v>
      </c>
      <c r="K46" s="32" t="s">
        <v>9</v>
      </c>
      <c r="L46" s="9"/>
    </row>
    <row r="47" spans="1:12" s="65" customFormat="1" ht="25.5">
      <c r="A47" s="62" t="s">
        <v>70</v>
      </c>
      <c r="B47" s="30"/>
      <c r="C47" s="30"/>
      <c r="D47" s="30" t="s">
        <v>9</v>
      </c>
      <c r="E47" s="63"/>
      <c r="F47" s="63" t="s">
        <v>39</v>
      </c>
      <c r="G47" s="13">
        <v>426</v>
      </c>
      <c r="H47" s="13">
        <v>426</v>
      </c>
      <c r="I47" s="92">
        <f t="shared" si="8"/>
        <v>100</v>
      </c>
      <c r="J47" s="10">
        <v>426</v>
      </c>
      <c r="K47" s="92">
        <f t="shared" si="9"/>
        <v>100</v>
      </c>
      <c r="L47" s="30"/>
    </row>
    <row r="48" spans="1:12" ht="12.75">
      <c r="A48" s="18" t="s">
        <v>53</v>
      </c>
      <c r="B48" s="9" t="s">
        <v>39</v>
      </c>
      <c r="C48" s="9" t="s">
        <v>9</v>
      </c>
      <c r="D48" s="9" t="str">
        <f>B48</f>
        <v>X</v>
      </c>
      <c r="E48" s="40" t="str">
        <f>D48</f>
        <v>X</v>
      </c>
      <c r="F48" s="33" t="s">
        <v>9</v>
      </c>
      <c r="G48" s="10">
        <v>2892</v>
      </c>
      <c r="H48" s="3">
        <v>2892</v>
      </c>
      <c r="I48" s="70">
        <f t="shared" si="8"/>
        <v>100</v>
      </c>
      <c r="J48" s="3">
        <v>2892</v>
      </c>
      <c r="K48" s="70">
        <f t="shared" si="9"/>
        <v>100</v>
      </c>
      <c r="L48" s="9"/>
    </row>
    <row r="49" spans="1:12" ht="12.75">
      <c r="A49" s="18" t="s">
        <v>54</v>
      </c>
      <c r="B49" s="9" t="s">
        <v>39</v>
      </c>
      <c r="C49" s="9" t="s">
        <v>9</v>
      </c>
      <c r="D49" s="9" t="str">
        <f>B49</f>
        <v>X</v>
      </c>
      <c r="E49" s="40" t="str">
        <f>D49</f>
        <v>X</v>
      </c>
      <c r="F49" s="33" t="s">
        <v>9</v>
      </c>
      <c r="G49" s="10">
        <v>730</v>
      </c>
      <c r="H49" s="3">
        <v>730</v>
      </c>
      <c r="I49" s="70">
        <f t="shared" si="8"/>
        <v>100</v>
      </c>
      <c r="J49" s="3">
        <v>730</v>
      </c>
      <c r="K49" s="70">
        <f t="shared" si="9"/>
        <v>100</v>
      </c>
      <c r="L49" s="9"/>
    </row>
    <row r="50" spans="1:12" ht="12.75">
      <c r="A50" s="18" t="s">
        <v>55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10">
        <v>0</v>
      </c>
      <c r="H50" s="32" t="s">
        <v>9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65</v>
      </c>
      <c r="B51" s="9"/>
      <c r="C51" s="9"/>
      <c r="D51" s="9" t="s">
        <v>9</v>
      </c>
      <c r="E51" s="40"/>
      <c r="F51" s="60">
        <v>1414</v>
      </c>
      <c r="G51" s="10">
        <v>1414</v>
      </c>
      <c r="H51" s="10">
        <v>1390</v>
      </c>
      <c r="I51" s="70">
        <f t="shared" si="8"/>
        <v>98.3026874115983</v>
      </c>
      <c r="J51" s="3">
        <v>1390</v>
      </c>
      <c r="K51" s="70">
        <f t="shared" si="9"/>
        <v>98.3026874115983</v>
      </c>
      <c r="L51" s="9"/>
    </row>
    <row r="52" spans="1:12" ht="12.75">
      <c r="A52" s="18" t="s">
        <v>64</v>
      </c>
      <c r="B52" s="9"/>
      <c r="C52" s="9"/>
      <c r="D52" s="9" t="s">
        <v>9</v>
      </c>
      <c r="E52" s="40"/>
      <c r="F52" s="60">
        <v>150</v>
      </c>
      <c r="G52" s="10">
        <v>150</v>
      </c>
      <c r="H52" s="10">
        <v>150</v>
      </c>
      <c r="I52" s="70">
        <f t="shared" si="8"/>
        <v>100</v>
      </c>
      <c r="J52" s="10">
        <v>150</v>
      </c>
      <c r="K52" s="70">
        <f t="shared" si="9"/>
        <v>100</v>
      </c>
      <c r="L52" s="9"/>
    </row>
    <row r="53" spans="1:12" s="28" customFormat="1" ht="12.75">
      <c r="A53" s="18" t="s">
        <v>77</v>
      </c>
      <c r="B53" s="23"/>
      <c r="C53" s="46"/>
      <c r="D53" s="9" t="s">
        <v>9</v>
      </c>
      <c r="E53" s="25"/>
      <c r="F53" s="9" t="s">
        <v>39</v>
      </c>
      <c r="G53" s="10">
        <v>1985</v>
      </c>
      <c r="H53" s="3">
        <v>1985</v>
      </c>
      <c r="I53" s="70">
        <f t="shared" si="8"/>
        <v>100</v>
      </c>
      <c r="J53" s="3">
        <v>1886</v>
      </c>
      <c r="K53" s="70">
        <f t="shared" si="9"/>
        <v>95.01259445843829</v>
      </c>
      <c r="L53" s="9"/>
    </row>
    <row r="54" spans="1:12" s="28" customFormat="1" ht="12.75">
      <c r="A54" s="18" t="s">
        <v>91</v>
      </c>
      <c r="B54" s="23"/>
      <c r="C54" s="46"/>
      <c r="D54" s="9" t="s">
        <v>9</v>
      </c>
      <c r="E54" s="25"/>
      <c r="F54" s="9"/>
      <c r="G54" s="10">
        <v>715</v>
      </c>
      <c r="H54" s="3">
        <v>635</v>
      </c>
      <c r="I54" s="70">
        <f t="shared" si="8"/>
        <v>88.81118881118881</v>
      </c>
      <c r="J54" s="3">
        <v>317</v>
      </c>
      <c r="K54" s="70">
        <f t="shared" si="9"/>
        <v>44.33566433566434</v>
      </c>
      <c r="L54" s="9"/>
    </row>
    <row r="55" spans="1:12" s="28" customFormat="1" ht="12.75">
      <c r="A55" s="18" t="s">
        <v>105</v>
      </c>
      <c r="B55" s="23"/>
      <c r="C55" s="46"/>
      <c r="D55" s="9" t="s">
        <v>9</v>
      </c>
      <c r="E55" s="9" t="s">
        <v>9</v>
      </c>
      <c r="F55" s="9" t="s">
        <v>9</v>
      </c>
      <c r="G55" s="10">
        <v>10166</v>
      </c>
      <c r="H55" s="3">
        <v>10166</v>
      </c>
      <c r="I55" s="70">
        <f t="shared" si="8"/>
        <v>100</v>
      </c>
      <c r="J55" s="3">
        <v>10166</v>
      </c>
      <c r="K55" s="70">
        <f t="shared" si="9"/>
        <v>100</v>
      </c>
      <c r="L55" s="9"/>
    </row>
    <row r="56" spans="1:12" s="28" customFormat="1" ht="25.5">
      <c r="A56" s="62" t="s">
        <v>107</v>
      </c>
      <c r="B56" s="23"/>
      <c r="C56" s="46"/>
      <c r="D56" s="9" t="s">
        <v>9</v>
      </c>
      <c r="E56" s="9" t="s">
        <v>9</v>
      </c>
      <c r="F56" s="9" t="s">
        <v>9</v>
      </c>
      <c r="G56" s="10">
        <v>602</v>
      </c>
      <c r="H56" s="10">
        <v>602</v>
      </c>
      <c r="I56" s="92">
        <f t="shared" si="8"/>
        <v>100</v>
      </c>
      <c r="J56" s="10">
        <v>602</v>
      </c>
      <c r="K56" s="70">
        <f t="shared" si="9"/>
        <v>100</v>
      </c>
      <c r="L56" s="9"/>
    </row>
    <row r="57" spans="1:12" s="28" customFormat="1" ht="12.75">
      <c r="A57" s="18" t="s">
        <v>121</v>
      </c>
      <c r="B57" s="23"/>
      <c r="C57" s="46"/>
      <c r="D57" s="9" t="s">
        <v>9</v>
      </c>
      <c r="E57" s="40"/>
      <c r="F57" s="40"/>
      <c r="G57" s="9" t="s">
        <v>39</v>
      </c>
      <c r="H57" s="10">
        <v>500</v>
      </c>
      <c r="I57" s="92">
        <v>100</v>
      </c>
      <c r="J57" s="32" t="s">
        <v>9</v>
      </c>
      <c r="K57" s="32" t="s">
        <v>9</v>
      </c>
      <c r="L57" s="9"/>
    </row>
    <row r="58" spans="1:12" s="28" customFormat="1" ht="25.5">
      <c r="A58" s="29" t="s">
        <v>119</v>
      </c>
      <c r="B58" s="23"/>
      <c r="C58" s="46"/>
      <c r="D58" s="9" t="s">
        <v>9</v>
      </c>
      <c r="E58" s="40"/>
      <c r="F58" s="40"/>
      <c r="G58" s="9" t="s">
        <v>39</v>
      </c>
      <c r="H58" s="10">
        <v>380</v>
      </c>
      <c r="I58" s="92">
        <v>100</v>
      </c>
      <c r="J58" s="9" t="s">
        <v>9</v>
      </c>
      <c r="K58" s="9" t="s">
        <v>9</v>
      </c>
      <c r="L58" s="9"/>
    </row>
    <row r="59" spans="1:12" s="28" customFormat="1" ht="12.75">
      <c r="A59" s="29" t="s">
        <v>120</v>
      </c>
      <c r="B59" s="23"/>
      <c r="C59" s="46"/>
      <c r="D59" s="9" t="s">
        <v>9</v>
      </c>
      <c r="E59" s="40"/>
      <c r="F59" s="40"/>
      <c r="G59" s="9" t="s">
        <v>39</v>
      </c>
      <c r="H59" s="10">
        <v>350</v>
      </c>
      <c r="I59" s="92">
        <v>100</v>
      </c>
      <c r="J59" s="3">
        <v>350</v>
      </c>
      <c r="K59" s="70">
        <f>J59/H59*100</f>
        <v>100</v>
      </c>
      <c r="L59" s="9"/>
    </row>
    <row r="60" spans="1:12" s="28" customFormat="1" ht="12.75">
      <c r="A60" s="29" t="s">
        <v>124</v>
      </c>
      <c r="B60" s="23"/>
      <c r="C60" s="46"/>
      <c r="D60" s="9" t="s">
        <v>9</v>
      </c>
      <c r="E60" s="40"/>
      <c r="F60" s="40"/>
      <c r="G60" s="10">
        <v>80</v>
      </c>
      <c r="H60" s="10">
        <v>80</v>
      </c>
      <c r="I60" s="92">
        <v>100</v>
      </c>
      <c r="J60" s="3">
        <v>80</v>
      </c>
      <c r="K60" s="70">
        <f>J60/G60*100</f>
        <v>100</v>
      </c>
      <c r="L60" s="9"/>
    </row>
    <row r="61" spans="1:12" s="28" customFormat="1" ht="12.75">
      <c r="A61" s="29" t="s">
        <v>127</v>
      </c>
      <c r="B61" s="23"/>
      <c r="C61" s="46"/>
      <c r="D61" s="9" t="s">
        <v>9</v>
      </c>
      <c r="E61" s="40"/>
      <c r="F61" s="40"/>
      <c r="G61" s="10">
        <v>1635</v>
      </c>
      <c r="H61" s="9" t="s">
        <v>9</v>
      </c>
      <c r="I61" s="9" t="s">
        <v>9</v>
      </c>
      <c r="J61" s="32" t="s">
        <v>9</v>
      </c>
      <c r="K61" s="32" t="s">
        <v>9</v>
      </c>
      <c r="L61" s="9"/>
    </row>
    <row r="62" spans="1:12" s="28" customFormat="1" ht="12.75">
      <c r="A62" s="29" t="s">
        <v>129</v>
      </c>
      <c r="B62" s="23"/>
      <c r="C62" s="46"/>
      <c r="D62" s="9" t="s">
        <v>9</v>
      </c>
      <c r="E62" s="40"/>
      <c r="F62" s="40"/>
      <c r="G62" s="10">
        <v>0</v>
      </c>
      <c r="H62" s="10">
        <v>385</v>
      </c>
      <c r="I62" s="92">
        <v>100</v>
      </c>
      <c r="J62" s="3">
        <v>192</v>
      </c>
      <c r="K62" s="70">
        <f>J62/H62*100</f>
        <v>49.87012987012987</v>
      </c>
      <c r="L62" s="9"/>
    </row>
    <row r="63" spans="1:12" s="28" customFormat="1" ht="12.75">
      <c r="A63" s="68"/>
      <c r="B63" s="23"/>
      <c r="C63" s="26"/>
      <c r="D63" s="23"/>
      <c r="E63" s="67"/>
      <c r="F63" s="66"/>
      <c r="G63" s="23"/>
      <c r="H63" s="23"/>
      <c r="I63" s="23"/>
      <c r="J63" s="23"/>
      <c r="K63" s="23"/>
      <c r="L63" s="23"/>
    </row>
    <row r="64" spans="1:12" s="28" customFormat="1" ht="12.75">
      <c r="A64" s="42" t="s">
        <v>78</v>
      </c>
      <c r="B64" s="43">
        <v>48000</v>
      </c>
      <c r="C64" s="44" t="s">
        <v>9</v>
      </c>
      <c r="D64" s="43">
        <v>48000</v>
      </c>
      <c r="E64" s="45">
        <v>48000</v>
      </c>
      <c r="F64" s="45">
        <v>1564</v>
      </c>
      <c r="G64" s="43">
        <f>SUM(G29:G62)</f>
        <v>98486</v>
      </c>
      <c r="H64" s="43">
        <f>SUM(H29:H62)</f>
        <v>97007</v>
      </c>
      <c r="I64" s="105">
        <f>H64/G64*100</f>
        <v>98.4982637126089</v>
      </c>
      <c r="J64" s="43">
        <f>SUM(J29:J62)</f>
        <v>80915</v>
      </c>
      <c r="K64" s="74">
        <f>J64/G64*100</f>
        <v>82.15888552687692</v>
      </c>
      <c r="L64" s="43"/>
    </row>
    <row r="65" spans="1:12" ht="12.75">
      <c r="A65" s="18"/>
      <c r="B65" s="3"/>
      <c r="C65" s="9"/>
      <c r="D65" s="4"/>
      <c r="E65" s="5"/>
      <c r="F65" s="5"/>
      <c r="G65" s="4"/>
      <c r="H65" s="4"/>
      <c r="I65" s="4"/>
      <c r="J65" s="4"/>
      <c r="K65" s="4"/>
      <c r="L65" s="4"/>
    </row>
    <row r="66" spans="1:12" s="28" customFormat="1" ht="12.75">
      <c r="A66" s="7" t="s">
        <v>57</v>
      </c>
      <c r="B66" s="23">
        <v>4000</v>
      </c>
      <c r="C66" s="46" t="s">
        <v>9</v>
      </c>
      <c r="D66" s="24">
        <v>4000</v>
      </c>
      <c r="E66" s="25">
        <v>4000</v>
      </c>
      <c r="F66" s="25">
        <v>-150</v>
      </c>
      <c r="G66" s="24">
        <v>822</v>
      </c>
      <c r="H66" s="46" t="s">
        <v>9</v>
      </c>
      <c r="I66" s="46" t="s">
        <v>9</v>
      </c>
      <c r="J66" s="46" t="s">
        <v>9</v>
      </c>
      <c r="K66" s="46" t="s">
        <v>9</v>
      </c>
      <c r="L66" s="24"/>
    </row>
    <row r="67" spans="1:12" s="28" customFormat="1" ht="12.75">
      <c r="A67" s="7"/>
      <c r="B67" s="23"/>
      <c r="C67" s="46"/>
      <c r="D67" s="24"/>
      <c r="E67" s="25"/>
      <c r="F67" s="25"/>
      <c r="G67" s="24"/>
      <c r="H67" s="24"/>
      <c r="I67" s="24"/>
      <c r="J67" s="24"/>
      <c r="K67" s="24"/>
      <c r="L67" s="24"/>
    </row>
    <row r="68" spans="1:12" s="28" customFormat="1" ht="12.75">
      <c r="A68" s="7"/>
      <c r="B68" s="23"/>
      <c r="C68" s="46"/>
      <c r="D68" s="46"/>
      <c r="E68" s="25"/>
      <c r="F68" s="25"/>
      <c r="G68" s="46"/>
      <c r="H68" s="46"/>
      <c r="I68" s="73"/>
      <c r="J68" s="46"/>
      <c r="K68" s="73"/>
      <c r="L68" s="46"/>
    </row>
    <row r="69" spans="1:12" s="49" customFormat="1" ht="17.25" customHeight="1">
      <c r="A69" s="47" t="s">
        <v>58</v>
      </c>
      <c r="B69" s="48">
        <f>B64+B27+B66</f>
        <v>163692</v>
      </c>
      <c r="C69" s="48">
        <f>C27</f>
        <v>84397</v>
      </c>
      <c r="D69" s="48">
        <f>D64+D27+D66</f>
        <v>79295</v>
      </c>
      <c r="E69" s="48">
        <f>E64+E27+E66</f>
        <v>65991</v>
      </c>
      <c r="F69" s="48">
        <v>8191</v>
      </c>
      <c r="G69" s="48">
        <f>G66+G64+G27</f>
        <v>132561</v>
      </c>
      <c r="H69" s="48">
        <f>H64+H27</f>
        <v>129743</v>
      </c>
      <c r="I69" s="74">
        <f>H69/G69*100</f>
        <v>97.87418622370079</v>
      </c>
      <c r="J69" s="48">
        <f>J64+J27</f>
        <v>109653</v>
      </c>
      <c r="K69" s="74">
        <f>J69/G69*100</f>
        <v>82.7188992237536</v>
      </c>
      <c r="L69" s="48"/>
    </row>
    <row r="70" spans="1:12" ht="12.75">
      <c r="A70" s="50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2:12" ht="12.75">
      <c r="B331" s="54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2:12" ht="12.75">
      <c r="B332" s="54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</sheetData>
  <mergeCells count="9">
    <mergeCell ref="G1:G3"/>
    <mergeCell ref="K1:K3"/>
    <mergeCell ref="L1:L3"/>
    <mergeCell ref="H1:I2"/>
    <mergeCell ref="J1:J3"/>
    <mergeCell ref="A1:A3"/>
    <mergeCell ref="B1:B3"/>
    <mergeCell ref="D1:D3"/>
    <mergeCell ref="F1:F3"/>
  </mergeCells>
  <printOptions horizontalCentered="1"/>
  <pageMargins left="0.19" right="0.58" top="0.82" bottom="0.63" header="0.27" footer="0.37"/>
  <pageSetup horizontalDpi="300" verticalDpi="300" orientation="landscape" paperSize="9" scale="96" r:id="rId1"/>
  <headerFooter alignWithMargins="0">
    <oddHeader>&amp;C2003. évi intézményi felújítások&amp;R5.sz.táblázat
(Ezer Ft-ban)
</oddHeader>
    <oddFooter>&amp;L&amp;D &amp;T&amp;C&amp;F/&amp;A/Szalafainé&amp;R&amp;P/&amp;N</oddFooter>
  </headerFooter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2004-01-14T14:18:48Z</cp:lastPrinted>
  <dcterms:created xsi:type="dcterms:W3CDTF">2003-04-30T07:06:25Z</dcterms:created>
  <dcterms:modified xsi:type="dcterms:W3CDTF">2004-02-05T13:25:34Z</dcterms:modified>
  <cp:category/>
  <cp:version/>
  <cp:contentType/>
  <cp:contentStatus/>
</cp:coreProperties>
</file>