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tabRatio="601" activeTab="0"/>
  </bookViews>
  <sheets>
    <sheet name="összdec" sheetId="1" r:id="rId1"/>
  </sheets>
  <definedNames>
    <definedName name="_xlnm.Print_Titles" localSheetId="0">'összdec'!$A:$A</definedName>
  </definedNames>
  <calcPr fullCalcOnLoad="1"/>
</workbook>
</file>

<file path=xl/sharedStrings.xml><?xml version="1.0" encoding="utf-8"?>
<sst xmlns="http://schemas.openxmlformats.org/spreadsheetml/2006/main" count="857" uniqueCount="69">
  <si>
    <t>Megnevezés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</si>
  <si>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</si>
  <si>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</si>
  <si>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</si>
  <si>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</si>
  <si>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</si>
  <si>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</si>
  <si>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</si>
  <si>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</si>
  <si>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</si>
  <si>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Kötelezett-</t>
  </si>
  <si>
    <t>Törlesztés</t>
  </si>
  <si>
    <t>ség I. 1-jén</t>
  </si>
  <si>
    <t>Hiteltartozások</t>
  </si>
  <si>
    <t>-</t>
  </si>
  <si>
    <t>1998. évben felvett fejlesztési célú hitel</t>
  </si>
  <si>
    <t>1999. évben felvett fejlesztési célú hitel</t>
  </si>
  <si>
    <t>2000. júliusban felvett 3 éves lejáratú hitel</t>
  </si>
  <si>
    <t>2000. decemberben felvett 5 éves lejáratú hitel</t>
  </si>
  <si>
    <t>NA 600-as vezeték kiváltásához szükséges hitel</t>
  </si>
  <si>
    <t>Hiteltartozás összesen</t>
  </si>
  <si>
    <t>Adósságszolgálat</t>
  </si>
  <si>
    <t>Adósságszolgálat mindösszesen</t>
  </si>
  <si>
    <t>Bérlakás építésre felvett hitel  2001. évi (69 db)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</si>
  <si>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</si>
  <si>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</si>
  <si>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</si>
  <si>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</si>
  <si>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</si>
  <si>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</si>
  <si>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</si>
  <si>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</si>
  <si>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</si>
  <si>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</si>
  <si>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</si>
  <si>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Bérlakás építésre felvett hitel   2002. évi (59 db)</t>
  </si>
  <si>
    <t>Bérlakás építésre felvett hitel   2001. évi (69 db)</t>
  </si>
  <si>
    <t>Kamat, kezelési ktg. összesen</t>
  </si>
  <si>
    <t xml:space="preserve">2001. dec-ben és 2002. jún-ban felvett fejlesztési hitel </t>
  </si>
  <si>
    <t>Kamat, kezelési költség</t>
  </si>
  <si>
    <t>2002. decemberben felvett hitel</t>
  </si>
  <si>
    <t>Bérlakás építésre felvett hitel2002. évi (Kecelhegy)</t>
  </si>
  <si>
    <t>2002. évi</t>
  </si>
  <si>
    <t>Megjegyzés:</t>
  </si>
  <si>
    <t xml:space="preserve">1998. évben felvett fejlesztési célú hitel </t>
  </si>
  <si>
    <t xml:space="preserve">1999. évben felvett fejlesztési célú hitel </t>
  </si>
  <si>
    <t xml:space="preserve">2000. júliusban felvett 3 éves lejáratú hitel </t>
  </si>
  <si>
    <t xml:space="preserve">2000. decemberben felvett 5 éves lejáratú hitel </t>
  </si>
  <si>
    <r>
      <t xml:space="preserve">NA 600-as vezeték kiváltásához szükséges hitel </t>
    </r>
    <r>
      <rPr>
        <b/>
        <sz val="10"/>
        <rFont val="Times New Roman CE"/>
        <family val="1"/>
      </rPr>
      <t>/1</t>
    </r>
  </si>
  <si>
    <r>
      <t xml:space="preserve">2001. dec-ben és 2002. jún-ban felvett fejlesztési hitel </t>
    </r>
    <r>
      <rPr>
        <b/>
        <sz val="10"/>
        <rFont val="Times New Roman CE"/>
        <family val="1"/>
      </rPr>
      <t>/2</t>
    </r>
  </si>
  <si>
    <r>
      <t>1</t>
    </r>
    <r>
      <rPr>
        <sz val="10"/>
        <rFont val="Times New Roman CE"/>
        <family val="0"/>
      </rPr>
      <t xml:space="preserve">/  II. részlet felvéve 2002. 12. 31-én (71.550.000 Ft)    </t>
    </r>
  </si>
  <si>
    <r>
      <t>2</t>
    </r>
    <r>
      <rPr>
        <sz val="10"/>
        <rFont val="Times New Roman CE"/>
        <family val="0"/>
      </rPr>
      <t>/  II. részlet felvéve 2002.06.30-án (147.603.900 Ft)</t>
    </r>
  </si>
  <si>
    <t xml:space="preserve">   IV. részlet felvéve 2003. 06.11-én (22.256.001 Ft)</t>
  </si>
  <si>
    <t xml:space="preserve">Bérlakás építésre felvett hitel2002. évi (Kecelhegy) </t>
  </si>
  <si>
    <r>
      <t>4</t>
    </r>
    <r>
      <rPr>
        <sz val="10"/>
        <rFont val="Times New Roman CE"/>
        <family val="0"/>
      </rPr>
      <t>/  II. részlet felvéve 2003.04.18-án ( 10.226.303 Ft)</t>
    </r>
  </si>
  <si>
    <r>
      <t xml:space="preserve">Bérlakás építésre felvett hitel2002. évi (Kecelhegy) </t>
    </r>
    <r>
      <rPr>
        <b/>
        <sz val="10"/>
        <rFont val="Times New Roman CE"/>
        <family val="1"/>
      </rPr>
      <t>/4</t>
    </r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</si>
  <si>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</si>
  <si>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r>
      <t>2003. oktben és decben felvett 713.171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/3</t>
    </r>
  </si>
  <si>
    <t xml:space="preserve"> III. részlet felvéve 2003. 05.30-án  (32.400.000 Ft)</t>
  </si>
  <si>
    <t xml:space="preserve">    IV. részlet felvéve 2003. 06.11-én (22.256.001 Ft)</t>
  </si>
  <si>
    <t xml:space="preserve">    VI. részlet felvéve 2003. 08.08-án (22.221.280 Ft)</t>
  </si>
  <si>
    <t xml:space="preserve"> III. részlet felvéve 2003. 05.27-én (56.942.030 Ft)</t>
  </si>
  <si>
    <t xml:space="preserve">  V. részlet felvéve 2003.07.09-én (22.955.624 Ft) </t>
  </si>
  <si>
    <t xml:space="preserve">VII. részlet felvéve 2003.10.20-án (39.974.331 Ft) </t>
  </si>
  <si>
    <r>
      <t>4</t>
    </r>
    <r>
      <rPr>
        <sz val="10"/>
        <rFont val="Times New Roman CE"/>
        <family val="0"/>
      </rPr>
      <t>/  II. részlet felvéve 2003.04.18-án (10.226.303 Ft)</t>
    </r>
  </si>
  <si>
    <r>
      <t xml:space="preserve">3/  </t>
    </r>
    <r>
      <rPr>
        <sz val="10"/>
        <rFont val="Times New Roman CE"/>
        <family val="1"/>
      </rPr>
      <t xml:space="preserve"> I. részlet felvétele: 2003.10.21-én (301.781.952 Ft)</t>
    </r>
  </si>
  <si>
    <t xml:space="preserve">  II. részlet tervezett felvétele: 2003.12.04-én ( 312.908.472.Ft)</t>
  </si>
  <si>
    <t xml:space="preserve">      III. részlet felvétele: 2003. 12. 31-én (66.348.184 Ft)</t>
  </si>
  <si>
    <t xml:space="preserve"> IV. részlet felvétele: 2004. 03. 31-én (32.132.392 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</si>
</sst>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</numFmts>
  <fonts count="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workbookViewId="0" topLeftCell="AG33">
      <selection activeCell="AQ29" sqref="AQ29"/>
    </sheetView>
  </sheetViews>
  <sheetFormatPr defaultColWidth="9.00390625" defaultRowHeight="12.75"/>
  <cols>
    <col min="1" max="1" width="45.50390625" style="6" customWidth="1"/>
    <col min="2" max="2" width="12.00390625" style="6" hidden="1" customWidth="1"/>
    <col min="3" max="3" width="11.875" style="6" hidden="1" customWidth="1"/>
    <col min="4" max="4" width="10.875" style="21" customWidth="1"/>
    <col min="5" max="5" width="9.875" style="0" customWidth="1"/>
    <col min="6" max="6" width="10.875" style="24" customWidth="1"/>
    <col min="7" max="7" width="10.00390625" style="6" customWidth="1"/>
    <col min="8" max="8" width="10.875" style="24" customWidth="1"/>
    <col min="9" max="9" width="11.00390625" style="6" customWidth="1"/>
    <col min="10" max="10" width="11.375" style="24" customWidth="1"/>
    <col min="11" max="11" width="9.50390625" style="6" customWidth="1"/>
    <col min="12" max="12" width="11.50390625" style="24" customWidth="1"/>
    <col min="13" max="13" width="9.50390625" style="6" customWidth="1"/>
    <col min="14" max="14" width="11.125" style="24" customWidth="1"/>
    <col min="15" max="15" width="10.00390625" style="6" customWidth="1"/>
    <col min="16" max="16" width="11.375" style="24" customWidth="1"/>
    <col min="17" max="17" width="11.625" style="6" customWidth="1"/>
    <col min="18" max="18" width="11.625" style="24" customWidth="1"/>
    <col min="19" max="19" width="11.375" style="6" customWidth="1"/>
    <col min="20" max="20" width="10.375" style="24" customWidth="1"/>
    <col min="21" max="21" width="11.50390625" style="6" customWidth="1"/>
    <col min="22" max="22" width="10.125" style="24" customWidth="1"/>
    <col min="23" max="23" width="9.50390625" style="6" customWidth="1"/>
    <col min="24" max="24" width="11.125" style="6" customWidth="1"/>
    <col min="25" max="25" width="9.875" style="6" customWidth="1"/>
    <col min="26" max="26" width="10.625" style="6" customWidth="1"/>
    <col min="27" max="27" width="11.00390625" style="6" customWidth="1"/>
    <col min="28" max="28" width="12.625" style="6" customWidth="1"/>
    <col min="29" max="29" width="10.375" style="6" customWidth="1"/>
    <col min="30" max="30" width="11.875" style="6" customWidth="1"/>
    <col min="31" max="31" width="11.50390625" style="6" customWidth="1"/>
    <col min="32" max="32" width="11.125" style="6" customWidth="1"/>
    <col min="33" max="33" width="10.375" style="6" customWidth="1"/>
    <col min="34" max="34" width="10.875" style="6" customWidth="1"/>
    <col min="35" max="35" width="10.375" style="6" customWidth="1"/>
    <col min="36" max="36" width="10.875" style="6" customWidth="1"/>
    <col min="37" max="37" width="10.375" style="6" customWidth="1"/>
    <col min="38" max="38" width="11.00390625" style="6" customWidth="1"/>
    <col min="39" max="39" width="10.375" style="6" customWidth="1"/>
    <col min="40" max="40" width="11.125" style="6" customWidth="1"/>
    <col min="41" max="41" width="10.375" style="6" customWidth="1"/>
    <col min="42" max="42" width="11.00390625" style="6" customWidth="1"/>
    <col min="43" max="43" width="10.375" style="6" customWidth="1"/>
    <col min="44" max="16384" width="9.375" style="6" customWidth="1"/>
  </cols>
  <sheetData>
    <row r="1" spans="1:43" ht="12.75">
      <c r="A1" s="5" t="s">
        <v>0</v>
      </c>
      <c r="B1" s="77" t="s">
        <v>42</v>
      </c>
      <c r="C1" s="78"/>
      <c r="D1" s="77" t="s">
        <v>1</v>
      </c>
      <c r="E1" s="78"/>
      <c r="F1" s="77" t="s">
        <v>2</v>
      </c>
      <c r="G1" s="78"/>
      <c r="H1" s="77" t="s">
        <v>3</v>
      </c>
      <c r="I1" s="78"/>
      <c r="J1" s="77" t="s">
        <v>4</v>
      </c>
      <c r="K1" s="78"/>
      <c r="L1" s="75" t="s">
        <v>5</v>
      </c>
      <c r="M1" s="76"/>
      <c r="N1" s="79" t="s">
        <v>6</v>
      </c>
      <c r="O1" s="79"/>
      <c r="P1" s="80" t="s">
        <v>7</v>
      </c>
      <c r="Q1" s="80"/>
      <c r="R1" s="77" t="s">
        <v>8</v>
      </c>
      <c r="S1" s="78"/>
      <c r="T1" s="75" t="s">
        <v>9</v>
      </c>
      <c r="U1" s="76"/>
      <c r="V1" s="75" t="s">
        <v>24</v>
      </c>
      <c r="W1" s="76"/>
      <c r="X1" s="75" t="s">
        <v>25</v>
      </c>
      <c r="Y1" s="76"/>
      <c r="Z1" s="75" t="s">
        <v>26</v>
      </c>
      <c r="AA1" s="76"/>
      <c r="AB1" s="75" t="s">
        <v>27</v>
      </c>
      <c r="AC1" s="76"/>
      <c r="AD1" s="75" t="s">
        <v>28</v>
      </c>
      <c r="AE1" s="76"/>
      <c r="AF1" s="75" t="s">
        <v>29</v>
      </c>
      <c r="AG1" s="76"/>
      <c r="AH1" s="75" t="s">
        <v>30</v>
      </c>
      <c r="AI1" s="76"/>
      <c r="AJ1" s="75" t="s">
        <v>31</v>
      </c>
      <c r="AK1" s="76"/>
      <c r="AL1" s="75" t="s">
        <v>32</v>
      </c>
      <c r="AM1" s="76"/>
      <c r="AN1" s="75" t="s">
        <v>33</v>
      </c>
      <c r="AO1" s="76"/>
      <c r="AP1" s="75" t="s">
        <v>34</v>
      </c>
      <c r="AQ1" s="76"/>
    </row>
    <row r="2" spans="1:43" ht="12.75">
      <c r="A2" s="7"/>
      <c r="B2" s="8" t="s">
        <v>10</v>
      </c>
      <c r="C2" s="27" t="s">
        <v>11</v>
      </c>
      <c r="D2" s="8" t="s">
        <v>10</v>
      </c>
      <c r="E2" s="27" t="s">
        <v>11</v>
      </c>
      <c r="F2" s="8" t="s">
        <v>10</v>
      </c>
      <c r="G2" s="27" t="s">
        <v>11</v>
      </c>
      <c r="H2" s="8" t="s">
        <v>10</v>
      </c>
      <c r="I2" s="27" t="s">
        <v>11</v>
      </c>
      <c r="J2" s="8" t="s">
        <v>10</v>
      </c>
      <c r="K2" s="27" t="s">
        <v>11</v>
      </c>
      <c r="L2" s="8" t="s">
        <v>10</v>
      </c>
      <c r="M2" s="27" t="s">
        <v>11</v>
      </c>
      <c r="N2" s="65" t="s">
        <v>10</v>
      </c>
      <c r="O2" s="27" t="s">
        <v>11</v>
      </c>
      <c r="P2" s="8" t="s">
        <v>10</v>
      </c>
      <c r="Q2" s="70" t="s">
        <v>11</v>
      </c>
      <c r="R2" s="47" t="s">
        <v>10</v>
      </c>
      <c r="S2" s="27" t="s">
        <v>11</v>
      </c>
      <c r="T2" s="8" t="s">
        <v>10</v>
      </c>
      <c r="U2" s="27" t="s">
        <v>11</v>
      </c>
      <c r="V2" s="47" t="s">
        <v>10</v>
      </c>
      <c r="W2" s="27" t="s">
        <v>11</v>
      </c>
      <c r="X2" s="46" t="s">
        <v>10</v>
      </c>
      <c r="Y2" s="48" t="s">
        <v>11</v>
      </c>
      <c r="Z2" s="46" t="s">
        <v>10</v>
      </c>
      <c r="AA2" s="48" t="s">
        <v>11</v>
      </c>
      <c r="AB2" s="46" t="s">
        <v>10</v>
      </c>
      <c r="AC2" s="48" t="s">
        <v>11</v>
      </c>
      <c r="AD2" s="46" t="s">
        <v>10</v>
      </c>
      <c r="AE2" s="48" t="s">
        <v>11</v>
      </c>
      <c r="AF2" s="46" t="s">
        <v>10</v>
      </c>
      <c r="AG2" s="48" t="s">
        <v>11</v>
      </c>
      <c r="AH2" s="46" t="s">
        <v>10</v>
      </c>
      <c r="AI2" s="48" t="s">
        <v>11</v>
      </c>
      <c r="AJ2" s="46" t="s">
        <v>10</v>
      </c>
      <c r="AK2" s="48" t="s">
        <v>11</v>
      </c>
      <c r="AL2" s="46" t="s">
        <v>10</v>
      </c>
      <c r="AM2" s="48" t="s">
        <v>11</v>
      </c>
      <c r="AN2" s="46" t="s">
        <v>10</v>
      </c>
      <c r="AO2" s="48" t="s">
        <v>11</v>
      </c>
      <c r="AP2" s="46" t="s">
        <v>10</v>
      </c>
      <c r="AQ2" s="48" t="s">
        <v>11</v>
      </c>
    </row>
    <row r="3" spans="1:43" ht="12.75">
      <c r="A3" s="33"/>
      <c r="B3" s="9" t="s">
        <v>12</v>
      </c>
      <c r="C3" s="34"/>
      <c r="D3" s="9" t="s">
        <v>12</v>
      </c>
      <c r="E3" s="34"/>
      <c r="F3" s="9" t="s">
        <v>12</v>
      </c>
      <c r="G3" s="34"/>
      <c r="H3" s="9" t="s">
        <v>12</v>
      </c>
      <c r="I3" s="34"/>
      <c r="J3" s="9" t="s">
        <v>12</v>
      </c>
      <c r="K3" s="34"/>
      <c r="L3" s="1" t="s">
        <v>12</v>
      </c>
      <c r="M3" s="34"/>
      <c r="N3" s="66" t="s">
        <v>12</v>
      </c>
      <c r="O3" s="34"/>
      <c r="P3" s="9" t="s">
        <v>12</v>
      </c>
      <c r="Q3" s="71"/>
      <c r="R3" s="1" t="s">
        <v>12</v>
      </c>
      <c r="S3" s="34"/>
      <c r="T3" s="9" t="s">
        <v>12</v>
      </c>
      <c r="U3" s="34"/>
      <c r="V3" s="1" t="s">
        <v>12</v>
      </c>
      <c r="W3" s="34"/>
      <c r="X3" s="44" t="s">
        <v>12</v>
      </c>
      <c r="Y3" s="45"/>
      <c r="Z3" s="44" t="s">
        <v>12</v>
      </c>
      <c r="AA3" s="45"/>
      <c r="AB3" s="44" t="s">
        <v>12</v>
      </c>
      <c r="AC3" s="45"/>
      <c r="AD3" s="44" t="s">
        <v>12</v>
      </c>
      <c r="AE3" s="45"/>
      <c r="AF3" s="44" t="s">
        <v>12</v>
      </c>
      <c r="AG3" s="45"/>
      <c r="AH3" s="44" t="s">
        <v>12</v>
      </c>
      <c r="AI3" s="45"/>
      <c r="AJ3" s="44" t="s">
        <v>12</v>
      </c>
      <c r="AK3" s="45"/>
      <c r="AL3" s="44" t="s">
        <v>12</v>
      </c>
      <c r="AM3" s="45"/>
      <c r="AN3" s="44" t="s">
        <v>12</v>
      </c>
      <c r="AO3" s="45"/>
      <c r="AP3" s="44" t="s">
        <v>12</v>
      </c>
      <c r="AQ3" s="45"/>
    </row>
    <row r="4" spans="1:43" ht="12.75">
      <c r="A4" s="32" t="s">
        <v>13</v>
      </c>
      <c r="B4" s="60"/>
      <c r="C4" s="61"/>
      <c r="D4" s="43"/>
      <c r="E4" s="40"/>
      <c r="F4" s="43"/>
      <c r="G4" s="40"/>
      <c r="H4" s="43"/>
      <c r="I4" s="40"/>
      <c r="K4" s="30"/>
      <c r="M4" s="19"/>
      <c r="N4" s="36"/>
      <c r="O4" s="19"/>
      <c r="P4" s="10"/>
      <c r="Q4" s="11"/>
      <c r="S4" s="19"/>
      <c r="T4" s="36"/>
      <c r="U4" s="19"/>
      <c r="W4" s="19"/>
      <c r="X4" s="24"/>
      <c r="Y4" s="19"/>
      <c r="Z4" s="43"/>
      <c r="AA4" s="11"/>
      <c r="AB4" s="43"/>
      <c r="AC4" s="11"/>
      <c r="AD4" s="43"/>
      <c r="AE4" s="11"/>
      <c r="AF4" s="43"/>
      <c r="AG4" s="11"/>
      <c r="AH4" s="43"/>
      <c r="AI4" s="11"/>
      <c r="AJ4" s="43"/>
      <c r="AK4" s="11"/>
      <c r="AL4" s="43"/>
      <c r="AM4" s="11"/>
      <c r="AN4" s="43"/>
      <c r="AO4" s="11"/>
      <c r="AP4" s="43"/>
      <c r="AQ4" s="11"/>
    </row>
    <row r="5" spans="1:43" ht="12.75">
      <c r="A5" s="7" t="s">
        <v>44</v>
      </c>
      <c r="B5" s="10">
        <f>C5+D5</f>
        <v>120000</v>
      </c>
      <c r="C5" s="19">
        <v>40000</v>
      </c>
      <c r="D5" s="10">
        <f>SUM(E5,G5,I5,K5,M5,O5)</f>
        <v>80000</v>
      </c>
      <c r="E5" s="19">
        <v>12760</v>
      </c>
      <c r="F5" s="10">
        <f>D5-E5</f>
        <v>67240</v>
      </c>
      <c r="G5" s="19">
        <v>13120</v>
      </c>
      <c r="H5" s="14">
        <f>F5-G5</f>
        <v>54120</v>
      </c>
      <c r="I5" s="19">
        <v>13120</v>
      </c>
      <c r="J5" s="39">
        <f>H5-I5</f>
        <v>41000</v>
      </c>
      <c r="K5" s="19">
        <v>13120</v>
      </c>
      <c r="L5" s="39">
        <f>J5-K5</f>
        <v>27880</v>
      </c>
      <c r="M5" s="19">
        <v>13120</v>
      </c>
      <c r="N5" s="67">
        <f>L5-M5</f>
        <v>14760</v>
      </c>
      <c r="O5" s="29">
        <v>14760</v>
      </c>
      <c r="P5" s="15" t="s">
        <v>14</v>
      </c>
      <c r="Q5" s="16" t="s">
        <v>14</v>
      </c>
      <c r="R5" s="26" t="s">
        <v>14</v>
      </c>
      <c r="S5" s="31" t="s">
        <v>14</v>
      </c>
      <c r="T5" s="58" t="s">
        <v>14</v>
      </c>
      <c r="U5" s="31" t="s">
        <v>14</v>
      </c>
      <c r="V5" s="26" t="s">
        <v>14</v>
      </c>
      <c r="W5" s="31" t="s">
        <v>14</v>
      </c>
      <c r="X5" s="26" t="s">
        <v>14</v>
      </c>
      <c r="Y5" s="31" t="s">
        <v>14</v>
      </c>
      <c r="Z5" s="15" t="s">
        <v>14</v>
      </c>
      <c r="AA5" s="16" t="s">
        <v>14</v>
      </c>
      <c r="AB5" s="15" t="s">
        <v>14</v>
      </c>
      <c r="AC5" s="16" t="s">
        <v>14</v>
      </c>
      <c r="AD5" s="15" t="s">
        <v>14</v>
      </c>
      <c r="AE5" s="16" t="s">
        <v>14</v>
      </c>
      <c r="AF5" s="15" t="s">
        <v>14</v>
      </c>
      <c r="AG5" s="16" t="s">
        <v>14</v>
      </c>
      <c r="AH5" s="15" t="s">
        <v>14</v>
      </c>
      <c r="AI5" s="16" t="s">
        <v>14</v>
      </c>
      <c r="AJ5" s="15" t="s">
        <v>14</v>
      </c>
      <c r="AK5" s="16" t="s">
        <v>14</v>
      </c>
      <c r="AL5" s="15" t="s">
        <v>14</v>
      </c>
      <c r="AM5" s="16" t="s">
        <v>14</v>
      </c>
      <c r="AN5" s="15" t="s">
        <v>14</v>
      </c>
      <c r="AO5" s="16" t="s">
        <v>14</v>
      </c>
      <c r="AP5" s="15" t="s">
        <v>14</v>
      </c>
      <c r="AQ5" s="16" t="s">
        <v>14</v>
      </c>
    </row>
    <row r="6" spans="1:43" ht="12.75">
      <c r="A6" s="7" t="s">
        <v>45</v>
      </c>
      <c r="B6" s="10">
        <f>C6+D6</f>
        <v>136673</v>
      </c>
      <c r="C6" s="19">
        <v>39996</v>
      </c>
      <c r="D6" s="10">
        <f>SUM(E6,G6,I6,K6,M6,O6)</f>
        <v>96677</v>
      </c>
      <c r="E6" s="19">
        <v>15677</v>
      </c>
      <c r="F6" s="10">
        <f aca="true" t="shared" si="0" ref="F6:F13">D6-E6</f>
        <v>81000</v>
      </c>
      <c r="G6" s="19">
        <v>16200</v>
      </c>
      <c r="H6" s="14">
        <f aca="true" t="shared" si="1" ref="H6:H13">F6-G6</f>
        <v>64800</v>
      </c>
      <c r="I6" s="19">
        <v>16200</v>
      </c>
      <c r="J6" s="39">
        <f aca="true" t="shared" si="2" ref="J6:J15">H6-I6</f>
        <v>48600</v>
      </c>
      <c r="K6" s="19">
        <v>16200</v>
      </c>
      <c r="L6" s="39">
        <f aca="true" t="shared" si="3" ref="L6:L15">J6-K6</f>
        <v>32400</v>
      </c>
      <c r="M6" s="19">
        <v>16200</v>
      </c>
      <c r="N6" s="67">
        <f aca="true" t="shared" si="4" ref="N6:N15">L6-M6</f>
        <v>16200</v>
      </c>
      <c r="O6" s="29">
        <v>16200</v>
      </c>
      <c r="P6" s="15" t="s">
        <v>14</v>
      </c>
      <c r="Q6" s="16" t="s">
        <v>14</v>
      </c>
      <c r="R6" s="26" t="s">
        <v>14</v>
      </c>
      <c r="S6" s="31" t="s">
        <v>14</v>
      </c>
      <c r="T6" s="26" t="s">
        <v>14</v>
      </c>
      <c r="U6" s="31" t="s">
        <v>14</v>
      </c>
      <c r="V6" s="26" t="s">
        <v>14</v>
      </c>
      <c r="W6" s="31" t="s">
        <v>14</v>
      </c>
      <c r="X6" s="26" t="s">
        <v>14</v>
      </c>
      <c r="Y6" s="31" t="s">
        <v>14</v>
      </c>
      <c r="Z6" s="15" t="s">
        <v>14</v>
      </c>
      <c r="AA6" s="16" t="s">
        <v>14</v>
      </c>
      <c r="AB6" s="15" t="s">
        <v>14</v>
      </c>
      <c r="AC6" s="16" t="s">
        <v>14</v>
      </c>
      <c r="AD6" s="15" t="s">
        <v>14</v>
      </c>
      <c r="AE6" s="16" t="s">
        <v>14</v>
      </c>
      <c r="AF6" s="15" t="s">
        <v>14</v>
      </c>
      <c r="AG6" s="16" t="s">
        <v>14</v>
      </c>
      <c r="AH6" s="15" t="s">
        <v>14</v>
      </c>
      <c r="AI6" s="16" t="s">
        <v>14</v>
      </c>
      <c r="AJ6" s="15" t="s">
        <v>14</v>
      </c>
      <c r="AK6" s="16" t="s">
        <v>14</v>
      </c>
      <c r="AL6" s="15" t="s">
        <v>14</v>
      </c>
      <c r="AM6" s="16" t="s">
        <v>14</v>
      </c>
      <c r="AN6" s="15" t="s">
        <v>14</v>
      </c>
      <c r="AO6" s="16" t="s">
        <v>14</v>
      </c>
      <c r="AP6" s="15" t="s">
        <v>14</v>
      </c>
      <c r="AQ6" s="16" t="s">
        <v>14</v>
      </c>
    </row>
    <row r="7" spans="1:43" ht="12.75">
      <c r="A7" s="17" t="s">
        <v>46</v>
      </c>
      <c r="B7" s="10">
        <f>C7+D7</f>
        <v>166668</v>
      </c>
      <c r="C7" s="29">
        <v>66664</v>
      </c>
      <c r="D7" s="14">
        <f>SUM(E7,G7,I7,K7,M7)</f>
        <v>100004</v>
      </c>
      <c r="E7" s="19">
        <v>20004</v>
      </c>
      <c r="F7" s="10">
        <f t="shared" si="0"/>
        <v>80000</v>
      </c>
      <c r="G7" s="19">
        <v>20000</v>
      </c>
      <c r="H7" s="14">
        <f t="shared" si="1"/>
        <v>60000</v>
      </c>
      <c r="I7" s="19">
        <v>20000</v>
      </c>
      <c r="J7" s="39">
        <f t="shared" si="2"/>
        <v>40000</v>
      </c>
      <c r="K7" s="19">
        <v>20000</v>
      </c>
      <c r="L7" s="39">
        <f t="shared" si="3"/>
        <v>20000</v>
      </c>
      <c r="M7" s="29">
        <v>20000</v>
      </c>
      <c r="N7" s="58" t="s">
        <v>14</v>
      </c>
      <c r="O7" s="31" t="s">
        <v>14</v>
      </c>
      <c r="P7" s="15" t="s">
        <v>14</v>
      </c>
      <c r="Q7" s="16" t="s">
        <v>14</v>
      </c>
      <c r="R7" s="26" t="s">
        <v>14</v>
      </c>
      <c r="S7" s="31" t="s">
        <v>14</v>
      </c>
      <c r="T7" s="26" t="s">
        <v>14</v>
      </c>
      <c r="U7" s="31" t="s">
        <v>14</v>
      </c>
      <c r="V7" s="26" t="s">
        <v>14</v>
      </c>
      <c r="W7" s="31" t="s">
        <v>14</v>
      </c>
      <c r="X7" s="26" t="s">
        <v>14</v>
      </c>
      <c r="Y7" s="31" t="s">
        <v>14</v>
      </c>
      <c r="Z7" s="15" t="s">
        <v>14</v>
      </c>
      <c r="AA7" s="16" t="s">
        <v>14</v>
      </c>
      <c r="AB7" s="15" t="s">
        <v>14</v>
      </c>
      <c r="AC7" s="16" t="s">
        <v>14</v>
      </c>
      <c r="AD7" s="15" t="s">
        <v>14</v>
      </c>
      <c r="AE7" s="16" t="s">
        <v>14</v>
      </c>
      <c r="AF7" s="15" t="s">
        <v>14</v>
      </c>
      <c r="AG7" s="16" t="s">
        <v>14</v>
      </c>
      <c r="AH7" s="15" t="s">
        <v>14</v>
      </c>
      <c r="AI7" s="16" t="s">
        <v>14</v>
      </c>
      <c r="AJ7" s="15" t="s">
        <v>14</v>
      </c>
      <c r="AK7" s="16" t="s">
        <v>14</v>
      </c>
      <c r="AL7" s="15" t="s">
        <v>14</v>
      </c>
      <c r="AM7" s="16" t="s">
        <v>14</v>
      </c>
      <c r="AN7" s="15" t="s">
        <v>14</v>
      </c>
      <c r="AO7" s="16" t="s">
        <v>14</v>
      </c>
      <c r="AP7" s="15" t="s">
        <v>14</v>
      </c>
      <c r="AQ7" s="16" t="s">
        <v>14</v>
      </c>
    </row>
    <row r="8" spans="1:43" ht="12.75">
      <c r="A8" s="17" t="s">
        <v>47</v>
      </c>
      <c r="B8" s="10">
        <f>C8+D8</f>
        <v>237500</v>
      </c>
      <c r="C8" s="29">
        <v>50000</v>
      </c>
      <c r="D8" s="14">
        <f>SUM(E8,G8,I8,K8,M8,O8,Q8)</f>
        <v>187500</v>
      </c>
      <c r="E8" s="19">
        <v>26700</v>
      </c>
      <c r="F8" s="10">
        <f t="shared" si="0"/>
        <v>160800</v>
      </c>
      <c r="G8" s="19">
        <v>26800</v>
      </c>
      <c r="H8" s="14">
        <f t="shared" si="1"/>
        <v>134000</v>
      </c>
      <c r="I8" s="19">
        <v>26800</v>
      </c>
      <c r="J8" s="39">
        <f t="shared" si="2"/>
        <v>107200</v>
      </c>
      <c r="K8" s="19">
        <v>26800</v>
      </c>
      <c r="L8" s="39">
        <f t="shared" si="3"/>
        <v>80400</v>
      </c>
      <c r="M8" s="19">
        <v>26800</v>
      </c>
      <c r="N8" s="67">
        <f t="shared" si="4"/>
        <v>53600</v>
      </c>
      <c r="O8" s="19">
        <v>26800</v>
      </c>
      <c r="P8" s="14">
        <f aca="true" t="shared" si="5" ref="P8:P15">N8-O8</f>
        <v>26800</v>
      </c>
      <c r="Q8" s="11">
        <v>26800</v>
      </c>
      <c r="R8" s="26" t="s">
        <v>14</v>
      </c>
      <c r="S8" s="31" t="s">
        <v>14</v>
      </c>
      <c r="T8" s="26" t="s">
        <v>14</v>
      </c>
      <c r="U8" s="31" t="s">
        <v>14</v>
      </c>
      <c r="V8" s="26" t="s">
        <v>14</v>
      </c>
      <c r="W8" s="31" t="s">
        <v>14</v>
      </c>
      <c r="X8" s="26" t="s">
        <v>14</v>
      </c>
      <c r="Y8" s="31" t="s">
        <v>14</v>
      </c>
      <c r="Z8" s="15" t="s">
        <v>14</v>
      </c>
      <c r="AA8" s="16" t="s">
        <v>14</v>
      </c>
      <c r="AB8" s="15" t="s">
        <v>14</v>
      </c>
      <c r="AC8" s="16" t="s">
        <v>14</v>
      </c>
      <c r="AD8" s="15" t="s">
        <v>14</v>
      </c>
      <c r="AE8" s="16" t="s">
        <v>14</v>
      </c>
      <c r="AF8" s="15" t="s">
        <v>14</v>
      </c>
      <c r="AG8" s="16" t="s">
        <v>14</v>
      </c>
      <c r="AH8" s="15" t="s">
        <v>14</v>
      </c>
      <c r="AI8" s="16" t="s">
        <v>14</v>
      </c>
      <c r="AJ8" s="15" t="s">
        <v>14</v>
      </c>
      <c r="AK8" s="16" t="s">
        <v>14</v>
      </c>
      <c r="AL8" s="15" t="s">
        <v>14</v>
      </c>
      <c r="AM8" s="16" t="s">
        <v>14</v>
      </c>
      <c r="AN8" s="15" t="s">
        <v>14</v>
      </c>
      <c r="AO8" s="16" t="s">
        <v>14</v>
      </c>
      <c r="AP8" s="15" t="s">
        <v>14</v>
      </c>
      <c r="AQ8" s="16" t="s">
        <v>14</v>
      </c>
    </row>
    <row r="9" spans="1:43" ht="12.75">
      <c r="A9" s="17" t="s">
        <v>48</v>
      </c>
      <c r="B9" s="10">
        <v>143500</v>
      </c>
      <c r="C9" s="29">
        <v>17675</v>
      </c>
      <c r="D9" s="14">
        <v>197375</v>
      </c>
      <c r="E9" s="19">
        <v>22955</v>
      </c>
      <c r="F9" s="10">
        <v>206820</v>
      </c>
      <c r="G9" s="19">
        <v>22980</v>
      </c>
      <c r="H9" s="14">
        <f t="shared" si="1"/>
        <v>183840</v>
      </c>
      <c r="I9" s="19">
        <v>22980</v>
      </c>
      <c r="J9" s="39">
        <f t="shared" si="2"/>
        <v>160860</v>
      </c>
      <c r="K9" s="19">
        <v>22980</v>
      </c>
      <c r="L9" s="39">
        <f t="shared" si="3"/>
        <v>137880</v>
      </c>
      <c r="M9" s="19">
        <v>22980</v>
      </c>
      <c r="N9" s="67">
        <f t="shared" si="4"/>
        <v>114900</v>
      </c>
      <c r="O9" s="19">
        <v>22980</v>
      </c>
      <c r="P9" s="14">
        <f t="shared" si="5"/>
        <v>91920</v>
      </c>
      <c r="Q9" s="11">
        <v>22980</v>
      </c>
      <c r="R9" s="39">
        <f aca="true" t="shared" si="6" ref="R9:R15">P9-Q9</f>
        <v>68940</v>
      </c>
      <c r="S9" s="19">
        <v>22980</v>
      </c>
      <c r="T9" s="39">
        <f>R9-S9</f>
        <v>45960</v>
      </c>
      <c r="U9" s="19">
        <v>22980</v>
      </c>
      <c r="V9" s="39">
        <f>T9-U9</f>
        <v>22980</v>
      </c>
      <c r="W9" s="29">
        <v>22980</v>
      </c>
      <c r="X9" s="26" t="s">
        <v>14</v>
      </c>
      <c r="Y9" s="31" t="s">
        <v>14</v>
      </c>
      <c r="Z9" s="15" t="s">
        <v>14</v>
      </c>
      <c r="AA9" s="16" t="s">
        <v>14</v>
      </c>
      <c r="AB9" s="15" t="s">
        <v>14</v>
      </c>
      <c r="AC9" s="16" t="s">
        <v>14</v>
      </c>
      <c r="AD9" s="15" t="s">
        <v>14</v>
      </c>
      <c r="AE9" s="16" t="s">
        <v>14</v>
      </c>
      <c r="AF9" s="15" t="s">
        <v>14</v>
      </c>
      <c r="AG9" s="16" t="s">
        <v>14</v>
      </c>
      <c r="AH9" s="15" t="s">
        <v>14</v>
      </c>
      <c r="AI9" s="16" t="s">
        <v>14</v>
      </c>
      <c r="AJ9" s="15" t="s">
        <v>14</v>
      </c>
      <c r="AK9" s="16" t="s">
        <v>14</v>
      </c>
      <c r="AL9" s="15" t="s">
        <v>14</v>
      </c>
      <c r="AM9" s="16" t="s">
        <v>14</v>
      </c>
      <c r="AN9" s="15" t="s">
        <v>14</v>
      </c>
      <c r="AO9" s="16" t="s">
        <v>14</v>
      </c>
      <c r="AP9" s="15" t="s">
        <v>14</v>
      </c>
      <c r="AQ9" s="16" t="s">
        <v>14</v>
      </c>
    </row>
    <row r="10" spans="1:43" ht="12.75">
      <c r="A10" s="17" t="s">
        <v>49</v>
      </c>
      <c r="B10" s="10">
        <v>139059</v>
      </c>
      <c r="C10" s="29">
        <v>28666</v>
      </c>
      <c r="D10" s="14">
        <f>SUM(E10,G10,I10,K10,M10,O10,Q10,S10)</f>
        <v>257997</v>
      </c>
      <c r="E10" s="19">
        <v>32233</v>
      </c>
      <c r="F10" s="10">
        <f t="shared" si="0"/>
        <v>225764</v>
      </c>
      <c r="G10" s="19">
        <v>32252</v>
      </c>
      <c r="H10" s="14">
        <f t="shared" si="1"/>
        <v>193512</v>
      </c>
      <c r="I10" s="19">
        <v>32252</v>
      </c>
      <c r="J10" s="39">
        <f t="shared" si="2"/>
        <v>161260</v>
      </c>
      <c r="K10" s="19">
        <v>32252</v>
      </c>
      <c r="L10" s="39">
        <f t="shared" si="3"/>
        <v>129008</v>
      </c>
      <c r="M10" s="19">
        <v>32252</v>
      </c>
      <c r="N10" s="67">
        <f t="shared" si="4"/>
        <v>96756</v>
      </c>
      <c r="O10" s="19">
        <v>32252</v>
      </c>
      <c r="P10" s="14">
        <f t="shared" si="5"/>
        <v>64504</v>
      </c>
      <c r="Q10" s="11">
        <v>32252</v>
      </c>
      <c r="R10" s="39">
        <f t="shared" si="6"/>
        <v>32252</v>
      </c>
      <c r="S10" s="29">
        <v>32252</v>
      </c>
      <c r="T10" s="26" t="s">
        <v>14</v>
      </c>
      <c r="U10" s="31" t="s">
        <v>14</v>
      </c>
      <c r="V10" s="26" t="s">
        <v>14</v>
      </c>
      <c r="W10" s="31" t="s">
        <v>14</v>
      </c>
      <c r="X10" s="26" t="s">
        <v>14</v>
      </c>
      <c r="Y10" s="31" t="s">
        <v>14</v>
      </c>
      <c r="Z10" s="15" t="s">
        <v>14</v>
      </c>
      <c r="AA10" s="16" t="s">
        <v>14</v>
      </c>
      <c r="AB10" s="15" t="s">
        <v>14</v>
      </c>
      <c r="AC10" s="16" t="s">
        <v>14</v>
      </c>
      <c r="AD10" s="15" t="s">
        <v>14</v>
      </c>
      <c r="AE10" s="16" t="s">
        <v>14</v>
      </c>
      <c r="AF10" s="15" t="s">
        <v>14</v>
      </c>
      <c r="AG10" s="16" t="s">
        <v>14</v>
      </c>
      <c r="AH10" s="15" t="s">
        <v>14</v>
      </c>
      <c r="AI10" s="16" t="s">
        <v>14</v>
      </c>
      <c r="AJ10" s="15" t="s">
        <v>14</v>
      </c>
      <c r="AK10" s="16" t="s">
        <v>14</v>
      </c>
      <c r="AL10" s="15" t="s">
        <v>14</v>
      </c>
      <c r="AM10" s="16" t="s">
        <v>14</v>
      </c>
      <c r="AN10" s="15" t="s">
        <v>14</v>
      </c>
      <c r="AO10" s="16" t="s">
        <v>14</v>
      </c>
      <c r="AP10" s="15" t="s">
        <v>14</v>
      </c>
      <c r="AQ10" s="16" t="s">
        <v>14</v>
      </c>
    </row>
    <row r="11" spans="1:43" ht="12.75">
      <c r="A11" s="17" t="s">
        <v>36</v>
      </c>
      <c r="B11" s="10">
        <f>C11+D11</f>
        <v>107411</v>
      </c>
      <c r="C11" s="29">
        <v>5955</v>
      </c>
      <c r="D11" s="14">
        <v>101456</v>
      </c>
      <c r="E11" s="19">
        <v>11936</v>
      </c>
      <c r="F11" s="10">
        <f t="shared" si="0"/>
        <v>89520</v>
      </c>
      <c r="G11" s="19">
        <v>11936</v>
      </c>
      <c r="H11" s="14">
        <f t="shared" si="1"/>
        <v>77584</v>
      </c>
      <c r="I11" s="19">
        <v>11936</v>
      </c>
      <c r="J11" s="39">
        <f t="shared" si="2"/>
        <v>65648</v>
      </c>
      <c r="K11" s="19">
        <v>11936</v>
      </c>
      <c r="L11" s="39">
        <f t="shared" si="3"/>
        <v>53712</v>
      </c>
      <c r="M11" s="19">
        <v>11936</v>
      </c>
      <c r="N11" s="67">
        <f t="shared" si="4"/>
        <v>41776</v>
      </c>
      <c r="O11" s="29">
        <v>11936</v>
      </c>
      <c r="P11" s="14">
        <f t="shared" si="5"/>
        <v>29840</v>
      </c>
      <c r="Q11" s="72">
        <v>11936</v>
      </c>
      <c r="R11" s="39">
        <f t="shared" si="6"/>
        <v>17904</v>
      </c>
      <c r="S11" s="29">
        <v>11936</v>
      </c>
      <c r="T11" s="39">
        <f>R11-S11</f>
        <v>5968</v>
      </c>
      <c r="U11" s="29">
        <v>5968</v>
      </c>
      <c r="V11" s="26" t="s">
        <v>14</v>
      </c>
      <c r="W11" s="28" t="s">
        <v>14</v>
      </c>
      <c r="X11" s="25" t="s">
        <v>14</v>
      </c>
      <c r="Y11" s="31" t="s">
        <v>14</v>
      </c>
      <c r="Z11" s="15" t="s">
        <v>14</v>
      </c>
      <c r="AA11" s="16" t="s">
        <v>14</v>
      </c>
      <c r="AB11" s="15" t="s">
        <v>14</v>
      </c>
      <c r="AC11" s="16" t="s">
        <v>14</v>
      </c>
      <c r="AD11" s="15" t="s">
        <v>14</v>
      </c>
      <c r="AE11" s="16" t="s">
        <v>14</v>
      </c>
      <c r="AF11" s="15" t="s">
        <v>14</v>
      </c>
      <c r="AG11" s="16" t="s">
        <v>14</v>
      </c>
      <c r="AH11" s="15" t="s">
        <v>14</v>
      </c>
      <c r="AI11" s="16" t="s">
        <v>14</v>
      </c>
      <c r="AJ11" s="15" t="s">
        <v>14</v>
      </c>
      <c r="AK11" s="16" t="s">
        <v>14</v>
      </c>
      <c r="AL11" s="15" t="s">
        <v>14</v>
      </c>
      <c r="AM11" s="16" t="s">
        <v>14</v>
      </c>
      <c r="AN11" s="15" t="s">
        <v>14</v>
      </c>
      <c r="AO11" s="16" t="s">
        <v>14</v>
      </c>
      <c r="AP11" s="15" t="s">
        <v>14</v>
      </c>
      <c r="AQ11" s="16" t="s">
        <v>14</v>
      </c>
    </row>
    <row r="12" spans="1:43" ht="12.75">
      <c r="A12" s="17" t="s">
        <v>35</v>
      </c>
      <c r="B12" s="10">
        <v>0</v>
      </c>
      <c r="C12" s="29">
        <v>0</v>
      </c>
      <c r="D12" s="14">
        <v>124412</v>
      </c>
      <c r="E12" s="19">
        <v>5932</v>
      </c>
      <c r="F12" s="10">
        <f t="shared" si="0"/>
        <v>118480</v>
      </c>
      <c r="G12" s="19">
        <v>11848</v>
      </c>
      <c r="H12" s="14">
        <f t="shared" si="1"/>
        <v>106632</v>
      </c>
      <c r="I12" s="19">
        <v>11848</v>
      </c>
      <c r="J12" s="39">
        <f t="shared" si="2"/>
        <v>94784</v>
      </c>
      <c r="K12" s="19">
        <v>11848</v>
      </c>
      <c r="L12" s="39">
        <f t="shared" si="3"/>
        <v>82936</v>
      </c>
      <c r="M12" s="19">
        <v>11848</v>
      </c>
      <c r="N12" s="67">
        <f t="shared" si="4"/>
        <v>71088</v>
      </c>
      <c r="O12" s="19">
        <v>11848</v>
      </c>
      <c r="P12" s="14">
        <f t="shared" si="5"/>
        <v>59240</v>
      </c>
      <c r="Q12" s="11">
        <v>11848</v>
      </c>
      <c r="R12" s="39">
        <f t="shared" si="6"/>
        <v>47392</v>
      </c>
      <c r="S12" s="19">
        <v>11848</v>
      </c>
      <c r="T12" s="39">
        <f>R12-S12</f>
        <v>35544</v>
      </c>
      <c r="U12" s="19">
        <v>11848</v>
      </c>
      <c r="V12" s="39">
        <f>T12-U12</f>
        <v>23696</v>
      </c>
      <c r="W12" s="19">
        <v>11848</v>
      </c>
      <c r="X12" s="39">
        <f>V12-W12</f>
        <v>11848</v>
      </c>
      <c r="Y12" s="19">
        <v>11848</v>
      </c>
      <c r="Z12" s="15" t="s">
        <v>14</v>
      </c>
      <c r="AA12" s="16" t="s">
        <v>14</v>
      </c>
      <c r="AB12" s="15" t="s">
        <v>14</v>
      </c>
      <c r="AC12" s="16" t="s">
        <v>14</v>
      </c>
      <c r="AD12" s="15" t="s">
        <v>14</v>
      </c>
      <c r="AE12" s="16" t="s">
        <v>14</v>
      </c>
      <c r="AF12" s="15" t="s">
        <v>14</v>
      </c>
      <c r="AG12" s="16" t="s">
        <v>14</v>
      </c>
      <c r="AH12" s="15" t="s">
        <v>14</v>
      </c>
      <c r="AI12" s="16" t="s">
        <v>14</v>
      </c>
      <c r="AJ12" s="15" t="s">
        <v>14</v>
      </c>
      <c r="AK12" s="16" t="s">
        <v>14</v>
      </c>
      <c r="AL12" s="15" t="s">
        <v>14</v>
      </c>
      <c r="AM12" s="16" t="s">
        <v>14</v>
      </c>
      <c r="AN12" s="15" t="s">
        <v>14</v>
      </c>
      <c r="AO12" s="16" t="s">
        <v>14</v>
      </c>
      <c r="AP12" s="15" t="s">
        <v>14</v>
      </c>
      <c r="AQ12" s="16" t="s">
        <v>14</v>
      </c>
    </row>
    <row r="13" spans="1:43" ht="12.75">
      <c r="A13" s="17" t="s">
        <v>40</v>
      </c>
      <c r="B13" s="10">
        <v>0</v>
      </c>
      <c r="C13" s="29">
        <v>0</v>
      </c>
      <c r="D13" s="14">
        <v>305133</v>
      </c>
      <c r="E13" s="19">
        <v>20345</v>
      </c>
      <c r="F13" s="10">
        <f t="shared" si="0"/>
        <v>284788</v>
      </c>
      <c r="G13" s="19">
        <v>40684</v>
      </c>
      <c r="H13" s="14">
        <f t="shared" si="1"/>
        <v>244104</v>
      </c>
      <c r="I13" s="19">
        <v>40684</v>
      </c>
      <c r="J13" s="39">
        <f t="shared" si="2"/>
        <v>203420</v>
      </c>
      <c r="K13" s="19">
        <v>40684</v>
      </c>
      <c r="L13" s="39">
        <f t="shared" si="3"/>
        <v>162736</v>
      </c>
      <c r="M13" s="19">
        <v>40684</v>
      </c>
      <c r="N13" s="67">
        <f t="shared" si="4"/>
        <v>122052</v>
      </c>
      <c r="O13" s="19">
        <v>40684</v>
      </c>
      <c r="P13" s="14">
        <f t="shared" si="5"/>
        <v>81368</v>
      </c>
      <c r="Q13" s="11">
        <v>40684</v>
      </c>
      <c r="R13" s="39">
        <f t="shared" si="6"/>
        <v>40684</v>
      </c>
      <c r="S13" s="19">
        <v>40684</v>
      </c>
      <c r="T13" s="26" t="s">
        <v>14</v>
      </c>
      <c r="U13" s="31" t="s">
        <v>14</v>
      </c>
      <c r="V13" s="26" t="s">
        <v>14</v>
      </c>
      <c r="W13" s="28" t="s">
        <v>14</v>
      </c>
      <c r="X13" s="26" t="s">
        <v>14</v>
      </c>
      <c r="Y13" s="31" t="s">
        <v>14</v>
      </c>
      <c r="Z13" s="15" t="s">
        <v>14</v>
      </c>
      <c r="AA13" s="16" t="s">
        <v>14</v>
      </c>
      <c r="AB13" s="15" t="s">
        <v>14</v>
      </c>
      <c r="AC13" s="16" t="s">
        <v>14</v>
      </c>
      <c r="AD13" s="15" t="s">
        <v>14</v>
      </c>
      <c r="AE13" s="16" t="s">
        <v>14</v>
      </c>
      <c r="AF13" s="15" t="s">
        <v>14</v>
      </c>
      <c r="AG13" s="16" t="s">
        <v>14</v>
      </c>
      <c r="AH13" s="15" t="s">
        <v>14</v>
      </c>
      <c r="AI13" s="16" t="s">
        <v>14</v>
      </c>
      <c r="AJ13" s="15" t="s">
        <v>14</v>
      </c>
      <c r="AK13" s="16" t="s">
        <v>14</v>
      </c>
      <c r="AL13" s="15" t="s">
        <v>14</v>
      </c>
      <c r="AM13" s="16" t="s">
        <v>14</v>
      </c>
      <c r="AN13" s="15" t="s">
        <v>14</v>
      </c>
      <c r="AO13" s="16" t="s">
        <v>14</v>
      </c>
      <c r="AP13" s="15" t="s">
        <v>14</v>
      </c>
      <c r="AQ13" s="16" t="s">
        <v>14</v>
      </c>
    </row>
    <row r="14" spans="1:43" ht="12.75">
      <c r="A14" s="17" t="s">
        <v>57</v>
      </c>
      <c r="B14" s="10">
        <v>0</v>
      </c>
      <c r="C14" s="29">
        <v>0</v>
      </c>
      <c r="D14" s="14">
        <v>0</v>
      </c>
      <c r="E14" s="19">
        <v>0</v>
      </c>
      <c r="F14" s="10">
        <v>681039</v>
      </c>
      <c r="G14" s="19">
        <v>19810</v>
      </c>
      <c r="H14" s="14">
        <v>693361</v>
      </c>
      <c r="I14" s="19">
        <v>79240</v>
      </c>
      <c r="J14" s="39">
        <f>H14-I14</f>
        <v>614121</v>
      </c>
      <c r="K14" s="19">
        <v>79240</v>
      </c>
      <c r="L14" s="39">
        <f>J14-K14</f>
        <v>534881</v>
      </c>
      <c r="M14" s="19">
        <v>79240</v>
      </c>
      <c r="N14" s="67">
        <f>L14-M14</f>
        <v>455641</v>
      </c>
      <c r="O14" s="19">
        <v>79240</v>
      </c>
      <c r="P14" s="14">
        <f>N14-O14</f>
        <v>376401</v>
      </c>
      <c r="Q14" s="11">
        <v>79240</v>
      </c>
      <c r="R14" s="39">
        <f>P14-Q14</f>
        <v>297161</v>
      </c>
      <c r="S14" s="19">
        <v>79240</v>
      </c>
      <c r="T14" s="39">
        <f>R14-S14</f>
        <v>217921</v>
      </c>
      <c r="U14" s="19">
        <v>79240</v>
      </c>
      <c r="V14" s="39">
        <f>T14-U14</f>
        <v>138681</v>
      </c>
      <c r="W14" s="19">
        <v>79240</v>
      </c>
      <c r="X14" s="39">
        <f>V14-W14</f>
        <v>59441</v>
      </c>
      <c r="Y14" s="19">
        <v>59441</v>
      </c>
      <c r="Z14" s="15" t="s">
        <v>14</v>
      </c>
      <c r="AA14" s="16" t="s">
        <v>14</v>
      </c>
      <c r="AB14" s="15" t="s">
        <v>14</v>
      </c>
      <c r="AC14" s="16" t="s">
        <v>14</v>
      </c>
      <c r="AD14" s="15" t="s">
        <v>14</v>
      </c>
      <c r="AE14" s="16" t="s">
        <v>14</v>
      </c>
      <c r="AF14" s="15" t="s">
        <v>14</v>
      </c>
      <c r="AG14" s="16" t="s">
        <v>14</v>
      </c>
      <c r="AH14" s="15" t="s">
        <v>14</v>
      </c>
      <c r="AI14" s="16" t="s">
        <v>14</v>
      </c>
      <c r="AJ14" s="15" t="s">
        <v>14</v>
      </c>
      <c r="AK14" s="16" t="s">
        <v>14</v>
      </c>
      <c r="AL14" s="15" t="s">
        <v>14</v>
      </c>
      <c r="AM14" s="16" t="s">
        <v>14</v>
      </c>
      <c r="AN14" s="15" t="s">
        <v>14</v>
      </c>
      <c r="AO14" s="16" t="s">
        <v>14</v>
      </c>
      <c r="AP14" s="15" t="s">
        <v>14</v>
      </c>
      <c r="AQ14" s="16" t="s">
        <v>14</v>
      </c>
    </row>
    <row r="15" spans="1:43" ht="13.5" thickBot="1">
      <c r="A15" s="17" t="s">
        <v>55</v>
      </c>
      <c r="B15" s="18">
        <v>0</v>
      </c>
      <c r="C15" s="29">
        <v>0</v>
      </c>
      <c r="D15" s="37">
        <v>12499</v>
      </c>
      <c r="E15" s="20">
        <v>2636</v>
      </c>
      <c r="F15" s="18">
        <v>184439</v>
      </c>
      <c r="G15" s="20">
        <v>9767</v>
      </c>
      <c r="H15" s="14">
        <v>174672</v>
      </c>
      <c r="I15" s="20">
        <v>9704</v>
      </c>
      <c r="J15" s="39">
        <f t="shared" si="2"/>
        <v>164968</v>
      </c>
      <c r="K15" s="20">
        <v>9704</v>
      </c>
      <c r="L15" s="39">
        <f t="shared" si="3"/>
        <v>155264</v>
      </c>
      <c r="M15" s="20">
        <v>9704</v>
      </c>
      <c r="N15" s="67">
        <f t="shared" si="4"/>
        <v>145560</v>
      </c>
      <c r="O15" s="20">
        <v>9704</v>
      </c>
      <c r="P15" s="14">
        <f t="shared" si="5"/>
        <v>135856</v>
      </c>
      <c r="Q15" s="73">
        <v>9704</v>
      </c>
      <c r="R15" s="39">
        <f t="shared" si="6"/>
        <v>126152</v>
      </c>
      <c r="S15" s="20">
        <v>9704</v>
      </c>
      <c r="T15" s="39">
        <f>R15-S15</f>
        <v>116448</v>
      </c>
      <c r="U15" s="20">
        <v>9704</v>
      </c>
      <c r="V15" s="39">
        <f>T15-U15</f>
        <v>106744</v>
      </c>
      <c r="W15" s="20">
        <v>9704</v>
      </c>
      <c r="X15" s="39">
        <f>V15-W15</f>
        <v>97040</v>
      </c>
      <c r="Y15" s="20">
        <v>9704</v>
      </c>
      <c r="Z15" s="10">
        <f>X15-Y15</f>
        <v>87336</v>
      </c>
      <c r="AA15" s="20">
        <v>9704</v>
      </c>
      <c r="AB15" s="10">
        <f>Z15-AA15</f>
        <v>77632</v>
      </c>
      <c r="AC15" s="20">
        <v>9704</v>
      </c>
      <c r="AD15" s="10">
        <f>AB15-AC15</f>
        <v>67928</v>
      </c>
      <c r="AE15" s="20">
        <v>9704</v>
      </c>
      <c r="AF15" s="10">
        <f>AD15-AE15</f>
        <v>58224</v>
      </c>
      <c r="AG15" s="20">
        <v>9704</v>
      </c>
      <c r="AH15" s="10">
        <f>AF15-AG15</f>
        <v>48520</v>
      </c>
      <c r="AI15" s="20">
        <v>9704</v>
      </c>
      <c r="AJ15" s="10">
        <f>AH15-AI15</f>
        <v>38816</v>
      </c>
      <c r="AK15" s="20">
        <v>9704</v>
      </c>
      <c r="AL15" s="10">
        <f>AJ15-AK15</f>
        <v>29112</v>
      </c>
      <c r="AM15" s="20">
        <v>9704</v>
      </c>
      <c r="AN15" s="10">
        <f>AL15-AM15</f>
        <v>19408</v>
      </c>
      <c r="AO15" s="20">
        <v>9704</v>
      </c>
      <c r="AP15" s="10">
        <f>AN15-AO15</f>
        <v>9704</v>
      </c>
      <c r="AQ15" s="20">
        <v>9704</v>
      </c>
    </row>
    <row r="16" spans="1:43" ht="13.5" thickTop="1">
      <c r="A16" s="12" t="s">
        <v>20</v>
      </c>
      <c r="B16" s="38">
        <f>SUM(B5:B15)</f>
        <v>1050811</v>
      </c>
      <c r="C16" s="4">
        <f>SUM(C5:C15)</f>
        <v>248956</v>
      </c>
      <c r="D16" s="38">
        <f aca="true" t="shared" si="7" ref="D16:I16">SUM(D5:D15)</f>
        <v>1463053</v>
      </c>
      <c r="E16" s="4">
        <f t="shared" si="7"/>
        <v>171178</v>
      </c>
      <c r="F16" s="41">
        <f t="shared" si="7"/>
        <v>2179890</v>
      </c>
      <c r="G16" s="4">
        <f t="shared" si="7"/>
        <v>225397</v>
      </c>
      <c r="H16" s="42">
        <f t="shared" si="7"/>
        <v>1986625</v>
      </c>
      <c r="I16" s="4">
        <f t="shared" si="7"/>
        <v>284764</v>
      </c>
      <c r="J16" s="42">
        <f aca="true" t="shared" si="8" ref="J16:O16">SUM(J5:J15)</f>
        <v>1701861</v>
      </c>
      <c r="K16" s="4">
        <f t="shared" si="8"/>
        <v>284764</v>
      </c>
      <c r="L16" s="42">
        <f t="shared" si="8"/>
        <v>1417097</v>
      </c>
      <c r="M16" s="4">
        <f t="shared" si="8"/>
        <v>284764</v>
      </c>
      <c r="N16" s="68">
        <f t="shared" si="8"/>
        <v>1132333</v>
      </c>
      <c r="O16" s="4">
        <f t="shared" si="8"/>
        <v>266404</v>
      </c>
      <c r="P16" s="42">
        <f>SUM(P8:P15)</f>
        <v>865929</v>
      </c>
      <c r="Q16" s="2">
        <f>SUM(Q5:Q15)</f>
        <v>235444</v>
      </c>
      <c r="R16" s="42">
        <f>SUM(R9:R15)</f>
        <v>630485</v>
      </c>
      <c r="S16" s="4">
        <f>SUM(S5:S15)</f>
        <v>208644</v>
      </c>
      <c r="T16" s="42">
        <f>SUM(T9:T15)</f>
        <v>421841</v>
      </c>
      <c r="U16" s="4">
        <f>SUM(U5:U15)</f>
        <v>129740</v>
      </c>
      <c r="V16" s="42">
        <f>SUM(V5:V15)</f>
        <v>292101</v>
      </c>
      <c r="W16" s="4">
        <f>SUM(W5:W15)</f>
        <v>123772</v>
      </c>
      <c r="X16" s="49">
        <f>SUM(X5:X15)</f>
        <v>168329</v>
      </c>
      <c r="Y16" s="4">
        <f>SUM(Y5:Y15)</f>
        <v>80993</v>
      </c>
      <c r="Z16" s="13">
        <f>SUM(Z15)</f>
        <v>87336</v>
      </c>
      <c r="AA16" s="2">
        <f>SUM(AA5:AA15)</f>
        <v>9704</v>
      </c>
      <c r="AB16" s="13">
        <f>SUM(AB15)</f>
        <v>77632</v>
      </c>
      <c r="AC16" s="2">
        <f aca="true" t="shared" si="9" ref="AC16:AQ16">SUM(AC5:AC15)</f>
        <v>9704</v>
      </c>
      <c r="AD16" s="13">
        <f>SUM(AD15)</f>
        <v>67928</v>
      </c>
      <c r="AE16" s="2">
        <f t="shared" si="9"/>
        <v>9704</v>
      </c>
      <c r="AF16" s="13">
        <f>SUM(AF15)</f>
        <v>58224</v>
      </c>
      <c r="AG16" s="2">
        <f t="shared" si="9"/>
        <v>9704</v>
      </c>
      <c r="AH16" s="13">
        <f>SUM(AH15)</f>
        <v>48520</v>
      </c>
      <c r="AI16" s="2">
        <f t="shared" si="9"/>
        <v>9704</v>
      </c>
      <c r="AJ16" s="13">
        <f>SUM(AJ15)</f>
        <v>38816</v>
      </c>
      <c r="AK16" s="2">
        <f t="shared" si="9"/>
        <v>9704</v>
      </c>
      <c r="AL16" s="13">
        <f>SUM(AL15)</f>
        <v>29112</v>
      </c>
      <c r="AM16" s="2">
        <f t="shared" si="9"/>
        <v>9704</v>
      </c>
      <c r="AN16" s="13">
        <f>SUM(AN15)</f>
        <v>19408</v>
      </c>
      <c r="AO16" s="2">
        <f t="shared" si="9"/>
        <v>9704</v>
      </c>
      <c r="AP16" s="13">
        <f>SUM(AP15)</f>
        <v>9704</v>
      </c>
      <c r="AQ16" s="2">
        <f t="shared" si="9"/>
        <v>9704</v>
      </c>
    </row>
    <row r="17" spans="1:43" ht="12.75">
      <c r="A17" s="32" t="s">
        <v>39</v>
      </c>
      <c r="B17" s="62"/>
      <c r="C17" s="63"/>
      <c r="D17" s="10"/>
      <c r="E17" s="19"/>
      <c r="F17" s="10"/>
      <c r="G17" s="19"/>
      <c r="H17" s="10"/>
      <c r="I17" s="19"/>
      <c r="K17" s="19"/>
      <c r="M17" s="19"/>
      <c r="N17" s="36"/>
      <c r="O17" s="19"/>
      <c r="P17" s="10"/>
      <c r="Q17" s="11"/>
      <c r="S17" s="19"/>
      <c r="U17" s="19"/>
      <c r="W17" s="19"/>
      <c r="X17" s="24"/>
      <c r="Y17" s="19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</row>
    <row r="18" spans="1:43" ht="12.75">
      <c r="A18" s="7" t="s">
        <v>15</v>
      </c>
      <c r="B18" s="10">
        <f aca="true" t="shared" si="10" ref="B18:B24">C18+D18</f>
        <v>37209</v>
      </c>
      <c r="C18" s="19">
        <v>9644</v>
      </c>
      <c r="D18" s="10">
        <v>27565</v>
      </c>
      <c r="E18" s="19">
        <v>6222</v>
      </c>
      <c r="F18" s="10">
        <f aca="true" t="shared" si="11" ref="F18:F28">G18+H18</f>
        <v>21343</v>
      </c>
      <c r="G18" s="19">
        <v>7536</v>
      </c>
      <c r="H18" s="10">
        <f aca="true" t="shared" si="12" ref="H18:H28">I18+J18</f>
        <v>13807</v>
      </c>
      <c r="I18" s="19">
        <v>5889</v>
      </c>
      <c r="J18" s="24">
        <f aca="true" t="shared" si="13" ref="J18:J28">K18+L18</f>
        <v>7918</v>
      </c>
      <c r="K18" s="19">
        <v>4264</v>
      </c>
      <c r="L18" s="24">
        <f>M18+N18</f>
        <v>3654</v>
      </c>
      <c r="M18" s="19">
        <v>2638</v>
      </c>
      <c r="N18" s="36">
        <f>O18</f>
        <v>1016</v>
      </c>
      <c r="O18" s="19">
        <v>1016</v>
      </c>
      <c r="P18" s="15" t="s">
        <v>14</v>
      </c>
      <c r="Q18" s="16" t="s">
        <v>14</v>
      </c>
      <c r="R18" s="15" t="s">
        <v>14</v>
      </c>
      <c r="S18" s="31" t="s">
        <v>14</v>
      </c>
      <c r="T18" s="15" t="s">
        <v>14</v>
      </c>
      <c r="U18" s="31" t="s">
        <v>14</v>
      </c>
      <c r="V18" s="15" t="s">
        <v>14</v>
      </c>
      <c r="W18" s="31" t="s">
        <v>14</v>
      </c>
      <c r="X18" s="15" t="s">
        <v>14</v>
      </c>
      <c r="Y18" s="31" t="s">
        <v>14</v>
      </c>
      <c r="Z18" s="15" t="s">
        <v>14</v>
      </c>
      <c r="AA18" s="16" t="s">
        <v>14</v>
      </c>
      <c r="AB18" s="15" t="s">
        <v>14</v>
      </c>
      <c r="AC18" s="16" t="s">
        <v>14</v>
      </c>
      <c r="AD18" s="15" t="s">
        <v>14</v>
      </c>
      <c r="AE18" s="16" t="s">
        <v>14</v>
      </c>
      <c r="AF18" s="15" t="s">
        <v>14</v>
      </c>
      <c r="AG18" s="16" t="s">
        <v>14</v>
      </c>
      <c r="AH18" s="15" t="s">
        <v>14</v>
      </c>
      <c r="AI18" s="16" t="s">
        <v>14</v>
      </c>
      <c r="AJ18" s="15" t="s">
        <v>14</v>
      </c>
      <c r="AK18" s="16" t="s">
        <v>14</v>
      </c>
      <c r="AL18" s="15" t="s">
        <v>14</v>
      </c>
      <c r="AM18" s="16" t="s">
        <v>14</v>
      </c>
      <c r="AN18" s="15" t="s">
        <v>14</v>
      </c>
      <c r="AO18" s="16" t="s">
        <v>14</v>
      </c>
      <c r="AP18" s="15" t="s">
        <v>14</v>
      </c>
      <c r="AQ18" s="16" t="s">
        <v>14</v>
      </c>
    </row>
    <row r="19" spans="1:43" ht="12.75">
      <c r="A19" s="7" t="s">
        <v>16</v>
      </c>
      <c r="B19" s="10">
        <f t="shared" si="10"/>
        <v>44854</v>
      </c>
      <c r="C19" s="19">
        <v>11246</v>
      </c>
      <c r="D19" s="10">
        <v>33608</v>
      </c>
      <c r="E19" s="19">
        <v>7575</v>
      </c>
      <c r="F19" s="10">
        <f t="shared" si="11"/>
        <v>26033</v>
      </c>
      <c r="G19" s="19">
        <v>9334</v>
      </c>
      <c r="H19" s="10">
        <f t="shared" si="12"/>
        <v>16699</v>
      </c>
      <c r="I19" s="19">
        <v>7253</v>
      </c>
      <c r="J19" s="24">
        <f t="shared" si="13"/>
        <v>9446</v>
      </c>
      <c r="K19" s="19">
        <v>5200</v>
      </c>
      <c r="L19" s="24">
        <f>M19+N19</f>
        <v>4246</v>
      </c>
      <c r="M19" s="19">
        <v>3147</v>
      </c>
      <c r="N19" s="36">
        <f>O19</f>
        <v>1099</v>
      </c>
      <c r="O19" s="19">
        <v>1099</v>
      </c>
      <c r="P19" s="15" t="s">
        <v>14</v>
      </c>
      <c r="Q19" s="16" t="s">
        <v>14</v>
      </c>
      <c r="R19" s="26" t="s">
        <v>14</v>
      </c>
      <c r="S19" s="31" t="s">
        <v>14</v>
      </c>
      <c r="T19" s="26" t="s">
        <v>14</v>
      </c>
      <c r="U19" s="31" t="s">
        <v>14</v>
      </c>
      <c r="V19" s="26" t="s">
        <v>14</v>
      </c>
      <c r="W19" s="31" t="s">
        <v>14</v>
      </c>
      <c r="X19" s="26" t="s">
        <v>14</v>
      </c>
      <c r="Y19" s="31" t="s">
        <v>14</v>
      </c>
      <c r="Z19" s="15" t="s">
        <v>14</v>
      </c>
      <c r="AA19" s="16" t="s">
        <v>14</v>
      </c>
      <c r="AB19" s="15" t="s">
        <v>14</v>
      </c>
      <c r="AC19" s="16" t="s">
        <v>14</v>
      </c>
      <c r="AD19" s="15" t="s">
        <v>14</v>
      </c>
      <c r="AE19" s="16" t="s">
        <v>14</v>
      </c>
      <c r="AF19" s="15" t="s">
        <v>14</v>
      </c>
      <c r="AG19" s="16" t="s">
        <v>14</v>
      </c>
      <c r="AH19" s="15" t="s">
        <v>14</v>
      </c>
      <c r="AI19" s="16" t="s">
        <v>14</v>
      </c>
      <c r="AJ19" s="15" t="s">
        <v>14</v>
      </c>
      <c r="AK19" s="16" t="s">
        <v>14</v>
      </c>
      <c r="AL19" s="15" t="s">
        <v>14</v>
      </c>
      <c r="AM19" s="16" t="s">
        <v>14</v>
      </c>
      <c r="AN19" s="15" t="s">
        <v>14</v>
      </c>
      <c r="AO19" s="16" t="s">
        <v>14</v>
      </c>
      <c r="AP19" s="15" t="s">
        <v>14</v>
      </c>
      <c r="AQ19" s="16" t="s">
        <v>14</v>
      </c>
    </row>
    <row r="20" spans="1:43" ht="12.75">
      <c r="A20" s="17" t="s">
        <v>17</v>
      </c>
      <c r="B20" s="10">
        <f t="shared" si="10"/>
        <v>42930</v>
      </c>
      <c r="C20" s="29">
        <v>13518</v>
      </c>
      <c r="D20" s="14">
        <v>29412</v>
      </c>
      <c r="E20" s="19">
        <v>7847</v>
      </c>
      <c r="F20" s="10">
        <f t="shared" si="11"/>
        <v>21565</v>
      </c>
      <c r="G20" s="19">
        <v>9229</v>
      </c>
      <c r="H20" s="10">
        <f t="shared" si="12"/>
        <v>12336</v>
      </c>
      <c r="I20" s="19">
        <v>6657</v>
      </c>
      <c r="J20" s="24">
        <f t="shared" si="13"/>
        <v>5679</v>
      </c>
      <c r="K20" s="19">
        <v>4112</v>
      </c>
      <c r="L20" s="24">
        <f>M20</f>
        <v>1567</v>
      </c>
      <c r="M20" s="19">
        <v>1567</v>
      </c>
      <c r="N20" s="58" t="s">
        <v>14</v>
      </c>
      <c r="O20" s="31" t="s">
        <v>14</v>
      </c>
      <c r="P20" s="15" t="s">
        <v>14</v>
      </c>
      <c r="Q20" s="16" t="s">
        <v>14</v>
      </c>
      <c r="R20" s="26" t="s">
        <v>14</v>
      </c>
      <c r="S20" s="31" t="s">
        <v>14</v>
      </c>
      <c r="T20" s="26" t="s">
        <v>14</v>
      </c>
      <c r="U20" s="31" t="s">
        <v>14</v>
      </c>
      <c r="V20" s="26" t="s">
        <v>14</v>
      </c>
      <c r="W20" s="31" t="s">
        <v>14</v>
      </c>
      <c r="X20" s="26" t="s">
        <v>14</v>
      </c>
      <c r="Y20" s="31" t="s">
        <v>14</v>
      </c>
      <c r="Z20" s="15" t="s">
        <v>14</v>
      </c>
      <c r="AA20" s="16" t="s">
        <v>14</v>
      </c>
      <c r="AB20" s="15" t="s">
        <v>14</v>
      </c>
      <c r="AC20" s="16" t="s">
        <v>14</v>
      </c>
      <c r="AD20" s="15" t="s">
        <v>14</v>
      </c>
      <c r="AE20" s="16" t="s">
        <v>14</v>
      </c>
      <c r="AF20" s="15" t="s">
        <v>14</v>
      </c>
      <c r="AG20" s="16" t="s">
        <v>14</v>
      </c>
      <c r="AH20" s="15" t="s">
        <v>14</v>
      </c>
      <c r="AI20" s="16" t="s">
        <v>14</v>
      </c>
      <c r="AJ20" s="15" t="s">
        <v>14</v>
      </c>
      <c r="AK20" s="16" t="s">
        <v>14</v>
      </c>
      <c r="AL20" s="15" t="s">
        <v>14</v>
      </c>
      <c r="AM20" s="16" t="s">
        <v>14</v>
      </c>
      <c r="AN20" s="15" t="s">
        <v>14</v>
      </c>
      <c r="AO20" s="16" t="s">
        <v>14</v>
      </c>
      <c r="AP20" s="15" t="s">
        <v>14</v>
      </c>
      <c r="AQ20" s="16" t="s">
        <v>14</v>
      </c>
    </row>
    <row r="21" spans="1:43" ht="12.75">
      <c r="A21" s="17" t="s">
        <v>18</v>
      </c>
      <c r="B21" s="10">
        <f t="shared" si="10"/>
        <v>99823</v>
      </c>
      <c r="C21" s="29">
        <v>20909</v>
      </c>
      <c r="D21" s="14">
        <v>78914</v>
      </c>
      <c r="E21" s="19">
        <v>15089</v>
      </c>
      <c r="F21" s="10">
        <f t="shared" si="11"/>
        <v>63825</v>
      </c>
      <c r="G21" s="19">
        <v>19206</v>
      </c>
      <c r="H21" s="10">
        <f t="shared" si="12"/>
        <v>44619</v>
      </c>
      <c r="I21" s="19">
        <v>15740</v>
      </c>
      <c r="J21" s="24">
        <f t="shared" si="13"/>
        <v>28879</v>
      </c>
      <c r="K21" s="19">
        <v>12330</v>
      </c>
      <c r="L21" s="24">
        <f aca="true" t="shared" si="14" ref="L21:L28">M21+N21</f>
        <v>16549</v>
      </c>
      <c r="M21" s="19">
        <v>8920</v>
      </c>
      <c r="N21" s="36">
        <f aca="true" t="shared" si="15" ref="N21:N28">O21+P21</f>
        <v>7629</v>
      </c>
      <c r="O21" s="19">
        <v>5529</v>
      </c>
      <c r="P21" s="10">
        <f>Q21</f>
        <v>2100</v>
      </c>
      <c r="Q21" s="11">
        <v>2100</v>
      </c>
      <c r="R21" s="26" t="s">
        <v>14</v>
      </c>
      <c r="S21" s="31" t="s">
        <v>14</v>
      </c>
      <c r="T21" s="26" t="s">
        <v>14</v>
      </c>
      <c r="U21" s="31" t="s">
        <v>14</v>
      </c>
      <c r="V21" s="26" t="s">
        <v>14</v>
      </c>
      <c r="W21" s="31" t="s">
        <v>14</v>
      </c>
      <c r="X21" s="26" t="s">
        <v>14</v>
      </c>
      <c r="Y21" s="31" t="s">
        <v>14</v>
      </c>
      <c r="Z21" s="15" t="s">
        <v>14</v>
      </c>
      <c r="AA21" s="16" t="s">
        <v>14</v>
      </c>
      <c r="AB21" s="15" t="s">
        <v>14</v>
      </c>
      <c r="AC21" s="16" t="s">
        <v>14</v>
      </c>
      <c r="AD21" s="15" t="s">
        <v>14</v>
      </c>
      <c r="AE21" s="16" t="s">
        <v>14</v>
      </c>
      <c r="AF21" s="15" t="s">
        <v>14</v>
      </c>
      <c r="AG21" s="16" t="s">
        <v>14</v>
      </c>
      <c r="AH21" s="15" t="s">
        <v>14</v>
      </c>
      <c r="AI21" s="16" t="s">
        <v>14</v>
      </c>
      <c r="AJ21" s="15" t="s">
        <v>14</v>
      </c>
      <c r="AK21" s="16" t="s">
        <v>14</v>
      </c>
      <c r="AL21" s="15" t="s">
        <v>14</v>
      </c>
      <c r="AM21" s="16" t="s">
        <v>14</v>
      </c>
      <c r="AN21" s="15" t="s">
        <v>14</v>
      </c>
      <c r="AO21" s="16" t="s">
        <v>14</v>
      </c>
      <c r="AP21" s="15" t="s">
        <v>14</v>
      </c>
      <c r="AQ21" s="16" t="s">
        <v>14</v>
      </c>
    </row>
    <row r="22" spans="1:43" ht="12.75">
      <c r="A22" s="17" t="s">
        <v>19</v>
      </c>
      <c r="B22" s="10">
        <f t="shared" si="10"/>
        <v>153448</v>
      </c>
      <c r="C22" s="29">
        <v>13938</v>
      </c>
      <c r="D22" s="14">
        <v>139510</v>
      </c>
      <c r="E22" s="19">
        <v>17917</v>
      </c>
      <c r="F22" s="10">
        <f t="shared" si="11"/>
        <v>121593</v>
      </c>
      <c r="G22" s="19">
        <v>25265</v>
      </c>
      <c r="H22" s="10">
        <f t="shared" si="12"/>
        <v>96328</v>
      </c>
      <c r="I22" s="19">
        <v>22269</v>
      </c>
      <c r="J22" s="24">
        <f t="shared" si="13"/>
        <v>74059</v>
      </c>
      <c r="K22" s="19">
        <v>19345</v>
      </c>
      <c r="L22" s="24">
        <f t="shared" si="14"/>
        <v>54714</v>
      </c>
      <c r="M22" s="19">
        <v>16421</v>
      </c>
      <c r="N22" s="36">
        <f t="shared" si="15"/>
        <v>38293</v>
      </c>
      <c r="O22" s="19">
        <v>13537</v>
      </c>
      <c r="P22" s="10">
        <f aca="true" t="shared" si="16" ref="P22:P28">Q22+R22</f>
        <v>24756</v>
      </c>
      <c r="Q22" s="11">
        <v>10573</v>
      </c>
      <c r="R22" s="24">
        <f>S22+T22</f>
        <v>14183</v>
      </c>
      <c r="S22" s="19">
        <v>7649</v>
      </c>
      <c r="T22" s="24">
        <f>U22+V22</f>
        <v>6534</v>
      </c>
      <c r="U22" s="19">
        <v>4725</v>
      </c>
      <c r="V22" s="24">
        <f>W22</f>
        <v>1809</v>
      </c>
      <c r="W22" s="19">
        <v>1809</v>
      </c>
      <c r="X22" s="15" t="s">
        <v>14</v>
      </c>
      <c r="Y22" s="31" t="s">
        <v>14</v>
      </c>
      <c r="Z22" s="15" t="s">
        <v>14</v>
      </c>
      <c r="AA22" s="16" t="s">
        <v>14</v>
      </c>
      <c r="AB22" s="15" t="s">
        <v>14</v>
      </c>
      <c r="AC22" s="16" t="s">
        <v>14</v>
      </c>
      <c r="AD22" s="15" t="s">
        <v>14</v>
      </c>
      <c r="AE22" s="16" t="s">
        <v>14</v>
      </c>
      <c r="AF22" s="15" t="s">
        <v>14</v>
      </c>
      <c r="AG22" s="16" t="s">
        <v>14</v>
      </c>
      <c r="AH22" s="15" t="s">
        <v>14</v>
      </c>
      <c r="AI22" s="16" t="s">
        <v>14</v>
      </c>
      <c r="AJ22" s="15" t="s">
        <v>14</v>
      </c>
      <c r="AK22" s="16" t="s">
        <v>14</v>
      </c>
      <c r="AL22" s="15" t="s">
        <v>14</v>
      </c>
      <c r="AM22" s="16" t="s">
        <v>14</v>
      </c>
      <c r="AN22" s="15" t="s">
        <v>14</v>
      </c>
      <c r="AO22" s="16" t="s">
        <v>14</v>
      </c>
      <c r="AP22" s="15" t="s">
        <v>14</v>
      </c>
      <c r="AQ22" s="16" t="s">
        <v>14</v>
      </c>
    </row>
    <row r="23" spans="1:43" ht="12.75">
      <c r="A23" s="17" t="s">
        <v>38</v>
      </c>
      <c r="B23" s="10">
        <f t="shared" si="10"/>
        <v>145081</v>
      </c>
      <c r="C23" s="29">
        <v>20186</v>
      </c>
      <c r="D23" s="14">
        <v>124895</v>
      </c>
      <c r="E23" s="19">
        <v>20914</v>
      </c>
      <c r="F23" s="10">
        <f t="shared" si="11"/>
        <v>103981</v>
      </c>
      <c r="G23" s="19">
        <v>27229</v>
      </c>
      <c r="H23" s="10">
        <f t="shared" si="12"/>
        <v>76752</v>
      </c>
      <c r="I23" s="19">
        <v>23046</v>
      </c>
      <c r="J23" s="24">
        <f t="shared" si="13"/>
        <v>53706</v>
      </c>
      <c r="K23" s="19">
        <v>18942</v>
      </c>
      <c r="L23" s="24">
        <f t="shared" si="14"/>
        <v>34764</v>
      </c>
      <c r="M23" s="19">
        <v>14838</v>
      </c>
      <c r="N23" s="36">
        <f t="shared" si="15"/>
        <v>19926</v>
      </c>
      <c r="O23" s="19">
        <v>10768</v>
      </c>
      <c r="P23" s="10">
        <f t="shared" si="16"/>
        <v>9158</v>
      </c>
      <c r="Q23" s="11">
        <v>6631</v>
      </c>
      <c r="R23" s="24">
        <f>S23</f>
        <v>2527</v>
      </c>
      <c r="S23" s="19">
        <v>2527</v>
      </c>
      <c r="T23" s="26" t="s">
        <v>14</v>
      </c>
      <c r="U23" s="31" t="s">
        <v>14</v>
      </c>
      <c r="V23" s="26" t="s">
        <v>14</v>
      </c>
      <c r="W23" s="31" t="s">
        <v>14</v>
      </c>
      <c r="X23" s="15" t="s">
        <v>14</v>
      </c>
      <c r="Y23" s="31" t="s">
        <v>14</v>
      </c>
      <c r="Z23" s="15" t="s">
        <v>14</v>
      </c>
      <c r="AA23" s="16" t="s">
        <v>14</v>
      </c>
      <c r="AB23" s="15" t="s">
        <v>14</v>
      </c>
      <c r="AC23" s="16" t="s">
        <v>14</v>
      </c>
      <c r="AD23" s="15" t="s">
        <v>14</v>
      </c>
      <c r="AE23" s="16" t="s">
        <v>14</v>
      </c>
      <c r="AF23" s="15" t="s">
        <v>14</v>
      </c>
      <c r="AG23" s="16" t="s">
        <v>14</v>
      </c>
      <c r="AH23" s="15" t="s">
        <v>14</v>
      </c>
      <c r="AI23" s="16" t="s">
        <v>14</v>
      </c>
      <c r="AJ23" s="15" t="s">
        <v>14</v>
      </c>
      <c r="AK23" s="16" t="s">
        <v>14</v>
      </c>
      <c r="AL23" s="15" t="s">
        <v>14</v>
      </c>
      <c r="AM23" s="16" t="s">
        <v>14</v>
      </c>
      <c r="AN23" s="15" t="s">
        <v>14</v>
      </c>
      <c r="AO23" s="16" t="s">
        <v>14</v>
      </c>
      <c r="AP23" s="15" t="s">
        <v>14</v>
      </c>
      <c r="AQ23" s="16" t="s">
        <v>14</v>
      </c>
    </row>
    <row r="24" spans="1:44" ht="12.75">
      <c r="A24" s="17" t="s">
        <v>23</v>
      </c>
      <c r="B24" s="10">
        <f t="shared" si="10"/>
        <v>28819</v>
      </c>
      <c r="C24" s="29">
        <v>3400</v>
      </c>
      <c r="D24" s="14">
        <v>25419</v>
      </c>
      <c r="E24" s="19">
        <v>4346</v>
      </c>
      <c r="F24" s="10">
        <f t="shared" si="11"/>
        <v>21073</v>
      </c>
      <c r="G24" s="19">
        <v>5182</v>
      </c>
      <c r="H24" s="10">
        <f t="shared" si="12"/>
        <v>15891</v>
      </c>
      <c r="I24" s="19">
        <v>4441</v>
      </c>
      <c r="J24" s="24">
        <f t="shared" si="13"/>
        <v>11450</v>
      </c>
      <c r="K24" s="19">
        <v>3715</v>
      </c>
      <c r="L24" s="24">
        <f t="shared" si="14"/>
        <v>7735</v>
      </c>
      <c r="M24" s="19">
        <v>2988</v>
      </c>
      <c r="N24" s="36">
        <f t="shared" si="15"/>
        <v>4747</v>
      </c>
      <c r="O24" s="19">
        <v>2269</v>
      </c>
      <c r="P24" s="10">
        <f t="shared" si="16"/>
        <v>2478</v>
      </c>
      <c r="Q24" s="11">
        <v>1536</v>
      </c>
      <c r="R24" s="24">
        <f>S24+T24</f>
        <v>942</v>
      </c>
      <c r="S24" s="19">
        <v>810</v>
      </c>
      <c r="T24" s="24">
        <f>U24</f>
        <v>132</v>
      </c>
      <c r="U24" s="19">
        <v>132</v>
      </c>
      <c r="V24" s="26" t="s">
        <v>14</v>
      </c>
      <c r="W24" s="28" t="s">
        <v>14</v>
      </c>
      <c r="X24" s="25" t="s">
        <v>14</v>
      </c>
      <c r="Y24" s="31" t="s">
        <v>14</v>
      </c>
      <c r="Z24" s="15" t="s">
        <v>14</v>
      </c>
      <c r="AA24" s="16" t="s">
        <v>14</v>
      </c>
      <c r="AB24" s="15" t="s">
        <v>14</v>
      </c>
      <c r="AC24" s="16" t="s">
        <v>14</v>
      </c>
      <c r="AD24" s="15" t="s">
        <v>14</v>
      </c>
      <c r="AE24" s="16" t="s">
        <v>14</v>
      </c>
      <c r="AF24" s="15" t="s">
        <v>14</v>
      </c>
      <c r="AG24" s="16" t="s">
        <v>14</v>
      </c>
      <c r="AH24" s="15" t="s">
        <v>14</v>
      </c>
      <c r="AI24" s="16" t="s">
        <v>14</v>
      </c>
      <c r="AJ24" s="15" t="s">
        <v>14</v>
      </c>
      <c r="AK24" s="16" t="s">
        <v>14</v>
      </c>
      <c r="AL24" s="15" t="s">
        <v>14</v>
      </c>
      <c r="AM24" s="16" t="s">
        <v>14</v>
      </c>
      <c r="AN24" s="15" t="s">
        <v>14</v>
      </c>
      <c r="AO24" s="16" t="s">
        <v>14</v>
      </c>
      <c r="AP24" s="15" t="s">
        <v>14</v>
      </c>
      <c r="AQ24" s="16" t="s">
        <v>14</v>
      </c>
      <c r="AR24" s="23"/>
    </row>
    <row r="25" spans="1:43" ht="12.75">
      <c r="A25" s="17" t="s">
        <v>35</v>
      </c>
      <c r="B25" s="10">
        <v>0</v>
      </c>
      <c r="C25" s="29">
        <v>399</v>
      </c>
      <c r="D25" s="14">
        <v>42492</v>
      </c>
      <c r="E25" s="19">
        <v>5585</v>
      </c>
      <c r="F25" s="10">
        <f t="shared" si="11"/>
        <v>36907</v>
      </c>
      <c r="G25" s="19">
        <v>6950</v>
      </c>
      <c r="H25" s="10">
        <f t="shared" si="12"/>
        <v>29957</v>
      </c>
      <c r="I25" s="19">
        <v>6210</v>
      </c>
      <c r="J25" s="24">
        <f t="shared" si="13"/>
        <v>23747</v>
      </c>
      <c r="K25" s="19">
        <v>5489</v>
      </c>
      <c r="L25" s="24">
        <f t="shared" si="14"/>
        <v>18258</v>
      </c>
      <c r="M25" s="19">
        <v>4768</v>
      </c>
      <c r="N25" s="36">
        <f t="shared" si="15"/>
        <v>13490</v>
      </c>
      <c r="O25" s="19">
        <v>4059</v>
      </c>
      <c r="P25" s="10">
        <f t="shared" si="16"/>
        <v>9431</v>
      </c>
      <c r="Q25" s="11">
        <v>3327</v>
      </c>
      <c r="R25" s="24">
        <f>S25+T25</f>
        <v>6104</v>
      </c>
      <c r="S25" s="19">
        <v>2606</v>
      </c>
      <c r="T25" s="24">
        <f>U25+V25</f>
        <v>3498</v>
      </c>
      <c r="U25" s="19">
        <v>1885</v>
      </c>
      <c r="V25" s="39">
        <f>W25+X25</f>
        <v>1613</v>
      </c>
      <c r="W25" s="19">
        <v>1169</v>
      </c>
      <c r="X25" s="57">
        <f>Y25</f>
        <v>444</v>
      </c>
      <c r="Y25" s="19">
        <v>444</v>
      </c>
      <c r="Z25" s="15" t="s">
        <v>14</v>
      </c>
      <c r="AA25" s="16" t="s">
        <v>14</v>
      </c>
      <c r="AB25" s="15" t="s">
        <v>14</v>
      </c>
      <c r="AC25" s="16" t="s">
        <v>14</v>
      </c>
      <c r="AD25" s="15" t="s">
        <v>14</v>
      </c>
      <c r="AE25" s="16" t="s">
        <v>14</v>
      </c>
      <c r="AF25" s="15" t="s">
        <v>14</v>
      </c>
      <c r="AG25" s="16" t="s">
        <v>14</v>
      </c>
      <c r="AH25" s="15" t="s">
        <v>14</v>
      </c>
      <c r="AI25" s="16" t="s">
        <v>14</v>
      </c>
      <c r="AJ25" s="15" t="s">
        <v>14</v>
      </c>
      <c r="AK25" s="16" t="s">
        <v>14</v>
      </c>
      <c r="AL25" s="15" t="s">
        <v>14</v>
      </c>
      <c r="AM25" s="16" t="s">
        <v>14</v>
      </c>
      <c r="AN25" s="15" t="s">
        <v>14</v>
      </c>
      <c r="AO25" s="16" t="s">
        <v>14</v>
      </c>
      <c r="AP25" s="15" t="s">
        <v>14</v>
      </c>
      <c r="AQ25" s="16" t="s">
        <v>14</v>
      </c>
    </row>
    <row r="26" spans="1:43" ht="12.75">
      <c r="A26" s="17" t="s">
        <v>40</v>
      </c>
      <c r="B26" s="10">
        <v>0</v>
      </c>
      <c r="C26" s="29">
        <v>1157</v>
      </c>
      <c r="D26" s="14">
        <v>156975</v>
      </c>
      <c r="E26" s="19">
        <v>25808</v>
      </c>
      <c r="F26" s="10">
        <f t="shared" si="11"/>
        <v>131167</v>
      </c>
      <c r="G26" s="19">
        <v>34347</v>
      </c>
      <c r="H26" s="10">
        <f t="shared" si="12"/>
        <v>96820</v>
      </c>
      <c r="I26" s="19">
        <v>29071</v>
      </c>
      <c r="J26" s="24">
        <f t="shared" si="13"/>
        <v>67749</v>
      </c>
      <c r="K26" s="19">
        <v>23895</v>
      </c>
      <c r="L26" s="24">
        <f t="shared" si="14"/>
        <v>43854</v>
      </c>
      <c r="M26" s="29">
        <v>18718</v>
      </c>
      <c r="N26" s="36">
        <f t="shared" si="15"/>
        <v>25136</v>
      </c>
      <c r="O26" s="29">
        <v>13584</v>
      </c>
      <c r="P26" s="10">
        <f t="shared" si="16"/>
        <v>11552</v>
      </c>
      <c r="Q26" s="72">
        <v>8364</v>
      </c>
      <c r="R26" s="24">
        <f>S26</f>
        <v>3188</v>
      </c>
      <c r="S26" s="29">
        <v>3188</v>
      </c>
      <c r="T26" s="26" t="s">
        <v>14</v>
      </c>
      <c r="U26" s="31" t="s">
        <v>14</v>
      </c>
      <c r="V26" s="26" t="s">
        <v>14</v>
      </c>
      <c r="W26" s="28" t="s">
        <v>14</v>
      </c>
      <c r="X26" s="23" t="s">
        <v>14</v>
      </c>
      <c r="Y26" s="31" t="s">
        <v>14</v>
      </c>
      <c r="Z26" s="15" t="s">
        <v>14</v>
      </c>
      <c r="AA26" s="16" t="s">
        <v>14</v>
      </c>
      <c r="AB26" s="15" t="s">
        <v>14</v>
      </c>
      <c r="AC26" s="16" t="s">
        <v>14</v>
      </c>
      <c r="AD26" s="15" t="s">
        <v>14</v>
      </c>
      <c r="AE26" s="16" t="s">
        <v>14</v>
      </c>
      <c r="AF26" s="15" t="s">
        <v>14</v>
      </c>
      <c r="AG26" s="16" t="s">
        <v>14</v>
      </c>
      <c r="AH26" s="15" t="s">
        <v>14</v>
      </c>
      <c r="AI26" s="16" t="s">
        <v>14</v>
      </c>
      <c r="AJ26" s="15" t="s">
        <v>14</v>
      </c>
      <c r="AK26" s="16" t="s">
        <v>14</v>
      </c>
      <c r="AL26" s="15" t="s">
        <v>14</v>
      </c>
      <c r="AM26" s="16" t="s">
        <v>14</v>
      </c>
      <c r="AN26" s="15" t="s">
        <v>14</v>
      </c>
      <c r="AO26" s="16" t="s">
        <v>14</v>
      </c>
      <c r="AP26" s="15" t="s">
        <v>14</v>
      </c>
      <c r="AQ26" s="16" t="s">
        <v>14</v>
      </c>
    </row>
    <row r="27" spans="1:43" ht="12.75">
      <c r="A27" s="17" t="s">
        <v>56</v>
      </c>
      <c r="B27" s="10">
        <v>0</v>
      </c>
      <c r="C27" s="29">
        <v>0</v>
      </c>
      <c r="D27" s="14">
        <v>494924</v>
      </c>
      <c r="E27" s="19">
        <v>7975</v>
      </c>
      <c r="F27" s="10">
        <f t="shared" si="11"/>
        <v>486949</v>
      </c>
      <c r="G27" s="19">
        <v>90974</v>
      </c>
      <c r="H27" s="10">
        <f t="shared" si="12"/>
        <v>395975</v>
      </c>
      <c r="I27" s="19">
        <v>84351</v>
      </c>
      <c r="J27" s="24">
        <f t="shared" si="13"/>
        <v>311624</v>
      </c>
      <c r="K27" s="19">
        <v>74268</v>
      </c>
      <c r="L27" s="24">
        <f t="shared" si="14"/>
        <v>237356</v>
      </c>
      <c r="M27" s="19">
        <v>64186</v>
      </c>
      <c r="N27" s="36">
        <f t="shared" si="15"/>
        <v>173170</v>
      </c>
      <c r="O27" s="19">
        <v>54262</v>
      </c>
      <c r="P27" s="10">
        <f t="shared" si="16"/>
        <v>118908</v>
      </c>
      <c r="Q27" s="11">
        <v>44020</v>
      </c>
      <c r="R27" s="24">
        <f>S27+T27</f>
        <v>74888</v>
      </c>
      <c r="S27" s="19">
        <v>33710</v>
      </c>
      <c r="T27" s="24">
        <f>U27+V27</f>
        <v>41178</v>
      </c>
      <c r="U27" s="19">
        <v>23710</v>
      </c>
      <c r="V27" s="39">
        <f>W27+X27</f>
        <v>17468</v>
      </c>
      <c r="W27" s="19">
        <v>13758</v>
      </c>
      <c r="X27" s="39">
        <f>Y27</f>
        <v>3710</v>
      </c>
      <c r="Y27" s="19">
        <v>3710</v>
      </c>
      <c r="Z27" s="15" t="s">
        <v>14</v>
      </c>
      <c r="AA27" s="16" t="s">
        <v>14</v>
      </c>
      <c r="AB27" s="15" t="s">
        <v>14</v>
      </c>
      <c r="AC27" s="16" t="s">
        <v>14</v>
      </c>
      <c r="AD27" s="15" t="s">
        <v>14</v>
      </c>
      <c r="AE27" s="16" t="s">
        <v>14</v>
      </c>
      <c r="AF27" s="15" t="s">
        <v>14</v>
      </c>
      <c r="AG27" s="16" t="s">
        <v>14</v>
      </c>
      <c r="AH27" s="15" t="s">
        <v>14</v>
      </c>
      <c r="AI27" s="16" t="s">
        <v>14</v>
      </c>
      <c r="AJ27" s="15" t="s">
        <v>14</v>
      </c>
      <c r="AK27" s="16" t="s">
        <v>14</v>
      </c>
      <c r="AL27" s="15" t="s">
        <v>14</v>
      </c>
      <c r="AM27" s="16" t="s">
        <v>14</v>
      </c>
      <c r="AN27" s="15" t="s">
        <v>14</v>
      </c>
      <c r="AO27" s="16" t="s">
        <v>14</v>
      </c>
      <c r="AP27" s="15" t="s">
        <v>14</v>
      </c>
      <c r="AQ27" s="16" t="s">
        <v>14</v>
      </c>
    </row>
    <row r="28" spans="1:43" s="56" customFormat="1" ht="13.5" thickBot="1">
      <c r="A28" s="50" t="s">
        <v>53</v>
      </c>
      <c r="B28" s="10">
        <v>0</v>
      </c>
      <c r="C28" s="54">
        <v>3</v>
      </c>
      <c r="D28" s="59">
        <v>113079</v>
      </c>
      <c r="E28" s="51">
        <v>5138</v>
      </c>
      <c r="F28" s="10">
        <f t="shared" si="11"/>
        <v>107941</v>
      </c>
      <c r="G28" s="51">
        <v>11021</v>
      </c>
      <c r="H28" s="10">
        <f t="shared" si="12"/>
        <v>96920</v>
      </c>
      <c r="I28" s="51">
        <v>10399</v>
      </c>
      <c r="J28" s="24">
        <f t="shared" si="13"/>
        <v>86521</v>
      </c>
      <c r="K28" s="51">
        <v>9809</v>
      </c>
      <c r="L28" s="24">
        <f t="shared" si="14"/>
        <v>76712</v>
      </c>
      <c r="M28" s="54">
        <v>9218</v>
      </c>
      <c r="N28" s="36">
        <f t="shared" si="15"/>
        <v>67494</v>
      </c>
      <c r="O28" s="54">
        <v>8652</v>
      </c>
      <c r="P28" s="10">
        <f t="shared" si="16"/>
        <v>58842</v>
      </c>
      <c r="Q28" s="74">
        <v>8038</v>
      </c>
      <c r="R28" s="24">
        <f>S28+T28</f>
        <v>50804</v>
      </c>
      <c r="S28" s="54">
        <v>7447</v>
      </c>
      <c r="T28" s="24">
        <f>U28+V28</f>
        <v>43357</v>
      </c>
      <c r="U28" s="51">
        <v>6857</v>
      </c>
      <c r="V28" s="39">
        <f>W28+X28</f>
        <v>36500</v>
      </c>
      <c r="W28" s="51">
        <v>6285</v>
      </c>
      <c r="X28" s="52">
        <f>SUM(Y28:Z28)</f>
        <v>30215</v>
      </c>
      <c r="Y28" s="51">
        <v>5676</v>
      </c>
      <c r="Z28" s="59">
        <f>AA28+AB28</f>
        <v>24539</v>
      </c>
      <c r="AA28" s="53">
        <v>5086</v>
      </c>
      <c r="AB28" s="59">
        <f>AC28+AD28</f>
        <v>19453</v>
      </c>
      <c r="AC28" s="53">
        <v>4496</v>
      </c>
      <c r="AD28" s="59">
        <f>AE28+AF28</f>
        <v>14957</v>
      </c>
      <c r="AE28" s="53">
        <v>3917</v>
      </c>
      <c r="AF28" s="59">
        <f>AG28+AH28</f>
        <v>11040</v>
      </c>
      <c r="AG28" s="53">
        <v>3315</v>
      </c>
      <c r="AH28" s="59">
        <f>AI28+AJ28</f>
        <v>7725</v>
      </c>
      <c r="AI28" s="53">
        <v>2725</v>
      </c>
      <c r="AJ28" s="59">
        <f>AK28+AL28</f>
        <v>5000</v>
      </c>
      <c r="AK28" s="53">
        <v>2134</v>
      </c>
      <c r="AL28" s="59">
        <f>AM28+AN28</f>
        <v>2866</v>
      </c>
      <c r="AM28" s="55">
        <v>1549</v>
      </c>
      <c r="AN28" s="59">
        <f>AO28+AP28</f>
        <v>1317</v>
      </c>
      <c r="AO28" s="55">
        <v>954</v>
      </c>
      <c r="AP28" s="59">
        <f>AQ28+AR28</f>
        <v>363</v>
      </c>
      <c r="AQ28" s="55">
        <v>363</v>
      </c>
    </row>
    <row r="29" spans="1:43" ht="13.5" thickTop="1">
      <c r="A29" s="12" t="s">
        <v>37</v>
      </c>
      <c r="B29" s="13">
        <f aca="true" t="shared" si="17" ref="B29:AQ29">SUM(B18:B28)</f>
        <v>552164</v>
      </c>
      <c r="C29" s="4">
        <f t="shared" si="17"/>
        <v>94400</v>
      </c>
      <c r="D29" s="13">
        <f t="shared" si="17"/>
        <v>1266793</v>
      </c>
      <c r="E29" s="4">
        <f t="shared" si="17"/>
        <v>124416</v>
      </c>
      <c r="F29" s="13">
        <f t="shared" si="17"/>
        <v>1142377</v>
      </c>
      <c r="G29" s="4">
        <f t="shared" si="17"/>
        <v>246273</v>
      </c>
      <c r="H29" s="13">
        <f t="shared" si="17"/>
        <v>896104</v>
      </c>
      <c r="I29" s="4">
        <f t="shared" si="17"/>
        <v>215326</v>
      </c>
      <c r="J29" s="13">
        <f t="shared" si="17"/>
        <v>680778</v>
      </c>
      <c r="K29" s="4">
        <f t="shared" si="17"/>
        <v>181369</v>
      </c>
      <c r="L29" s="13">
        <f t="shared" si="17"/>
        <v>499409</v>
      </c>
      <c r="M29" s="4">
        <f t="shared" si="17"/>
        <v>147409</v>
      </c>
      <c r="N29" s="69">
        <f t="shared" si="17"/>
        <v>352000</v>
      </c>
      <c r="O29" s="4">
        <f t="shared" si="17"/>
        <v>114775</v>
      </c>
      <c r="P29" s="13">
        <f t="shared" si="17"/>
        <v>237225</v>
      </c>
      <c r="Q29" s="2">
        <f t="shared" si="17"/>
        <v>84589</v>
      </c>
      <c r="R29" s="13">
        <f t="shared" si="17"/>
        <v>152636</v>
      </c>
      <c r="S29" s="4">
        <f t="shared" si="17"/>
        <v>57937</v>
      </c>
      <c r="T29" s="13">
        <f t="shared" si="17"/>
        <v>94699</v>
      </c>
      <c r="U29" s="4">
        <f t="shared" si="17"/>
        <v>37309</v>
      </c>
      <c r="V29" s="13">
        <f t="shared" si="17"/>
        <v>57390</v>
      </c>
      <c r="W29" s="4">
        <f t="shared" si="17"/>
        <v>23021</v>
      </c>
      <c r="X29" s="13">
        <f t="shared" si="17"/>
        <v>34369</v>
      </c>
      <c r="Y29" s="4">
        <f t="shared" si="17"/>
        <v>9830</v>
      </c>
      <c r="Z29" s="13">
        <f t="shared" si="17"/>
        <v>24539</v>
      </c>
      <c r="AA29" s="4">
        <f t="shared" si="17"/>
        <v>5086</v>
      </c>
      <c r="AB29" s="13">
        <f t="shared" si="17"/>
        <v>19453</v>
      </c>
      <c r="AC29" s="4">
        <f t="shared" si="17"/>
        <v>4496</v>
      </c>
      <c r="AD29" s="13">
        <f t="shared" si="17"/>
        <v>14957</v>
      </c>
      <c r="AE29" s="4">
        <f t="shared" si="17"/>
        <v>3917</v>
      </c>
      <c r="AF29" s="13">
        <f t="shared" si="17"/>
        <v>11040</v>
      </c>
      <c r="AG29" s="4">
        <f t="shared" si="17"/>
        <v>3315</v>
      </c>
      <c r="AH29" s="13">
        <f t="shared" si="17"/>
        <v>7725</v>
      </c>
      <c r="AI29" s="4">
        <f t="shared" si="17"/>
        <v>2725</v>
      </c>
      <c r="AJ29" s="13">
        <f t="shared" si="17"/>
        <v>5000</v>
      </c>
      <c r="AK29" s="4">
        <f t="shared" si="17"/>
        <v>2134</v>
      </c>
      <c r="AL29" s="13">
        <f t="shared" si="17"/>
        <v>2866</v>
      </c>
      <c r="AM29" s="4">
        <f t="shared" si="17"/>
        <v>1549</v>
      </c>
      <c r="AN29" s="13">
        <f t="shared" si="17"/>
        <v>1317</v>
      </c>
      <c r="AO29" s="4">
        <f t="shared" si="17"/>
        <v>954</v>
      </c>
      <c r="AP29" s="13">
        <f t="shared" si="17"/>
        <v>363</v>
      </c>
      <c r="AQ29" s="4">
        <f t="shared" si="17"/>
        <v>363</v>
      </c>
    </row>
    <row r="30" spans="1:43" ht="12.75">
      <c r="A30" s="32" t="s">
        <v>21</v>
      </c>
      <c r="B30" s="62"/>
      <c r="C30" s="63"/>
      <c r="D30" s="10"/>
      <c r="E30" s="19"/>
      <c r="F30" s="10"/>
      <c r="G30" s="19"/>
      <c r="H30" s="10"/>
      <c r="I30" s="19"/>
      <c r="K30" s="19"/>
      <c r="M30" s="19"/>
      <c r="N30" s="36"/>
      <c r="O30" s="19"/>
      <c r="P30" s="10"/>
      <c r="Q30" s="11"/>
      <c r="S30" s="19"/>
      <c r="U30" s="19"/>
      <c r="W30" s="19"/>
      <c r="X30" s="24"/>
      <c r="Y30" s="19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</row>
    <row r="31" spans="1:43" ht="12.75">
      <c r="A31" s="7" t="s">
        <v>15</v>
      </c>
      <c r="B31" s="10">
        <f aca="true" t="shared" si="18" ref="B31:Q41">B5+B18</f>
        <v>157209</v>
      </c>
      <c r="C31" s="19">
        <f t="shared" si="18"/>
        <v>49644</v>
      </c>
      <c r="D31" s="10">
        <f t="shared" si="18"/>
        <v>107565</v>
      </c>
      <c r="E31" s="19">
        <f t="shared" si="18"/>
        <v>18982</v>
      </c>
      <c r="F31" s="10">
        <f t="shared" si="18"/>
        <v>88583</v>
      </c>
      <c r="G31" s="19">
        <f t="shared" si="18"/>
        <v>20656</v>
      </c>
      <c r="H31" s="10">
        <f t="shared" si="18"/>
        <v>67927</v>
      </c>
      <c r="I31" s="19">
        <f t="shared" si="18"/>
        <v>19009</v>
      </c>
      <c r="J31" s="36">
        <f t="shared" si="18"/>
        <v>48918</v>
      </c>
      <c r="K31" s="19">
        <f t="shared" si="18"/>
        <v>17384</v>
      </c>
      <c r="L31" s="36">
        <f t="shared" si="18"/>
        <v>31534</v>
      </c>
      <c r="M31" s="19">
        <f t="shared" si="18"/>
        <v>15758</v>
      </c>
      <c r="N31" s="36">
        <f t="shared" si="18"/>
        <v>15776</v>
      </c>
      <c r="O31" s="19">
        <f t="shared" si="18"/>
        <v>15776</v>
      </c>
      <c r="P31" s="15" t="s">
        <v>14</v>
      </c>
      <c r="Q31" s="16" t="s">
        <v>14</v>
      </c>
      <c r="R31" s="58" t="s">
        <v>14</v>
      </c>
      <c r="S31" s="31" t="s">
        <v>14</v>
      </c>
      <c r="T31" s="58" t="s">
        <v>14</v>
      </c>
      <c r="U31" s="31" t="s">
        <v>14</v>
      </c>
      <c r="V31" s="58" t="s">
        <v>14</v>
      </c>
      <c r="W31" s="31" t="s">
        <v>14</v>
      </c>
      <c r="X31" s="15" t="s">
        <v>14</v>
      </c>
      <c r="Y31" s="31" t="s">
        <v>14</v>
      </c>
      <c r="Z31" s="15" t="s">
        <v>14</v>
      </c>
      <c r="AA31" s="16" t="s">
        <v>14</v>
      </c>
      <c r="AB31" s="15" t="s">
        <v>14</v>
      </c>
      <c r="AC31" s="16" t="s">
        <v>14</v>
      </c>
      <c r="AD31" s="15" t="s">
        <v>14</v>
      </c>
      <c r="AE31" s="16" t="s">
        <v>14</v>
      </c>
      <c r="AF31" s="15" t="s">
        <v>14</v>
      </c>
      <c r="AG31" s="16" t="s">
        <v>14</v>
      </c>
      <c r="AH31" s="15" t="s">
        <v>14</v>
      </c>
      <c r="AI31" s="16" t="s">
        <v>14</v>
      </c>
      <c r="AJ31" s="15" t="s">
        <v>14</v>
      </c>
      <c r="AK31" s="16" t="s">
        <v>14</v>
      </c>
      <c r="AL31" s="15" t="s">
        <v>14</v>
      </c>
      <c r="AM31" s="16" t="s">
        <v>14</v>
      </c>
      <c r="AN31" s="15" t="s">
        <v>14</v>
      </c>
      <c r="AO31" s="16" t="s">
        <v>14</v>
      </c>
      <c r="AP31" s="15" t="s">
        <v>14</v>
      </c>
      <c r="AQ31" s="16" t="s">
        <v>14</v>
      </c>
    </row>
    <row r="32" spans="1:43" ht="12.75">
      <c r="A32" s="7" t="s">
        <v>16</v>
      </c>
      <c r="B32" s="10">
        <f t="shared" si="18"/>
        <v>181527</v>
      </c>
      <c r="C32" s="19">
        <f t="shared" si="18"/>
        <v>51242</v>
      </c>
      <c r="D32" s="10">
        <f t="shared" si="18"/>
        <v>130285</v>
      </c>
      <c r="E32" s="19">
        <f t="shared" si="18"/>
        <v>23252</v>
      </c>
      <c r="F32" s="10">
        <f t="shared" si="18"/>
        <v>107033</v>
      </c>
      <c r="G32" s="19">
        <f t="shared" si="18"/>
        <v>25534</v>
      </c>
      <c r="H32" s="10">
        <f t="shared" si="18"/>
        <v>81499</v>
      </c>
      <c r="I32" s="19">
        <f t="shared" si="18"/>
        <v>23453</v>
      </c>
      <c r="J32" s="36">
        <f t="shared" si="18"/>
        <v>58046</v>
      </c>
      <c r="K32" s="19">
        <f t="shared" si="18"/>
        <v>21400</v>
      </c>
      <c r="L32" s="36">
        <f t="shared" si="18"/>
        <v>36646</v>
      </c>
      <c r="M32" s="19">
        <f t="shared" si="18"/>
        <v>19347</v>
      </c>
      <c r="N32" s="36">
        <f t="shared" si="18"/>
        <v>17299</v>
      </c>
      <c r="O32" s="19">
        <f t="shared" si="18"/>
        <v>17299</v>
      </c>
      <c r="P32" s="15" t="s">
        <v>14</v>
      </c>
      <c r="Q32" s="16" t="s">
        <v>14</v>
      </c>
      <c r="R32" s="58" t="s">
        <v>14</v>
      </c>
      <c r="S32" s="31" t="s">
        <v>14</v>
      </c>
      <c r="T32" s="58" t="s">
        <v>14</v>
      </c>
      <c r="U32" s="31" t="s">
        <v>14</v>
      </c>
      <c r="V32" s="58" t="s">
        <v>14</v>
      </c>
      <c r="W32" s="31" t="s">
        <v>14</v>
      </c>
      <c r="X32" s="15" t="s">
        <v>14</v>
      </c>
      <c r="Y32" s="31" t="s">
        <v>14</v>
      </c>
      <c r="Z32" s="15" t="s">
        <v>14</v>
      </c>
      <c r="AA32" s="16" t="s">
        <v>14</v>
      </c>
      <c r="AB32" s="15" t="s">
        <v>14</v>
      </c>
      <c r="AC32" s="16" t="s">
        <v>14</v>
      </c>
      <c r="AD32" s="15" t="s">
        <v>14</v>
      </c>
      <c r="AE32" s="16" t="s">
        <v>14</v>
      </c>
      <c r="AF32" s="15" t="s">
        <v>14</v>
      </c>
      <c r="AG32" s="16" t="s">
        <v>14</v>
      </c>
      <c r="AH32" s="15" t="s">
        <v>14</v>
      </c>
      <c r="AI32" s="16" t="s">
        <v>14</v>
      </c>
      <c r="AJ32" s="15" t="s">
        <v>14</v>
      </c>
      <c r="AK32" s="16" t="s">
        <v>14</v>
      </c>
      <c r="AL32" s="15" t="s">
        <v>14</v>
      </c>
      <c r="AM32" s="16" t="s">
        <v>14</v>
      </c>
      <c r="AN32" s="15" t="s">
        <v>14</v>
      </c>
      <c r="AO32" s="16" t="s">
        <v>14</v>
      </c>
      <c r="AP32" s="15" t="s">
        <v>14</v>
      </c>
      <c r="AQ32" s="16" t="s">
        <v>14</v>
      </c>
    </row>
    <row r="33" spans="1:43" ht="12.75">
      <c r="A33" s="17" t="s">
        <v>17</v>
      </c>
      <c r="B33" s="10">
        <f t="shared" si="18"/>
        <v>209598</v>
      </c>
      <c r="C33" s="19">
        <f t="shared" si="18"/>
        <v>80182</v>
      </c>
      <c r="D33" s="10">
        <f t="shared" si="18"/>
        <v>129416</v>
      </c>
      <c r="E33" s="19">
        <f t="shared" si="18"/>
        <v>27851</v>
      </c>
      <c r="F33" s="10">
        <f t="shared" si="18"/>
        <v>101565</v>
      </c>
      <c r="G33" s="19">
        <f t="shared" si="18"/>
        <v>29229</v>
      </c>
      <c r="H33" s="10">
        <f t="shared" si="18"/>
        <v>72336</v>
      </c>
      <c r="I33" s="19">
        <f t="shared" si="18"/>
        <v>26657</v>
      </c>
      <c r="J33" s="36">
        <f t="shared" si="18"/>
        <v>45679</v>
      </c>
      <c r="K33" s="19">
        <f t="shared" si="18"/>
        <v>24112</v>
      </c>
      <c r="L33" s="36">
        <f t="shared" si="18"/>
        <v>21567</v>
      </c>
      <c r="M33" s="19">
        <f t="shared" si="18"/>
        <v>21567</v>
      </c>
      <c r="N33" s="58" t="s">
        <v>14</v>
      </c>
      <c r="O33" s="31" t="s">
        <v>14</v>
      </c>
      <c r="P33" s="15" t="s">
        <v>14</v>
      </c>
      <c r="Q33" s="16" t="s">
        <v>14</v>
      </c>
      <c r="R33" s="58" t="s">
        <v>14</v>
      </c>
      <c r="S33" s="31" t="s">
        <v>14</v>
      </c>
      <c r="T33" s="58" t="s">
        <v>14</v>
      </c>
      <c r="U33" s="31" t="s">
        <v>14</v>
      </c>
      <c r="V33" s="58" t="s">
        <v>14</v>
      </c>
      <c r="W33" s="31" t="s">
        <v>14</v>
      </c>
      <c r="X33" s="15" t="s">
        <v>14</v>
      </c>
      <c r="Y33" s="31" t="s">
        <v>14</v>
      </c>
      <c r="Z33" s="15" t="s">
        <v>14</v>
      </c>
      <c r="AA33" s="16" t="s">
        <v>14</v>
      </c>
      <c r="AB33" s="15" t="s">
        <v>14</v>
      </c>
      <c r="AC33" s="16" t="s">
        <v>14</v>
      </c>
      <c r="AD33" s="15" t="s">
        <v>14</v>
      </c>
      <c r="AE33" s="16" t="s">
        <v>14</v>
      </c>
      <c r="AF33" s="15" t="s">
        <v>14</v>
      </c>
      <c r="AG33" s="16" t="s">
        <v>14</v>
      </c>
      <c r="AH33" s="15" t="s">
        <v>14</v>
      </c>
      <c r="AI33" s="16" t="s">
        <v>14</v>
      </c>
      <c r="AJ33" s="15" t="s">
        <v>14</v>
      </c>
      <c r="AK33" s="16" t="s">
        <v>14</v>
      </c>
      <c r="AL33" s="15" t="s">
        <v>14</v>
      </c>
      <c r="AM33" s="16" t="s">
        <v>14</v>
      </c>
      <c r="AN33" s="15" t="s">
        <v>14</v>
      </c>
      <c r="AO33" s="16" t="s">
        <v>14</v>
      </c>
      <c r="AP33" s="15" t="s">
        <v>14</v>
      </c>
      <c r="AQ33" s="16" t="s">
        <v>14</v>
      </c>
    </row>
    <row r="34" spans="1:43" ht="12.75">
      <c r="A34" s="17" t="s">
        <v>18</v>
      </c>
      <c r="B34" s="10">
        <f t="shared" si="18"/>
        <v>337323</v>
      </c>
      <c r="C34" s="19">
        <f t="shared" si="18"/>
        <v>70909</v>
      </c>
      <c r="D34" s="10">
        <f t="shared" si="18"/>
        <v>266414</v>
      </c>
      <c r="E34" s="19">
        <f t="shared" si="18"/>
        <v>41789</v>
      </c>
      <c r="F34" s="10">
        <f t="shared" si="18"/>
        <v>224625</v>
      </c>
      <c r="G34" s="19">
        <f t="shared" si="18"/>
        <v>46006</v>
      </c>
      <c r="H34" s="10">
        <f t="shared" si="18"/>
        <v>178619</v>
      </c>
      <c r="I34" s="19">
        <f t="shared" si="18"/>
        <v>42540</v>
      </c>
      <c r="J34" s="36">
        <f t="shared" si="18"/>
        <v>136079</v>
      </c>
      <c r="K34" s="19">
        <f t="shared" si="18"/>
        <v>39130</v>
      </c>
      <c r="L34" s="36">
        <f t="shared" si="18"/>
        <v>96949</v>
      </c>
      <c r="M34" s="19">
        <f t="shared" si="18"/>
        <v>35720</v>
      </c>
      <c r="N34" s="36">
        <f t="shared" si="18"/>
        <v>61229</v>
      </c>
      <c r="O34" s="19">
        <f t="shared" si="18"/>
        <v>32329</v>
      </c>
      <c r="P34" s="10">
        <f t="shared" si="18"/>
        <v>28900</v>
      </c>
      <c r="Q34" s="11">
        <f t="shared" si="18"/>
        <v>28900</v>
      </c>
      <c r="R34" s="58" t="s">
        <v>14</v>
      </c>
      <c r="S34" s="31" t="s">
        <v>14</v>
      </c>
      <c r="T34" s="58" t="s">
        <v>14</v>
      </c>
      <c r="U34" s="31" t="s">
        <v>14</v>
      </c>
      <c r="V34" s="58" t="s">
        <v>14</v>
      </c>
      <c r="W34" s="31" t="s">
        <v>14</v>
      </c>
      <c r="X34" s="15" t="s">
        <v>14</v>
      </c>
      <c r="Y34" s="26" t="s">
        <v>14</v>
      </c>
      <c r="Z34" s="15" t="s">
        <v>14</v>
      </c>
      <c r="AA34" s="16" t="s">
        <v>14</v>
      </c>
      <c r="AB34" s="15" t="s">
        <v>14</v>
      </c>
      <c r="AC34" s="16" t="s">
        <v>14</v>
      </c>
      <c r="AD34" s="15" t="s">
        <v>14</v>
      </c>
      <c r="AE34" s="16" t="s">
        <v>14</v>
      </c>
      <c r="AF34" s="15" t="s">
        <v>14</v>
      </c>
      <c r="AG34" s="16" t="s">
        <v>14</v>
      </c>
      <c r="AH34" s="15" t="s">
        <v>14</v>
      </c>
      <c r="AI34" s="16" t="s">
        <v>14</v>
      </c>
      <c r="AJ34" s="15" t="s">
        <v>14</v>
      </c>
      <c r="AK34" s="16" t="s">
        <v>14</v>
      </c>
      <c r="AL34" s="15" t="s">
        <v>14</v>
      </c>
      <c r="AM34" s="16" t="s">
        <v>14</v>
      </c>
      <c r="AN34" s="15" t="s">
        <v>14</v>
      </c>
      <c r="AO34" s="16" t="s">
        <v>14</v>
      </c>
      <c r="AP34" s="15" t="s">
        <v>14</v>
      </c>
      <c r="AQ34" s="16" t="s">
        <v>14</v>
      </c>
    </row>
    <row r="35" spans="1:43" ht="12.75">
      <c r="A35" s="17" t="s">
        <v>19</v>
      </c>
      <c r="B35" s="10">
        <f t="shared" si="18"/>
        <v>296948</v>
      </c>
      <c r="C35" s="19">
        <f t="shared" si="18"/>
        <v>31613</v>
      </c>
      <c r="D35" s="10">
        <f t="shared" si="18"/>
        <v>336885</v>
      </c>
      <c r="E35" s="19">
        <f t="shared" si="18"/>
        <v>40872</v>
      </c>
      <c r="F35" s="10">
        <f t="shared" si="18"/>
        <v>328413</v>
      </c>
      <c r="G35" s="19">
        <f t="shared" si="18"/>
        <v>48245</v>
      </c>
      <c r="H35" s="10">
        <f t="shared" si="18"/>
        <v>280168</v>
      </c>
      <c r="I35" s="19">
        <f t="shared" si="18"/>
        <v>45249</v>
      </c>
      <c r="J35" s="36">
        <f t="shared" si="18"/>
        <v>234919</v>
      </c>
      <c r="K35" s="19">
        <f t="shared" si="18"/>
        <v>42325</v>
      </c>
      <c r="L35" s="36">
        <f t="shared" si="18"/>
        <v>192594</v>
      </c>
      <c r="M35" s="19">
        <f t="shared" si="18"/>
        <v>39401</v>
      </c>
      <c r="N35" s="36">
        <f t="shared" si="18"/>
        <v>153193</v>
      </c>
      <c r="O35" s="19">
        <f t="shared" si="18"/>
        <v>36517</v>
      </c>
      <c r="P35" s="10">
        <f t="shared" si="18"/>
        <v>116676</v>
      </c>
      <c r="Q35" s="11">
        <f t="shared" si="18"/>
        <v>33553</v>
      </c>
      <c r="R35" s="36">
        <f aca="true" t="shared" si="19" ref="R35:W35">R9+R22</f>
        <v>83123</v>
      </c>
      <c r="S35" s="19">
        <f t="shared" si="19"/>
        <v>30629</v>
      </c>
      <c r="T35" s="36">
        <f t="shared" si="19"/>
        <v>52494</v>
      </c>
      <c r="U35" s="19">
        <f t="shared" si="19"/>
        <v>27705</v>
      </c>
      <c r="V35" s="36">
        <f t="shared" si="19"/>
        <v>24789</v>
      </c>
      <c r="W35" s="19">
        <f t="shared" si="19"/>
        <v>24789</v>
      </c>
      <c r="X35" s="15" t="s">
        <v>14</v>
      </c>
      <c r="Y35" s="31" t="s">
        <v>14</v>
      </c>
      <c r="Z35" s="15" t="s">
        <v>14</v>
      </c>
      <c r="AA35" s="16" t="s">
        <v>14</v>
      </c>
      <c r="AB35" s="15" t="s">
        <v>14</v>
      </c>
      <c r="AC35" s="16" t="s">
        <v>14</v>
      </c>
      <c r="AD35" s="15" t="s">
        <v>14</v>
      </c>
      <c r="AE35" s="16" t="s">
        <v>14</v>
      </c>
      <c r="AF35" s="15" t="s">
        <v>14</v>
      </c>
      <c r="AG35" s="16" t="s">
        <v>14</v>
      </c>
      <c r="AH35" s="15" t="s">
        <v>14</v>
      </c>
      <c r="AI35" s="16" t="s">
        <v>14</v>
      </c>
      <c r="AJ35" s="15" t="s">
        <v>14</v>
      </c>
      <c r="AK35" s="16" t="s">
        <v>14</v>
      </c>
      <c r="AL35" s="15" t="s">
        <v>14</v>
      </c>
      <c r="AM35" s="16" t="s">
        <v>14</v>
      </c>
      <c r="AN35" s="15" t="s">
        <v>14</v>
      </c>
      <c r="AO35" s="16" t="s">
        <v>14</v>
      </c>
      <c r="AP35" s="15" t="s">
        <v>14</v>
      </c>
      <c r="AQ35" s="16" t="s">
        <v>14</v>
      </c>
    </row>
    <row r="36" spans="1:43" ht="12.75">
      <c r="A36" s="17" t="s">
        <v>38</v>
      </c>
      <c r="B36" s="10">
        <f t="shared" si="18"/>
        <v>284140</v>
      </c>
      <c r="C36" s="19">
        <f t="shared" si="18"/>
        <v>48852</v>
      </c>
      <c r="D36" s="10">
        <f t="shared" si="18"/>
        <v>382892</v>
      </c>
      <c r="E36" s="19">
        <f t="shared" si="18"/>
        <v>53147</v>
      </c>
      <c r="F36" s="10">
        <f t="shared" si="18"/>
        <v>329745</v>
      </c>
      <c r="G36" s="19">
        <f t="shared" si="18"/>
        <v>59481</v>
      </c>
      <c r="H36" s="10">
        <f t="shared" si="18"/>
        <v>270264</v>
      </c>
      <c r="I36" s="19">
        <f t="shared" si="18"/>
        <v>55298</v>
      </c>
      <c r="J36" s="36">
        <f t="shared" si="18"/>
        <v>214966</v>
      </c>
      <c r="K36" s="19">
        <f t="shared" si="18"/>
        <v>51194</v>
      </c>
      <c r="L36" s="36">
        <f t="shared" si="18"/>
        <v>163772</v>
      </c>
      <c r="M36" s="19">
        <f t="shared" si="18"/>
        <v>47090</v>
      </c>
      <c r="N36" s="36">
        <f t="shared" si="18"/>
        <v>116682</v>
      </c>
      <c r="O36" s="19">
        <f t="shared" si="18"/>
        <v>43020</v>
      </c>
      <c r="P36" s="10">
        <f t="shared" si="18"/>
        <v>73662</v>
      </c>
      <c r="Q36" s="11">
        <f t="shared" si="18"/>
        <v>38883</v>
      </c>
      <c r="R36" s="36">
        <f aca="true" t="shared" si="20" ref="R36:S41">R10+R23</f>
        <v>34779</v>
      </c>
      <c r="S36" s="19">
        <f t="shared" si="20"/>
        <v>34779</v>
      </c>
      <c r="T36" s="58" t="s">
        <v>14</v>
      </c>
      <c r="U36" s="31" t="s">
        <v>14</v>
      </c>
      <c r="V36" s="58" t="s">
        <v>14</v>
      </c>
      <c r="W36" s="31" t="s">
        <v>14</v>
      </c>
      <c r="X36" s="15" t="s">
        <v>14</v>
      </c>
      <c r="Y36" s="31" t="s">
        <v>14</v>
      </c>
      <c r="Z36" s="15" t="s">
        <v>14</v>
      </c>
      <c r="AA36" s="16" t="s">
        <v>14</v>
      </c>
      <c r="AB36" s="15" t="s">
        <v>14</v>
      </c>
      <c r="AC36" s="16" t="s">
        <v>14</v>
      </c>
      <c r="AD36" s="15" t="s">
        <v>14</v>
      </c>
      <c r="AE36" s="16" t="s">
        <v>14</v>
      </c>
      <c r="AF36" s="15" t="s">
        <v>14</v>
      </c>
      <c r="AG36" s="16" t="s">
        <v>14</v>
      </c>
      <c r="AH36" s="15" t="s">
        <v>14</v>
      </c>
      <c r="AI36" s="16" t="s">
        <v>14</v>
      </c>
      <c r="AJ36" s="15" t="s">
        <v>14</v>
      </c>
      <c r="AK36" s="16" t="s">
        <v>14</v>
      </c>
      <c r="AL36" s="15" t="s">
        <v>14</v>
      </c>
      <c r="AM36" s="16" t="s">
        <v>14</v>
      </c>
      <c r="AN36" s="15" t="s">
        <v>14</v>
      </c>
      <c r="AO36" s="16" t="s">
        <v>14</v>
      </c>
      <c r="AP36" s="15" t="s">
        <v>14</v>
      </c>
      <c r="AQ36" s="16" t="s">
        <v>14</v>
      </c>
    </row>
    <row r="37" spans="1:43" ht="12.75">
      <c r="A37" s="17" t="s">
        <v>23</v>
      </c>
      <c r="B37" s="10">
        <f t="shared" si="18"/>
        <v>136230</v>
      </c>
      <c r="C37" s="19">
        <f t="shared" si="18"/>
        <v>9355</v>
      </c>
      <c r="D37" s="10">
        <f t="shared" si="18"/>
        <v>126875</v>
      </c>
      <c r="E37" s="19">
        <f t="shared" si="18"/>
        <v>16282</v>
      </c>
      <c r="F37" s="10">
        <f t="shared" si="18"/>
        <v>110593</v>
      </c>
      <c r="G37" s="19">
        <f t="shared" si="18"/>
        <v>17118</v>
      </c>
      <c r="H37" s="10">
        <f t="shared" si="18"/>
        <v>93475</v>
      </c>
      <c r="I37" s="19">
        <f t="shared" si="18"/>
        <v>16377</v>
      </c>
      <c r="J37" s="36">
        <f t="shared" si="18"/>
        <v>77098</v>
      </c>
      <c r="K37" s="19">
        <f t="shared" si="18"/>
        <v>15651</v>
      </c>
      <c r="L37" s="36">
        <f t="shared" si="18"/>
        <v>61447</v>
      </c>
      <c r="M37" s="19">
        <f t="shared" si="18"/>
        <v>14924</v>
      </c>
      <c r="N37" s="36">
        <f t="shared" si="18"/>
        <v>46523</v>
      </c>
      <c r="O37" s="19">
        <f t="shared" si="18"/>
        <v>14205</v>
      </c>
      <c r="P37" s="10">
        <f t="shared" si="18"/>
        <v>32318</v>
      </c>
      <c r="Q37" s="11">
        <f t="shared" si="18"/>
        <v>13472</v>
      </c>
      <c r="R37" s="36">
        <f t="shared" si="20"/>
        <v>18846</v>
      </c>
      <c r="S37" s="19">
        <f t="shared" si="20"/>
        <v>12746</v>
      </c>
      <c r="T37" s="36">
        <f>T11+T24</f>
        <v>6100</v>
      </c>
      <c r="U37" s="19">
        <f>U11+U24</f>
        <v>6100</v>
      </c>
      <c r="V37" s="58" t="s">
        <v>14</v>
      </c>
      <c r="W37" s="28" t="s">
        <v>14</v>
      </c>
      <c r="X37" s="15" t="s">
        <v>14</v>
      </c>
      <c r="Y37" s="31" t="s">
        <v>14</v>
      </c>
      <c r="Z37" s="15" t="s">
        <v>14</v>
      </c>
      <c r="AA37" s="16" t="s">
        <v>14</v>
      </c>
      <c r="AB37" s="15" t="s">
        <v>14</v>
      </c>
      <c r="AC37" s="16" t="s">
        <v>14</v>
      </c>
      <c r="AD37" s="15" t="s">
        <v>14</v>
      </c>
      <c r="AE37" s="16" t="s">
        <v>14</v>
      </c>
      <c r="AF37" s="15" t="s">
        <v>14</v>
      </c>
      <c r="AG37" s="16" t="s">
        <v>14</v>
      </c>
      <c r="AH37" s="15" t="s">
        <v>14</v>
      </c>
      <c r="AI37" s="16" t="s">
        <v>14</v>
      </c>
      <c r="AJ37" s="15" t="s">
        <v>14</v>
      </c>
      <c r="AK37" s="16" t="s">
        <v>14</v>
      </c>
      <c r="AL37" s="15" t="s">
        <v>14</v>
      </c>
      <c r="AM37" s="16" t="s">
        <v>14</v>
      </c>
      <c r="AN37" s="15" t="s">
        <v>14</v>
      </c>
      <c r="AO37" s="16" t="s">
        <v>14</v>
      </c>
      <c r="AP37" s="15" t="s">
        <v>14</v>
      </c>
      <c r="AQ37" s="16" t="s">
        <v>14</v>
      </c>
    </row>
    <row r="38" spans="1:45" ht="12.75">
      <c r="A38" s="17" t="s">
        <v>35</v>
      </c>
      <c r="B38" s="10">
        <f t="shared" si="18"/>
        <v>0</v>
      </c>
      <c r="C38" s="19">
        <f t="shared" si="18"/>
        <v>399</v>
      </c>
      <c r="D38" s="10">
        <f t="shared" si="18"/>
        <v>166904</v>
      </c>
      <c r="E38" s="19">
        <f t="shared" si="18"/>
        <v>11517</v>
      </c>
      <c r="F38" s="10">
        <f t="shared" si="18"/>
        <v>155387</v>
      </c>
      <c r="G38" s="19">
        <f t="shared" si="18"/>
        <v>18798</v>
      </c>
      <c r="H38" s="10">
        <f t="shared" si="18"/>
        <v>136589</v>
      </c>
      <c r="I38" s="19">
        <f t="shared" si="18"/>
        <v>18058</v>
      </c>
      <c r="J38" s="36">
        <f t="shared" si="18"/>
        <v>118531</v>
      </c>
      <c r="K38" s="19">
        <f t="shared" si="18"/>
        <v>17337</v>
      </c>
      <c r="L38" s="36">
        <f t="shared" si="18"/>
        <v>101194</v>
      </c>
      <c r="M38" s="19">
        <f t="shared" si="18"/>
        <v>16616</v>
      </c>
      <c r="N38" s="36">
        <f t="shared" si="18"/>
        <v>84578</v>
      </c>
      <c r="O38" s="19">
        <f t="shared" si="18"/>
        <v>15907</v>
      </c>
      <c r="P38" s="10">
        <f t="shared" si="18"/>
        <v>68671</v>
      </c>
      <c r="Q38" s="11">
        <f t="shared" si="18"/>
        <v>15175</v>
      </c>
      <c r="R38" s="36">
        <f t="shared" si="20"/>
        <v>53496</v>
      </c>
      <c r="S38" s="19">
        <f t="shared" si="20"/>
        <v>14454</v>
      </c>
      <c r="T38" s="36">
        <f>T12+T25</f>
        <v>39042</v>
      </c>
      <c r="U38" s="19">
        <f>U12+U25</f>
        <v>13733</v>
      </c>
      <c r="V38" s="36">
        <f>V12+V25</f>
        <v>25309</v>
      </c>
      <c r="W38" s="19">
        <f>W12+W25</f>
        <v>13017</v>
      </c>
      <c r="X38" s="10">
        <f>X12+X25</f>
        <v>12292</v>
      </c>
      <c r="Y38" s="19">
        <f>Y12+Y25</f>
        <v>12292</v>
      </c>
      <c r="Z38" s="15" t="s">
        <v>14</v>
      </c>
      <c r="AA38" s="16" t="s">
        <v>14</v>
      </c>
      <c r="AB38" s="15" t="s">
        <v>14</v>
      </c>
      <c r="AC38" s="16" t="s">
        <v>14</v>
      </c>
      <c r="AD38" s="15" t="s">
        <v>14</v>
      </c>
      <c r="AE38" s="16" t="s">
        <v>14</v>
      </c>
      <c r="AF38" s="15" t="s">
        <v>14</v>
      </c>
      <c r="AG38" s="16" t="s">
        <v>14</v>
      </c>
      <c r="AH38" s="15" t="s">
        <v>14</v>
      </c>
      <c r="AI38" s="16" t="s">
        <v>14</v>
      </c>
      <c r="AJ38" s="15" t="s">
        <v>14</v>
      </c>
      <c r="AK38" s="16" t="s">
        <v>14</v>
      </c>
      <c r="AL38" s="15" t="s">
        <v>14</v>
      </c>
      <c r="AM38" s="16" t="s">
        <v>14</v>
      </c>
      <c r="AN38" s="15" t="s">
        <v>14</v>
      </c>
      <c r="AO38" s="16" t="s">
        <v>14</v>
      </c>
      <c r="AP38" s="15" t="s">
        <v>14</v>
      </c>
      <c r="AQ38" s="16" t="s">
        <v>14</v>
      </c>
      <c r="AR38" s="23"/>
      <c r="AS38" s="23"/>
    </row>
    <row r="39" spans="1:43" ht="12.75">
      <c r="A39" s="17" t="s">
        <v>40</v>
      </c>
      <c r="B39" s="10">
        <f t="shared" si="18"/>
        <v>0</v>
      </c>
      <c r="C39" s="19">
        <f t="shared" si="18"/>
        <v>1157</v>
      </c>
      <c r="D39" s="10">
        <f t="shared" si="18"/>
        <v>462108</v>
      </c>
      <c r="E39" s="19">
        <f t="shared" si="18"/>
        <v>46153</v>
      </c>
      <c r="F39" s="10">
        <f t="shared" si="18"/>
        <v>415955</v>
      </c>
      <c r="G39" s="19">
        <f t="shared" si="18"/>
        <v>75031</v>
      </c>
      <c r="H39" s="10">
        <f t="shared" si="18"/>
        <v>340924</v>
      </c>
      <c r="I39" s="19">
        <f t="shared" si="18"/>
        <v>69755</v>
      </c>
      <c r="J39" s="36">
        <f t="shared" si="18"/>
        <v>271169</v>
      </c>
      <c r="K39" s="19">
        <f t="shared" si="18"/>
        <v>64579</v>
      </c>
      <c r="L39" s="36">
        <f t="shared" si="18"/>
        <v>206590</v>
      </c>
      <c r="M39" s="19">
        <f t="shared" si="18"/>
        <v>59402</v>
      </c>
      <c r="N39" s="36">
        <f t="shared" si="18"/>
        <v>147188</v>
      </c>
      <c r="O39" s="19">
        <f t="shared" si="18"/>
        <v>54268</v>
      </c>
      <c r="P39" s="10">
        <f t="shared" si="18"/>
        <v>92920</v>
      </c>
      <c r="Q39" s="11">
        <f t="shared" si="18"/>
        <v>49048</v>
      </c>
      <c r="R39" s="36">
        <f t="shared" si="20"/>
        <v>43872</v>
      </c>
      <c r="S39" s="19">
        <f t="shared" si="20"/>
        <v>43872</v>
      </c>
      <c r="T39" s="58" t="s">
        <v>14</v>
      </c>
      <c r="U39" s="28" t="s">
        <v>14</v>
      </c>
      <c r="V39" s="58" t="s">
        <v>14</v>
      </c>
      <c r="W39" s="28" t="s">
        <v>14</v>
      </c>
      <c r="X39" s="15" t="s">
        <v>14</v>
      </c>
      <c r="Y39" s="31" t="s">
        <v>14</v>
      </c>
      <c r="Z39" s="15" t="s">
        <v>14</v>
      </c>
      <c r="AA39" s="16" t="s">
        <v>14</v>
      </c>
      <c r="AB39" s="15" t="s">
        <v>14</v>
      </c>
      <c r="AC39" s="16" t="s">
        <v>14</v>
      </c>
      <c r="AD39" s="15" t="s">
        <v>14</v>
      </c>
      <c r="AE39" s="16" t="s">
        <v>14</v>
      </c>
      <c r="AF39" s="15" t="s">
        <v>14</v>
      </c>
      <c r="AG39" s="16" t="s">
        <v>14</v>
      </c>
      <c r="AH39" s="15" t="s">
        <v>14</v>
      </c>
      <c r="AI39" s="16" t="s">
        <v>14</v>
      </c>
      <c r="AJ39" s="15" t="s">
        <v>14</v>
      </c>
      <c r="AK39" s="16" t="s">
        <v>14</v>
      </c>
      <c r="AL39" s="15" t="s">
        <v>14</v>
      </c>
      <c r="AM39" s="16" t="s">
        <v>14</v>
      </c>
      <c r="AN39" s="15" t="s">
        <v>14</v>
      </c>
      <c r="AO39" s="16" t="s">
        <v>14</v>
      </c>
      <c r="AP39" s="15" t="s">
        <v>14</v>
      </c>
      <c r="AQ39" s="16" t="s">
        <v>14</v>
      </c>
    </row>
    <row r="40" spans="1:43" ht="12.75">
      <c r="A40" s="17" t="s">
        <v>56</v>
      </c>
      <c r="B40" s="10">
        <f t="shared" si="18"/>
        <v>0</v>
      </c>
      <c r="C40" s="19">
        <f t="shared" si="18"/>
        <v>0</v>
      </c>
      <c r="D40" s="10">
        <f t="shared" si="18"/>
        <v>494924</v>
      </c>
      <c r="E40" s="19">
        <f t="shared" si="18"/>
        <v>7975</v>
      </c>
      <c r="F40" s="10">
        <f t="shared" si="18"/>
        <v>1167988</v>
      </c>
      <c r="G40" s="19">
        <f t="shared" si="18"/>
        <v>110784</v>
      </c>
      <c r="H40" s="10">
        <f t="shared" si="18"/>
        <v>1089336</v>
      </c>
      <c r="I40" s="19">
        <f t="shared" si="18"/>
        <v>163591</v>
      </c>
      <c r="J40" s="36">
        <f t="shared" si="18"/>
        <v>925745</v>
      </c>
      <c r="K40" s="19">
        <f t="shared" si="18"/>
        <v>153508</v>
      </c>
      <c r="L40" s="36">
        <f t="shared" si="18"/>
        <v>772237</v>
      </c>
      <c r="M40" s="19">
        <f t="shared" si="18"/>
        <v>143426</v>
      </c>
      <c r="N40" s="36">
        <f t="shared" si="18"/>
        <v>628811</v>
      </c>
      <c r="O40" s="19">
        <f t="shared" si="18"/>
        <v>133502</v>
      </c>
      <c r="P40" s="10">
        <f t="shared" si="18"/>
        <v>495309</v>
      </c>
      <c r="Q40" s="11">
        <f t="shared" si="18"/>
        <v>123260</v>
      </c>
      <c r="R40" s="36">
        <f t="shared" si="20"/>
        <v>372049</v>
      </c>
      <c r="S40" s="19">
        <f t="shared" si="20"/>
        <v>112950</v>
      </c>
      <c r="T40" s="36">
        <f aca="true" t="shared" si="21" ref="T40:Y41">T14+T27</f>
        <v>259099</v>
      </c>
      <c r="U40" s="19">
        <f t="shared" si="21"/>
        <v>102950</v>
      </c>
      <c r="V40" s="36">
        <f t="shared" si="21"/>
        <v>156149</v>
      </c>
      <c r="W40" s="19">
        <f t="shared" si="21"/>
        <v>92998</v>
      </c>
      <c r="X40" s="36">
        <f t="shared" si="21"/>
        <v>63151</v>
      </c>
      <c r="Y40" s="19">
        <f t="shared" si="21"/>
        <v>63151</v>
      </c>
      <c r="Z40" s="15" t="s">
        <v>14</v>
      </c>
      <c r="AA40" s="16" t="s">
        <v>14</v>
      </c>
      <c r="AB40" s="15" t="s">
        <v>14</v>
      </c>
      <c r="AC40" s="16" t="s">
        <v>14</v>
      </c>
      <c r="AD40" s="15" t="s">
        <v>14</v>
      </c>
      <c r="AE40" s="16" t="s">
        <v>14</v>
      </c>
      <c r="AF40" s="15" t="s">
        <v>14</v>
      </c>
      <c r="AG40" s="16" t="s">
        <v>14</v>
      </c>
      <c r="AH40" s="15" t="s">
        <v>14</v>
      </c>
      <c r="AI40" s="16" t="s">
        <v>14</v>
      </c>
      <c r="AJ40" s="15" t="s">
        <v>14</v>
      </c>
      <c r="AK40" s="16" t="s">
        <v>14</v>
      </c>
      <c r="AL40" s="15" t="s">
        <v>14</v>
      </c>
      <c r="AM40" s="16" t="s">
        <v>14</v>
      </c>
      <c r="AN40" s="15" t="s">
        <v>14</v>
      </c>
      <c r="AO40" s="16" t="s">
        <v>14</v>
      </c>
      <c r="AP40" s="15" t="s">
        <v>14</v>
      </c>
      <c r="AQ40" s="16" t="s">
        <v>14</v>
      </c>
    </row>
    <row r="41" spans="1:43" ht="13.5" thickBot="1">
      <c r="A41" s="17" t="s">
        <v>41</v>
      </c>
      <c r="B41" s="10">
        <f t="shared" si="18"/>
        <v>0</v>
      </c>
      <c r="C41" s="19">
        <f t="shared" si="18"/>
        <v>3</v>
      </c>
      <c r="D41" s="10">
        <f t="shared" si="18"/>
        <v>125578</v>
      </c>
      <c r="E41" s="19">
        <f t="shared" si="18"/>
        <v>7774</v>
      </c>
      <c r="F41" s="10">
        <f t="shared" si="18"/>
        <v>292380</v>
      </c>
      <c r="G41" s="19">
        <f t="shared" si="18"/>
        <v>20788</v>
      </c>
      <c r="H41" s="10">
        <f t="shared" si="18"/>
        <v>271592</v>
      </c>
      <c r="I41" s="19">
        <f t="shared" si="18"/>
        <v>20103</v>
      </c>
      <c r="J41" s="36">
        <f t="shared" si="18"/>
        <v>251489</v>
      </c>
      <c r="K41" s="19">
        <f t="shared" si="18"/>
        <v>19513</v>
      </c>
      <c r="L41" s="36">
        <f t="shared" si="18"/>
        <v>231976</v>
      </c>
      <c r="M41" s="19">
        <f t="shared" si="18"/>
        <v>18922</v>
      </c>
      <c r="N41" s="36">
        <f t="shared" si="18"/>
        <v>213054</v>
      </c>
      <c r="O41" s="19">
        <f t="shared" si="18"/>
        <v>18356</v>
      </c>
      <c r="P41" s="10">
        <f t="shared" si="18"/>
        <v>194698</v>
      </c>
      <c r="Q41" s="11">
        <f t="shared" si="18"/>
        <v>17742</v>
      </c>
      <c r="R41" s="36">
        <f t="shared" si="20"/>
        <v>176956</v>
      </c>
      <c r="S41" s="19">
        <f t="shared" si="20"/>
        <v>17151</v>
      </c>
      <c r="T41" s="36">
        <f t="shared" si="21"/>
        <v>159805</v>
      </c>
      <c r="U41" s="20">
        <f t="shared" si="21"/>
        <v>16561</v>
      </c>
      <c r="V41" s="36">
        <f t="shared" si="21"/>
        <v>143244</v>
      </c>
      <c r="W41" s="20">
        <f t="shared" si="21"/>
        <v>15989</v>
      </c>
      <c r="X41" s="36">
        <f t="shared" si="21"/>
        <v>127255</v>
      </c>
      <c r="Y41" s="19">
        <f t="shared" si="21"/>
        <v>15380</v>
      </c>
      <c r="Z41" s="10">
        <f aca="true" t="shared" si="22" ref="Z41:AG41">Z15+Z28</f>
        <v>111875</v>
      </c>
      <c r="AA41" s="11">
        <f t="shared" si="22"/>
        <v>14790</v>
      </c>
      <c r="AB41" s="10">
        <f t="shared" si="22"/>
        <v>97085</v>
      </c>
      <c r="AC41" s="11">
        <f t="shared" si="22"/>
        <v>14200</v>
      </c>
      <c r="AD41" s="10">
        <f t="shared" si="22"/>
        <v>82885</v>
      </c>
      <c r="AE41" s="11">
        <f t="shared" si="22"/>
        <v>13621</v>
      </c>
      <c r="AF41" s="10">
        <f t="shared" si="22"/>
        <v>69264</v>
      </c>
      <c r="AG41" s="11">
        <f t="shared" si="22"/>
        <v>13019</v>
      </c>
      <c r="AH41" s="10">
        <f aca="true" t="shared" si="23" ref="AH41:AQ41">AH15+AH28</f>
        <v>56245</v>
      </c>
      <c r="AI41" s="11">
        <f t="shared" si="23"/>
        <v>12429</v>
      </c>
      <c r="AJ41" s="10">
        <f t="shared" si="23"/>
        <v>43816</v>
      </c>
      <c r="AK41" s="11">
        <f t="shared" si="23"/>
        <v>11838</v>
      </c>
      <c r="AL41" s="10">
        <f t="shared" si="23"/>
        <v>31978</v>
      </c>
      <c r="AM41" s="11">
        <f t="shared" si="23"/>
        <v>11253</v>
      </c>
      <c r="AN41" s="10">
        <f t="shared" si="23"/>
        <v>20725</v>
      </c>
      <c r="AO41" s="11">
        <f t="shared" si="23"/>
        <v>10658</v>
      </c>
      <c r="AP41" s="10">
        <f t="shared" si="23"/>
        <v>10067</v>
      </c>
      <c r="AQ41" s="11">
        <f t="shared" si="23"/>
        <v>10067</v>
      </c>
    </row>
    <row r="42" spans="1:43" ht="13.5" thickTop="1">
      <c r="A42" s="12" t="s">
        <v>22</v>
      </c>
      <c r="B42" s="41">
        <f>SUM(B31:B41)</f>
        <v>1602975</v>
      </c>
      <c r="C42" s="4">
        <f>SUM(C31:C41)</f>
        <v>343356</v>
      </c>
      <c r="D42" s="41">
        <f>D16+D29</f>
        <v>2729846</v>
      </c>
      <c r="E42" s="4">
        <f aca="true" t="shared" si="24" ref="E42:O42">SUM(E31:E41)</f>
        <v>295594</v>
      </c>
      <c r="F42" s="13">
        <f t="shared" si="24"/>
        <v>3322267</v>
      </c>
      <c r="G42" s="4">
        <f t="shared" si="24"/>
        <v>471670</v>
      </c>
      <c r="H42" s="13">
        <f t="shared" si="24"/>
        <v>2882729</v>
      </c>
      <c r="I42" s="4">
        <f t="shared" si="24"/>
        <v>500090</v>
      </c>
      <c r="J42" s="35">
        <f t="shared" si="24"/>
        <v>2382639</v>
      </c>
      <c r="K42" s="4">
        <f t="shared" si="24"/>
        <v>466133</v>
      </c>
      <c r="L42" s="35">
        <f t="shared" si="24"/>
        <v>1916506</v>
      </c>
      <c r="M42" s="4">
        <f t="shared" si="24"/>
        <v>432173</v>
      </c>
      <c r="N42" s="69">
        <f t="shared" si="24"/>
        <v>1484333</v>
      </c>
      <c r="O42" s="4">
        <f t="shared" si="24"/>
        <v>381179</v>
      </c>
      <c r="P42" s="13">
        <f>SUM(P34:P41)</f>
        <v>1103154</v>
      </c>
      <c r="Q42" s="2">
        <f>SUM(Q31:Q41)</f>
        <v>320033</v>
      </c>
      <c r="R42" s="35">
        <f>SUM(R35:R41)</f>
        <v>783121</v>
      </c>
      <c r="S42" s="4">
        <f aca="true" t="shared" si="25" ref="S42:Y42">SUM(S31:S41)</f>
        <v>266581</v>
      </c>
      <c r="T42" s="35">
        <f t="shared" si="25"/>
        <v>516540</v>
      </c>
      <c r="U42" s="4">
        <f t="shared" si="25"/>
        <v>167049</v>
      </c>
      <c r="V42" s="35">
        <f t="shared" si="25"/>
        <v>349491</v>
      </c>
      <c r="W42" s="4">
        <f t="shared" si="25"/>
        <v>146793</v>
      </c>
      <c r="X42" s="35">
        <f t="shared" si="25"/>
        <v>202698</v>
      </c>
      <c r="Y42" s="4">
        <f t="shared" si="25"/>
        <v>90823</v>
      </c>
      <c r="Z42" s="13">
        <f>SUM(Z41)</f>
        <v>111875</v>
      </c>
      <c r="AA42" s="2">
        <f>SUM(AA31:AA41)</f>
        <v>14790</v>
      </c>
      <c r="AB42" s="13">
        <f>SUM(AB41)</f>
        <v>97085</v>
      </c>
      <c r="AC42" s="2">
        <f>SUM(AC31:AC41)</f>
        <v>14200</v>
      </c>
      <c r="AD42" s="13">
        <f>SUM(AD41)</f>
        <v>82885</v>
      </c>
      <c r="AE42" s="2">
        <f>SUM(AE31:AE41)</f>
        <v>13621</v>
      </c>
      <c r="AF42" s="13">
        <f>SUM(AF41)</f>
        <v>69264</v>
      </c>
      <c r="AG42" s="2">
        <f>SUM(AG31:AG41)</f>
        <v>13019</v>
      </c>
      <c r="AH42" s="13">
        <f>SUM(AH41)</f>
        <v>56245</v>
      </c>
      <c r="AI42" s="2">
        <f>SUM(AI31:AI41)</f>
        <v>12429</v>
      </c>
      <c r="AJ42" s="13">
        <f>SUM(AJ41)</f>
        <v>43816</v>
      </c>
      <c r="AK42" s="2">
        <f>SUM(AK31:AK41)</f>
        <v>11838</v>
      </c>
      <c r="AL42" s="13">
        <f>SUM(AL41)</f>
        <v>31978</v>
      </c>
      <c r="AM42" s="2">
        <f>SUM(AM31:AM41)</f>
        <v>11253</v>
      </c>
      <c r="AN42" s="13">
        <f>SUM(AN41)</f>
        <v>20725</v>
      </c>
      <c r="AO42" s="2">
        <f>SUM(AO31:AO41)</f>
        <v>10658</v>
      </c>
      <c r="AP42" s="13">
        <f>SUM(AP41)</f>
        <v>10067</v>
      </c>
      <c r="AQ42" s="2">
        <f>SUM(AQ31:AQ41)</f>
        <v>10067</v>
      </c>
    </row>
    <row r="44" spans="2:10" ht="12.75">
      <c r="B44" s="6" t="s">
        <v>43</v>
      </c>
      <c r="C44" s="3" t="s">
        <v>50</v>
      </c>
      <c r="D44" s="6" t="s">
        <v>43</v>
      </c>
      <c r="E44" s="3" t="s">
        <v>50</v>
      </c>
      <c r="F44" s="21"/>
      <c r="G44" s="21"/>
      <c r="H44"/>
      <c r="I44" s="24"/>
      <c r="J44" s="6" t="s">
        <v>58</v>
      </c>
    </row>
    <row r="45" spans="3:10" ht="12.75">
      <c r="C45" s="64" t="s">
        <v>51</v>
      </c>
      <c r="D45" s="6"/>
      <c r="E45" s="64" t="s">
        <v>51</v>
      </c>
      <c r="F45" s="21"/>
      <c r="G45"/>
      <c r="J45" s="6"/>
    </row>
    <row r="46" spans="3:10" ht="12.75">
      <c r="C46" s="64"/>
      <c r="D46" s="6"/>
      <c r="E46" s="64" t="s">
        <v>65</v>
      </c>
      <c r="F46" s="21"/>
      <c r="G46"/>
      <c r="J46" s="56" t="s">
        <v>66</v>
      </c>
    </row>
    <row r="47" spans="3:10" ht="12.75">
      <c r="C47" s="64" t="s">
        <v>54</v>
      </c>
      <c r="D47" s="6"/>
      <c r="E47" t="s">
        <v>67</v>
      </c>
      <c r="J47" t="s">
        <v>68</v>
      </c>
    </row>
    <row r="48" spans="3:21" ht="12.75">
      <c r="C48" s="6" t="s">
        <v>52</v>
      </c>
      <c r="D48" s="6"/>
      <c r="E48" s="64" t="s">
        <v>64</v>
      </c>
      <c r="F48" s="21"/>
      <c r="G48"/>
      <c r="J48" s="24" t="s">
        <v>61</v>
      </c>
      <c r="O48"/>
      <c r="P48"/>
      <c r="Q48"/>
      <c r="R48"/>
      <c r="S48" s="22"/>
      <c r="T48"/>
      <c r="U48"/>
    </row>
    <row r="49" spans="5:21" ht="12.75">
      <c r="E49" s="6" t="s">
        <v>59</v>
      </c>
      <c r="F49" s="21"/>
      <c r="G49"/>
      <c r="J49" s="24" t="s">
        <v>62</v>
      </c>
      <c r="O49"/>
      <c r="P49"/>
      <c r="Q49"/>
      <c r="R49"/>
      <c r="S49" s="22"/>
      <c r="T49"/>
      <c r="U49"/>
    </row>
    <row r="50" spans="5:21" ht="12.75">
      <c r="E50" s="6" t="s">
        <v>60</v>
      </c>
      <c r="J50" s="24" t="s">
        <v>63</v>
      </c>
      <c r="O50"/>
      <c r="P50" s="21"/>
      <c r="Q50" s="21"/>
      <c r="R50" s="21"/>
      <c r="S50" s="22"/>
      <c r="T50"/>
      <c r="U50" s="21"/>
    </row>
    <row r="51" spans="5:21" ht="12.75">
      <c r="E51" s="24"/>
      <c r="O51"/>
      <c r="P51" s="21"/>
      <c r="Q51" s="21"/>
      <c r="R51" s="21"/>
      <c r="S51" s="22"/>
      <c r="T51"/>
      <c r="U51" s="21"/>
    </row>
    <row r="52" spans="6:12" ht="12.75">
      <c r="F52"/>
      <c r="G52"/>
      <c r="H52"/>
      <c r="I52" s="22"/>
      <c r="J52"/>
      <c r="K52"/>
      <c r="L52"/>
    </row>
    <row r="53" spans="6:12" ht="12.75">
      <c r="F53"/>
      <c r="G53"/>
      <c r="H53"/>
      <c r="I53" s="22"/>
      <c r="J53"/>
      <c r="K53"/>
      <c r="L53"/>
    </row>
    <row r="54" spans="6:12" ht="12.75">
      <c r="F54"/>
      <c r="G54"/>
      <c r="H54"/>
      <c r="I54" s="22"/>
      <c r="J54"/>
      <c r="K54"/>
      <c r="L54"/>
    </row>
    <row r="55" spans="6:12" ht="12.75">
      <c r="F55"/>
      <c r="G55"/>
      <c r="H55"/>
      <c r="I55" s="22"/>
      <c r="J55"/>
      <c r="K55"/>
      <c r="L55"/>
    </row>
    <row r="56" spans="6:12" ht="12.75">
      <c r="F56"/>
      <c r="G56"/>
      <c r="H56"/>
      <c r="I56" s="22"/>
      <c r="J56"/>
      <c r="K56"/>
      <c r="L56"/>
    </row>
    <row r="57" spans="6:12" ht="12.75">
      <c r="F57"/>
      <c r="G57"/>
      <c r="H57"/>
      <c r="I57" s="22"/>
      <c r="J57"/>
      <c r="K57"/>
      <c r="L57"/>
    </row>
    <row r="58" spans="6:12" ht="12.75">
      <c r="F58"/>
      <c r="G58"/>
      <c r="H58"/>
      <c r="I58" s="22"/>
      <c r="J58"/>
      <c r="K58"/>
      <c r="L58"/>
    </row>
    <row r="59" spans="6:12" ht="12.75">
      <c r="F59"/>
      <c r="G59"/>
      <c r="H59"/>
      <c r="I59" s="22"/>
      <c r="J59"/>
      <c r="K59"/>
      <c r="L59"/>
    </row>
  </sheetData>
  <mergeCells count="21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P1:AQ1"/>
    <mergeCell ref="AH1:AI1"/>
    <mergeCell ref="AJ1:AK1"/>
    <mergeCell ref="AL1:AM1"/>
    <mergeCell ref="AN1:AO1"/>
  </mergeCells>
  <printOptions horizontalCentered="1"/>
  <pageMargins left="0.2755905511811024" right="0.6" top="0.31496062992125984" bottom="0.15748031496062992" header="0.15748031496062992" footer="0.11811023622047245"/>
  <pageSetup blackAndWhite="1" orientation="landscape" paperSize="9" scale="85" r:id="rId1"/>
  <headerFooter alignWithMargins="0">
    <oddHeader>&amp;C&amp;"Times New Roman CE,Félkövér"&amp;12Kimutatás az önkormányzat fejlesztési célú adósságszolgálatának alakulásáról &amp;"Times New Roman CE,Normál"&amp;10(ezer Ft-ban)&amp;R2.sz. kimutatás</oddHeader>
    <oddFooter>&amp;LUtolsó módosítás: &amp;D
C:\Réka\kamatszám\&amp;F\&amp;A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ErosGyorgy</cp:lastModifiedBy>
  <cp:lastPrinted>2004-02-03T09:40:32Z</cp:lastPrinted>
  <dcterms:created xsi:type="dcterms:W3CDTF">2000-10-04T12:37:09Z</dcterms:created>
  <dcterms:modified xsi:type="dcterms:W3CDTF">2003-02-12T10:47:34Z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