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activeTab="0"/>
  </bookViews>
  <sheets>
    <sheet name="12.31." sheetId="1" r:id="rId1"/>
  </sheets>
  <definedNames/>
  <calcPr fullCalcOnLoad="1"/>
</workbook>
</file>

<file path=xl/sharedStrings.xml><?xml version="1.0" encoding="utf-8"?>
<sst xmlns="http://schemas.openxmlformats.org/spreadsheetml/2006/main" count="203" uniqueCount="178">
  <si>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</si>
  <si>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</si>
  <si>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</si>
  <si>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</si>
  <si>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</si>
  <si>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</si>
  <si>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</si>
  <si>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</si>
  <si>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Önkormányzat működési c. kiadásai  összesen(2,1+2,2...+2,7)</t>
  </si>
  <si>
    <t>I</t>
  </si>
  <si>
    <t>II.Felhalmozási  célú kiadások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</si>
  <si>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</si>
  <si>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</si>
  <si>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</si>
  <si>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</si>
  <si>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</si>
  <si>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</si>
  <si>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</si>
  <si>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</si>
  <si>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</si>
  <si>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</si>
  <si>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</si>
  <si>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</si>
  <si>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tb.alaptól működési c.átvett pénzeszközök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</si>
  <si>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</si>
  <si>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</si>
  <si>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Polg. H. Gondn.előző évi pénzmaradványa</t>
  </si>
  <si>
    <t>Ebből:      állami támogatás</t>
  </si>
  <si>
    <t>2, 11</t>
  </si>
  <si>
    <t>Kiadások  mindösszesen(I+II  )</t>
  </si>
  <si>
    <t>Normatív felh.kötöttséggel bizt.támogatás ( 1/ a. sz.melléklet )</t>
  </si>
  <si>
    <t>Működési célú átvett pénzeszközök (1/c .sz.melléklet )</t>
  </si>
  <si>
    <t>Önkormányzat felhalmozási célú egyéb bevételek (1/d .sz.melléklet)</t>
  </si>
  <si>
    <t>Felhalmozási célú átvett pénzeszközök (1/ c .sz.melléklet)</t>
  </si>
  <si>
    <t>Önkormányzati működési kiadások (4.sz.melléklet )</t>
  </si>
  <si>
    <t xml:space="preserve">               Ebből: = szociálpolitikai feladat (4/b.sz.melléklet)</t>
  </si>
  <si>
    <t>Önkormányzatnál:intézményi felújítás (5.sz.melléklet )</t>
  </si>
  <si>
    <t>Lakás- és nem lakás célu ingatlanok felújítása (6.sz.melléklet )</t>
  </si>
  <si>
    <t>Önkormányzati felh. és felhl.jellegű kiadások, átadások (9.sz.melléklet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</si>
  <si>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</si>
  <si>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</si>
  <si>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</si>
  <si>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</si>
  <si>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</si>
  <si>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</si>
  <si>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</si>
  <si>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</si>
  <si>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</si>
  <si>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</si>
  <si>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</si>
  <si>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</si>
  <si>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</si>
  <si>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</si>
  <si>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</si>
  <si>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</si>
  <si>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</si>
  <si>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</si>
  <si>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</si>
  <si>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</si>
  <si>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</si>
  <si>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</si>
  <si>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 xml:space="preserve"> </t>
  </si>
  <si>
    <t>Sor-</t>
  </si>
  <si>
    <t>szám</t>
  </si>
  <si>
    <t>Bevételek</t>
  </si>
  <si>
    <t>előirányzat</t>
  </si>
  <si>
    <t>Illetékek</t>
  </si>
  <si>
    <t>2,1,1</t>
  </si>
  <si>
    <t>Ebből: folyó évi bevétel</t>
  </si>
  <si>
    <t>2,1,2</t>
  </si>
  <si>
    <t xml:space="preserve">          hátralék behajtása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</si>
  <si>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</si>
  <si>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</si>
  <si>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</si>
  <si>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</si>
  <si>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</si>
  <si>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</si>
  <si>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</si>
  <si>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</si>
  <si>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</si>
  <si>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</si>
  <si>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</si>
  <si>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</si>
  <si>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</si>
  <si>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</si>
  <si>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</si>
  <si>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</si>
  <si>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</si>
  <si>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</si>
  <si>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</si>
  <si>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</si>
  <si>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2,9,2</t>
  </si>
  <si>
    <t>2,1o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</si>
  <si>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</si>
  <si>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</si>
  <si>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</si>
  <si>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</si>
  <si>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</si>
  <si>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</si>
  <si>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</si>
  <si>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</si>
  <si>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</si>
  <si>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</si>
  <si>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</si>
  <si>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</si>
  <si>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</si>
  <si>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</si>
  <si>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</si>
  <si>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</si>
  <si>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>8.</t>
  </si>
  <si>
    <t>Privatizációs bevételek</t>
  </si>
  <si>
    <t>9.</t>
  </si>
  <si>
    <t>Céltámogatás, címzett támogatás</t>
  </si>
  <si>
    <t>10.</t>
  </si>
  <si>
    <t>11.</t>
  </si>
  <si>
    <t>12.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</si>
  <si>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</si>
  <si>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</si>
  <si>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</si>
  <si>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</si>
  <si>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</si>
  <si>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</si>
  <si>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</si>
  <si>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</si>
  <si>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</si>
  <si>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</si>
  <si>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 xml:space="preserve">          forráskiegészítő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</si>
  <si>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</si>
  <si>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</si>
  <si>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</si>
  <si>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</si>
  <si>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</si>
  <si>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</si>
  <si>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</si>
  <si>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</si>
  <si>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</si>
  <si>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Teljesítés</t>
  </si>
  <si>
    <t>Telj.</t>
  </si>
  <si>
    <t>%-a</t>
  </si>
  <si>
    <t>Részvények, államkötvények értékesítése</t>
  </si>
  <si>
    <t>Eredeti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</si>
  <si>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</si>
  <si>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t>2,9,3</t>
  </si>
  <si>
    <t>Mód.</t>
  </si>
  <si>
    <t>12.31</t>
  </si>
  <si>
    <t>I.Működési célú bevételek</t>
  </si>
  <si>
    <t>Intézményi működési célú bevételek (2.sz.melléklet)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</si>
  <si>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jöveelmadó kiegészítés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</si>
  <si>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gépjárműadó </t>
    </r>
  </si>
  <si>
    <t>Működési c.önkormányzati egyéb bevételek (1/ d .sz. melléklet )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</si>
  <si>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Pályázati támogatás (Déryné Vándorszíntársulat)</t>
    </r>
  </si>
  <si>
    <t>Működési célú egyéb központi támogatások  (1/b sz.melléklet )</t>
  </si>
  <si>
    <t>II.Felhalmozási  célú bevételek</t>
  </si>
  <si>
    <t>Intézményi felhalmozási célú bevételek ( 2.sz.melléklet )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</si>
  <si>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OEP-től</t>
    </r>
    <r>
      <rPr>
        <sz val="10"/>
        <rFont val="Times New Roman CE"/>
        <family val="1"/>
      </rPr>
      <t xml:space="preserve"> felhalmozási c.átvett pénzeszköz</t>
    </r>
  </si>
  <si>
    <r>
      <t xml:space="preserve">              </t>
    </r>
    <r>
      <rPr>
        <sz val="10"/>
        <rFont val="Wingdings"/>
        <family val="0"/>
      </rPr>
      <t xml:space="preserve">w </t>
    </r>
    <r>
      <rPr>
        <sz val="10"/>
        <rFont val="Times New Roman"/>
        <family val="1"/>
      </rPr>
      <t>felhalmozási c.kölcsön visszatérülése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</si>
  <si>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 felhalmozási c. pénzmaradvány</t>
    </r>
  </si>
  <si>
    <t>Építési telek-és ingatlaneladás (1/ e .sz.melléklet )</t>
  </si>
  <si>
    <t>Fejlesztési célu egyéb központi támogatás (1/b .sz.melléklet )</t>
  </si>
  <si>
    <t>Intézményi  működési célú kiadások (3.sz.melléklet )</t>
  </si>
  <si>
    <t xml:space="preserve"> = Önk.kiad-ból:Cigány Kisebbségi Önk. műk.kiadása (12.sz.melléklet )</t>
  </si>
  <si>
    <t xml:space="preserve"> = Önk.kiad-ból:Német Kisebbségi Önk. műk.kiadása (12.sz.melléklet )</t>
  </si>
  <si>
    <t xml:space="preserve"> = Önk.kiad-ból:Horvát Kisebbségi Önk. műk.kiadása (12.sz.melléklet )</t>
  </si>
  <si>
    <t xml:space="preserve"> = Önk.kiad-ból:Lengyel Kisebbségi Önk. műk.kiadása (12.sz.melléklet )</t>
  </si>
  <si>
    <t xml:space="preserve">Működési célú céltartalékok </t>
  </si>
  <si>
    <t>Intézmény és önkormányzat működési kiadásai (1+2)</t>
  </si>
  <si>
    <t>Intézményi felhalmozási c.kiadások (3.sz.melléklet )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</si>
  <si>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felhalm. kiadások</t>
    </r>
  </si>
  <si>
    <t>Út-járda-híd felújítás (7.sz.melléklet )</t>
  </si>
  <si>
    <t>Vizi közművek koncessziós értéknövelő felújítása (8.sz.melléklet )</t>
  </si>
  <si>
    <t>Felhalmozási célú egyéb kiadások,átadások (4.sz.melléklet)</t>
  </si>
  <si>
    <t>Polgármesteri Hivatal Gondnokság felhalm.c.kiadásai (4.sz. melléklet )</t>
  </si>
  <si>
    <t xml:space="preserve">    = Önk.kiad-ból:Cigány Kisebbségi Önk. fejl..kiadása (10.sz. melléklet )</t>
  </si>
  <si>
    <t xml:space="preserve">    = Önk.kiad-ból:Német Kisebbségi Önk. fejl.kiadása (10.sz. melléklet)</t>
  </si>
  <si>
    <t>Felhalmozási célú céltartalékok</t>
  </si>
  <si>
    <t>Intézmény és önkormányzat felhalmozási célú kiadásai(1+2)</t>
  </si>
  <si>
    <t>Tárgyévi maradvány, eredmény</t>
  </si>
  <si>
    <t xml:space="preserve">Létszám összesen (3/a.sz. melléklet )           fő                   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</si>
</sst>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i/>
      <sz val="12"/>
      <name val="Times New Roman"/>
      <family val="1"/>
    </font>
    <font>
      <b/>
      <sz val="11"/>
      <name val="Times New Roman CE"/>
      <family val="1"/>
    </font>
    <font>
      <sz val="10"/>
      <color indexed="14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2" borderId="0" xfId="0" applyFont="1" applyFill="1" applyAlignment="1">
      <alignment horizontal="centerContinuous"/>
    </xf>
    <xf numFmtId="0" fontId="8" fillId="3" borderId="2" xfId="0" applyFont="1" applyFill="1" applyBorder="1" applyAlignment="1">
      <alignment horizontal="centerContinuous"/>
    </xf>
    <xf numFmtId="0" fontId="7" fillId="2" borderId="0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4" xfId="0" applyFont="1" applyBorder="1" applyAlignment="1">
      <alignment/>
    </xf>
    <xf numFmtId="0" fontId="12" fillId="3" borderId="2" xfId="0" applyFont="1" applyFill="1" applyBorder="1" applyAlignment="1">
      <alignment/>
    </xf>
    <xf numFmtId="0" fontId="12" fillId="3" borderId="2" xfId="0" applyFont="1" applyFill="1" applyBorder="1" applyAlignment="1">
      <alignment horizontal="centerContinuous"/>
    </xf>
    <xf numFmtId="164" fontId="12" fillId="3" borderId="2" xfId="0" applyNumberFormat="1" applyFont="1" applyFill="1" applyBorder="1" applyAlignment="1">
      <alignment/>
    </xf>
    <xf numFmtId="164" fontId="12" fillId="3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3" borderId="0" xfId="0" applyFont="1" applyFill="1" applyBorder="1" applyAlignment="1">
      <alignment/>
    </xf>
    <xf numFmtId="0" fontId="11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/>
    </xf>
    <xf numFmtId="0" fontId="11" fillId="4" borderId="5" xfId="0" applyFont="1" applyFill="1" applyBorder="1" applyAlignment="1">
      <alignment horizontal="centerContinuous"/>
    </xf>
    <xf numFmtId="0" fontId="11" fillId="4" borderId="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Continuous"/>
    </xf>
    <xf numFmtId="49" fontId="11" fillId="4" borderId="6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5" fillId="0" borderId="4" xfId="0" applyFont="1" applyBorder="1" applyAlignment="1">
      <alignment horizontal="centerContinuous"/>
    </xf>
    <xf numFmtId="0" fontId="12" fillId="5" borderId="3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left"/>
    </xf>
    <xf numFmtId="0" fontId="12" fillId="5" borderId="7" xfId="0" applyFont="1" applyFill="1" applyBorder="1" applyAlignment="1">
      <alignment horizontal="right"/>
    </xf>
    <xf numFmtId="164" fontId="12" fillId="5" borderId="8" xfId="0" applyNumberFormat="1" applyFont="1" applyFill="1" applyBorder="1" applyAlignment="1">
      <alignment/>
    </xf>
    <xf numFmtId="0" fontId="11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11" fillId="5" borderId="5" xfId="0" applyFont="1" applyFill="1" applyBorder="1" applyAlignment="1">
      <alignment/>
    </xf>
    <xf numFmtId="0" fontId="11" fillId="5" borderId="9" xfId="0" applyFont="1" applyFill="1" applyBorder="1" applyAlignment="1">
      <alignment/>
    </xf>
    <xf numFmtId="164" fontId="12" fillId="5" borderId="5" xfId="0" applyNumberFormat="1" applyFont="1" applyFill="1" applyBorder="1" applyAlignment="1">
      <alignment/>
    </xf>
    <xf numFmtId="0" fontId="11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11" fillId="5" borderId="10" xfId="0" applyFont="1" applyFill="1" applyBorder="1" applyAlignment="1">
      <alignment/>
    </xf>
    <xf numFmtId="0" fontId="11" fillId="5" borderId="1" xfId="0" applyFont="1" applyFill="1" applyBorder="1" applyAlignment="1">
      <alignment/>
    </xf>
    <xf numFmtId="164" fontId="12" fillId="5" borderId="10" xfId="0" applyNumberFormat="1" applyFont="1" applyFill="1" applyBorder="1" applyAlignment="1">
      <alignment/>
    </xf>
    <xf numFmtId="0" fontId="1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/>
    </xf>
    <xf numFmtId="0" fontId="11" fillId="5" borderId="6" xfId="0" applyFont="1" applyFill="1" applyBorder="1" applyAlignment="1">
      <alignment/>
    </xf>
    <xf numFmtId="0" fontId="11" fillId="5" borderId="11" xfId="0" applyFont="1" applyFill="1" applyBorder="1" applyAlignment="1">
      <alignment/>
    </xf>
    <xf numFmtId="164" fontId="12" fillId="5" borderId="6" xfId="0" applyNumberFormat="1" applyFont="1" applyFill="1" applyBorder="1" applyAlignment="1">
      <alignment/>
    </xf>
    <xf numFmtId="0" fontId="12" fillId="3" borderId="5" xfId="0" applyFont="1" applyFill="1" applyBorder="1" applyAlignment="1">
      <alignment horizontal="centerContinuous"/>
    </xf>
    <xf numFmtId="0" fontId="10" fillId="3" borderId="12" xfId="0" applyFont="1" applyFill="1" applyBorder="1" applyAlignment="1">
      <alignment horizontal="left"/>
    </xf>
    <xf numFmtId="0" fontId="12" fillId="3" borderId="5" xfId="0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12" fillId="3" borderId="10" xfId="0" applyFont="1" applyFill="1" applyBorder="1" applyAlignment="1">
      <alignment horizontal="centerContinuous"/>
    </xf>
    <xf numFmtId="0" fontId="8" fillId="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right"/>
    </xf>
    <xf numFmtId="0" fontId="11" fillId="3" borderId="10" xfId="0" applyFont="1" applyFill="1" applyBorder="1" applyAlignment="1">
      <alignment/>
    </xf>
    <xf numFmtId="164" fontId="12" fillId="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3" borderId="6" xfId="0" applyFont="1" applyFill="1" applyBorder="1" applyAlignment="1">
      <alignment horizontal="centerContinuous"/>
    </xf>
    <xf numFmtId="0" fontId="10" fillId="3" borderId="13" xfId="0" applyFont="1" applyFill="1" applyBorder="1" applyAlignment="1">
      <alignment horizontal="left"/>
    </xf>
    <xf numFmtId="0" fontId="12" fillId="3" borderId="6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11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0" fontId="11" fillId="3" borderId="5" xfId="0" applyFont="1" applyFill="1" applyBorder="1" applyAlignment="1">
      <alignment horizontal="right"/>
    </xf>
    <xf numFmtId="0" fontId="11" fillId="3" borderId="5" xfId="0" applyFont="1" applyFill="1" applyBorder="1" applyAlignment="1">
      <alignment/>
    </xf>
    <xf numFmtId="0" fontId="11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/>
    </xf>
    <xf numFmtId="0" fontId="11" fillId="3" borderId="1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/>
    </xf>
    <xf numFmtId="0" fontId="11" fillId="3" borderId="6" xfId="0" applyFont="1" applyFill="1" applyBorder="1" applyAlignment="1">
      <alignment horizontal="right"/>
    </xf>
    <xf numFmtId="0" fontId="11" fillId="3" borderId="6" xfId="0" applyFont="1" applyFill="1" applyBorder="1" applyAlignment="1">
      <alignment/>
    </xf>
    <xf numFmtId="164" fontId="12" fillId="3" borderId="6" xfId="0" applyNumberFormat="1" applyFont="1" applyFill="1" applyBorder="1" applyAlignment="1">
      <alignment/>
    </xf>
    <xf numFmtId="0" fontId="12" fillId="3" borderId="1" xfId="0" applyFont="1" applyFill="1" applyBorder="1" applyAlignment="1">
      <alignment horizontal="centerContinuous"/>
    </xf>
    <xf numFmtId="0" fontId="10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/>
    </xf>
    <xf numFmtId="0" fontId="11" fillId="3" borderId="10" xfId="0" applyFont="1" applyFill="1" applyBorder="1" applyAlignment="1">
      <alignment horizontal="centerContinuous"/>
    </xf>
    <xf numFmtId="0" fontId="11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2" fillId="3" borderId="10" xfId="0" applyFont="1" applyFill="1" applyBorder="1" applyAlignment="1">
      <alignment horizontal="right"/>
    </xf>
    <xf numFmtId="0" fontId="7" fillId="6" borderId="2" xfId="0" applyFont="1" applyFill="1" applyBorder="1" applyAlignment="1">
      <alignment horizontal="centerContinuous"/>
    </xf>
    <xf numFmtId="0" fontId="7" fillId="6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/>
    </xf>
    <xf numFmtId="164" fontId="12" fillId="6" borderId="6" xfId="0" applyNumberFormat="1" applyFont="1" applyFill="1" applyBorder="1" applyAlignment="1">
      <alignment/>
    </xf>
    <xf numFmtId="0" fontId="8" fillId="7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/>
    </xf>
    <xf numFmtId="164" fontId="12" fillId="7" borderId="2" xfId="0" applyNumberFormat="1" applyFont="1" applyFill="1" applyBorder="1" applyAlignment="1">
      <alignment/>
    </xf>
    <xf numFmtId="0" fontId="8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/>
    </xf>
    <xf numFmtId="0" fontId="11" fillId="7" borderId="5" xfId="0" applyFont="1" applyFill="1" applyBorder="1" applyAlignment="1">
      <alignment/>
    </xf>
    <xf numFmtId="164" fontId="12" fillId="7" borderId="5" xfId="0" applyNumberFormat="1" applyFont="1" applyFill="1" applyBorder="1" applyAlignment="1">
      <alignment/>
    </xf>
    <xf numFmtId="0" fontId="11" fillId="7" borderId="10" xfId="0" applyFont="1" applyFill="1" applyBorder="1" applyAlignment="1">
      <alignment/>
    </xf>
    <xf numFmtId="164" fontId="12" fillId="7" borderId="10" xfId="0" applyNumberFormat="1" applyFont="1" applyFill="1" applyBorder="1" applyAlignment="1">
      <alignment/>
    </xf>
    <xf numFmtId="0" fontId="8" fillId="7" borderId="6" xfId="0" applyFont="1" applyFill="1" applyBorder="1" applyAlignment="1">
      <alignment/>
    </xf>
    <xf numFmtId="0" fontId="11" fillId="7" borderId="6" xfId="0" applyFont="1" applyFill="1" applyBorder="1" applyAlignment="1">
      <alignment/>
    </xf>
    <xf numFmtId="164" fontId="12" fillId="7" borderId="6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8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12" fillId="3" borderId="9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12" fillId="3" borderId="1" xfId="0" applyFont="1" applyFill="1" applyBorder="1" applyAlignment="1">
      <alignment horizontal="right"/>
    </xf>
    <xf numFmtId="164" fontId="11" fillId="3" borderId="6" xfId="0" applyNumberFormat="1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8" fillId="6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right"/>
    </xf>
    <xf numFmtId="0" fontId="12" fillId="6" borderId="3" xfId="0" applyFont="1" applyFill="1" applyBorder="1" applyAlignment="1">
      <alignment horizontal="right"/>
    </xf>
    <xf numFmtId="164" fontId="12" fillId="6" borderId="2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164" fontId="12" fillId="0" borderId="0" xfId="0" applyNumberFormat="1" applyFont="1" applyFill="1" applyBorder="1" applyAlignment="1">
      <alignment/>
    </xf>
    <xf numFmtId="0" fontId="8" fillId="8" borderId="5" xfId="0" applyFont="1" applyFill="1" applyBorder="1" applyAlignment="1">
      <alignment horizontal="center"/>
    </xf>
    <xf numFmtId="0" fontId="8" fillId="8" borderId="5" xfId="0" applyFont="1" applyFill="1" applyBorder="1" applyAlignment="1">
      <alignment/>
    </xf>
    <xf numFmtId="0" fontId="11" fillId="8" borderId="5" xfId="0" applyFont="1" applyFill="1" applyBorder="1" applyAlignment="1">
      <alignment horizontal="right"/>
    </xf>
    <xf numFmtId="0" fontId="11" fillId="8" borderId="5" xfId="0" applyFont="1" applyFill="1" applyBorder="1" applyAlignment="1">
      <alignment/>
    </xf>
    <xf numFmtId="0" fontId="11" fillId="8" borderId="9" xfId="0" applyFont="1" applyFill="1" applyBorder="1" applyAlignment="1">
      <alignment/>
    </xf>
    <xf numFmtId="164" fontId="12" fillId="8" borderId="5" xfId="0" applyNumberFormat="1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/>
    </xf>
    <xf numFmtId="0" fontId="11" fillId="8" borderId="10" xfId="0" applyFont="1" applyFill="1" applyBorder="1" applyAlignment="1">
      <alignment horizontal="right"/>
    </xf>
    <xf numFmtId="0" fontId="11" fillId="8" borderId="10" xfId="0" applyFont="1" applyFill="1" applyBorder="1" applyAlignment="1">
      <alignment/>
    </xf>
    <xf numFmtId="0" fontId="11" fillId="8" borderId="1" xfId="0" applyFont="1" applyFill="1" applyBorder="1" applyAlignment="1">
      <alignment/>
    </xf>
    <xf numFmtId="164" fontId="12" fillId="8" borderId="10" xfId="0" applyNumberFormat="1" applyFont="1" applyFill="1" applyBorder="1" applyAlignment="1">
      <alignment/>
    </xf>
    <xf numFmtId="0" fontId="8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/>
    </xf>
    <xf numFmtId="0" fontId="12" fillId="8" borderId="6" xfId="0" applyFont="1" applyFill="1" applyBorder="1" applyAlignment="1">
      <alignment/>
    </xf>
    <xf numFmtId="164" fontId="12" fillId="8" borderId="6" xfId="0" applyNumberFormat="1" applyFont="1" applyFill="1" applyBorder="1" applyAlignment="1">
      <alignment/>
    </xf>
    <xf numFmtId="0" fontId="8" fillId="0" borderId="2" xfId="0" applyFont="1" applyBorder="1" applyAlignment="1">
      <alignment horizontal="centerContinuous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164" fontId="12" fillId="0" borderId="2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4" borderId="5" xfId="0" applyFont="1" applyFill="1" applyBorder="1" applyAlignment="1">
      <alignment horizontal="center"/>
    </xf>
    <xf numFmtId="2" fontId="11" fillId="4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Continuous"/>
    </xf>
    <xf numFmtId="0" fontId="7" fillId="5" borderId="11" xfId="0" applyFont="1" applyFill="1" applyBorder="1" applyAlignment="1">
      <alignment horizontal="centerContinuous"/>
    </xf>
    <xf numFmtId="0" fontId="7" fillId="5" borderId="13" xfId="0" applyFont="1" applyFill="1" applyBorder="1" applyAlignment="1">
      <alignment horizontal="left"/>
    </xf>
    <xf numFmtId="0" fontId="12" fillId="5" borderId="13" xfId="0" applyFont="1" applyFill="1" applyBorder="1" applyAlignment="1">
      <alignment horizontal="right"/>
    </xf>
    <xf numFmtId="0" fontId="8" fillId="5" borderId="10" xfId="0" applyFont="1" applyFill="1" applyBorder="1" applyAlignment="1">
      <alignment horizontal="center"/>
    </xf>
    <xf numFmtId="164" fontId="11" fillId="7" borderId="10" xfId="0" applyNumberFormat="1" applyFont="1" applyFill="1" applyBorder="1" applyAlignment="1">
      <alignment/>
    </xf>
    <xf numFmtId="0" fontId="12" fillId="5" borderId="10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Continuous"/>
    </xf>
    <xf numFmtId="0" fontId="10" fillId="3" borderId="7" xfId="0" applyFont="1" applyFill="1" applyBorder="1" applyAlignment="1">
      <alignment horizontal="left"/>
    </xf>
    <xf numFmtId="0" fontId="12" fillId="3" borderId="7" xfId="0" applyFont="1" applyFill="1" applyBorder="1" applyAlignment="1">
      <alignment/>
    </xf>
    <xf numFmtId="164" fontId="12" fillId="3" borderId="14" xfId="0" applyNumberFormat="1" applyFont="1" applyFill="1" applyBorder="1" applyAlignment="1">
      <alignment/>
    </xf>
    <xf numFmtId="0" fontId="12" fillId="3" borderId="1" xfId="0" applyFont="1" applyFill="1" applyBorder="1" applyAlignment="1">
      <alignment/>
    </xf>
    <xf numFmtId="164" fontId="11" fillId="3" borderId="10" xfId="0" applyNumberFormat="1" applyFont="1" applyFill="1" applyBorder="1" applyAlignment="1">
      <alignment/>
    </xf>
    <xf numFmtId="0" fontId="8" fillId="3" borderId="10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right"/>
    </xf>
    <xf numFmtId="0" fontId="0" fillId="3" borderId="5" xfId="0" applyFill="1" applyBorder="1" applyAlignment="1">
      <alignment/>
    </xf>
    <xf numFmtId="0" fontId="8" fillId="3" borderId="10" xfId="0" applyFont="1" applyFill="1" applyBorder="1" applyAlignment="1">
      <alignment horizontal="centerContinuous"/>
    </xf>
    <xf numFmtId="0" fontId="8" fillId="3" borderId="6" xfId="0" applyFont="1" applyFill="1" applyBorder="1" applyAlignment="1">
      <alignment horizontal="centerContinuous"/>
    </xf>
    <xf numFmtId="0" fontId="11" fillId="3" borderId="11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6" borderId="2" xfId="0" applyFont="1" applyFill="1" applyBorder="1" applyAlignment="1">
      <alignment horizontal="centerContinuous"/>
    </xf>
    <xf numFmtId="0" fontId="8" fillId="6" borderId="2" xfId="0" applyFont="1" applyFill="1" applyBorder="1" applyAlignment="1">
      <alignment horizontal="left"/>
    </xf>
    <xf numFmtId="0" fontId="7" fillId="6" borderId="3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/>
    </xf>
    <xf numFmtId="0" fontId="12" fillId="5" borderId="2" xfId="0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0" fontId="11" fillId="3" borderId="9" xfId="0" applyFont="1" applyFill="1" applyBorder="1" applyAlignment="1">
      <alignment/>
    </xf>
    <xf numFmtId="0" fontId="16" fillId="0" borderId="0" xfId="0" applyFont="1" applyAlignment="1">
      <alignment/>
    </xf>
    <xf numFmtId="0" fontId="6" fillId="3" borderId="1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8" fillId="6" borderId="2" xfId="0" applyFont="1" applyFill="1" applyBorder="1" applyAlignment="1">
      <alignment/>
    </xf>
    <xf numFmtId="0" fontId="12" fillId="6" borderId="2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0" fontId="11" fillId="4" borderId="2" xfId="0" applyFont="1" applyFill="1" applyBorder="1" applyAlignment="1">
      <alignment horizontal="right"/>
    </xf>
    <xf numFmtId="0" fontId="12" fillId="4" borderId="2" xfId="0" applyFont="1" applyFill="1" applyBorder="1" applyAlignment="1">
      <alignment/>
    </xf>
    <xf numFmtId="164" fontId="12" fillId="4" borderId="2" xfId="0" applyNumberFormat="1" applyFont="1" applyFill="1" applyBorder="1" applyAlignment="1">
      <alignment/>
    </xf>
    <xf numFmtId="0" fontId="8" fillId="6" borderId="0" xfId="0" applyFont="1" applyFill="1" applyAlignment="1">
      <alignment/>
    </xf>
    <xf numFmtId="0" fontId="11" fillId="6" borderId="0" xfId="0" applyFont="1" applyFill="1" applyAlignment="1">
      <alignment/>
    </xf>
    <xf numFmtId="164" fontId="12" fillId="6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7" xfId="0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view="pageBreakPreview" zoomScale="75" zoomScaleSheetLayoutView="75" workbookViewId="0" topLeftCell="A1">
      <selection activeCell="D72" sqref="D72"/>
    </sheetView>
  </sheetViews>
  <sheetFormatPr defaultColWidth="9.140625" defaultRowHeight="12.75"/>
  <cols>
    <col min="1" max="1" width="5.7109375" style="0" customWidth="1"/>
    <col min="2" max="2" width="66.57421875" style="0" customWidth="1"/>
    <col min="3" max="3" width="12.421875" style="0" customWidth="1"/>
    <col min="4" max="4" width="11.8515625" style="0" customWidth="1"/>
    <col min="5" max="5" width="11.00390625" style="0" customWidth="1"/>
    <col min="6" max="6" width="8.421875" style="0" customWidth="1"/>
  </cols>
  <sheetData>
    <row r="1" spans="1:6" ht="12.75">
      <c r="A1" s="23" t="s">
        <v>62</v>
      </c>
      <c r="B1" s="24" t="s">
        <v>61</v>
      </c>
      <c r="C1" s="23" t="s">
        <v>140</v>
      </c>
      <c r="D1" s="25" t="s">
        <v>143</v>
      </c>
      <c r="E1" s="23" t="s">
        <v>136</v>
      </c>
      <c r="F1" s="25" t="s">
        <v>137</v>
      </c>
    </row>
    <row r="2" spans="1:6" ht="12.75">
      <c r="A2" s="26" t="s">
        <v>63</v>
      </c>
      <c r="B2" s="27" t="s">
        <v>64</v>
      </c>
      <c r="C2" s="26" t="s">
        <v>65</v>
      </c>
      <c r="D2" s="28" t="s">
        <v>65</v>
      </c>
      <c r="E2" s="29" t="s">
        <v>144</v>
      </c>
      <c r="F2" s="28" t="s">
        <v>138</v>
      </c>
    </row>
    <row r="3" spans="1:6" ht="15.75">
      <c r="A3" s="30"/>
      <c r="B3" s="31" t="s">
        <v>145</v>
      </c>
      <c r="C3" s="32"/>
      <c r="D3" s="33"/>
      <c r="E3" s="33"/>
      <c r="F3" s="34"/>
    </row>
    <row r="4" spans="1:6" ht="12.75">
      <c r="A4" s="35">
        <v>1</v>
      </c>
      <c r="B4" s="36" t="s">
        <v>146</v>
      </c>
      <c r="C4" s="37">
        <f>SUM(C5:C8)</f>
        <v>1421443</v>
      </c>
      <c r="D4" s="37">
        <f>SUM(D5:D8)</f>
        <v>1743127</v>
      </c>
      <c r="E4" s="37">
        <f>SUM(E5:E8)</f>
        <v>1758883</v>
      </c>
      <c r="F4" s="38">
        <f>E4/D4*100</f>
        <v>100.90389283167549</v>
      </c>
    </row>
    <row r="5" spans="1:6" ht="12.75">
      <c r="A5" s="39">
        <v>1.1</v>
      </c>
      <c r="B5" s="40" t="s">
        <v>22</v>
      </c>
      <c r="C5" s="41">
        <v>1070875</v>
      </c>
      <c r="D5" s="41">
        <v>1160056</v>
      </c>
      <c r="E5" s="42">
        <v>1163521</v>
      </c>
      <c r="F5" s="43">
        <f>E5/D5*100</f>
        <v>100.2986924769149</v>
      </c>
    </row>
    <row r="6" spans="1:6" ht="12.75">
      <c r="A6" s="44">
        <v>1.2</v>
      </c>
      <c r="B6" s="45" t="s">
        <v>23</v>
      </c>
      <c r="C6" s="46">
        <v>209459</v>
      </c>
      <c r="D6" s="46">
        <v>183986</v>
      </c>
      <c r="E6" s="47">
        <v>183986</v>
      </c>
      <c r="F6" s="48">
        <f aca="true" t="shared" si="0" ref="F6:F69">E6/D6*100</f>
        <v>100</v>
      </c>
    </row>
    <row r="7" spans="1:6" ht="12.75">
      <c r="A7" s="44">
        <v>1.3</v>
      </c>
      <c r="B7" s="45" t="s">
        <v>24</v>
      </c>
      <c r="C7" s="46">
        <v>42188</v>
      </c>
      <c r="D7" s="46">
        <v>189710</v>
      </c>
      <c r="E7" s="47">
        <v>202001</v>
      </c>
      <c r="F7" s="48">
        <f t="shared" si="0"/>
        <v>106.47883611828581</v>
      </c>
    </row>
    <row r="8" spans="1:6" ht="12.75">
      <c r="A8" s="49">
        <v>1.4</v>
      </c>
      <c r="B8" s="50" t="s">
        <v>39</v>
      </c>
      <c r="C8" s="51">
        <v>98921</v>
      </c>
      <c r="D8" s="51">
        <v>209375</v>
      </c>
      <c r="E8" s="52">
        <v>209375</v>
      </c>
      <c r="F8" s="53">
        <f t="shared" si="0"/>
        <v>100</v>
      </c>
    </row>
    <row r="9" spans="1:6" ht="12.75">
      <c r="A9" s="54">
        <v>2.1</v>
      </c>
      <c r="B9" s="55" t="s">
        <v>66</v>
      </c>
      <c r="C9" s="56">
        <f>(C10+C11)</f>
        <v>180000</v>
      </c>
      <c r="D9" s="57">
        <f>(D10+D11)</f>
        <v>270000</v>
      </c>
      <c r="E9" s="56">
        <f>(E10+E11)</f>
        <v>320528</v>
      </c>
      <c r="F9" s="20">
        <f>E9/D9*100</f>
        <v>118.71407407407408</v>
      </c>
    </row>
    <row r="10" spans="1:6" ht="12.75">
      <c r="A10" s="58" t="s">
        <v>67</v>
      </c>
      <c r="B10" s="59" t="s">
        <v>68</v>
      </c>
      <c r="C10" s="60">
        <v>165000</v>
      </c>
      <c r="D10" s="22">
        <v>255000</v>
      </c>
      <c r="E10" s="61">
        <f>320528-15000</f>
        <v>305528</v>
      </c>
      <c r="F10" s="62">
        <f t="shared" si="0"/>
        <v>119.8149019607843</v>
      </c>
    </row>
    <row r="11" spans="1:8" ht="12.75">
      <c r="A11" s="58" t="s">
        <v>69</v>
      </c>
      <c r="B11" s="59" t="s">
        <v>70</v>
      </c>
      <c r="C11" s="60">
        <v>15000</v>
      </c>
      <c r="D11" s="22">
        <v>15000</v>
      </c>
      <c r="E11" s="61">
        <v>15000</v>
      </c>
      <c r="F11" s="62">
        <f t="shared" si="0"/>
        <v>100</v>
      </c>
      <c r="H11" s="63"/>
    </row>
    <row r="12" spans="1:6" ht="12.75">
      <c r="A12" s="64">
        <v>2.2</v>
      </c>
      <c r="B12" s="65" t="s">
        <v>16</v>
      </c>
      <c r="C12" s="66">
        <f>SUM(C13:C18)</f>
        <v>2132000</v>
      </c>
      <c r="D12" s="67">
        <f>SUM(D13:D18)</f>
        <v>2136000</v>
      </c>
      <c r="E12" s="68">
        <f>SUM(E13:E18)</f>
        <v>2177322</v>
      </c>
      <c r="F12" s="62">
        <f t="shared" si="0"/>
        <v>101.93455056179775</v>
      </c>
    </row>
    <row r="13" spans="1:6" ht="12.75">
      <c r="A13" s="69" t="s">
        <v>71</v>
      </c>
      <c r="B13" s="70" t="s">
        <v>40</v>
      </c>
      <c r="C13" s="71">
        <v>172000</v>
      </c>
      <c r="D13" s="71">
        <v>174000</v>
      </c>
      <c r="E13" s="72">
        <v>179663</v>
      </c>
      <c r="F13" s="20">
        <f>E13/D13*100</f>
        <v>103.25459770114942</v>
      </c>
    </row>
    <row r="14" spans="1:6" ht="12.75">
      <c r="A14" s="73" t="s">
        <v>72</v>
      </c>
      <c r="B14" s="74" t="s">
        <v>41</v>
      </c>
      <c r="C14" s="60">
        <v>198000</v>
      </c>
      <c r="D14" s="75">
        <v>220000</v>
      </c>
      <c r="E14" s="61">
        <v>228205</v>
      </c>
      <c r="F14" s="62">
        <f t="shared" si="0"/>
        <v>103.72954545454544</v>
      </c>
    </row>
    <row r="15" spans="1:6" ht="12.75">
      <c r="A15" s="73" t="s">
        <v>73</v>
      </c>
      <c r="B15" s="74" t="s">
        <v>42</v>
      </c>
      <c r="C15" s="60">
        <v>70000</v>
      </c>
      <c r="D15" s="75">
        <v>70000</v>
      </c>
      <c r="E15" s="61">
        <v>71745</v>
      </c>
      <c r="F15" s="62">
        <f t="shared" si="0"/>
        <v>102.49285714285715</v>
      </c>
    </row>
    <row r="16" spans="1:6" ht="12.75">
      <c r="A16" s="73" t="s">
        <v>74</v>
      </c>
      <c r="B16" s="74" t="s">
        <v>43</v>
      </c>
      <c r="C16" s="60">
        <v>1650000</v>
      </c>
      <c r="D16" s="75">
        <v>1630000</v>
      </c>
      <c r="E16" s="61">
        <v>1661324</v>
      </c>
      <c r="F16" s="62">
        <f t="shared" si="0"/>
        <v>101.92171779141104</v>
      </c>
    </row>
    <row r="17" spans="1:6" ht="12.75">
      <c r="A17" s="73" t="s">
        <v>75</v>
      </c>
      <c r="B17" s="74" t="s">
        <v>44</v>
      </c>
      <c r="C17" s="60">
        <v>2000</v>
      </c>
      <c r="D17" s="75">
        <v>2000</v>
      </c>
      <c r="E17" s="61">
        <v>2010</v>
      </c>
      <c r="F17" s="62">
        <f t="shared" si="0"/>
        <v>100.49999999999999</v>
      </c>
    </row>
    <row r="18" spans="1:6" ht="12.75">
      <c r="A18" s="76" t="s">
        <v>76</v>
      </c>
      <c r="B18" s="77" t="s">
        <v>45</v>
      </c>
      <c r="C18" s="78">
        <v>40000</v>
      </c>
      <c r="D18" s="78">
        <v>40000</v>
      </c>
      <c r="E18" s="79">
        <v>34375</v>
      </c>
      <c r="F18" s="80">
        <f t="shared" si="0"/>
        <v>85.9375</v>
      </c>
    </row>
    <row r="19" spans="1:6" ht="12.75">
      <c r="A19" s="81">
        <v>2.3</v>
      </c>
      <c r="B19" s="82" t="s">
        <v>77</v>
      </c>
      <c r="C19" s="83">
        <f>SUM(C20:C23)</f>
        <v>1656315</v>
      </c>
      <c r="D19" s="83">
        <f>SUM(D20:D23)</f>
        <v>1667315</v>
      </c>
      <c r="E19" s="83">
        <f>SUM(E20:E23)</f>
        <v>1683943</v>
      </c>
      <c r="F19" s="19">
        <f t="shared" si="0"/>
        <v>100.99729205339123</v>
      </c>
    </row>
    <row r="20" spans="1:6" ht="12.75">
      <c r="A20" s="69" t="s">
        <v>78</v>
      </c>
      <c r="B20" s="70" t="s">
        <v>141</v>
      </c>
      <c r="C20" s="71">
        <v>724171</v>
      </c>
      <c r="D20" s="71">
        <v>724171</v>
      </c>
      <c r="E20" s="72">
        <v>724171</v>
      </c>
      <c r="F20" s="20">
        <f t="shared" si="0"/>
        <v>100</v>
      </c>
    </row>
    <row r="21" spans="1:6" ht="12.75">
      <c r="A21" s="73" t="s">
        <v>79</v>
      </c>
      <c r="B21" s="74" t="s">
        <v>147</v>
      </c>
      <c r="C21" s="60">
        <v>702544</v>
      </c>
      <c r="D21" s="60">
        <v>702544</v>
      </c>
      <c r="E21" s="61">
        <v>702544</v>
      </c>
      <c r="F21" s="62">
        <f t="shared" si="0"/>
        <v>100</v>
      </c>
    </row>
    <row r="22" spans="1:6" ht="12.75">
      <c r="A22" s="73" t="s">
        <v>80</v>
      </c>
      <c r="B22" s="74" t="s">
        <v>148</v>
      </c>
      <c r="C22" s="60">
        <v>227000</v>
      </c>
      <c r="D22" s="60">
        <v>238000</v>
      </c>
      <c r="E22" s="61">
        <v>254554</v>
      </c>
      <c r="F22" s="62">
        <f t="shared" si="0"/>
        <v>106.95546218487395</v>
      </c>
    </row>
    <row r="23" spans="1:6" ht="12.75">
      <c r="A23" s="84" t="s">
        <v>81</v>
      </c>
      <c r="B23" s="74" t="s">
        <v>46</v>
      </c>
      <c r="C23" s="85">
        <v>2600</v>
      </c>
      <c r="D23" s="85">
        <v>2600</v>
      </c>
      <c r="E23" s="86">
        <v>2674</v>
      </c>
      <c r="F23" s="62">
        <f t="shared" si="0"/>
        <v>102.84615384615385</v>
      </c>
    </row>
    <row r="24" spans="1:6" ht="12.75">
      <c r="A24" s="84">
        <v>2.4</v>
      </c>
      <c r="B24" s="74" t="s">
        <v>149</v>
      </c>
      <c r="C24" s="86">
        <v>208222</v>
      </c>
      <c r="D24" s="86">
        <v>246441</v>
      </c>
      <c r="E24" s="86">
        <v>240842</v>
      </c>
      <c r="F24" s="62">
        <f t="shared" si="0"/>
        <v>97.72805661395628</v>
      </c>
    </row>
    <row r="25" spans="1:6" ht="12.75">
      <c r="A25" s="73">
        <v>2.5</v>
      </c>
      <c r="B25" s="74" t="s">
        <v>82</v>
      </c>
      <c r="C25" s="60">
        <v>371500</v>
      </c>
      <c r="D25" s="61">
        <v>359000</v>
      </c>
      <c r="E25" s="61">
        <v>357271</v>
      </c>
      <c r="F25" s="62">
        <f t="shared" si="0"/>
        <v>99.5183844011142</v>
      </c>
    </row>
    <row r="26" spans="1:6" ht="12.75">
      <c r="A26" s="73">
        <v>2.6</v>
      </c>
      <c r="B26" s="74" t="s">
        <v>83</v>
      </c>
      <c r="C26" s="60">
        <v>30000</v>
      </c>
      <c r="D26" s="61">
        <v>51500</v>
      </c>
      <c r="E26" s="61">
        <v>61373</v>
      </c>
      <c r="F26" s="62">
        <f t="shared" si="0"/>
        <v>119.17087378640775</v>
      </c>
    </row>
    <row r="27" spans="1:6" ht="12.75">
      <c r="A27" s="73">
        <v>2.7</v>
      </c>
      <c r="B27" s="74" t="s">
        <v>84</v>
      </c>
      <c r="C27" s="87">
        <f>(C28+C29)</f>
        <v>5473793</v>
      </c>
      <c r="D27" s="87">
        <f>(D28+D29)</f>
        <v>5549133</v>
      </c>
      <c r="E27" s="87">
        <f>(E28+E29)</f>
        <v>5549133</v>
      </c>
      <c r="F27" s="62">
        <f t="shared" si="0"/>
        <v>100</v>
      </c>
    </row>
    <row r="28" spans="1:6" ht="12.75">
      <c r="A28" s="73" t="s">
        <v>85</v>
      </c>
      <c r="B28" s="74" t="s">
        <v>27</v>
      </c>
      <c r="C28" s="60">
        <v>4635570</v>
      </c>
      <c r="D28" s="61">
        <v>4713545</v>
      </c>
      <c r="E28" s="61">
        <v>4713545</v>
      </c>
      <c r="F28" s="62">
        <f t="shared" si="0"/>
        <v>100</v>
      </c>
    </row>
    <row r="29" spans="1:6" ht="12.75">
      <c r="A29" s="73" t="s">
        <v>86</v>
      </c>
      <c r="B29" s="74" t="s">
        <v>87</v>
      </c>
      <c r="C29" s="60">
        <v>838223</v>
      </c>
      <c r="D29" s="61">
        <v>835588</v>
      </c>
      <c r="E29" s="61">
        <v>835588</v>
      </c>
      <c r="F29" s="62">
        <f t="shared" si="0"/>
        <v>100</v>
      </c>
    </row>
    <row r="30" spans="1:6" ht="12.75">
      <c r="A30" s="73">
        <v>2.8</v>
      </c>
      <c r="B30" s="74" t="s">
        <v>30</v>
      </c>
      <c r="C30" s="88">
        <v>902396</v>
      </c>
      <c r="D30" s="88">
        <v>912512</v>
      </c>
      <c r="E30" s="88">
        <v>831738</v>
      </c>
      <c r="F30" s="62">
        <f t="shared" si="0"/>
        <v>91.14817120213213</v>
      </c>
    </row>
    <row r="31" spans="1:6" ht="12.75">
      <c r="A31" s="73" t="s">
        <v>88</v>
      </c>
      <c r="B31" s="74" t="s">
        <v>47</v>
      </c>
      <c r="C31" s="60">
        <v>258044</v>
      </c>
      <c r="D31" s="60">
        <v>258044</v>
      </c>
      <c r="E31" s="61">
        <v>258044</v>
      </c>
      <c r="F31" s="62">
        <f t="shared" si="0"/>
        <v>100</v>
      </c>
    </row>
    <row r="32" spans="1:6" ht="12.75">
      <c r="A32" s="73">
        <v>2.9</v>
      </c>
      <c r="B32" s="74" t="s">
        <v>89</v>
      </c>
      <c r="C32" s="87">
        <f>SUM(C33:C35)</f>
        <v>321500</v>
      </c>
      <c r="D32" s="87">
        <f>SUM(D33:D35)</f>
        <v>313565</v>
      </c>
      <c r="E32" s="87">
        <f>SUM(E33:E35)</f>
        <v>313565</v>
      </c>
      <c r="F32" s="62">
        <f t="shared" si="0"/>
        <v>100</v>
      </c>
    </row>
    <row r="33" spans="1:6" ht="12.75">
      <c r="A33" s="73" t="s">
        <v>90</v>
      </c>
      <c r="B33" s="74" t="s">
        <v>48</v>
      </c>
      <c r="C33" s="60">
        <v>200200</v>
      </c>
      <c r="D33" s="60">
        <v>200200</v>
      </c>
      <c r="E33" s="61">
        <v>200200</v>
      </c>
      <c r="F33" s="62">
        <f t="shared" si="0"/>
        <v>100</v>
      </c>
    </row>
    <row r="34" spans="1:6" ht="12.75">
      <c r="A34" s="73" t="s">
        <v>91</v>
      </c>
      <c r="B34" s="74" t="s">
        <v>49</v>
      </c>
      <c r="C34" s="60">
        <v>121300</v>
      </c>
      <c r="D34" s="61">
        <v>112965</v>
      </c>
      <c r="E34" s="61">
        <v>112965</v>
      </c>
      <c r="F34" s="62">
        <f t="shared" si="0"/>
        <v>100</v>
      </c>
    </row>
    <row r="35" spans="1:6" ht="12.75">
      <c r="A35" s="73" t="s">
        <v>142</v>
      </c>
      <c r="B35" s="74" t="s">
        <v>150</v>
      </c>
      <c r="C35" s="60">
        <v>0</v>
      </c>
      <c r="D35" s="61">
        <v>400</v>
      </c>
      <c r="E35" s="61">
        <v>400</v>
      </c>
      <c r="F35" s="62">
        <f t="shared" si="0"/>
        <v>100</v>
      </c>
    </row>
    <row r="36" spans="1:6" ht="12.75">
      <c r="A36" s="73" t="s">
        <v>92</v>
      </c>
      <c r="B36" s="74" t="s">
        <v>151</v>
      </c>
      <c r="C36" s="60">
        <v>2720</v>
      </c>
      <c r="D36" s="60">
        <v>107140</v>
      </c>
      <c r="E36" s="60">
        <v>107140</v>
      </c>
      <c r="F36" s="62">
        <f t="shared" si="0"/>
        <v>100</v>
      </c>
    </row>
    <row r="37" spans="1:6" ht="12.75">
      <c r="A37" s="73">
        <v>2.11</v>
      </c>
      <c r="B37" s="74" t="s">
        <v>93</v>
      </c>
      <c r="C37" s="60">
        <v>16153</v>
      </c>
      <c r="D37" s="61">
        <v>16153</v>
      </c>
      <c r="E37" s="61">
        <v>15547</v>
      </c>
      <c r="F37" s="62">
        <f t="shared" si="0"/>
        <v>96.24837491487649</v>
      </c>
    </row>
    <row r="38" spans="1:6" ht="12.75">
      <c r="A38" s="73">
        <v>2.12</v>
      </c>
      <c r="B38" s="74" t="s">
        <v>31</v>
      </c>
      <c r="C38" s="61">
        <v>150370</v>
      </c>
      <c r="D38" s="61">
        <v>129287</v>
      </c>
      <c r="E38" s="61">
        <v>116863</v>
      </c>
      <c r="F38" s="62">
        <f t="shared" si="0"/>
        <v>90.39037180845715</v>
      </c>
    </row>
    <row r="39" spans="1:6" ht="12.75">
      <c r="A39" s="73">
        <v>2.13</v>
      </c>
      <c r="B39" s="74" t="s">
        <v>94</v>
      </c>
      <c r="C39" s="60">
        <v>348414</v>
      </c>
      <c r="D39" s="60">
        <v>116432</v>
      </c>
      <c r="E39" s="61">
        <v>116432</v>
      </c>
      <c r="F39" s="62">
        <f t="shared" si="0"/>
        <v>100</v>
      </c>
    </row>
    <row r="40" spans="1:6" ht="12.75">
      <c r="A40" s="73">
        <v>2.14</v>
      </c>
      <c r="B40" s="74" t="s">
        <v>26</v>
      </c>
      <c r="C40" s="74">
        <v>18440</v>
      </c>
      <c r="D40" s="74">
        <v>40393</v>
      </c>
      <c r="E40" s="74">
        <v>40393</v>
      </c>
      <c r="F40" s="62">
        <f t="shared" si="0"/>
        <v>100</v>
      </c>
    </row>
    <row r="41" spans="1:6" ht="12.75">
      <c r="A41" s="76">
        <v>2.15</v>
      </c>
      <c r="B41" s="77" t="s">
        <v>95</v>
      </c>
      <c r="C41" s="74">
        <v>18607</v>
      </c>
      <c r="D41" s="74">
        <v>28199</v>
      </c>
      <c r="E41" s="74">
        <v>30388</v>
      </c>
      <c r="F41" s="80">
        <f t="shared" si="0"/>
        <v>107.76268662009292</v>
      </c>
    </row>
    <row r="42" spans="1:6" ht="12.75">
      <c r="A42" s="18" t="s">
        <v>96</v>
      </c>
      <c r="B42" s="9" t="s">
        <v>97</v>
      </c>
      <c r="C42" s="8">
        <f>(C9+C12+C19+C24+C25+C26+C27+C30+C32+C36+C37+C38+C39+C40+C41)</f>
        <v>11830430</v>
      </c>
      <c r="D42" s="8">
        <f>(D9+D12+D19+D24+D25+D26+D27+D30+D32+D36+D37+D38+D39+D40+D41)</f>
        <v>11943070</v>
      </c>
      <c r="E42" s="8">
        <f>(E9+E12+E19+E24+E25+E26+E27+E30+E32+E36+E37+E38+E39+E40+E41)</f>
        <v>11962478</v>
      </c>
      <c r="F42" s="19">
        <f t="shared" si="0"/>
        <v>100.16250428072514</v>
      </c>
    </row>
    <row r="43" spans="1:6" ht="12.75">
      <c r="A43" s="89" t="s">
        <v>98</v>
      </c>
      <c r="B43" s="90" t="s">
        <v>99</v>
      </c>
      <c r="C43" s="91">
        <f>(C4+C42)</f>
        <v>13251873</v>
      </c>
      <c r="D43" s="91">
        <f>(D4+D42)</f>
        <v>13686197</v>
      </c>
      <c r="E43" s="91">
        <f>(E4+E42)</f>
        <v>13721361</v>
      </c>
      <c r="F43" s="92">
        <f t="shared" si="0"/>
        <v>100.25693039490811</v>
      </c>
    </row>
    <row r="44" spans="1:6" ht="15.75">
      <c r="A44" s="193" t="s">
        <v>152</v>
      </c>
      <c r="B44" s="193"/>
      <c r="C44" s="193"/>
      <c r="D44" s="193"/>
      <c r="E44" s="193"/>
      <c r="F44" s="193"/>
    </row>
    <row r="45" spans="1:6" ht="12.75">
      <c r="A45" s="93" t="s">
        <v>100</v>
      </c>
      <c r="B45" s="94" t="s">
        <v>153</v>
      </c>
      <c r="C45" s="94">
        <f>SUM(C46:C52)</f>
        <v>95545</v>
      </c>
      <c r="D45" s="94">
        <f>SUM(D46:D52)</f>
        <v>213999</v>
      </c>
      <c r="E45" s="94">
        <f>SUM(E46:E52)</f>
        <v>211115</v>
      </c>
      <c r="F45" s="95">
        <f t="shared" si="0"/>
        <v>98.65233015107547</v>
      </c>
    </row>
    <row r="46" spans="1:6" ht="12.75">
      <c r="A46" s="96">
        <v>1.1</v>
      </c>
      <c r="B46" s="97" t="s">
        <v>50</v>
      </c>
      <c r="C46" s="98">
        <v>116</v>
      </c>
      <c r="D46" s="98">
        <v>1973</v>
      </c>
      <c r="E46" s="98">
        <v>0</v>
      </c>
      <c r="F46" s="99">
        <f t="shared" si="0"/>
        <v>0</v>
      </c>
    </row>
    <row r="47" spans="1:6" ht="12.75">
      <c r="A47" s="96">
        <v>1.2</v>
      </c>
      <c r="B47" s="97" t="s">
        <v>51</v>
      </c>
      <c r="C47" s="100">
        <v>4</v>
      </c>
      <c r="D47" s="100">
        <v>1039</v>
      </c>
      <c r="E47" s="100">
        <v>0</v>
      </c>
      <c r="F47" s="101">
        <f t="shared" si="0"/>
        <v>0</v>
      </c>
    </row>
    <row r="48" spans="1:6" ht="12.75">
      <c r="A48" s="96">
        <v>1.3</v>
      </c>
      <c r="B48" s="97" t="s">
        <v>52</v>
      </c>
      <c r="C48" s="100">
        <v>3215</v>
      </c>
      <c r="D48" s="100">
        <v>3972</v>
      </c>
      <c r="E48" s="100">
        <v>4100</v>
      </c>
      <c r="F48" s="101">
        <f t="shared" si="0"/>
        <v>103.22255790533737</v>
      </c>
    </row>
    <row r="49" spans="1:6" ht="12.75">
      <c r="A49" s="96">
        <v>1.4</v>
      </c>
      <c r="B49" s="97" t="s">
        <v>154</v>
      </c>
      <c r="C49" s="100">
        <v>0</v>
      </c>
      <c r="D49" s="100">
        <v>1697</v>
      </c>
      <c r="E49" s="100">
        <v>1697</v>
      </c>
      <c r="F49" s="101">
        <f t="shared" si="0"/>
        <v>100</v>
      </c>
    </row>
    <row r="50" spans="1:6" ht="12.75">
      <c r="A50" s="96">
        <v>1.5</v>
      </c>
      <c r="B50" s="97" t="s">
        <v>25</v>
      </c>
      <c r="C50" s="100">
        <v>73134</v>
      </c>
      <c r="D50" s="100">
        <v>93505</v>
      </c>
      <c r="E50" s="100">
        <v>93505</v>
      </c>
      <c r="F50" s="101">
        <f t="shared" si="0"/>
        <v>100</v>
      </c>
    </row>
    <row r="51" spans="1:6" ht="12.75">
      <c r="A51" s="96">
        <v>1.6</v>
      </c>
      <c r="B51" s="97" t="s">
        <v>155</v>
      </c>
      <c r="C51" s="100">
        <v>0</v>
      </c>
      <c r="D51" s="100">
        <v>18318</v>
      </c>
      <c r="E51" s="100">
        <v>18318</v>
      </c>
      <c r="F51" s="101">
        <f t="shared" si="0"/>
        <v>100</v>
      </c>
    </row>
    <row r="52" spans="1:6" ht="12.75">
      <c r="A52" s="96">
        <v>1.7</v>
      </c>
      <c r="B52" s="102" t="s">
        <v>156</v>
      </c>
      <c r="C52" s="103">
        <v>19076</v>
      </c>
      <c r="D52" s="103">
        <v>93495</v>
      </c>
      <c r="E52" s="103">
        <v>93495</v>
      </c>
      <c r="F52" s="104">
        <f t="shared" si="0"/>
        <v>100</v>
      </c>
    </row>
    <row r="53" spans="1:6" ht="12.75">
      <c r="A53" s="3"/>
      <c r="B53" s="4"/>
      <c r="C53" s="105"/>
      <c r="D53" s="106"/>
      <c r="E53" s="106"/>
      <c r="F53" s="16"/>
    </row>
    <row r="54" spans="1:6" ht="12.75">
      <c r="A54" s="107" t="s">
        <v>96</v>
      </c>
      <c r="B54" s="108" t="s">
        <v>32</v>
      </c>
      <c r="C54" s="56">
        <v>1200</v>
      </c>
      <c r="D54" s="56">
        <v>5965</v>
      </c>
      <c r="E54" s="109">
        <v>6296</v>
      </c>
      <c r="F54" s="20">
        <f t="shared" si="0"/>
        <v>105.54903604358759</v>
      </c>
    </row>
    <row r="55" spans="1:6" ht="12.75">
      <c r="A55" s="110" t="s">
        <v>101</v>
      </c>
      <c r="B55" s="74" t="s">
        <v>102</v>
      </c>
      <c r="C55" s="60">
        <v>292177</v>
      </c>
      <c r="D55" s="60">
        <v>343527</v>
      </c>
      <c r="E55" s="111">
        <v>210963</v>
      </c>
      <c r="F55" s="62">
        <f t="shared" si="0"/>
        <v>61.410893466889064</v>
      </c>
    </row>
    <row r="56" spans="1:6" ht="12.75">
      <c r="A56" s="110" t="s">
        <v>103</v>
      </c>
      <c r="B56" s="74" t="s">
        <v>104</v>
      </c>
      <c r="C56" s="60">
        <v>207688</v>
      </c>
      <c r="D56" s="60">
        <v>207688</v>
      </c>
      <c r="E56" s="111">
        <v>206586</v>
      </c>
      <c r="F56" s="62">
        <f t="shared" si="0"/>
        <v>99.46939640229576</v>
      </c>
    </row>
    <row r="57" spans="1:6" ht="12.75">
      <c r="A57" s="110" t="s">
        <v>105</v>
      </c>
      <c r="B57" s="74" t="s">
        <v>106</v>
      </c>
      <c r="C57" s="60">
        <v>62000</v>
      </c>
      <c r="D57" s="60">
        <v>62000</v>
      </c>
      <c r="E57" s="111">
        <v>73357</v>
      </c>
      <c r="F57" s="62">
        <f t="shared" si="0"/>
        <v>118.31774193548388</v>
      </c>
    </row>
    <row r="58" spans="1:6" ht="12.75">
      <c r="A58" s="110" t="s">
        <v>107</v>
      </c>
      <c r="B58" s="74" t="s">
        <v>157</v>
      </c>
      <c r="C58" s="88">
        <v>1086766</v>
      </c>
      <c r="D58" s="88">
        <v>760779</v>
      </c>
      <c r="E58" s="112">
        <v>278192</v>
      </c>
      <c r="F58" s="62">
        <f t="shared" si="0"/>
        <v>36.56672962844663</v>
      </c>
    </row>
    <row r="59" spans="1:6" ht="12.75">
      <c r="A59" s="110" t="s">
        <v>108</v>
      </c>
      <c r="B59" s="74" t="s">
        <v>139</v>
      </c>
      <c r="C59" s="60">
        <v>21709</v>
      </c>
      <c r="D59" s="60">
        <v>21709</v>
      </c>
      <c r="E59" s="111">
        <v>21609</v>
      </c>
      <c r="F59" s="62">
        <f t="shared" si="0"/>
        <v>99.53936155511539</v>
      </c>
    </row>
    <row r="60" spans="1:6" ht="12.75">
      <c r="A60" s="110" t="s">
        <v>109</v>
      </c>
      <c r="B60" s="74" t="s">
        <v>110</v>
      </c>
      <c r="C60" s="60">
        <v>5000</v>
      </c>
      <c r="D60" s="60">
        <v>21200</v>
      </c>
      <c r="E60" s="111">
        <v>29380</v>
      </c>
      <c r="F60" s="62">
        <f t="shared" si="0"/>
        <v>138.58490566037736</v>
      </c>
    </row>
    <row r="61" spans="1:6" ht="12.75">
      <c r="A61" s="110" t="s">
        <v>111</v>
      </c>
      <c r="B61" s="74" t="s">
        <v>112</v>
      </c>
      <c r="C61" s="60">
        <v>2109630</v>
      </c>
      <c r="D61" s="60">
        <v>2102604</v>
      </c>
      <c r="E61" s="111">
        <v>1184082</v>
      </c>
      <c r="F61" s="62">
        <f t="shared" si="0"/>
        <v>56.31502650998477</v>
      </c>
    </row>
    <row r="62" spans="1:6" ht="12.75">
      <c r="A62" s="110" t="s">
        <v>113</v>
      </c>
      <c r="B62" s="74" t="s">
        <v>33</v>
      </c>
      <c r="C62" s="60">
        <v>1968276</v>
      </c>
      <c r="D62" s="60">
        <v>2086891</v>
      </c>
      <c r="E62" s="75">
        <v>1678894</v>
      </c>
      <c r="F62" s="62">
        <f t="shared" si="0"/>
        <v>80.44952994670062</v>
      </c>
    </row>
    <row r="63" spans="1:6" ht="12.75">
      <c r="A63" s="110" t="s">
        <v>114</v>
      </c>
      <c r="B63" s="74" t="s">
        <v>158</v>
      </c>
      <c r="C63" s="88">
        <v>14497</v>
      </c>
      <c r="D63" s="88">
        <v>136272</v>
      </c>
      <c r="E63" s="112">
        <v>123859</v>
      </c>
      <c r="F63" s="62">
        <f t="shared" si="0"/>
        <v>90.89101209346015</v>
      </c>
    </row>
    <row r="64" spans="1:6" ht="12.75">
      <c r="A64" s="110" t="s">
        <v>115</v>
      </c>
      <c r="B64" s="74" t="s">
        <v>116</v>
      </c>
      <c r="C64" s="60">
        <v>65201</v>
      </c>
      <c r="D64" s="61">
        <v>103082</v>
      </c>
      <c r="E64" s="111">
        <v>103082</v>
      </c>
      <c r="F64" s="62">
        <f t="shared" si="0"/>
        <v>100</v>
      </c>
    </row>
    <row r="65" spans="1:6" ht="12.75">
      <c r="A65" s="110" t="s">
        <v>117</v>
      </c>
      <c r="B65" s="77" t="s">
        <v>118</v>
      </c>
      <c r="C65" s="60">
        <v>0</v>
      </c>
      <c r="D65" s="60">
        <v>0</v>
      </c>
      <c r="E65" s="75">
        <v>0</v>
      </c>
      <c r="F65" s="113">
        <v>0</v>
      </c>
    </row>
    <row r="66" spans="1:6" ht="12.75">
      <c r="A66" s="10" t="s">
        <v>96</v>
      </c>
      <c r="B66" s="8" t="s">
        <v>119</v>
      </c>
      <c r="C66" s="17">
        <f>(C54+C55+C56+C57+C58+C59+C60+C61+C62+C63+C64+C65)</f>
        <v>5834144</v>
      </c>
      <c r="D66" s="17">
        <f>(D54+D55+D56+D57+D58+D59+D60+D61+D62+D63+D64+D65)</f>
        <v>5851717</v>
      </c>
      <c r="E66" s="114">
        <f>(E54+E55+E56+E57+E58+E59+E60+E61+E62+E63+E64+E65)</f>
        <v>3916300</v>
      </c>
      <c r="F66" s="19">
        <f t="shared" si="0"/>
        <v>66.92565617920347</v>
      </c>
    </row>
    <row r="67" spans="1:6" ht="12.75">
      <c r="A67" s="115" t="s">
        <v>120</v>
      </c>
      <c r="B67" s="91" t="s">
        <v>121</v>
      </c>
      <c r="C67" s="116">
        <f>(C45+C66)</f>
        <v>5929689</v>
      </c>
      <c r="D67" s="116">
        <f>(D45+D66)</f>
        <v>6065716</v>
      </c>
      <c r="E67" s="117">
        <f>(E45+E66)</f>
        <v>4127415</v>
      </c>
      <c r="F67" s="118">
        <f t="shared" si="0"/>
        <v>68.04497605888571</v>
      </c>
    </row>
    <row r="68" spans="1:6" ht="12.75">
      <c r="A68" s="15"/>
      <c r="B68" s="119" t="s">
        <v>122</v>
      </c>
      <c r="C68" s="15">
        <f>(C43+C67)</f>
        <v>19181562</v>
      </c>
      <c r="D68" s="15">
        <f>(D43+D67)</f>
        <v>19751913</v>
      </c>
      <c r="E68" s="15">
        <f>(E43+E67)</f>
        <v>17848776</v>
      </c>
      <c r="F68" s="120">
        <f t="shared" si="0"/>
        <v>90.36479656426191</v>
      </c>
    </row>
    <row r="69" spans="1:6" ht="12.75">
      <c r="A69" s="121" t="s">
        <v>123</v>
      </c>
      <c r="B69" s="122" t="s">
        <v>124</v>
      </c>
      <c r="C69" s="123">
        <v>1326107</v>
      </c>
      <c r="D69" s="124">
        <v>1331244</v>
      </c>
      <c r="E69" s="125">
        <f>E70+E71</f>
        <v>888014</v>
      </c>
      <c r="F69" s="126">
        <f t="shared" si="0"/>
        <v>66.70557764016213</v>
      </c>
    </row>
    <row r="70" spans="1:6" ht="12.75">
      <c r="A70" s="127"/>
      <c r="B70" s="128" t="s">
        <v>125</v>
      </c>
      <c r="C70" s="129">
        <v>931028</v>
      </c>
      <c r="D70" s="130">
        <v>931028</v>
      </c>
      <c r="E70" s="131">
        <v>888014</v>
      </c>
      <c r="F70" s="132">
        <f>E70/D70*100</f>
        <v>95.37994560851017</v>
      </c>
    </row>
    <row r="71" spans="1:6" ht="12.75">
      <c r="A71" s="133"/>
      <c r="B71" s="134" t="s">
        <v>126</v>
      </c>
      <c r="C71" s="135">
        <f>(C69-C70)</f>
        <v>395079</v>
      </c>
      <c r="D71" s="135">
        <f>(D69-D70)</f>
        <v>400216</v>
      </c>
      <c r="E71" s="135">
        <v>0</v>
      </c>
      <c r="F71" s="136">
        <f>E71/D71*100</f>
        <v>0</v>
      </c>
    </row>
    <row r="72" spans="1:6" ht="12.75">
      <c r="A72" s="137"/>
      <c r="B72" s="137" t="s">
        <v>127</v>
      </c>
      <c r="C72" s="138">
        <f>(C68+C69)</f>
        <v>20507669</v>
      </c>
      <c r="D72" s="138">
        <f>(D68+D69)</f>
        <v>21083157</v>
      </c>
      <c r="E72" s="139">
        <f>(E68+E69)</f>
        <v>18736790</v>
      </c>
      <c r="F72" s="140">
        <f>E72/D72*100</f>
        <v>88.87089348146485</v>
      </c>
    </row>
    <row r="73" spans="1:6" ht="12.75">
      <c r="A73" s="2"/>
      <c r="B73" s="2"/>
      <c r="C73" s="141"/>
      <c r="D73" s="14"/>
      <c r="E73" s="14"/>
      <c r="F73" s="14"/>
    </row>
    <row r="74" spans="1:6" ht="12.75">
      <c r="A74" s="2"/>
      <c r="B74" s="2"/>
      <c r="C74" s="141"/>
      <c r="D74" s="14"/>
      <c r="E74" s="14"/>
      <c r="F74" s="14"/>
    </row>
    <row r="75" spans="1:6" ht="12.75">
      <c r="A75" s="2"/>
      <c r="B75" s="2"/>
      <c r="C75" s="142"/>
      <c r="D75" s="2"/>
      <c r="E75" s="2"/>
      <c r="F75" s="2"/>
    </row>
    <row r="76" spans="1:6" ht="12.75">
      <c r="A76" s="143" t="s">
        <v>62</v>
      </c>
      <c r="B76" s="24" t="s">
        <v>61</v>
      </c>
      <c r="C76" s="23" t="s">
        <v>140</v>
      </c>
      <c r="D76" s="25" t="s">
        <v>143</v>
      </c>
      <c r="E76" s="23" t="s">
        <v>136</v>
      </c>
      <c r="F76" s="25" t="s">
        <v>137</v>
      </c>
    </row>
    <row r="77" spans="1:6" ht="12.75">
      <c r="A77" s="27" t="s">
        <v>63</v>
      </c>
      <c r="B77" s="27" t="s">
        <v>128</v>
      </c>
      <c r="C77" s="26" t="s">
        <v>65</v>
      </c>
      <c r="D77" s="28" t="s">
        <v>65</v>
      </c>
      <c r="E77" s="144" t="str">
        <f>E2</f>
        <v>12.31</v>
      </c>
      <c r="F77" s="28" t="s">
        <v>138</v>
      </c>
    </row>
    <row r="78" spans="1:6" ht="15.75">
      <c r="A78" s="145" t="s">
        <v>61</v>
      </c>
      <c r="B78" s="194" t="s">
        <v>129</v>
      </c>
      <c r="C78" s="194"/>
      <c r="D78" s="194"/>
      <c r="E78" s="194"/>
      <c r="F78" s="195"/>
    </row>
    <row r="79" spans="1:6" ht="12.75">
      <c r="A79" s="146" t="s">
        <v>100</v>
      </c>
      <c r="B79" s="147" t="s">
        <v>159</v>
      </c>
      <c r="C79" s="148">
        <f>SUM(C80+C81+C82+C85+C86)</f>
        <v>9772173</v>
      </c>
      <c r="D79" s="148">
        <f>SUM(D80+D81+D82+D85+D86)</f>
        <v>10626747</v>
      </c>
      <c r="E79" s="148">
        <f>SUM(E80+E81+E82+E85+E86)</f>
        <v>10389104</v>
      </c>
      <c r="F79" s="95">
        <f aca="true" t="shared" si="1" ref="F79:F109">E79/D79*100</f>
        <v>97.76372769578498</v>
      </c>
    </row>
    <row r="80" spans="1:6" ht="12.75">
      <c r="A80" s="149">
        <v>1.1</v>
      </c>
      <c r="B80" s="45" t="s">
        <v>17</v>
      </c>
      <c r="C80" s="46">
        <v>5350809</v>
      </c>
      <c r="D80" s="46">
        <v>5708072</v>
      </c>
      <c r="E80" s="47">
        <v>5599632</v>
      </c>
      <c r="F80" s="99">
        <f t="shared" si="1"/>
        <v>98.10023419466327</v>
      </c>
    </row>
    <row r="81" spans="1:6" ht="12.75">
      <c r="A81" s="149">
        <v>1.2</v>
      </c>
      <c r="B81" s="45" t="s">
        <v>18</v>
      </c>
      <c r="C81" s="46">
        <v>1814580</v>
      </c>
      <c r="D81" s="46">
        <v>1928835</v>
      </c>
      <c r="E81" s="47">
        <v>1885004</v>
      </c>
      <c r="F81" s="101">
        <f t="shared" si="1"/>
        <v>97.72759204390215</v>
      </c>
    </row>
    <row r="82" spans="1:6" ht="12.75">
      <c r="A82" s="149">
        <v>1.3</v>
      </c>
      <c r="B82" s="45" t="s">
        <v>19</v>
      </c>
      <c r="C82" s="46">
        <v>2589879</v>
      </c>
      <c r="D82" s="46">
        <v>2915152</v>
      </c>
      <c r="E82" s="47">
        <v>2834968</v>
      </c>
      <c r="F82" s="101">
        <f t="shared" si="1"/>
        <v>97.24940586288467</v>
      </c>
    </row>
    <row r="83" spans="1:6" ht="12.75">
      <c r="A83" s="149" t="s">
        <v>130</v>
      </c>
      <c r="B83" s="45" t="s">
        <v>131</v>
      </c>
      <c r="C83" s="46">
        <v>98921</v>
      </c>
      <c r="D83" s="46">
        <v>0</v>
      </c>
      <c r="E83" s="47">
        <v>0</v>
      </c>
      <c r="F83" s="150">
        <v>0</v>
      </c>
    </row>
    <row r="84" spans="1:6" ht="12.75">
      <c r="A84" s="149" t="s">
        <v>132</v>
      </c>
      <c r="B84" s="45" t="s">
        <v>133</v>
      </c>
      <c r="C84" s="151">
        <f>C82-C83</f>
        <v>2490958</v>
      </c>
      <c r="D84" s="151">
        <f>D82-D83</f>
        <v>2915152</v>
      </c>
      <c r="E84" s="151">
        <f>E82-E83</f>
        <v>2834968</v>
      </c>
      <c r="F84" s="101">
        <f t="shared" si="1"/>
        <v>97.24940586288467</v>
      </c>
    </row>
    <row r="85" spans="1:6" ht="12.75">
      <c r="A85" s="149">
        <v>1.4</v>
      </c>
      <c r="B85" s="45" t="s">
        <v>20</v>
      </c>
      <c r="C85" s="46">
        <v>4743</v>
      </c>
      <c r="D85" s="46">
        <v>19446</v>
      </c>
      <c r="E85" s="47">
        <v>17901</v>
      </c>
      <c r="F85" s="101">
        <f t="shared" si="1"/>
        <v>92.05492132058006</v>
      </c>
    </row>
    <row r="86" spans="1:6" ht="12.75">
      <c r="A86" s="152">
        <v>1.5</v>
      </c>
      <c r="B86" s="50" t="s">
        <v>21</v>
      </c>
      <c r="C86" s="51">
        <v>12162</v>
      </c>
      <c r="D86" s="51">
        <v>55242</v>
      </c>
      <c r="E86" s="52">
        <v>51599</v>
      </c>
      <c r="F86" s="104">
        <f t="shared" si="1"/>
        <v>93.40537996451975</v>
      </c>
    </row>
    <row r="87" spans="1:6" ht="12.75">
      <c r="A87" s="153">
        <v>2.1</v>
      </c>
      <c r="B87" s="154" t="s">
        <v>34</v>
      </c>
      <c r="C87" s="155">
        <f>(C88+C89+C90+C93)</f>
        <v>2758402</v>
      </c>
      <c r="D87" s="155">
        <f>(D88+D89+D90+D93)</f>
        <v>3033600</v>
      </c>
      <c r="E87" s="155">
        <f>(E88+E89+E90+E93)</f>
        <v>2716102</v>
      </c>
      <c r="F87" s="156">
        <f t="shared" si="1"/>
        <v>89.53395305907172</v>
      </c>
    </row>
    <row r="88" spans="1:6" ht="12.75">
      <c r="A88" s="107" t="s">
        <v>67</v>
      </c>
      <c r="B88" s="70" t="s">
        <v>53</v>
      </c>
      <c r="C88" s="56">
        <v>813266</v>
      </c>
      <c r="D88" s="56">
        <v>909126</v>
      </c>
      <c r="E88" s="109">
        <v>810998</v>
      </c>
      <c r="F88" s="20">
        <f t="shared" si="1"/>
        <v>89.20633663540588</v>
      </c>
    </row>
    <row r="89" spans="1:6" ht="12.75">
      <c r="A89" s="110" t="s">
        <v>69</v>
      </c>
      <c r="B89" s="74" t="s">
        <v>18</v>
      </c>
      <c r="C89" s="87">
        <v>262852</v>
      </c>
      <c r="D89" s="87">
        <v>290864</v>
      </c>
      <c r="E89" s="157">
        <v>254665</v>
      </c>
      <c r="F89" s="62">
        <f t="shared" si="1"/>
        <v>87.55466472303208</v>
      </c>
    </row>
    <row r="90" spans="1:6" ht="12.75">
      <c r="A90" s="110" t="s">
        <v>134</v>
      </c>
      <c r="B90" s="74" t="s">
        <v>54</v>
      </c>
      <c r="C90" s="87">
        <v>672144</v>
      </c>
      <c r="D90" s="87">
        <v>702028</v>
      </c>
      <c r="E90" s="157">
        <v>670460</v>
      </c>
      <c r="F90" s="62">
        <f t="shared" si="1"/>
        <v>95.50331325816063</v>
      </c>
    </row>
    <row r="91" spans="1:6" ht="12.75">
      <c r="A91" s="110" t="s">
        <v>135</v>
      </c>
      <c r="B91" s="74" t="s">
        <v>0</v>
      </c>
      <c r="C91" s="87">
        <v>0</v>
      </c>
      <c r="D91" s="87">
        <v>0</v>
      </c>
      <c r="E91" s="157">
        <v>0</v>
      </c>
      <c r="F91" s="158">
        <v>0</v>
      </c>
    </row>
    <row r="92" spans="1:6" ht="12.75">
      <c r="A92" s="110" t="s">
        <v>1</v>
      </c>
      <c r="B92" s="74" t="s">
        <v>2</v>
      </c>
      <c r="C92" s="87">
        <v>672144</v>
      </c>
      <c r="D92" s="87">
        <v>702028</v>
      </c>
      <c r="E92" s="157">
        <v>670460</v>
      </c>
      <c r="F92" s="62">
        <f t="shared" si="1"/>
        <v>95.50331325816063</v>
      </c>
    </row>
    <row r="93" spans="1:6" ht="12.75">
      <c r="A93" s="110" t="s">
        <v>3</v>
      </c>
      <c r="B93" s="74" t="s">
        <v>55</v>
      </c>
      <c r="C93" s="87">
        <v>1010140</v>
      </c>
      <c r="D93" s="87">
        <v>1131582</v>
      </c>
      <c r="E93" s="157">
        <v>979979</v>
      </c>
      <c r="F93" s="62">
        <f t="shared" si="1"/>
        <v>86.60256172332186</v>
      </c>
    </row>
    <row r="94" spans="1:6" ht="12.75">
      <c r="A94" s="110" t="s">
        <v>4</v>
      </c>
      <c r="B94" s="74" t="s">
        <v>35</v>
      </c>
      <c r="C94" s="87">
        <v>775355</v>
      </c>
      <c r="D94" s="87">
        <v>723623</v>
      </c>
      <c r="E94" s="157">
        <v>591590</v>
      </c>
      <c r="F94" s="62">
        <f t="shared" si="1"/>
        <v>81.75389671140911</v>
      </c>
    </row>
    <row r="95" spans="1:6" ht="12.75">
      <c r="A95" s="110"/>
      <c r="B95" s="74"/>
      <c r="C95" s="87"/>
      <c r="D95" s="87"/>
      <c r="E95" s="157"/>
      <c r="F95" s="158"/>
    </row>
    <row r="96" spans="1:6" ht="12.75">
      <c r="A96" s="110"/>
      <c r="B96" s="159" t="s">
        <v>160</v>
      </c>
      <c r="C96" s="87">
        <v>3881</v>
      </c>
      <c r="D96" s="87">
        <v>4361</v>
      </c>
      <c r="E96" s="157">
        <v>4076</v>
      </c>
      <c r="F96" s="62">
        <f t="shared" si="1"/>
        <v>93.46480165099747</v>
      </c>
    </row>
    <row r="97" spans="1:6" ht="12.75">
      <c r="A97" s="160"/>
      <c r="B97" s="161" t="s">
        <v>161</v>
      </c>
      <c r="C97" s="157">
        <v>2740</v>
      </c>
      <c r="D97" s="157">
        <v>6180</v>
      </c>
      <c r="E97" s="157">
        <v>4128</v>
      </c>
      <c r="F97" s="62">
        <f t="shared" si="1"/>
        <v>66.79611650485437</v>
      </c>
    </row>
    <row r="98" spans="1:6" ht="12.75">
      <c r="A98" s="110"/>
      <c r="B98" s="159" t="s">
        <v>162</v>
      </c>
      <c r="C98" s="87">
        <v>1850</v>
      </c>
      <c r="D98" s="87">
        <v>1947</v>
      </c>
      <c r="E98" s="157">
        <v>790</v>
      </c>
      <c r="F98" s="62">
        <f t="shared" si="1"/>
        <v>40.57524396507448</v>
      </c>
    </row>
    <row r="99" spans="1:6" ht="12.75">
      <c r="A99" s="162"/>
      <c r="B99" s="163" t="s">
        <v>163</v>
      </c>
      <c r="C99" s="66">
        <v>1600</v>
      </c>
      <c r="D99" s="66">
        <v>1772</v>
      </c>
      <c r="E99" s="68">
        <v>1250</v>
      </c>
      <c r="F99" s="80">
        <f t="shared" si="1"/>
        <v>70.54176072234763</v>
      </c>
    </row>
    <row r="100" spans="1:6" ht="12.75">
      <c r="A100" s="164"/>
      <c r="B100" s="164"/>
      <c r="C100" s="164"/>
      <c r="D100" s="164"/>
      <c r="E100" s="164"/>
      <c r="F100" s="20"/>
    </row>
    <row r="101" spans="1:6" ht="12.75">
      <c r="A101" s="165">
        <v>2.2</v>
      </c>
      <c r="B101" s="74" t="s">
        <v>5</v>
      </c>
      <c r="C101" s="60">
        <v>30000</v>
      </c>
      <c r="D101" s="60">
        <v>10000</v>
      </c>
      <c r="E101" s="111">
        <v>4051</v>
      </c>
      <c r="F101" s="62">
        <f t="shared" si="1"/>
        <v>40.510000000000005</v>
      </c>
    </row>
    <row r="102" spans="1:6" ht="12.75">
      <c r="A102" s="165">
        <v>2.3</v>
      </c>
      <c r="B102" s="74" t="s">
        <v>6</v>
      </c>
      <c r="C102" s="60">
        <v>0</v>
      </c>
      <c r="D102" s="60">
        <v>0</v>
      </c>
      <c r="E102" s="111">
        <v>0</v>
      </c>
      <c r="F102" s="158">
        <v>0</v>
      </c>
    </row>
    <row r="103" spans="1:6" ht="12.75">
      <c r="A103" s="165">
        <v>2.4</v>
      </c>
      <c r="B103" s="74" t="s">
        <v>164</v>
      </c>
      <c r="C103" s="61">
        <v>1031377</v>
      </c>
      <c r="D103" s="61">
        <v>76427</v>
      </c>
      <c r="E103" s="111">
        <v>0</v>
      </c>
      <c r="F103" s="62">
        <f t="shared" si="1"/>
        <v>0</v>
      </c>
    </row>
    <row r="104" spans="1:6" ht="12.75">
      <c r="A104" s="166">
        <v>2.5</v>
      </c>
      <c r="B104" s="77" t="s">
        <v>7</v>
      </c>
      <c r="C104" s="78">
        <v>55000</v>
      </c>
      <c r="D104" s="78">
        <v>87603</v>
      </c>
      <c r="E104" s="167">
        <v>87603</v>
      </c>
      <c r="F104" s="80">
        <f t="shared" si="1"/>
        <v>100</v>
      </c>
    </row>
    <row r="105" spans="1:6" ht="12.75">
      <c r="A105" s="3"/>
      <c r="B105" s="4"/>
      <c r="C105" s="168"/>
      <c r="D105" s="4"/>
      <c r="E105" s="4"/>
      <c r="F105" s="120"/>
    </row>
    <row r="106" spans="1:6" ht="12.75">
      <c r="A106" s="6">
        <v>2</v>
      </c>
      <c r="B106" s="9" t="s">
        <v>8</v>
      </c>
      <c r="C106" s="8">
        <f>(C87+C101+C102+C103+C104)</f>
        <v>3874779</v>
      </c>
      <c r="D106" s="8">
        <f>(D87+D101+D102+D103+D104)</f>
        <v>3207630</v>
      </c>
      <c r="E106" s="8">
        <f>(E87+E101+E102+E103+E104)</f>
        <v>2807756</v>
      </c>
      <c r="F106" s="19">
        <f t="shared" si="1"/>
        <v>87.53366192484793</v>
      </c>
    </row>
    <row r="107" spans="1:6" ht="12.75">
      <c r="A107" s="14"/>
      <c r="B107" s="14"/>
      <c r="C107" s="14"/>
      <c r="D107" s="14"/>
      <c r="E107" s="14"/>
      <c r="F107" s="120"/>
    </row>
    <row r="108" spans="1:6" ht="12.75">
      <c r="A108" s="14"/>
      <c r="B108" s="14"/>
      <c r="C108" s="14"/>
      <c r="D108" s="14"/>
      <c r="E108" s="14"/>
      <c r="F108" s="120"/>
    </row>
    <row r="109" spans="1:6" ht="12.75">
      <c r="A109" s="169" t="s">
        <v>9</v>
      </c>
      <c r="B109" s="170" t="s">
        <v>165</v>
      </c>
      <c r="C109" s="91">
        <f>(C79+C106+C107+C108)</f>
        <v>13646952</v>
      </c>
      <c r="D109" s="91">
        <f>(D79+D106+D107+D108)</f>
        <v>13834377</v>
      </c>
      <c r="E109" s="171">
        <f>(E79+E106+E107+E108)</f>
        <v>13196860</v>
      </c>
      <c r="F109" s="118">
        <f t="shared" si="1"/>
        <v>95.39179104342755</v>
      </c>
    </row>
    <row r="110" spans="1:6" ht="12.75">
      <c r="A110" s="11"/>
      <c r="B110" s="12"/>
      <c r="C110" s="172"/>
      <c r="D110" s="7"/>
      <c r="E110" s="7"/>
      <c r="F110" s="7"/>
    </row>
    <row r="111" spans="1:6" ht="15.75">
      <c r="A111" s="5" t="s">
        <v>61</v>
      </c>
      <c r="B111" s="196" t="s">
        <v>10</v>
      </c>
      <c r="C111" s="196"/>
      <c r="D111" s="196"/>
      <c r="E111" s="196"/>
      <c r="F111" s="196"/>
    </row>
    <row r="112" spans="1:6" ht="12.75">
      <c r="A112" s="173">
        <v>1</v>
      </c>
      <c r="B112" s="174" t="s">
        <v>166</v>
      </c>
      <c r="C112" s="175">
        <f>SUM(C113:C115)</f>
        <v>122314</v>
      </c>
      <c r="D112" s="175">
        <f>SUM(D113:D115)</f>
        <v>311854</v>
      </c>
      <c r="E112" s="175">
        <f>SUM(E113:E115)</f>
        <v>203933</v>
      </c>
      <c r="F112" s="95">
        <f aca="true" t="shared" si="2" ref="F112:F143">E112/D112*100</f>
        <v>65.39374194334529</v>
      </c>
    </row>
    <row r="113" spans="1:6" ht="12.75">
      <c r="A113" s="149">
        <v>1.1</v>
      </c>
      <c r="B113" s="45" t="s">
        <v>56</v>
      </c>
      <c r="C113" s="46">
        <v>29065</v>
      </c>
      <c r="D113" s="46">
        <v>24684</v>
      </c>
      <c r="E113" s="47">
        <v>6719</v>
      </c>
      <c r="F113" s="99">
        <f t="shared" si="2"/>
        <v>27.220061578350347</v>
      </c>
    </row>
    <row r="114" spans="1:6" ht="12.75">
      <c r="A114" s="149">
        <v>1.2</v>
      </c>
      <c r="B114" s="45" t="s">
        <v>57</v>
      </c>
      <c r="C114" s="46">
        <v>13368</v>
      </c>
      <c r="D114" s="46">
        <v>50669</v>
      </c>
      <c r="E114" s="47">
        <v>45250</v>
      </c>
      <c r="F114" s="101">
        <f t="shared" si="2"/>
        <v>89.30509779154907</v>
      </c>
    </row>
    <row r="115" spans="1:6" ht="12.75">
      <c r="A115" s="152">
        <v>1.3</v>
      </c>
      <c r="B115" s="50" t="s">
        <v>167</v>
      </c>
      <c r="C115" s="51">
        <v>79881</v>
      </c>
      <c r="D115" s="51">
        <v>236501</v>
      </c>
      <c r="E115" s="52">
        <v>151964</v>
      </c>
      <c r="F115" s="104">
        <f t="shared" si="2"/>
        <v>64.2551194286705</v>
      </c>
    </row>
    <row r="116" spans="1:6" ht="12.75">
      <c r="A116" s="3"/>
      <c r="B116" s="4"/>
      <c r="C116" s="105"/>
      <c r="D116" s="106"/>
      <c r="E116" s="106"/>
      <c r="F116" s="176"/>
    </row>
    <row r="117" spans="1:7" ht="12.75">
      <c r="A117" s="107">
        <v>2.1</v>
      </c>
      <c r="B117" s="70" t="s">
        <v>36</v>
      </c>
      <c r="C117" s="72">
        <v>79295</v>
      </c>
      <c r="D117" s="72">
        <v>132946</v>
      </c>
      <c r="E117" s="177">
        <v>109653</v>
      </c>
      <c r="F117" s="20">
        <f t="shared" si="2"/>
        <v>82.47935251906789</v>
      </c>
      <c r="G117" s="178"/>
    </row>
    <row r="118" spans="1:6" ht="12.75">
      <c r="A118" s="110">
        <v>2.2</v>
      </c>
      <c r="B118" s="74" t="s">
        <v>37</v>
      </c>
      <c r="C118" s="60">
        <v>236477</v>
      </c>
      <c r="D118" s="61">
        <v>243339</v>
      </c>
      <c r="E118" s="111">
        <v>211639</v>
      </c>
      <c r="F118" s="62">
        <f t="shared" si="2"/>
        <v>86.97290611040565</v>
      </c>
    </row>
    <row r="119" spans="1:6" ht="12.75">
      <c r="A119" s="110">
        <v>2.3</v>
      </c>
      <c r="B119" s="74" t="s">
        <v>168</v>
      </c>
      <c r="C119" s="60">
        <v>78182</v>
      </c>
      <c r="D119" s="61">
        <v>79614</v>
      </c>
      <c r="E119" s="111">
        <v>74860</v>
      </c>
      <c r="F119" s="62">
        <f t="shared" si="2"/>
        <v>94.02868842163439</v>
      </c>
    </row>
    <row r="120" spans="1:6" ht="12.75">
      <c r="A120" s="110">
        <v>2.4</v>
      </c>
      <c r="B120" s="74" t="s">
        <v>169</v>
      </c>
      <c r="C120" s="60">
        <v>113594</v>
      </c>
      <c r="D120" s="61">
        <v>134142</v>
      </c>
      <c r="E120" s="111">
        <v>129712</v>
      </c>
      <c r="F120" s="62">
        <f t="shared" si="2"/>
        <v>96.69752948368148</v>
      </c>
    </row>
    <row r="121" spans="1:6" ht="12.75">
      <c r="A121" s="110">
        <v>2.5</v>
      </c>
      <c r="B121" s="74" t="s">
        <v>11</v>
      </c>
      <c r="C121" s="60">
        <v>312330</v>
      </c>
      <c r="D121" s="61">
        <v>305000</v>
      </c>
      <c r="E121" s="111">
        <v>295593</v>
      </c>
      <c r="F121" s="62">
        <f t="shared" si="2"/>
        <v>96.91573770491803</v>
      </c>
    </row>
    <row r="122" spans="1:6" ht="12.75">
      <c r="A122" s="110">
        <v>2.6</v>
      </c>
      <c r="B122" s="74" t="s">
        <v>38</v>
      </c>
      <c r="C122" s="60">
        <v>5661040</v>
      </c>
      <c r="D122" s="61">
        <v>5798298</v>
      </c>
      <c r="E122" s="111">
        <v>3869098</v>
      </c>
      <c r="F122" s="62">
        <f t="shared" si="2"/>
        <v>66.72816747259282</v>
      </c>
    </row>
    <row r="123" spans="1:6" ht="12.75">
      <c r="A123" s="110">
        <v>2.7</v>
      </c>
      <c r="B123" s="74" t="s">
        <v>170</v>
      </c>
      <c r="C123" s="87">
        <v>128827</v>
      </c>
      <c r="D123" s="87">
        <v>174438</v>
      </c>
      <c r="E123" s="87">
        <v>155496</v>
      </c>
      <c r="F123" s="62">
        <f t="shared" si="2"/>
        <v>89.14112750662126</v>
      </c>
    </row>
    <row r="124" spans="1:6" ht="12.75">
      <c r="A124" s="110" t="s">
        <v>85</v>
      </c>
      <c r="B124" s="74" t="s">
        <v>58</v>
      </c>
      <c r="C124" s="87">
        <v>82938</v>
      </c>
      <c r="D124" s="87">
        <v>89673</v>
      </c>
      <c r="E124" s="87">
        <v>75889</v>
      </c>
      <c r="F124" s="62">
        <f t="shared" si="2"/>
        <v>84.62859500630067</v>
      </c>
    </row>
    <row r="125" spans="1:6" ht="12.75">
      <c r="A125" s="110" t="s">
        <v>86</v>
      </c>
      <c r="B125" s="74" t="s">
        <v>59</v>
      </c>
      <c r="C125" s="87">
        <v>45889</v>
      </c>
      <c r="D125" s="87">
        <v>83303</v>
      </c>
      <c r="E125" s="87">
        <v>78145</v>
      </c>
      <c r="F125" s="62">
        <f t="shared" si="2"/>
        <v>93.80814616520414</v>
      </c>
    </row>
    <row r="126" spans="1:6" ht="12.75">
      <c r="A126" s="110" t="s">
        <v>12</v>
      </c>
      <c r="B126" s="74" t="s">
        <v>60</v>
      </c>
      <c r="C126" s="87">
        <f>(C123-C124-C125)</f>
        <v>0</v>
      </c>
      <c r="D126" s="87">
        <f>(D123-D124-D125)</f>
        <v>1462</v>
      </c>
      <c r="E126" s="87">
        <f>(E123-E124-E125)</f>
        <v>1462</v>
      </c>
      <c r="F126" s="62">
        <f t="shared" si="2"/>
        <v>100</v>
      </c>
    </row>
    <row r="127" spans="1:6" ht="12.75">
      <c r="A127" s="110">
        <v>2.8</v>
      </c>
      <c r="B127" s="74" t="s">
        <v>171</v>
      </c>
      <c r="C127" s="87">
        <v>5570</v>
      </c>
      <c r="D127" s="87">
        <v>4377</v>
      </c>
      <c r="E127" s="87">
        <v>3577</v>
      </c>
      <c r="F127" s="62">
        <f t="shared" si="2"/>
        <v>81.72264107836418</v>
      </c>
    </row>
    <row r="128" spans="1:6" ht="12.75">
      <c r="A128" s="110" t="s">
        <v>88</v>
      </c>
      <c r="B128" s="179" t="s">
        <v>172</v>
      </c>
      <c r="C128" s="87">
        <v>0</v>
      </c>
      <c r="D128" s="87">
        <v>0</v>
      </c>
      <c r="E128" s="87">
        <v>125</v>
      </c>
      <c r="F128" s="158">
        <v>0</v>
      </c>
    </row>
    <row r="129" spans="1:6" ht="12.75">
      <c r="A129" s="110" t="s">
        <v>13</v>
      </c>
      <c r="B129" s="179" t="s">
        <v>173</v>
      </c>
      <c r="C129" s="87">
        <v>0</v>
      </c>
      <c r="D129" s="87">
        <v>0</v>
      </c>
      <c r="E129" s="87">
        <v>0</v>
      </c>
      <c r="F129" s="158">
        <v>0</v>
      </c>
    </row>
    <row r="130" spans="1:6" ht="12.75">
      <c r="A130" s="110">
        <v>2.9</v>
      </c>
      <c r="B130" s="74" t="s">
        <v>14</v>
      </c>
      <c r="C130" s="60">
        <v>14300</v>
      </c>
      <c r="D130" s="61">
        <v>14300</v>
      </c>
      <c r="E130" s="111">
        <v>498</v>
      </c>
      <c r="F130" s="62">
        <f t="shared" si="2"/>
        <v>3.4825174825174825</v>
      </c>
    </row>
    <row r="131" spans="1:6" ht="12.75">
      <c r="A131" s="110" t="s">
        <v>28</v>
      </c>
      <c r="B131" s="74" t="s">
        <v>174</v>
      </c>
      <c r="C131" s="79">
        <v>108788</v>
      </c>
      <c r="D131" s="79">
        <v>50472</v>
      </c>
      <c r="E131" s="167">
        <v>0</v>
      </c>
      <c r="F131" s="80">
        <f t="shared" si="2"/>
        <v>0</v>
      </c>
    </row>
    <row r="132" spans="1:6" ht="12.75">
      <c r="A132" s="13" t="s">
        <v>96</v>
      </c>
      <c r="B132" s="8" t="s">
        <v>15</v>
      </c>
      <c r="C132" s="17">
        <f>(C117+C118+C119+C120+C121+C122+C123+C127+C130+C131)</f>
        <v>6738403</v>
      </c>
      <c r="D132" s="17">
        <f>(D117+D118+D119+D120+D121+D122+D123+D127+D130+D131)</f>
        <v>6936926</v>
      </c>
      <c r="E132" s="17">
        <f>(E117+E118+E119+E120+E121+E122+E123+E127+E130+E131)</f>
        <v>4850126</v>
      </c>
      <c r="F132" s="19">
        <f t="shared" si="2"/>
        <v>69.91751101280308</v>
      </c>
    </row>
    <row r="133" spans="1:6" ht="12.75">
      <c r="A133" s="180"/>
      <c r="B133" s="14"/>
      <c r="C133" s="14"/>
      <c r="D133" s="14"/>
      <c r="E133" s="14"/>
      <c r="F133" s="120"/>
    </row>
    <row r="134" spans="1:6" ht="12.75">
      <c r="A134" s="180"/>
      <c r="B134" s="14"/>
      <c r="C134" s="14"/>
      <c r="D134" s="14"/>
      <c r="E134" s="14"/>
      <c r="F134" s="120"/>
    </row>
    <row r="135" spans="1:6" ht="12.75">
      <c r="A135" s="115" t="s">
        <v>120</v>
      </c>
      <c r="B135" s="181" t="s">
        <v>175</v>
      </c>
      <c r="C135" s="182">
        <f>(C112+C132+C133+C134)</f>
        <v>6860717</v>
      </c>
      <c r="D135" s="182">
        <f>(D112+D132+D133+D134)</f>
        <v>7248780</v>
      </c>
      <c r="E135" s="182">
        <f>(E112+E132+E133+E134)</f>
        <v>5054059</v>
      </c>
      <c r="F135" s="118">
        <f t="shared" si="2"/>
        <v>69.72289130032917</v>
      </c>
    </row>
    <row r="136" spans="1:6" ht="12.75">
      <c r="A136" s="14"/>
      <c r="B136" s="14"/>
      <c r="C136" s="14"/>
      <c r="D136" s="14"/>
      <c r="E136" s="14"/>
      <c r="F136" s="120"/>
    </row>
    <row r="137" spans="1:6" ht="12.75">
      <c r="A137" s="14"/>
      <c r="B137" s="14"/>
      <c r="C137" s="14"/>
      <c r="D137" s="14"/>
      <c r="E137" s="14"/>
      <c r="F137" s="120"/>
    </row>
    <row r="138" spans="1:6" ht="12.75">
      <c r="A138" s="89" t="s">
        <v>61</v>
      </c>
      <c r="B138" s="170" t="s">
        <v>29</v>
      </c>
      <c r="C138" s="182">
        <f>(C109+C135+C136+C137)</f>
        <v>20507669</v>
      </c>
      <c r="D138" s="182">
        <f>(D109+D135+D136+D137)</f>
        <v>21083157</v>
      </c>
      <c r="E138" s="182">
        <f>(E109+E135+E136+E137)</f>
        <v>18250919</v>
      </c>
      <c r="F138" s="118">
        <f t="shared" si="2"/>
        <v>86.56634772486872</v>
      </c>
    </row>
    <row r="139" spans="1:6" ht="12.75">
      <c r="A139" s="2"/>
      <c r="B139" s="2"/>
      <c r="C139" s="141"/>
      <c r="D139" s="15"/>
      <c r="E139" s="15"/>
      <c r="F139" s="120"/>
    </row>
    <row r="140" spans="1:6" ht="12.75" hidden="1">
      <c r="A140" s="183"/>
      <c r="B140" s="184" t="s">
        <v>176</v>
      </c>
      <c r="C140" s="185"/>
      <c r="D140" s="186"/>
      <c r="E140" s="186">
        <f>E72-E138</f>
        <v>485871</v>
      </c>
      <c r="F140" s="187"/>
    </row>
    <row r="141" spans="1:6" ht="12.75">
      <c r="A141" s="2"/>
      <c r="B141" s="2"/>
      <c r="C141" s="141"/>
      <c r="D141" s="15"/>
      <c r="E141" s="15"/>
      <c r="F141" s="120"/>
    </row>
    <row r="142" spans="1:6" ht="12.75">
      <c r="A142" s="2"/>
      <c r="B142" s="2"/>
      <c r="C142" s="141"/>
      <c r="D142" s="14"/>
      <c r="E142" s="14"/>
      <c r="F142" s="120"/>
    </row>
    <row r="143" spans="1:6" ht="12.75">
      <c r="A143" s="188"/>
      <c r="B143" s="188" t="s">
        <v>177</v>
      </c>
      <c r="C143" s="189">
        <v>3548</v>
      </c>
      <c r="D143" s="189">
        <v>3495</v>
      </c>
      <c r="E143" s="189"/>
      <c r="F143" s="190">
        <f t="shared" si="2"/>
        <v>0</v>
      </c>
    </row>
    <row r="144" spans="1:6" ht="12.75">
      <c r="A144" s="2"/>
      <c r="B144" s="2"/>
      <c r="C144" s="141"/>
      <c r="D144" s="14"/>
      <c r="E144" s="14"/>
      <c r="F144" s="14"/>
    </row>
    <row r="145" spans="1:6" ht="12.75">
      <c r="A145" s="2"/>
      <c r="B145" s="2"/>
      <c r="C145" s="141"/>
      <c r="D145" s="14"/>
      <c r="E145" s="14"/>
      <c r="F145" s="14"/>
    </row>
    <row r="146" spans="1:6" ht="12.75">
      <c r="A146" s="2"/>
      <c r="B146" s="2"/>
      <c r="C146" s="141"/>
      <c r="D146" s="14"/>
      <c r="E146" s="14"/>
      <c r="F146" s="14"/>
    </row>
    <row r="147" spans="1:6" ht="12.75">
      <c r="A147" s="2"/>
      <c r="B147" s="2"/>
      <c r="C147" s="141"/>
      <c r="D147" s="14"/>
      <c r="E147" s="14"/>
      <c r="F147" s="14"/>
    </row>
    <row r="148" spans="1:6" ht="12.75">
      <c r="A148" s="2"/>
      <c r="B148" s="2"/>
      <c r="C148" s="142"/>
      <c r="D148" s="2"/>
      <c r="E148" s="2"/>
      <c r="F148" s="2"/>
    </row>
    <row r="149" spans="1:6" ht="12.75">
      <c r="A149" s="2"/>
      <c r="B149" s="2"/>
      <c r="C149" s="142"/>
      <c r="D149" s="2"/>
      <c r="E149" s="2"/>
      <c r="F149" s="2"/>
    </row>
    <row r="150" spans="1:6" ht="12.75">
      <c r="A150" s="2"/>
      <c r="B150" s="2"/>
      <c r="C150" s="142"/>
      <c r="D150" s="2"/>
      <c r="E150" s="2"/>
      <c r="F150" s="2"/>
    </row>
    <row r="151" spans="1:6" ht="12.75">
      <c r="A151" s="21"/>
      <c r="B151" s="21"/>
      <c r="C151" s="142"/>
      <c r="D151" s="21"/>
      <c r="E151" s="21"/>
      <c r="F151" s="21"/>
    </row>
    <row r="152" spans="1:6" ht="12.75">
      <c r="A152" s="21"/>
      <c r="B152" s="21"/>
      <c r="C152" s="142"/>
      <c r="D152" s="21"/>
      <c r="E152" s="21"/>
      <c r="F152" s="21"/>
    </row>
    <row r="153" spans="1:6" ht="12.75">
      <c r="A153" s="21"/>
      <c r="B153" s="21"/>
      <c r="C153" s="142"/>
      <c r="D153" s="21"/>
      <c r="E153" s="21"/>
      <c r="F153" s="21"/>
    </row>
    <row r="154" spans="1:6" ht="12.75">
      <c r="A154" s="21"/>
      <c r="B154" s="21"/>
      <c r="C154" s="191"/>
      <c r="D154" s="21"/>
      <c r="E154" s="21"/>
      <c r="F154" s="21"/>
    </row>
    <row r="155" spans="1:3" ht="12.75">
      <c r="A155" s="1"/>
      <c r="C155" s="192"/>
    </row>
  </sheetData>
  <mergeCells count="3">
    <mergeCell ref="A44:F44"/>
    <mergeCell ref="B78:F78"/>
    <mergeCell ref="B111:F111"/>
  </mergeCells>
  <printOptions/>
  <pageMargins left="0.75" right="0.75" top="1.09" bottom="1" header="0.5" footer="0.5"/>
  <pageSetup blackAndWhite="1" horizontalDpi="150" verticalDpi="150" orientation="portrait" paperSize="9" scale="72" r:id="rId1"/>
  <headerFooter alignWithMargins="0">
    <oddHeader>&amp;L&amp;"Times New Roman,Normál"Kaposvár Megyei Jogú Város
Polgármesteri Hivatala&amp;C&amp;"Times New Roman,Normál"&amp;P/2
Bevételek és kiadások
pénzforgalmi mérlege
2003.12.31.&amp;R&amp;"Times New Roman,Normál"1. sz. melléklet</oddHeader>
    <oddFooter>&amp;L&amp;"Times New Roman,Normál"&amp;D/&amp;T Bagyariné&amp;C&amp;"Times New Roman,Normál"2003info/12.31. Ráczné</oddFoot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ErosGyorgy</cp:lastModifiedBy>
  <cp:lastPrinted>2004-02-12T08:42:26Z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