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601" activeTab="0"/>
  </bookViews>
  <sheets>
    <sheet name="mérleg" sheetId="1" r:id="rId1"/>
    <sheet name="egyensúly" sheetId="2" r:id="rId2"/>
  </sheets>
  <definedNames>
    <definedName name="_xlnm.Print_Area" localSheetId="0">'mérleg'!$A$1:$F$137</definedName>
  </definedNames>
  <calcPr fullCalcOnLoad="1"/>
</workbook>
</file>

<file path=xl/sharedStrings.xml><?xml version="1.0" encoding="utf-8"?>
<sst xmlns="http://schemas.openxmlformats.org/spreadsheetml/2006/main" count="318" uniqueCount="223">
  <si>
    <t>Lakásforgalmazás</t>
  </si>
  <si>
    <t>terv</t>
  </si>
  <si>
    <t>2002.évi</t>
  </si>
  <si>
    <t>1.</t>
  </si>
  <si>
    <t>2.</t>
  </si>
  <si>
    <t>3.</t>
  </si>
  <si>
    <t>5.</t>
  </si>
  <si>
    <t>6.</t>
  </si>
  <si>
    <t>7.</t>
  </si>
  <si>
    <t xml:space="preserve"> </t>
  </si>
  <si>
    <t>Intézményi működési célú bevételek</t>
  </si>
  <si>
    <t>Illetékek</t>
  </si>
  <si>
    <t>Átengedett központi adók</t>
  </si>
  <si>
    <t>Kamatbevételek</t>
  </si>
  <si>
    <t>Normatív állami hozzájárulás</t>
  </si>
  <si>
    <t>Normatív felh.kötöttséggel bizt.támogatás</t>
  </si>
  <si>
    <t>I</t>
  </si>
  <si>
    <t>Intézményi felhalmozási célú bevételek</t>
  </si>
  <si>
    <t>Önkormányzat felhalmozási célú egyéb bevételek</t>
  </si>
  <si>
    <t>Áfa megtérülés</t>
  </si>
  <si>
    <t>Privatizációs bevételek</t>
  </si>
  <si>
    <t>Céltámogatás, címzett támogatás</t>
  </si>
  <si>
    <t>Önkormányzat felhalmozási célú pénzmaradványa</t>
  </si>
  <si>
    <t>Polg.Hivatal Gondn. felh. célú bevételei</t>
  </si>
  <si>
    <t>Út-járda-híd felújítás</t>
  </si>
  <si>
    <t>Vizi közművek koncessziós értéknövelő felújítása</t>
  </si>
  <si>
    <t>Polgármesteri Hivatal Gondnokság felhalm.c.kiadásai</t>
  </si>
  <si>
    <t>Felhalmozási célú céltartalékok</t>
  </si>
  <si>
    <t>Sor-</t>
  </si>
  <si>
    <t>2003.évi</t>
  </si>
  <si>
    <t>2004.évi</t>
  </si>
  <si>
    <t>szám</t>
  </si>
  <si>
    <t>Bevételek</t>
  </si>
  <si>
    <t>eredeti ei.</t>
  </si>
  <si>
    <t>mód.ei.</t>
  </si>
  <si>
    <t>koncepció</t>
  </si>
  <si>
    <t>számítás</t>
  </si>
  <si>
    <t>I.Működési célu bevételek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</si>
  <si>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</si>
  <si>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</si>
  <si>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</si>
  <si>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</si>
  <si>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t>2,1,1</t>
  </si>
  <si>
    <t>Ebből: folyó évi bevétel</t>
  </si>
  <si>
    <t>2,1,2</t>
  </si>
  <si>
    <t xml:space="preserve">          hátralék behajtása</t>
  </si>
  <si>
    <t>Helyi   adók és kapcsolódó pótlékok, bírságok</t>
  </si>
  <si>
    <t>2,2,1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</si>
  <si>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</si>
  <si>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t>2,2,2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</si>
  <si>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</si>
  <si>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t>2,2,3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</si>
  <si>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</si>
  <si>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t>2,2,4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</si>
  <si>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</si>
  <si>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t>2,2,5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</si>
  <si>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</si>
  <si>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t>2,2,6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</si>
  <si>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</si>
  <si>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t>2,3,1</t>
  </si>
  <si>
    <t>2,3,2</t>
  </si>
  <si>
    <t>2,3,3</t>
  </si>
  <si>
    <t>2,3,4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</si>
  <si>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</si>
  <si>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Működési c.önkormányzati egyéb bevételek </t>
  </si>
  <si>
    <t>Nem lakás célú bérlemények bérleti díja</t>
  </si>
  <si>
    <t>2,7,1</t>
  </si>
  <si>
    <t>Ebből:      állami támogatás</t>
  </si>
  <si>
    <t>2,7,2</t>
  </si>
  <si>
    <t xml:space="preserve">               szja normatív módon elosztott része</t>
  </si>
  <si>
    <t>2,8,1</t>
  </si>
  <si>
    <t xml:space="preserve">         Ebből: Tűzoltóság állami támogatása</t>
  </si>
  <si>
    <t>Színházi támogatás</t>
  </si>
  <si>
    <t>2,9,1</t>
  </si>
  <si>
    <t>2,9,2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</si>
  <si>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</si>
  <si>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t>2,1o</t>
  </si>
  <si>
    <t xml:space="preserve">Működési célú egyéb központi támogatások </t>
  </si>
  <si>
    <t xml:space="preserve">Működési célú átvett pénzeszközök </t>
  </si>
  <si>
    <t>Önkormányzat működési célú pénzmaradványa</t>
  </si>
  <si>
    <t>Polg. H. Gondn.előző évi pénzmaradványa</t>
  </si>
  <si>
    <t>Polg.Hivatal Gondn. működési célú bevételei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</si>
  <si>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</si>
  <si>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</si>
  <si>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</si>
  <si>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</si>
  <si>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</si>
  <si>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</si>
  <si>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</si>
  <si>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</si>
  <si>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</si>
  <si>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</si>
  <si>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t xml:space="preserve">Áfa megtérülés                                                  </t>
  </si>
  <si>
    <t>4.</t>
  </si>
  <si>
    <t xml:space="preserve">Vizi közmű koncessziós díj </t>
  </si>
  <si>
    <t xml:space="preserve">Építési telek-és ingatlaneladás </t>
  </si>
  <si>
    <t>Részvények , értékpapírok értékesítése</t>
  </si>
  <si>
    <t>8.</t>
  </si>
  <si>
    <t>9.</t>
  </si>
  <si>
    <t>10.</t>
  </si>
  <si>
    <t xml:space="preserve">Felhalmozási célú átvett pénzeszközök </t>
  </si>
  <si>
    <t>11.</t>
  </si>
  <si>
    <t>Fejlesztési célu egyéb központi támogatás</t>
  </si>
  <si>
    <t>12.</t>
  </si>
  <si>
    <t>13.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</si>
  <si>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</si>
  <si>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</si>
  <si>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</si>
  <si>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</si>
  <si>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</si>
  <si>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</si>
  <si>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</si>
  <si>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</si>
  <si>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</si>
  <si>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I.Működési célu kiadások</t>
  </si>
  <si>
    <t xml:space="preserve">Intézményi  működési célú kiadások 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</si>
  <si>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</si>
  <si>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</si>
  <si>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</si>
  <si>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1,3,1</t>
  </si>
  <si>
    <t xml:space="preserve">                 ebből:pénzmaradvány tartalék</t>
  </si>
  <si>
    <t>1,3,2</t>
  </si>
  <si>
    <t xml:space="preserve">                          :dologi kiadás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</si>
  <si>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</si>
  <si>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</si>
  <si>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t xml:space="preserve">Önkormányzati működési kiadások 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</si>
  <si>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</si>
  <si>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t>2,1,3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</si>
  <si>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</si>
  <si>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t>2,1,3,1</t>
  </si>
  <si>
    <t xml:space="preserve">                  ebből:pénzmaradvány tartalék</t>
  </si>
  <si>
    <t>2,1,3,2</t>
  </si>
  <si>
    <t xml:space="preserve">                            dologi kiadás</t>
  </si>
  <si>
    <t>2,1,4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</si>
  <si>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</si>
  <si>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t>2,1,4,1</t>
  </si>
  <si>
    <t xml:space="preserve">               Ebből: = szociálpolitikai feladat </t>
  </si>
  <si>
    <t>Folyószámlahitel  kamata</t>
  </si>
  <si>
    <t>Folyószámlahitel  törlesztése</t>
  </si>
  <si>
    <t xml:space="preserve">Működési célú céltartalékok </t>
  </si>
  <si>
    <t>Előző évi normatív hozzájárulás és közp.tám.visszafizetése</t>
  </si>
  <si>
    <t>Önkormányzat működési c. kiadásai  összesen(2,1+2,2...+2,7)</t>
  </si>
  <si>
    <t>Működési c. pótigények</t>
  </si>
  <si>
    <t>Intézmény és önkormányzat működési kiadásai (1+2)</t>
  </si>
  <si>
    <t>II. Felhalmozási c. kiadások</t>
  </si>
  <si>
    <t>Intézményi felhalmozási c.kiadások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</si>
  <si>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</si>
  <si>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</si>
  <si>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</si>
  <si>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t xml:space="preserve">Önkormányzatnál:intézményi felújítás </t>
  </si>
  <si>
    <t>Lakás- és nem lakás célu ingatlanok felújítása</t>
  </si>
  <si>
    <t>Fejlesztési c.hitel törlesztése és kamata</t>
  </si>
  <si>
    <t>Önkormányzati felh. és felhl.jellegű kiadások, átadások</t>
  </si>
  <si>
    <t>Felhalmozási célú egyéb kiadások,átadások</t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</si>
  <si>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</si>
  <si>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</si>
  <si>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t>2,7,3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</si>
  <si>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</si>
  <si>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Bérlakások és garázsértékesítésből  HM-et megillető rész</t>
  </si>
  <si>
    <t>Önkormányzati felhalmozási c.kiadások összesen</t>
  </si>
  <si>
    <t>Felhalmozási c. pótigények</t>
  </si>
  <si>
    <t>Intézmény és önkormányzat felhalmozási célú kiadásai(1+2)</t>
  </si>
  <si>
    <t>Kiadások  mindösszesen(I+II  )</t>
  </si>
  <si>
    <t xml:space="preserve">Létszám összesen (3/a.sz.melléklet)           fő                     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</si>
  <si>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</si>
  <si>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</si>
  <si>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gépjárműadó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</si>
  <si>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működtetéséhez hozzájárulás</t>
    </r>
  </si>
  <si>
    <t xml:space="preserve">          folyószámla hitel</t>
  </si>
  <si>
    <t>Előirányzat</t>
  </si>
  <si>
    <t>II.Felhalmozási célu bevételek</t>
  </si>
  <si>
    <t>Összesen  bevételek (I+II)</t>
  </si>
  <si>
    <t>ei.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</si>
  <si>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</si>
  <si>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</si>
  <si>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</si>
  <si>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</si>
  <si>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felh.c.tám. (halmozódás )</t>
  </si>
  <si>
    <t>Intézményi támogatás</t>
  </si>
  <si>
    <t>Intézm. műk. c.bevételek (halmozódás nélkül)</t>
  </si>
  <si>
    <t>Intézményi felh. c.bev. (halm.nélkül)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</si>
  <si>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</si>
  <si>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</si>
  <si>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</si>
  <si>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</si>
  <si>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</si>
  <si>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</si>
  <si>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</si>
  <si>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</si>
  <si>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</si>
  <si>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</si>
  <si>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</si>
  <si>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</si>
  <si>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</si>
  <si>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</si>
  <si>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</si>
  <si>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</si>
  <si>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</si>
  <si>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</si>
  <si>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</si>
  <si>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</si>
  <si>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Pótigények összesen</t>
  </si>
  <si>
    <t>Működési célu kiadások összesen</t>
  </si>
  <si>
    <t>Felhalmozási célu kiadások összesen</t>
  </si>
  <si>
    <t>Kiadások összesen</t>
  </si>
  <si>
    <t>I.Működési célu költségvetés egyenlege</t>
  </si>
  <si>
    <t>II.Felh. c.költségv. egyenlege</t>
  </si>
  <si>
    <t>Összesen hitel, hiány(I+II)</t>
  </si>
  <si>
    <t>Működési költségvetés egyenlege ( hiány )</t>
  </si>
  <si>
    <t xml:space="preserve">Felh. célu  költségvetés egyenlege </t>
  </si>
  <si>
    <t xml:space="preserve">Hitel, hiány </t>
  </si>
  <si>
    <t>Megjegyzés : hiány = ( - )</t>
  </si>
  <si>
    <t xml:space="preserve">                        többlet = (+)</t>
  </si>
  <si>
    <t>eredeti</t>
  </si>
  <si>
    <t>mód.</t>
  </si>
  <si>
    <t>2, 10</t>
  </si>
  <si>
    <t>Felhalmozási c. többlettámogatási igények</t>
  </si>
  <si>
    <t>Működési c. többlettámogatási igények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</si>
  <si>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c.kölcsön visszatérülése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</si>
  <si>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pályázati támogatás (Déryné Vándorszíntársulat)</t>
    </r>
  </si>
  <si>
    <t>2,9,3</t>
  </si>
  <si>
    <t>-</t>
  </si>
  <si>
    <t>Folyószámlahitel  felhalmozási célú részének törlesztése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</si>
</sst>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7">
    <font>
      <sz val="10"/>
      <name val="Arial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0"/>
      <name val="Wingdings"/>
      <family val="0"/>
    </font>
    <font>
      <sz val="10"/>
      <color indexed="8"/>
      <name val="Times New Roman CE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 CE"/>
      <family val="1"/>
    </font>
    <font>
      <sz val="8"/>
      <name val="Times New Roman CE"/>
      <family val="1"/>
    </font>
    <font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7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10" fillId="3" borderId="4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10" fillId="3" borderId="3" xfId="0" applyFont="1" applyFill="1" applyBorder="1" applyAlignment="1" applyProtection="1">
      <alignment/>
      <protection/>
    </xf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10" fillId="3" borderId="2" xfId="0" applyFont="1" applyFill="1" applyBorder="1" applyAlignment="1" applyProtection="1">
      <alignment/>
      <protection/>
    </xf>
    <xf numFmtId="0" fontId="7" fillId="2" borderId="5" xfId="0" applyFont="1" applyFill="1" applyBorder="1" applyAlignment="1">
      <alignment horizontal="centerContinuous"/>
    </xf>
    <xf numFmtId="0" fontId="11" fillId="2" borderId="9" xfId="0" applyFont="1" applyFill="1" applyBorder="1" applyAlignment="1">
      <alignment horizontal="left"/>
    </xf>
    <xf numFmtId="0" fontId="7" fillId="3" borderId="9" xfId="0" applyFont="1" applyFill="1" applyBorder="1" applyAlignment="1">
      <alignment/>
    </xf>
    <xf numFmtId="0" fontId="7" fillId="2" borderId="6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7" fillId="2" borderId="10" xfId="0" applyFont="1" applyFill="1" applyBorder="1" applyAlignment="1">
      <alignment horizontal="centerContinuous"/>
    </xf>
    <xf numFmtId="0" fontId="11" fillId="2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/>
    </xf>
    <xf numFmtId="0" fontId="3" fillId="3" borderId="4" xfId="0" applyFont="1" applyFill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right"/>
      <protection/>
    </xf>
    <xf numFmtId="0" fontId="3" fillId="3" borderId="3" xfId="0" applyFont="1" applyFill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horizontal="right"/>
      <protection/>
    </xf>
    <xf numFmtId="0" fontId="3" fillId="3" borderId="2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3" fillId="2" borderId="3" xfId="0" applyFont="1" applyFill="1" applyBorder="1" applyAlignment="1">
      <alignment horizontal="centerContinuous"/>
    </xf>
    <xf numFmtId="0" fontId="3" fillId="3" borderId="12" xfId="0" applyFont="1" applyFill="1" applyBorder="1" applyAlignment="1" applyProtection="1">
      <alignment horizontal="right"/>
      <protection locked="0"/>
    </xf>
    <xf numFmtId="0" fontId="3" fillId="3" borderId="12" xfId="0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 applyProtection="1">
      <alignment/>
      <protection/>
    </xf>
    <xf numFmtId="0" fontId="10" fillId="3" borderId="12" xfId="0" applyFont="1" applyFill="1" applyBorder="1" applyAlignment="1" applyProtection="1">
      <alignment/>
      <protection locked="0"/>
    </xf>
    <xf numFmtId="0" fontId="3" fillId="3" borderId="12" xfId="0" applyFont="1" applyFill="1" applyBorder="1" applyAlignment="1" applyProtection="1">
      <alignment/>
      <protection locked="0"/>
    </xf>
    <xf numFmtId="0" fontId="3" fillId="3" borderId="12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 locked="0"/>
    </xf>
    <xf numFmtId="0" fontId="3" fillId="3" borderId="3" xfId="0" applyFont="1" applyFill="1" applyBorder="1" applyAlignment="1" applyProtection="1">
      <alignment/>
      <protection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3" xfId="0" applyFont="1" applyFill="1" applyBorder="1" applyAlignment="1" applyProtection="1">
      <alignment horizontal="right"/>
      <protection/>
    </xf>
    <xf numFmtId="0" fontId="10" fillId="3" borderId="3" xfId="0" applyFont="1" applyFill="1" applyBorder="1" applyAlignment="1" applyProtection="1">
      <alignment/>
      <protection locked="0"/>
    </xf>
    <xf numFmtId="0" fontId="5" fillId="3" borderId="3" xfId="0" applyFont="1" applyFill="1" applyBorder="1" applyAlignment="1" applyProtection="1">
      <alignment/>
      <protection locked="0"/>
    </xf>
    <xf numFmtId="0" fontId="5" fillId="3" borderId="3" xfId="0" applyFont="1" applyFill="1" applyBorder="1" applyAlignment="1" applyProtection="1">
      <alignment/>
      <protection/>
    </xf>
    <xf numFmtId="0" fontId="12" fillId="3" borderId="3" xfId="0" applyFont="1" applyFill="1" applyBorder="1" applyAlignment="1" applyProtection="1">
      <alignment/>
      <protection/>
    </xf>
    <xf numFmtId="0" fontId="7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/>
    </xf>
    <xf numFmtId="0" fontId="10" fillId="3" borderId="4" xfId="0" applyFont="1" applyFill="1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/>
      <protection/>
    </xf>
    <xf numFmtId="0" fontId="5" fillId="2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7" fillId="3" borderId="4" xfId="0" applyFont="1" applyFill="1" applyBorder="1" applyAlignment="1">
      <alignment horizontal="right"/>
    </xf>
    <xf numFmtId="0" fontId="3" fillId="3" borderId="2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>
      <alignment horizontal="centerContinuous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2" borderId="10" xfId="0" applyFont="1" applyFill="1" applyBorder="1" applyAlignment="1">
      <alignment horizontal="centerContinuous"/>
    </xf>
    <xf numFmtId="0" fontId="8" fillId="2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Continuous"/>
    </xf>
    <xf numFmtId="0" fontId="11" fillId="2" borderId="8" xfId="0" applyFont="1" applyFill="1" applyBorder="1" applyAlignment="1">
      <alignment horizontal="left"/>
    </xf>
    <xf numFmtId="0" fontId="7" fillId="3" borderId="8" xfId="0" applyFont="1" applyFill="1" applyBorder="1" applyAlignment="1">
      <alignment/>
    </xf>
    <xf numFmtId="0" fontId="3" fillId="3" borderId="2" xfId="0" applyFont="1" applyFill="1" applyBorder="1" applyAlignment="1" applyProtection="1">
      <alignment/>
      <protection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0" fontId="5" fillId="2" borderId="3" xfId="0" applyFont="1" applyFill="1" applyBorder="1" applyAlignment="1">
      <alignment horizontal="centerContinuous"/>
    </xf>
    <xf numFmtId="0" fontId="7" fillId="4" borderId="3" xfId="0" applyFont="1" applyFill="1" applyBorder="1" applyAlignment="1" applyProtection="1">
      <alignment/>
      <protection locked="0"/>
    </xf>
    <xf numFmtId="0" fontId="7" fillId="4" borderId="3" xfId="0" applyFont="1" applyFill="1" applyBorder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2" borderId="1" xfId="0" applyFont="1" applyFill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10" fillId="3" borderId="8" xfId="0" applyFont="1" applyFill="1" applyBorder="1" applyAlignment="1" applyProtection="1">
      <alignment/>
      <protection/>
    </xf>
    <xf numFmtId="0" fontId="7" fillId="3" borderId="13" xfId="0" applyFont="1" applyFill="1" applyBorder="1" applyAlignment="1">
      <alignment/>
    </xf>
    <xf numFmtId="0" fontId="10" fillId="3" borderId="13" xfId="0" applyFont="1" applyFill="1" applyBorder="1" applyAlignment="1" applyProtection="1">
      <alignment/>
      <protection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6" borderId="4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/>
    </xf>
    <xf numFmtId="0" fontId="1" fillId="4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3" fillId="0" borderId="15" xfId="0" applyFont="1" applyBorder="1" applyAlignment="1">
      <alignment/>
    </xf>
    <xf numFmtId="0" fontId="1" fillId="6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1" fillId="4" borderId="3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4" fillId="6" borderId="3" xfId="0" applyFont="1" applyFill="1" applyBorder="1" applyAlignment="1">
      <alignment horizontal="centerContinuous"/>
    </xf>
    <xf numFmtId="0" fontId="1" fillId="6" borderId="4" xfId="0" applyFont="1" applyFill="1" applyBorder="1" applyAlignment="1">
      <alignment horizontal="centerContinuous"/>
    </xf>
    <xf numFmtId="0" fontId="14" fillId="4" borderId="3" xfId="0" applyFont="1" applyFill="1" applyBorder="1" applyAlignment="1">
      <alignment horizontal="centerContinuous"/>
    </xf>
    <xf numFmtId="0" fontId="1" fillId="4" borderId="4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7" fillId="0" borderId="4" xfId="0" applyFont="1" applyBorder="1" applyAlignment="1">
      <alignment/>
    </xf>
    <xf numFmtId="0" fontId="3" fillId="7" borderId="3" xfId="0" applyFont="1" applyFill="1" applyBorder="1" applyAlignment="1">
      <alignment/>
    </xf>
    <xf numFmtId="0" fontId="7" fillId="7" borderId="3" xfId="0" applyFont="1" applyFill="1" applyBorder="1" applyAlignment="1">
      <alignment/>
    </xf>
    <xf numFmtId="0" fontId="3" fillId="7" borderId="0" xfId="0" applyFont="1" applyFill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7" fillId="7" borderId="4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3" fillId="6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4" fillId="6" borderId="3" xfId="0" applyFont="1" applyFill="1" applyBorder="1" applyAlignment="1">
      <alignment horizontal="centerContinuous"/>
    </xf>
    <xf numFmtId="0" fontId="4" fillId="4" borderId="3" xfId="0" applyFont="1" applyFill="1" applyBorder="1" applyAlignment="1">
      <alignment horizontal="centerContinuous"/>
    </xf>
    <xf numFmtId="0" fontId="3" fillId="6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4" fillId="6" borderId="6" xfId="0" applyFont="1" applyFill="1" applyBorder="1" applyAlignment="1">
      <alignment horizontal="centerContinuous"/>
    </xf>
    <xf numFmtId="0" fontId="1" fillId="6" borderId="12" xfId="0" applyFont="1" applyFill="1" applyBorder="1" applyAlignment="1">
      <alignment horizontal="centerContinuous"/>
    </xf>
    <xf numFmtId="0" fontId="1" fillId="6" borderId="6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Continuous"/>
    </xf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3" borderId="15" xfId="0" applyFont="1" applyFill="1" applyBorder="1" applyAlignment="1" applyProtection="1">
      <alignment/>
      <protection/>
    </xf>
    <xf numFmtId="0" fontId="3" fillId="3" borderId="9" xfId="0" applyFont="1" applyFill="1" applyBorder="1" applyAlignment="1">
      <alignment/>
    </xf>
    <xf numFmtId="0" fontId="10" fillId="3" borderId="0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>
      <alignment/>
    </xf>
    <xf numFmtId="0" fontId="3" fillId="3" borderId="9" xfId="0" applyFont="1" applyFill="1" applyBorder="1" applyAlignment="1" applyProtection="1">
      <alignment/>
      <protection/>
    </xf>
    <xf numFmtId="0" fontId="10" fillId="3" borderId="14" xfId="0" applyFont="1" applyFill="1" applyBorder="1" applyAlignment="1" applyProtection="1">
      <alignment/>
      <protection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SheetLayoutView="100" workbookViewId="0" topLeftCell="A65">
      <selection activeCell="D73" sqref="D73"/>
    </sheetView>
  </sheetViews>
  <sheetFormatPr defaultColWidth="9.00390625" defaultRowHeight="12.75"/>
  <cols>
    <col min="1" max="1" width="7.00390625" style="0" customWidth="1"/>
    <col min="2" max="2" width="60.375" style="0" customWidth="1"/>
    <col min="3" max="3" width="12.75390625" style="0" customWidth="1"/>
    <col min="4" max="4" width="10.75390625" style="0" customWidth="1"/>
    <col min="5" max="5" width="0" style="0" hidden="1" customWidth="1"/>
    <col min="6" max="6" width="12.125" style="0" customWidth="1"/>
    <col min="7" max="7" width="11.625" style="0" customWidth="1"/>
    <col min="8" max="8" width="11.75390625" style="0" customWidth="1"/>
  </cols>
  <sheetData>
    <row r="1" spans="1:8" ht="12.75">
      <c r="A1" s="10" t="s">
        <v>28</v>
      </c>
      <c r="B1" s="11" t="s">
        <v>9</v>
      </c>
      <c r="C1" s="10" t="s">
        <v>29</v>
      </c>
      <c r="D1" s="12" t="s">
        <v>29</v>
      </c>
      <c r="E1" s="13" t="s">
        <v>2</v>
      </c>
      <c r="F1" s="10" t="s">
        <v>30</v>
      </c>
      <c r="G1" s="10"/>
      <c r="H1" s="10"/>
    </row>
    <row r="2" spans="1:8" ht="12.75">
      <c r="A2" s="14" t="s">
        <v>31</v>
      </c>
      <c r="B2" s="15" t="s">
        <v>32</v>
      </c>
      <c r="C2" s="16" t="s">
        <v>33</v>
      </c>
      <c r="D2" s="17" t="s">
        <v>34</v>
      </c>
      <c r="E2" s="18" t="s">
        <v>35</v>
      </c>
      <c r="F2" s="16" t="s">
        <v>1</v>
      </c>
      <c r="G2" s="16"/>
      <c r="H2" s="16"/>
    </row>
    <row r="3" spans="1:8" ht="15.75">
      <c r="A3" s="206" t="s">
        <v>37</v>
      </c>
      <c r="B3" s="207"/>
      <c r="C3" s="207"/>
      <c r="D3" s="207"/>
      <c r="E3" s="207"/>
      <c r="F3" s="207"/>
      <c r="G3" s="207"/>
      <c r="H3" s="208"/>
    </row>
    <row r="4" spans="1:8" ht="12.75">
      <c r="A4" s="19">
        <v>1</v>
      </c>
      <c r="B4" s="20" t="s">
        <v>10</v>
      </c>
      <c r="C4" s="21">
        <f>SUM(C5:C8)</f>
        <v>1421443</v>
      </c>
      <c r="D4" s="21">
        <f>SUM(D5:D8)</f>
        <v>1678597</v>
      </c>
      <c r="E4" s="21">
        <f>SUM(E5:E8)</f>
        <v>0</v>
      </c>
      <c r="F4" s="21">
        <f>SUM(F5:F8)</f>
        <v>1614170</v>
      </c>
      <c r="G4" s="21"/>
      <c r="H4" s="21"/>
    </row>
    <row r="5" spans="1:8" ht="12.75">
      <c r="A5" s="22">
        <v>1.1</v>
      </c>
      <c r="B5" s="23" t="s">
        <v>38</v>
      </c>
      <c r="C5" s="85">
        <v>1070875</v>
      </c>
      <c r="D5" s="85">
        <v>1127914</v>
      </c>
      <c r="E5" s="24"/>
      <c r="F5" s="86">
        <v>1127914</v>
      </c>
      <c r="G5" s="24"/>
      <c r="H5" s="24"/>
    </row>
    <row r="6" spans="1:8" ht="12.75">
      <c r="A6" s="25">
        <v>1.2</v>
      </c>
      <c r="B6" s="26" t="s">
        <v>39</v>
      </c>
      <c r="C6" s="62">
        <v>209459</v>
      </c>
      <c r="D6" s="62">
        <v>190620</v>
      </c>
      <c r="E6" s="28"/>
      <c r="F6" s="63">
        <v>209459</v>
      </c>
      <c r="G6" s="28"/>
      <c r="H6" s="28"/>
    </row>
    <row r="7" spans="1:8" ht="12.75">
      <c r="A7" s="29">
        <v>1.3</v>
      </c>
      <c r="B7" s="30" t="s">
        <v>40</v>
      </c>
      <c r="C7" s="135">
        <v>42188</v>
      </c>
      <c r="D7" s="135">
        <v>156797</v>
      </c>
      <c r="E7" s="28"/>
      <c r="F7" s="135">
        <v>156797</v>
      </c>
      <c r="G7" s="28"/>
      <c r="H7" s="28"/>
    </row>
    <row r="8" spans="1:8" ht="12.75">
      <c r="A8" s="16">
        <v>1.4</v>
      </c>
      <c r="B8" s="32" t="s">
        <v>41</v>
      </c>
      <c r="C8" s="136">
        <v>98921</v>
      </c>
      <c r="D8" s="136">
        <v>203266</v>
      </c>
      <c r="E8" s="34"/>
      <c r="F8" s="136">
        <v>120000</v>
      </c>
      <c r="G8" s="34"/>
      <c r="H8" s="34"/>
    </row>
    <row r="9" spans="1:8" ht="12.75">
      <c r="A9" s="35">
        <v>2.1</v>
      </c>
      <c r="B9" s="36" t="s">
        <v>11</v>
      </c>
      <c r="C9" s="37">
        <f>(C10+C11)</f>
        <v>180000</v>
      </c>
      <c r="D9" s="37">
        <f>(D10+D11)</f>
        <v>270000</v>
      </c>
      <c r="E9" s="37">
        <f>(E10+E11)</f>
        <v>0</v>
      </c>
      <c r="F9" s="201">
        <v>200000</v>
      </c>
      <c r="G9" s="37"/>
      <c r="H9" s="37"/>
    </row>
    <row r="10" spans="1:8" ht="12.75">
      <c r="A10" s="38" t="s">
        <v>42</v>
      </c>
      <c r="B10" s="39" t="s">
        <v>43</v>
      </c>
      <c r="C10" s="40">
        <v>165000</v>
      </c>
      <c r="D10" s="41">
        <v>255000</v>
      </c>
      <c r="E10" s="42"/>
      <c r="F10" s="202" t="s">
        <v>221</v>
      </c>
      <c r="G10" s="43"/>
      <c r="H10" s="43"/>
    </row>
    <row r="11" spans="1:8" ht="12.75">
      <c r="A11" s="38" t="s">
        <v>44</v>
      </c>
      <c r="B11" s="39" t="s">
        <v>45</v>
      </c>
      <c r="C11" s="40">
        <v>15000</v>
      </c>
      <c r="D11" s="41">
        <v>15000</v>
      </c>
      <c r="E11" s="42"/>
      <c r="F11" s="202" t="s">
        <v>221</v>
      </c>
      <c r="G11" s="43"/>
      <c r="H11" s="43"/>
    </row>
    <row r="12" spans="1:8" ht="12.75">
      <c r="A12" s="44">
        <v>2.2</v>
      </c>
      <c r="B12" s="45" t="s">
        <v>46</v>
      </c>
      <c r="C12" s="46">
        <f>SUM(C13:C18)</f>
        <v>2132000</v>
      </c>
      <c r="D12" s="46">
        <f>SUM(D13:D18)</f>
        <v>2136000</v>
      </c>
      <c r="E12" s="46">
        <f>SUM(E13:E18)</f>
        <v>0</v>
      </c>
      <c r="F12" s="46">
        <f>SUM(F13:F18)</f>
        <v>2323556</v>
      </c>
      <c r="G12" s="46"/>
      <c r="H12" s="46"/>
    </row>
    <row r="13" spans="1:8" ht="12.75">
      <c r="A13" s="10" t="s">
        <v>47</v>
      </c>
      <c r="B13" s="11" t="s">
        <v>48</v>
      </c>
      <c r="C13" s="47">
        <v>172000</v>
      </c>
      <c r="D13" s="47">
        <v>174000</v>
      </c>
      <c r="E13" s="48"/>
      <c r="F13" s="24">
        <v>192200</v>
      </c>
      <c r="G13" s="24"/>
      <c r="H13" s="24"/>
    </row>
    <row r="14" spans="1:8" ht="12.75">
      <c r="A14" s="29" t="s">
        <v>49</v>
      </c>
      <c r="B14" s="30" t="s">
        <v>50</v>
      </c>
      <c r="C14" s="49">
        <v>198000</v>
      </c>
      <c r="D14" s="49">
        <v>220000</v>
      </c>
      <c r="E14" s="50"/>
      <c r="F14" s="28">
        <v>250000</v>
      </c>
      <c r="G14" s="28"/>
      <c r="H14" s="28"/>
    </row>
    <row r="15" spans="1:8" ht="12.75">
      <c r="A15" s="29" t="s">
        <v>51</v>
      </c>
      <c r="B15" s="30" t="s">
        <v>52</v>
      </c>
      <c r="C15" s="49">
        <v>70000</v>
      </c>
      <c r="D15" s="49">
        <v>70000</v>
      </c>
      <c r="E15" s="50"/>
      <c r="F15" s="28">
        <v>127570</v>
      </c>
      <c r="G15" s="28"/>
      <c r="H15" s="28"/>
    </row>
    <row r="16" spans="1:8" ht="12.75">
      <c r="A16" s="29" t="s">
        <v>53</v>
      </c>
      <c r="B16" s="30" t="s">
        <v>54</v>
      </c>
      <c r="C16" s="49">
        <v>1650000</v>
      </c>
      <c r="D16" s="49">
        <v>1630000</v>
      </c>
      <c r="E16" s="50"/>
      <c r="F16" s="28">
        <v>1710000</v>
      </c>
      <c r="G16" s="28"/>
      <c r="H16" s="28"/>
    </row>
    <row r="17" spans="1:8" ht="12.75">
      <c r="A17" s="29" t="s">
        <v>55</v>
      </c>
      <c r="B17" s="30" t="s">
        <v>56</v>
      </c>
      <c r="C17" s="49">
        <v>2000</v>
      </c>
      <c r="D17" s="49">
        <v>2000</v>
      </c>
      <c r="E17" s="50"/>
      <c r="F17" s="28">
        <v>2186</v>
      </c>
      <c r="G17" s="28"/>
      <c r="H17" s="28"/>
    </row>
    <row r="18" spans="1:8" ht="12.75">
      <c r="A18" s="14" t="s">
        <v>57</v>
      </c>
      <c r="B18" s="32" t="s">
        <v>58</v>
      </c>
      <c r="C18" s="51">
        <v>40000</v>
      </c>
      <c r="D18" s="51">
        <v>40000</v>
      </c>
      <c r="E18" s="52"/>
      <c r="F18" s="34">
        <v>41600</v>
      </c>
      <c r="G18" s="34"/>
      <c r="H18" s="34"/>
    </row>
    <row r="19" spans="1:8" ht="12.75">
      <c r="A19" s="38">
        <v>2.3</v>
      </c>
      <c r="B19" s="53" t="s">
        <v>12</v>
      </c>
      <c r="C19" s="54">
        <f>SUM(C20:C23)</f>
        <v>1656315</v>
      </c>
      <c r="D19" s="54">
        <f>SUM(D20:D23)</f>
        <v>1667315</v>
      </c>
      <c r="E19" s="54">
        <f>SUM(E20:E23)</f>
        <v>0</v>
      </c>
      <c r="F19" s="54">
        <f>SUM(F20:F23)</f>
        <v>1573819</v>
      </c>
      <c r="G19" s="54"/>
      <c r="H19" s="54"/>
    </row>
    <row r="20" spans="1:8" ht="12.75">
      <c r="A20" s="10" t="s">
        <v>59</v>
      </c>
      <c r="B20" s="11" t="s">
        <v>165</v>
      </c>
      <c r="C20" s="47">
        <v>724171</v>
      </c>
      <c r="D20" s="47">
        <v>724171</v>
      </c>
      <c r="E20" s="48"/>
      <c r="F20" s="24">
        <v>825577</v>
      </c>
      <c r="G20" s="24"/>
      <c r="H20" s="24"/>
    </row>
    <row r="21" spans="1:8" ht="12.75">
      <c r="A21" s="29" t="s">
        <v>60</v>
      </c>
      <c r="B21" s="30" t="s">
        <v>164</v>
      </c>
      <c r="C21" s="49">
        <v>702544</v>
      </c>
      <c r="D21" s="49">
        <v>702544</v>
      </c>
      <c r="E21" s="50"/>
      <c r="F21" s="28">
        <v>459942</v>
      </c>
      <c r="G21" s="28"/>
      <c r="H21" s="28"/>
    </row>
    <row r="22" spans="1:8" ht="12.75">
      <c r="A22" s="29" t="s">
        <v>61</v>
      </c>
      <c r="B22" s="30" t="s">
        <v>166</v>
      </c>
      <c r="C22" s="49">
        <v>227000</v>
      </c>
      <c r="D22" s="49">
        <v>238000</v>
      </c>
      <c r="E22" s="50"/>
      <c r="F22" s="28">
        <v>285600</v>
      </c>
      <c r="G22" s="28"/>
      <c r="H22" s="28"/>
    </row>
    <row r="23" spans="1:8" ht="12.75">
      <c r="A23" s="55" t="s">
        <v>62</v>
      </c>
      <c r="B23" s="30" t="s">
        <v>63</v>
      </c>
      <c r="C23" s="56">
        <v>2600</v>
      </c>
      <c r="D23" s="56">
        <v>2600</v>
      </c>
      <c r="E23" s="57"/>
      <c r="F23" s="58">
        <v>2700</v>
      </c>
      <c r="G23" s="58"/>
      <c r="H23" s="58"/>
    </row>
    <row r="24" spans="1:8" ht="12.75">
      <c r="A24" s="55">
        <v>2.4</v>
      </c>
      <c r="B24" s="30" t="s">
        <v>64</v>
      </c>
      <c r="C24" s="59">
        <v>208222</v>
      </c>
      <c r="D24" s="60">
        <v>227441</v>
      </c>
      <c r="E24" s="61"/>
      <c r="F24" s="58">
        <v>193960</v>
      </c>
      <c r="G24" s="58"/>
      <c r="H24" s="58"/>
    </row>
    <row r="25" spans="1:8" ht="12.75">
      <c r="A25" s="29">
        <v>2.5</v>
      </c>
      <c r="B25" s="30" t="s">
        <v>65</v>
      </c>
      <c r="C25" s="49">
        <v>371500</v>
      </c>
      <c r="D25" s="62">
        <v>359000</v>
      </c>
      <c r="E25" s="63"/>
      <c r="F25" s="28">
        <v>377000</v>
      </c>
      <c r="G25" s="28"/>
      <c r="H25" s="28"/>
    </row>
    <row r="26" spans="1:8" ht="12.75">
      <c r="A26" s="29">
        <v>2.6</v>
      </c>
      <c r="B26" s="30" t="s">
        <v>13</v>
      </c>
      <c r="C26" s="49">
        <v>30000</v>
      </c>
      <c r="D26" s="62">
        <v>51500</v>
      </c>
      <c r="E26" s="63"/>
      <c r="F26" s="28">
        <v>30000</v>
      </c>
      <c r="G26" s="28"/>
      <c r="H26" s="28"/>
    </row>
    <row r="27" spans="1:8" ht="12.75">
      <c r="A27" s="29">
        <v>2.7</v>
      </c>
      <c r="B27" s="30" t="s">
        <v>14</v>
      </c>
      <c r="C27" s="31">
        <f>(C28+C29)</f>
        <v>5473793</v>
      </c>
      <c r="D27" s="31">
        <f>(D28+D29)</f>
        <v>5549133</v>
      </c>
      <c r="E27" s="31">
        <f>(E28+E29)</f>
        <v>0</v>
      </c>
      <c r="F27" s="31">
        <f>(F28+F29)</f>
        <v>5690039</v>
      </c>
      <c r="G27" s="31"/>
      <c r="H27" s="31"/>
    </row>
    <row r="28" spans="1:8" ht="12.75">
      <c r="A28" s="29" t="s">
        <v>66</v>
      </c>
      <c r="B28" s="30" t="s">
        <v>67</v>
      </c>
      <c r="C28" s="49">
        <v>4635570</v>
      </c>
      <c r="D28" s="62">
        <v>4713545</v>
      </c>
      <c r="E28" s="63"/>
      <c r="F28" s="28">
        <v>4718930</v>
      </c>
      <c r="G28" s="28"/>
      <c r="H28" s="28"/>
    </row>
    <row r="29" spans="1:8" ht="12.75">
      <c r="A29" s="29" t="s">
        <v>68</v>
      </c>
      <c r="B29" s="30" t="s">
        <v>69</v>
      </c>
      <c r="C29" s="49">
        <v>838223</v>
      </c>
      <c r="D29" s="62">
        <v>835588</v>
      </c>
      <c r="E29" s="63"/>
      <c r="F29" s="28">
        <v>971109</v>
      </c>
      <c r="G29" s="28"/>
      <c r="H29" s="28"/>
    </row>
    <row r="30" spans="1:8" ht="12.75">
      <c r="A30" s="29">
        <v>2.8</v>
      </c>
      <c r="B30" s="30" t="s">
        <v>15</v>
      </c>
      <c r="C30" s="64">
        <v>902396</v>
      </c>
      <c r="D30" s="49">
        <v>912512</v>
      </c>
      <c r="E30" s="50"/>
      <c r="F30" s="65">
        <v>893472</v>
      </c>
      <c r="G30" s="65"/>
      <c r="H30" s="65"/>
    </row>
    <row r="31" spans="1:8" ht="12.75">
      <c r="A31" s="29" t="s">
        <v>70</v>
      </c>
      <c r="B31" s="30" t="s">
        <v>71</v>
      </c>
      <c r="C31" s="49">
        <v>258044</v>
      </c>
      <c r="D31" s="49">
        <v>258044</v>
      </c>
      <c r="E31" s="50"/>
      <c r="F31" s="28">
        <v>267776</v>
      </c>
      <c r="G31" s="28"/>
      <c r="H31" s="28"/>
    </row>
    <row r="32" spans="1:8" ht="12.75">
      <c r="A32" s="29">
        <v>2.9</v>
      </c>
      <c r="B32" s="30" t="s">
        <v>72</v>
      </c>
      <c r="C32" s="31">
        <f>SUM(C33:C34)</f>
        <v>321500</v>
      </c>
      <c r="D32" s="31">
        <f>SUM(D33:D35)</f>
        <v>313565</v>
      </c>
      <c r="E32" s="31">
        <f>SUM(E33:E34)</f>
        <v>0</v>
      </c>
      <c r="F32" s="31">
        <f>SUM(F33:F34)</f>
        <v>301900</v>
      </c>
      <c r="G32" s="31"/>
      <c r="H32" s="31"/>
    </row>
    <row r="33" spans="1:8" ht="12.75">
      <c r="A33" s="29" t="s">
        <v>73</v>
      </c>
      <c r="B33" s="30" t="s">
        <v>167</v>
      </c>
      <c r="C33" s="49">
        <v>200200</v>
      </c>
      <c r="D33" s="49">
        <v>200200</v>
      </c>
      <c r="E33" s="50"/>
      <c r="F33" s="28">
        <v>200200</v>
      </c>
      <c r="G33" s="28"/>
      <c r="H33" s="28"/>
    </row>
    <row r="34" spans="1:8" ht="12.75">
      <c r="A34" s="29" t="s">
        <v>74</v>
      </c>
      <c r="B34" s="30" t="s">
        <v>75</v>
      </c>
      <c r="C34" s="49">
        <v>121300</v>
      </c>
      <c r="D34" s="62">
        <v>112965</v>
      </c>
      <c r="E34" s="63"/>
      <c r="F34" s="28">
        <v>101700</v>
      </c>
      <c r="G34" s="28"/>
      <c r="H34" s="28"/>
    </row>
    <row r="35" spans="1:8" ht="12.75">
      <c r="A35" s="29" t="s">
        <v>220</v>
      </c>
      <c r="B35" s="30" t="s">
        <v>219</v>
      </c>
      <c r="C35" s="49">
        <v>0</v>
      </c>
      <c r="D35" s="62">
        <v>400</v>
      </c>
      <c r="E35" s="63"/>
      <c r="F35" s="28">
        <v>0</v>
      </c>
      <c r="G35" s="28"/>
      <c r="H35" s="28"/>
    </row>
    <row r="36" spans="1:8" ht="12.75">
      <c r="A36" s="29" t="s">
        <v>76</v>
      </c>
      <c r="B36" s="30" t="s">
        <v>77</v>
      </c>
      <c r="C36" s="64">
        <v>2720</v>
      </c>
      <c r="D36" s="49">
        <v>87411</v>
      </c>
      <c r="E36" s="50"/>
      <c r="F36" s="65">
        <v>2856</v>
      </c>
      <c r="G36" s="65"/>
      <c r="H36" s="65"/>
    </row>
    <row r="37" spans="1:8" ht="12.75">
      <c r="A37" s="29">
        <v>2.11</v>
      </c>
      <c r="B37" s="30" t="s">
        <v>19</v>
      </c>
      <c r="C37" s="49">
        <v>16153</v>
      </c>
      <c r="D37" s="62">
        <v>16153</v>
      </c>
      <c r="E37" s="63"/>
      <c r="F37" s="28">
        <v>8000</v>
      </c>
      <c r="G37" s="28"/>
      <c r="H37" s="28"/>
    </row>
    <row r="38" spans="1:8" ht="12.75">
      <c r="A38" s="29">
        <v>2.12</v>
      </c>
      <c r="B38" s="30" t="s">
        <v>78</v>
      </c>
      <c r="C38" s="66">
        <v>150370</v>
      </c>
      <c r="D38" s="62">
        <v>123031</v>
      </c>
      <c r="E38" s="63"/>
      <c r="F38" s="28">
        <v>72320</v>
      </c>
      <c r="G38" s="28"/>
      <c r="H38" s="28"/>
    </row>
    <row r="39" spans="1:8" ht="12.75">
      <c r="A39" s="29">
        <v>2.13</v>
      </c>
      <c r="B39" s="30" t="s">
        <v>79</v>
      </c>
      <c r="C39" s="49">
        <v>348414</v>
      </c>
      <c r="D39" s="49">
        <v>116432</v>
      </c>
      <c r="E39" s="50"/>
      <c r="F39" s="28">
        <v>0</v>
      </c>
      <c r="G39" s="28"/>
      <c r="H39" s="28"/>
    </row>
    <row r="40" spans="1:8" ht="12.75">
      <c r="A40" s="29">
        <v>2.14</v>
      </c>
      <c r="B40" s="30" t="s">
        <v>80</v>
      </c>
      <c r="C40" s="67">
        <v>18440</v>
      </c>
      <c r="D40" s="67">
        <v>40393</v>
      </c>
      <c r="E40" s="68"/>
      <c r="F40" s="69">
        <v>0</v>
      </c>
      <c r="G40" s="69"/>
      <c r="H40" s="69"/>
    </row>
    <row r="41" spans="1:8" ht="12.75">
      <c r="A41" s="16">
        <v>2.15</v>
      </c>
      <c r="B41" s="32" t="s">
        <v>81</v>
      </c>
      <c r="C41" s="67">
        <v>18607</v>
      </c>
      <c r="D41" s="67">
        <v>23700</v>
      </c>
      <c r="E41" s="68"/>
      <c r="F41" s="69">
        <v>19000</v>
      </c>
      <c r="G41" s="69"/>
      <c r="H41" s="69"/>
    </row>
    <row r="42" spans="1:8" ht="12.75">
      <c r="A42" s="70" t="s">
        <v>4</v>
      </c>
      <c r="B42" s="71" t="s">
        <v>82</v>
      </c>
      <c r="C42" s="72">
        <f>(C9+C12+C19+C24+C25+C26+C27+C30+C32+C36+C37+C38+C39+C40+C41)</f>
        <v>11830430</v>
      </c>
      <c r="D42" s="72">
        <f>(D9+D12+D19+D24+D25+D26+D27+D30+D32+D36+D37+D38+D39+D40+D41)</f>
        <v>11893586</v>
      </c>
      <c r="E42" s="72">
        <f>(E9+E12+E19+E24+E25+E26+E27+E30+E32+E36+E37+E38+E39+E40+E41)</f>
        <v>0</v>
      </c>
      <c r="F42" s="72">
        <f>(F9+F12+F19+F24+F25+F26+F27+F30+F32+F36+F37+F38+F39+F40+F41)</f>
        <v>11685922</v>
      </c>
      <c r="G42" s="72"/>
      <c r="H42" s="72"/>
    </row>
    <row r="43" spans="1:8" ht="12.75">
      <c r="A43" s="73" t="s">
        <v>83</v>
      </c>
      <c r="B43" s="71" t="s">
        <v>84</v>
      </c>
      <c r="C43" s="72">
        <f>(C4+C42)</f>
        <v>13251873</v>
      </c>
      <c r="D43" s="72">
        <f>(D4+D42)</f>
        <v>13572183</v>
      </c>
      <c r="E43" s="72">
        <f>(E4+E42)</f>
        <v>0</v>
      </c>
      <c r="F43" s="72">
        <f>(F4+F42)</f>
        <v>13300092</v>
      </c>
      <c r="G43" s="72"/>
      <c r="H43" s="72"/>
    </row>
    <row r="44" spans="1:8" ht="15.75">
      <c r="A44" s="210" t="s">
        <v>85</v>
      </c>
      <c r="B44" s="210"/>
      <c r="C44" s="210"/>
      <c r="D44" s="210"/>
      <c r="E44" s="210"/>
      <c r="F44" s="210"/>
      <c r="G44" s="210"/>
      <c r="H44" s="210"/>
    </row>
    <row r="45" spans="1:8" ht="12.75">
      <c r="A45" s="74" t="s">
        <v>3</v>
      </c>
      <c r="B45" s="75" t="s">
        <v>17</v>
      </c>
      <c r="C45" s="72">
        <f>SUM(C46:C52)</f>
        <v>95545</v>
      </c>
      <c r="D45" s="72">
        <f>SUM(D46:D52)</f>
        <v>180981</v>
      </c>
      <c r="E45" s="72">
        <f>SUM(E46:E52)</f>
        <v>0</v>
      </c>
      <c r="F45" s="72">
        <f>SUM(F46:F52)</f>
        <v>74000</v>
      </c>
      <c r="G45" s="72"/>
      <c r="H45" s="72"/>
    </row>
    <row r="46" spans="1:8" ht="12.75">
      <c r="A46" s="76">
        <v>1.1</v>
      </c>
      <c r="B46" s="30" t="s">
        <v>86</v>
      </c>
      <c r="C46" s="137">
        <v>116</v>
      </c>
      <c r="D46" s="137">
        <v>1973</v>
      </c>
      <c r="E46" s="86"/>
      <c r="F46" s="137">
        <v>600</v>
      </c>
      <c r="G46" s="24"/>
      <c r="H46" s="24"/>
    </row>
    <row r="47" spans="1:8" ht="12.75">
      <c r="A47" s="76">
        <v>1.2</v>
      </c>
      <c r="B47" s="30" t="s">
        <v>87</v>
      </c>
      <c r="C47" s="135">
        <v>4</v>
      </c>
      <c r="D47" s="135">
        <v>578</v>
      </c>
      <c r="E47" s="63"/>
      <c r="F47" s="135">
        <v>400</v>
      </c>
      <c r="G47" s="28"/>
      <c r="H47" s="28"/>
    </row>
    <row r="48" spans="1:8" ht="12.75">
      <c r="A48" s="76">
        <v>1.3</v>
      </c>
      <c r="B48" s="30" t="s">
        <v>88</v>
      </c>
      <c r="C48" s="135">
        <v>3215</v>
      </c>
      <c r="D48" s="135">
        <v>5368</v>
      </c>
      <c r="E48" s="63"/>
      <c r="F48" s="135">
        <v>3000</v>
      </c>
      <c r="G48" s="28"/>
      <c r="H48" s="28"/>
    </row>
    <row r="49" spans="1:8" ht="12.75">
      <c r="A49" s="76">
        <v>1.4</v>
      </c>
      <c r="B49" s="30" t="s">
        <v>89</v>
      </c>
      <c r="C49" s="135">
        <v>0</v>
      </c>
      <c r="D49" s="135">
        <v>1697</v>
      </c>
      <c r="E49" s="63"/>
      <c r="F49" s="135">
        <v>0</v>
      </c>
      <c r="G49" s="28"/>
      <c r="H49" s="28"/>
    </row>
    <row r="50" spans="1:8" ht="12.75">
      <c r="A50" s="76">
        <v>1.5</v>
      </c>
      <c r="B50" s="30" t="s">
        <v>90</v>
      </c>
      <c r="C50" s="135">
        <v>73134</v>
      </c>
      <c r="D50" s="135">
        <v>48872</v>
      </c>
      <c r="E50" s="63"/>
      <c r="F50" s="135">
        <v>30000</v>
      </c>
      <c r="G50" s="28"/>
      <c r="H50" s="28"/>
    </row>
    <row r="51" spans="1:8" ht="12.75">
      <c r="A51" s="76">
        <v>1.6</v>
      </c>
      <c r="B51" s="30" t="s">
        <v>218</v>
      </c>
      <c r="C51" s="135">
        <v>0</v>
      </c>
      <c r="D51" s="135">
        <v>22889</v>
      </c>
      <c r="E51" s="63"/>
      <c r="F51" s="135">
        <v>0</v>
      </c>
      <c r="G51" s="28"/>
      <c r="H51" s="28"/>
    </row>
    <row r="52" spans="1:8" ht="12.75">
      <c r="A52" s="77">
        <v>1.7</v>
      </c>
      <c r="B52" s="32" t="s">
        <v>91</v>
      </c>
      <c r="C52" s="136">
        <v>19076</v>
      </c>
      <c r="D52" s="136">
        <v>99604</v>
      </c>
      <c r="E52" s="105"/>
      <c r="F52" s="136">
        <v>40000</v>
      </c>
      <c r="G52" s="34"/>
      <c r="H52" s="34"/>
    </row>
    <row r="53" spans="1:8" ht="12.75">
      <c r="A53" s="78"/>
      <c r="B53" s="79"/>
      <c r="C53" s="80"/>
      <c r="D53" s="81"/>
      <c r="E53" s="81"/>
      <c r="F53" s="81"/>
      <c r="G53" s="81"/>
      <c r="H53" s="81"/>
    </row>
    <row r="54" spans="1:8" ht="12.75">
      <c r="A54" s="82" t="s">
        <v>4</v>
      </c>
      <c r="B54" s="83" t="s">
        <v>18</v>
      </c>
      <c r="C54" s="84">
        <v>1200</v>
      </c>
      <c r="D54" s="85">
        <v>5965</v>
      </c>
      <c r="E54" s="86"/>
      <c r="F54" s="86">
        <v>1200</v>
      </c>
      <c r="G54" s="86"/>
      <c r="H54" s="86"/>
    </row>
    <row r="55" spans="1:8" ht="12.75">
      <c r="A55" s="76" t="s">
        <v>5</v>
      </c>
      <c r="B55" s="30" t="s">
        <v>92</v>
      </c>
      <c r="C55" s="49">
        <v>292177</v>
      </c>
      <c r="D55" s="49">
        <v>343527</v>
      </c>
      <c r="E55" s="50"/>
      <c r="F55" s="63">
        <v>6520</v>
      </c>
      <c r="G55" s="63"/>
      <c r="H55" s="63"/>
    </row>
    <row r="56" spans="1:8" ht="12.75">
      <c r="A56" s="76" t="s">
        <v>93</v>
      </c>
      <c r="B56" s="30" t="s">
        <v>94</v>
      </c>
      <c r="C56" s="49">
        <v>207688</v>
      </c>
      <c r="D56" s="49">
        <v>207688</v>
      </c>
      <c r="E56" s="50"/>
      <c r="F56" s="63">
        <v>174560</v>
      </c>
      <c r="G56" s="63"/>
      <c r="H56" s="63"/>
    </row>
    <row r="57" spans="1:8" ht="12.75">
      <c r="A57" s="76" t="s">
        <v>6</v>
      </c>
      <c r="B57" s="30" t="s">
        <v>0</v>
      </c>
      <c r="C57" s="49">
        <v>62000</v>
      </c>
      <c r="D57" s="49">
        <v>62000</v>
      </c>
      <c r="E57" s="50"/>
      <c r="F57" s="63">
        <v>65000</v>
      </c>
      <c r="G57" s="63"/>
      <c r="H57" s="63"/>
    </row>
    <row r="58" spans="1:8" ht="12.75">
      <c r="A58" s="76" t="s">
        <v>7</v>
      </c>
      <c r="B58" s="30" t="s">
        <v>95</v>
      </c>
      <c r="C58" s="64">
        <v>1086766</v>
      </c>
      <c r="D58" s="49">
        <v>760779</v>
      </c>
      <c r="E58" s="50"/>
      <c r="F58" s="50">
        <v>556744</v>
      </c>
      <c r="G58" s="50"/>
      <c r="H58" s="50"/>
    </row>
    <row r="59" spans="1:8" ht="12.75">
      <c r="A59" s="76" t="s">
        <v>8</v>
      </c>
      <c r="B59" s="30" t="s">
        <v>96</v>
      </c>
      <c r="C59" s="49">
        <v>21709</v>
      </c>
      <c r="D59" s="49">
        <v>21709</v>
      </c>
      <c r="E59" s="50"/>
      <c r="F59" s="63">
        <v>0</v>
      </c>
      <c r="G59" s="63"/>
      <c r="H59" s="63"/>
    </row>
    <row r="60" spans="1:8" ht="12.75">
      <c r="A60" s="76" t="s">
        <v>97</v>
      </c>
      <c r="B60" s="30" t="s">
        <v>20</v>
      </c>
      <c r="C60" s="49">
        <v>5000</v>
      </c>
      <c r="D60" s="49">
        <v>21200</v>
      </c>
      <c r="E60" s="50"/>
      <c r="F60" s="63">
        <v>0</v>
      </c>
      <c r="G60" s="63"/>
      <c r="H60" s="63"/>
    </row>
    <row r="61" spans="1:8" ht="12.75">
      <c r="A61" s="76" t="s">
        <v>98</v>
      </c>
      <c r="B61" s="30" t="s">
        <v>21</v>
      </c>
      <c r="C61" s="49">
        <v>2109630</v>
      </c>
      <c r="D61" s="49">
        <v>2102604</v>
      </c>
      <c r="E61" s="50"/>
      <c r="F61" s="63">
        <v>177881</v>
      </c>
      <c r="G61" s="63"/>
      <c r="H61" s="63"/>
    </row>
    <row r="62" spans="1:8" ht="12.75">
      <c r="A62" s="76" t="s">
        <v>99</v>
      </c>
      <c r="B62" s="30" t="s">
        <v>100</v>
      </c>
      <c r="C62" s="64">
        <v>1968276</v>
      </c>
      <c r="D62" s="49">
        <v>2086977</v>
      </c>
      <c r="E62" s="50"/>
      <c r="F62" s="50">
        <v>35900</v>
      </c>
      <c r="G62" s="50"/>
      <c r="H62" s="50"/>
    </row>
    <row r="63" spans="1:8" ht="12.75">
      <c r="A63" s="76" t="s">
        <v>101</v>
      </c>
      <c r="B63" s="30" t="s">
        <v>102</v>
      </c>
      <c r="C63" s="64">
        <v>14497</v>
      </c>
      <c r="D63" s="49">
        <v>136272</v>
      </c>
      <c r="E63" s="50"/>
      <c r="F63" s="50">
        <v>32244</v>
      </c>
      <c r="G63" s="50"/>
      <c r="H63" s="50"/>
    </row>
    <row r="64" spans="1:8" ht="12.75">
      <c r="A64" s="76" t="s">
        <v>103</v>
      </c>
      <c r="B64" s="30" t="s">
        <v>22</v>
      </c>
      <c r="C64" s="49">
        <v>65201</v>
      </c>
      <c r="D64" s="62">
        <v>103082</v>
      </c>
      <c r="E64" s="63"/>
      <c r="F64" s="63">
        <v>0</v>
      </c>
      <c r="G64" s="63"/>
      <c r="H64" s="63"/>
    </row>
    <row r="65" spans="1:8" ht="12.75">
      <c r="A65" s="76" t="s">
        <v>104</v>
      </c>
      <c r="B65" s="32" t="s">
        <v>23</v>
      </c>
      <c r="C65" s="49">
        <v>0</v>
      </c>
      <c r="D65" s="49">
        <v>0</v>
      </c>
      <c r="E65" s="50"/>
      <c r="F65" s="50">
        <v>0</v>
      </c>
      <c r="G65" s="50"/>
      <c r="H65" s="50"/>
    </row>
    <row r="66" spans="1:8" ht="12.75">
      <c r="A66" s="87" t="s">
        <v>4</v>
      </c>
      <c r="B66" s="75" t="s">
        <v>105</v>
      </c>
      <c r="C66" s="88">
        <f>(C54+C55+C56+C57+C58+C59+C60+C61+C62+C63+C64+C65)</f>
        <v>5834144</v>
      </c>
      <c r="D66" s="88">
        <f>(D54+D55+D56+D57+D58+D59+D60+D61+D62+D63+D64+D65)</f>
        <v>5851803</v>
      </c>
      <c r="E66" s="88">
        <f>(E54+E55+E56+E57+E58+E59+E60+E61+E62+E63+E64+E65)</f>
        <v>0</v>
      </c>
      <c r="F66" s="88">
        <f>(F54+F55+F56+F57+F58+F59+F60+F61+F62+F63+F64+F65)</f>
        <v>1050049</v>
      </c>
      <c r="G66" s="88"/>
      <c r="H66" s="88"/>
    </row>
    <row r="67" spans="1:8" ht="12.75">
      <c r="A67" s="74" t="s">
        <v>106</v>
      </c>
      <c r="B67" s="75" t="s">
        <v>107</v>
      </c>
      <c r="C67" s="89">
        <f>(C45+C66)</f>
        <v>5929689</v>
      </c>
      <c r="D67" s="89">
        <f>(D45+D66)</f>
        <v>6032784</v>
      </c>
      <c r="E67" s="89">
        <f>(E45+E66)</f>
        <v>0</v>
      </c>
      <c r="F67" s="89">
        <f>(F45+F66)</f>
        <v>1124049</v>
      </c>
      <c r="G67" s="89"/>
      <c r="H67" s="89"/>
    </row>
    <row r="68" spans="1:8" ht="12.75">
      <c r="A68" s="90"/>
      <c r="B68" s="91" t="s">
        <v>108</v>
      </c>
      <c r="C68" s="92">
        <f>(C43+C67)</f>
        <v>19181562</v>
      </c>
      <c r="D68" s="92">
        <f>(D43+D67)</f>
        <v>19604967</v>
      </c>
      <c r="E68" s="92">
        <f>(E43+E67)</f>
        <v>0</v>
      </c>
      <c r="F68" s="92">
        <f>(F43+F67)</f>
        <v>14424141</v>
      </c>
      <c r="G68" s="92"/>
      <c r="H68" s="92"/>
    </row>
    <row r="69" spans="1:8" ht="12.75">
      <c r="A69" s="82" t="s">
        <v>109</v>
      </c>
      <c r="B69" s="11" t="s">
        <v>110</v>
      </c>
      <c r="C69" s="93">
        <f>(C132-C68)</f>
        <v>1326107</v>
      </c>
      <c r="D69" s="93">
        <f>(D132-D68)</f>
        <v>1336751</v>
      </c>
      <c r="E69" s="93">
        <f>(E132-E68)</f>
        <v>0</v>
      </c>
      <c r="F69" s="93">
        <f>(F132-F68)</f>
        <v>1508058</v>
      </c>
      <c r="G69" s="93"/>
      <c r="H69" s="93"/>
    </row>
    <row r="70" spans="1:8" ht="12.75">
      <c r="A70" s="76"/>
      <c r="B70" s="30" t="s">
        <v>111</v>
      </c>
      <c r="C70" s="49">
        <v>931028</v>
      </c>
      <c r="D70" s="62">
        <v>931028</v>
      </c>
      <c r="E70" s="28"/>
      <c r="F70" s="28"/>
      <c r="G70" s="28"/>
      <c r="H70" s="28"/>
    </row>
    <row r="71" spans="1:8" ht="12.75">
      <c r="A71" s="77"/>
      <c r="B71" s="32" t="s">
        <v>168</v>
      </c>
      <c r="C71" s="94">
        <v>395079</v>
      </c>
      <c r="D71" s="138">
        <f>D69-D70</f>
        <v>405723</v>
      </c>
      <c r="E71" s="138"/>
      <c r="F71" s="138"/>
      <c r="G71" s="34"/>
      <c r="H71" s="34"/>
    </row>
    <row r="72" spans="1:8" ht="12.75">
      <c r="A72" s="95"/>
      <c r="B72" s="95" t="s">
        <v>112</v>
      </c>
      <c r="C72" s="89">
        <f>(C68+C69)</f>
        <v>20507669</v>
      </c>
      <c r="D72" s="89">
        <f>(D68+D69)</f>
        <v>20941718</v>
      </c>
      <c r="E72" s="89">
        <f>(E68+E69)</f>
        <v>0</v>
      </c>
      <c r="F72" s="89">
        <f>(F68+F69)</f>
        <v>15932199</v>
      </c>
      <c r="G72" s="89"/>
      <c r="H72" s="89"/>
    </row>
    <row r="73" spans="1:6" ht="12.75">
      <c r="A73" s="96"/>
      <c r="B73" s="96"/>
      <c r="C73" s="97"/>
      <c r="D73" s="3"/>
      <c r="E73" s="3"/>
      <c r="F73" s="3"/>
    </row>
    <row r="74" spans="1:6" ht="12.75">
      <c r="A74" s="96"/>
      <c r="B74" s="96"/>
      <c r="C74" s="97"/>
      <c r="D74" s="3"/>
      <c r="E74" s="3"/>
      <c r="F74" s="3"/>
    </row>
    <row r="75" spans="1:6" ht="12.75">
      <c r="A75" s="96"/>
      <c r="B75" s="96"/>
      <c r="C75" s="98"/>
      <c r="D75" s="96"/>
      <c r="E75" s="96"/>
      <c r="F75" s="96"/>
    </row>
    <row r="76" spans="1:8" ht="12.75">
      <c r="A76" s="10" t="s">
        <v>28</v>
      </c>
      <c r="B76" s="11" t="s">
        <v>9</v>
      </c>
      <c r="C76" s="10" t="s">
        <v>29</v>
      </c>
      <c r="D76" s="12" t="s">
        <v>29</v>
      </c>
      <c r="E76" s="13" t="s">
        <v>2</v>
      </c>
      <c r="F76" s="10" t="s">
        <v>30</v>
      </c>
      <c r="G76" s="10" t="s">
        <v>29</v>
      </c>
      <c r="H76" s="10" t="s">
        <v>30</v>
      </c>
    </row>
    <row r="77" spans="1:8" ht="12.75">
      <c r="A77" s="16" t="s">
        <v>31</v>
      </c>
      <c r="B77" s="77" t="s">
        <v>113</v>
      </c>
      <c r="C77" s="16" t="s">
        <v>33</v>
      </c>
      <c r="D77" s="17" t="s">
        <v>34</v>
      </c>
      <c r="E77" s="18" t="s">
        <v>35</v>
      </c>
      <c r="F77" s="16" t="s">
        <v>1</v>
      </c>
      <c r="G77" s="16" t="s">
        <v>36</v>
      </c>
      <c r="H77" s="16" t="s">
        <v>36</v>
      </c>
    </row>
    <row r="78" spans="1:8" ht="15.75">
      <c r="A78" s="209" t="s">
        <v>114</v>
      </c>
      <c r="B78" s="210"/>
      <c r="C78" s="210"/>
      <c r="D78" s="210"/>
      <c r="E78" s="210"/>
      <c r="F78" s="210"/>
      <c r="G78" s="210"/>
      <c r="H78" s="211"/>
    </row>
    <row r="79" spans="1:8" ht="12.75">
      <c r="A79" s="99" t="s">
        <v>3</v>
      </c>
      <c r="B79" s="100" t="s">
        <v>115</v>
      </c>
      <c r="C79" s="101">
        <f>SUM(C80+C81+C82+C85+C86)</f>
        <v>9772173</v>
      </c>
      <c r="D79" s="101">
        <f>SUM(D80+D81+D82+D85+D86)</f>
        <v>10536341</v>
      </c>
      <c r="E79" s="101">
        <f>SUM(E80+E81+E82+E85+E86)</f>
        <v>0</v>
      </c>
      <c r="F79" s="101">
        <f>SUM(F80+F81+F82+F85+F86)</f>
        <v>10070312</v>
      </c>
      <c r="G79" s="101"/>
      <c r="H79" s="101"/>
    </row>
    <row r="80" spans="1:8" ht="12.75">
      <c r="A80" s="76">
        <v>1.1</v>
      </c>
      <c r="B80" s="30" t="s">
        <v>116</v>
      </c>
      <c r="C80" s="135">
        <v>5350809</v>
      </c>
      <c r="D80" s="135">
        <v>5690250</v>
      </c>
      <c r="E80" s="63"/>
      <c r="F80" s="135">
        <v>5348092</v>
      </c>
      <c r="G80" s="28"/>
      <c r="H80" s="28"/>
    </row>
    <row r="81" spans="1:8" ht="12.75">
      <c r="A81" s="76">
        <v>1.2</v>
      </c>
      <c r="B81" s="30" t="s">
        <v>117</v>
      </c>
      <c r="C81" s="135">
        <v>1814580</v>
      </c>
      <c r="D81" s="135">
        <v>1923363</v>
      </c>
      <c r="E81" s="63"/>
      <c r="F81" s="135">
        <v>1811118</v>
      </c>
      <c r="G81" s="28"/>
      <c r="H81" s="28"/>
    </row>
    <row r="82" spans="1:8" ht="12.75">
      <c r="A82" s="76">
        <v>1.3</v>
      </c>
      <c r="B82" s="30" t="s">
        <v>118</v>
      </c>
      <c r="C82" s="135">
        <v>2589879</v>
      </c>
      <c r="D82" s="135">
        <v>2867522</v>
      </c>
      <c r="E82" s="63"/>
      <c r="F82" s="135">
        <v>2894197</v>
      </c>
      <c r="G82" s="28"/>
      <c r="H82" s="28"/>
    </row>
    <row r="83" spans="1:8" ht="12.75">
      <c r="A83" s="76" t="s">
        <v>119</v>
      </c>
      <c r="B83" s="30" t="s">
        <v>120</v>
      </c>
      <c r="C83" s="135">
        <v>98921</v>
      </c>
      <c r="D83" s="135">
        <v>0</v>
      </c>
      <c r="E83" s="63"/>
      <c r="F83" s="135">
        <v>120000</v>
      </c>
      <c r="G83" s="28"/>
      <c r="H83" s="28"/>
    </row>
    <row r="84" spans="1:8" ht="12.75">
      <c r="A84" s="76" t="s">
        <v>121</v>
      </c>
      <c r="B84" s="30" t="s">
        <v>122</v>
      </c>
      <c r="C84" s="135">
        <v>2490958</v>
      </c>
      <c r="D84" s="135">
        <v>2867522</v>
      </c>
      <c r="E84" s="63"/>
      <c r="F84" s="135">
        <f>F82-F83</f>
        <v>2774197</v>
      </c>
      <c r="G84" s="28"/>
      <c r="H84" s="28"/>
    </row>
    <row r="85" spans="1:8" ht="12.75">
      <c r="A85" s="76">
        <v>1.4</v>
      </c>
      <c r="B85" s="30" t="s">
        <v>123</v>
      </c>
      <c r="C85" s="135">
        <v>4743</v>
      </c>
      <c r="D85" s="135">
        <v>15591</v>
      </c>
      <c r="E85" s="63"/>
      <c r="F85" s="135">
        <v>4743</v>
      </c>
      <c r="G85" s="28"/>
      <c r="H85" s="28"/>
    </row>
    <row r="86" spans="1:8" ht="12.75">
      <c r="A86" s="77">
        <v>1.5</v>
      </c>
      <c r="B86" s="32" t="s">
        <v>124</v>
      </c>
      <c r="C86" s="136">
        <v>12162</v>
      </c>
      <c r="D86" s="136">
        <v>39615</v>
      </c>
      <c r="E86" s="105"/>
      <c r="F86" s="136">
        <v>12162</v>
      </c>
      <c r="G86" s="34"/>
      <c r="H86" s="34"/>
    </row>
    <row r="87" spans="1:8" ht="12.75">
      <c r="A87" s="102">
        <v>2.1</v>
      </c>
      <c r="B87" s="103" t="s">
        <v>125</v>
      </c>
      <c r="C87" s="104">
        <f>(C88+C89+C90+C93)</f>
        <v>2758402</v>
      </c>
      <c r="D87" s="104">
        <f>(D88+D89+D90+D93)</f>
        <v>2980995</v>
      </c>
      <c r="E87" s="104">
        <f>(E88+E89+E90+E93)</f>
        <v>0</v>
      </c>
      <c r="F87" s="104">
        <f>(F88+F89+F90+F93)</f>
        <v>2947259</v>
      </c>
      <c r="G87" s="104"/>
      <c r="H87" s="104"/>
    </row>
    <row r="88" spans="1:8" ht="12.75">
      <c r="A88" s="82" t="s">
        <v>42</v>
      </c>
      <c r="B88" s="11" t="s">
        <v>126</v>
      </c>
      <c r="C88" s="84">
        <v>813266</v>
      </c>
      <c r="D88" s="85">
        <v>905887</v>
      </c>
      <c r="E88" s="86"/>
      <c r="F88" s="24">
        <v>887857</v>
      </c>
      <c r="G88" s="24"/>
      <c r="H88" s="24"/>
    </row>
    <row r="89" spans="1:8" ht="12.75">
      <c r="A89" s="76" t="s">
        <v>44</v>
      </c>
      <c r="B89" s="30" t="s">
        <v>117</v>
      </c>
      <c r="C89" s="66">
        <v>262852</v>
      </c>
      <c r="D89" s="62">
        <v>290742</v>
      </c>
      <c r="E89" s="63"/>
      <c r="F89" s="28">
        <v>285371</v>
      </c>
      <c r="G89" s="28"/>
      <c r="H89" s="28"/>
    </row>
    <row r="90" spans="1:8" ht="12.75">
      <c r="A90" s="76" t="s">
        <v>127</v>
      </c>
      <c r="B90" s="30" t="s">
        <v>128</v>
      </c>
      <c r="C90" s="66">
        <v>672144</v>
      </c>
      <c r="D90" s="62">
        <v>681371</v>
      </c>
      <c r="E90" s="63"/>
      <c r="F90" s="28">
        <v>715754</v>
      </c>
      <c r="G90" s="28"/>
      <c r="H90" s="28"/>
    </row>
    <row r="91" spans="1:8" ht="12.75">
      <c r="A91" s="76" t="s">
        <v>129</v>
      </c>
      <c r="B91" s="30" t="s">
        <v>130</v>
      </c>
      <c r="C91" s="66">
        <v>0</v>
      </c>
      <c r="D91" s="62">
        <v>0</v>
      </c>
      <c r="E91" s="63"/>
      <c r="F91" s="28">
        <v>0</v>
      </c>
      <c r="G91" s="28"/>
      <c r="H91" s="28"/>
    </row>
    <row r="92" spans="1:8" ht="12.75">
      <c r="A92" s="76" t="s">
        <v>131</v>
      </c>
      <c r="B92" s="30" t="s">
        <v>132</v>
      </c>
      <c r="C92" s="27">
        <f>(C90-C91)</f>
        <v>672144</v>
      </c>
      <c r="D92" s="27">
        <f>(D90-D91)</f>
        <v>681371</v>
      </c>
      <c r="E92" s="27">
        <f>(E90-E91)</f>
        <v>0</v>
      </c>
      <c r="F92" s="27">
        <f>(F90-F91)</f>
        <v>715754</v>
      </c>
      <c r="G92" s="27"/>
      <c r="H92" s="27"/>
    </row>
    <row r="93" spans="1:8" ht="12.75">
      <c r="A93" s="76" t="s">
        <v>133</v>
      </c>
      <c r="B93" s="30" t="s">
        <v>134</v>
      </c>
      <c r="C93" s="66">
        <v>1010140</v>
      </c>
      <c r="D93" s="62">
        <v>1102995</v>
      </c>
      <c r="E93" s="63"/>
      <c r="F93" s="28">
        <v>1058277</v>
      </c>
      <c r="G93" s="28"/>
      <c r="H93" s="28"/>
    </row>
    <row r="94" spans="1:8" ht="12.75">
      <c r="A94" s="76" t="s">
        <v>135</v>
      </c>
      <c r="B94" s="30" t="s">
        <v>136</v>
      </c>
      <c r="C94" s="66">
        <v>775355</v>
      </c>
      <c r="D94" s="62">
        <v>727985</v>
      </c>
      <c r="E94" s="63"/>
      <c r="F94" s="28">
        <v>834403</v>
      </c>
      <c r="G94" s="28"/>
      <c r="H94" s="28"/>
    </row>
    <row r="95" spans="1:8" ht="12.75">
      <c r="A95" s="106"/>
      <c r="B95" s="107"/>
      <c r="C95" s="108"/>
      <c r="D95" s="108"/>
      <c r="E95" s="108"/>
      <c r="F95" s="108"/>
      <c r="G95" s="108"/>
      <c r="H95" s="108"/>
    </row>
    <row r="96" spans="1:8" ht="12.75">
      <c r="A96" s="109">
        <v>2.3</v>
      </c>
      <c r="B96" s="30" t="s">
        <v>137</v>
      </c>
      <c r="C96" s="49">
        <v>30000</v>
      </c>
      <c r="D96" s="49">
        <v>10000</v>
      </c>
      <c r="E96" s="50"/>
      <c r="F96" s="28">
        <v>50000</v>
      </c>
      <c r="G96" s="28"/>
      <c r="H96" s="28"/>
    </row>
    <row r="97" spans="1:8" ht="12.75">
      <c r="A97" s="109">
        <v>2.4</v>
      </c>
      <c r="B97" s="30" t="s">
        <v>138</v>
      </c>
      <c r="C97" s="49">
        <v>0</v>
      </c>
      <c r="D97" s="49">
        <v>0</v>
      </c>
      <c r="E97" s="50"/>
      <c r="F97" s="110">
        <v>165935</v>
      </c>
      <c r="G97" s="111"/>
      <c r="H97" s="111"/>
    </row>
    <row r="98" spans="1:8" ht="12.75">
      <c r="A98" s="109">
        <v>2.5</v>
      </c>
      <c r="B98" s="30" t="s">
        <v>139</v>
      </c>
      <c r="C98" s="62">
        <v>1031377</v>
      </c>
      <c r="D98" s="62">
        <v>109379</v>
      </c>
      <c r="E98" s="63"/>
      <c r="F98" s="28">
        <v>824564</v>
      </c>
      <c r="G98" s="28"/>
      <c r="H98" s="28"/>
    </row>
    <row r="99" spans="1:8" ht="12.75">
      <c r="A99" s="112">
        <v>2.6</v>
      </c>
      <c r="B99" s="32" t="s">
        <v>140</v>
      </c>
      <c r="C99" s="51">
        <v>55000</v>
      </c>
      <c r="D99" s="51">
        <v>87603</v>
      </c>
      <c r="E99" s="52"/>
      <c r="F99" s="34">
        <v>50000</v>
      </c>
      <c r="G99" s="34"/>
      <c r="H99" s="34"/>
    </row>
    <row r="100" spans="1:8" ht="12.75">
      <c r="A100" s="78"/>
      <c r="B100" s="79"/>
      <c r="C100" s="113"/>
      <c r="D100" s="114"/>
      <c r="E100" s="114"/>
      <c r="F100" s="114"/>
      <c r="G100" s="114"/>
      <c r="H100" s="114"/>
    </row>
    <row r="101" spans="1:8" ht="12.75">
      <c r="A101" s="95">
        <v>2</v>
      </c>
      <c r="B101" s="71" t="s">
        <v>141</v>
      </c>
      <c r="C101" s="72">
        <f>(C87+C96+C97+C98+C99)</f>
        <v>3874779</v>
      </c>
      <c r="D101" s="72">
        <f>(D87+D96+D97+D98+D99)</f>
        <v>3187977</v>
      </c>
      <c r="E101" s="72">
        <f>(E87+E96+E97+E98+E99)</f>
        <v>0</v>
      </c>
      <c r="F101" s="72">
        <f>(F87+F96+F97+F98+F99)</f>
        <v>4037758</v>
      </c>
      <c r="G101" s="72"/>
      <c r="H101" s="72"/>
    </row>
    <row r="102" spans="1:8" ht="12.75">
      <c r="A102" s="115" t="s">
        <v>5</v>
      </c>
      <c r="B102" s="116" t="s">
        <v>217</v>
      </c>
      <c r="C102" s="117"/>
      <c r="D102" s="117">
        <v>14703</v>
      </c>
      <c r="E102" s="117"/>
      <c r="F102" s="117"/>
      <c r="G102" s="117"/>
      <c r="H102" s="117"/>
    </row>
    <row r="103" spans="1:8" ht="12.75">
      <c r="A103" s="118"/>
      <c r="B103" s="118"/>
      <c r="C103" s="119"/>
      <c r="D103" s="119"/>
      <c r="E103" s="119"/>
      <c r="F103" s="119"/>
      <c r="G103" s="119"/>
      <c r="H103" s="119"/>
    </row>
    <row r="104" spans="1:8" ht="12.75">
      <c r="A104" s="95" t="s">
        <v>16</v>
      </c>
      <c r="B104" s="120" t="s">
        <v>143</v>
      </c>
      <c r="C104" s="72">
        <f>(C79+C101+C102+C103)</f>
        <v>13646952</v>
      </c>
      <c r="D104" s="72">
        <f>(D79+D101+D102+D103)</f>
        <v>13739021</v>
      </c>
      <c r="E104" s="72">
        <f>(E79+E101+E102+E103)</f>
        <v>0</v>
      </c>
      <c r="F104" s="72">
        <f>(F79+F101+F102+F103)</f>
        <v>14108070</v>
      </c>
      <c r="G104" s="72"/>
      <c r="H104" s="72"/>
    </row>
    <row r="105" spans="1:6" ht="12.75">
      <c r="A105" s="121"/>
      <c r="B105" s="122"/>
      <c r="C105" s="123"/>
      <c r="D105" s="124"/>
      <c r="E105" s="124"/>
      <c r="F105" s="124"/>
    </row>
    <row r="106" spans="1:8" ht="15.75">
      <c r="A106" s="209" t="s">
        <v>144</v>
      </c>
      <c r="B106" s="210"/>
      <c r="C106" s="210"/>
      <c r="D106" s="210"/>
      <c r="E106" s="210"/>
      <c r="F106" s="210"/>
      <c r="G106" s="210"/>
      <c r="H106" s="211"/>
    </row>
    <row r="107" spans="1:8" ht="12.75">
      <c r="A107" s="74">
        <v>1</v>
      </c>
      <c r="B107" s="125" t="s">
        <v>145</v>
      </c>
      <c r="C107" s="88">
        <f>SUM(C108:C110)</f>
        <v>122314</v>
      </c>
      <c r="D107" s="88">
        <f>SUM(D108:D110)</f>
        <v>264000</v>
      </c>
      <c r="E107" s="88">
        <f>SUM(E108:E110)</f>
        <v>0</v>
      </c>
      <c r="F107" s="88">
        <f>SUM(F108:F110)</f>
        <v>99719</v>
      </c>
      <c r="G107" s="88"/>
      <c r="H107" s="88"/>
    </row>
    <row r="108" spans="1:8" ht="12.75">
      <c r="A108" s="76">
        <v>1.1</v>
      </c>
      <c r="B108" s="30" t="s">
        <v>146</v>
      </c>
      <c r="C108" s="135">
        <v>29065</v>
      </c>
      <c r="D108" s="135">
        <v>32832</v>
      </c>
      <c r="E108" s="135"/>
      <c r="F108" s="135">
        <v>29065</v>
      </c>
      <c r="G108" s="28"/>
      <c r="H108" s="28"/>
    </row>
    <row r="109" spans="1:8" ht="12.75">
      <c r="A109" s="76">
        <v>1.2</v>
      </c>
      <c r="B109" s="30" t="s">
        <v>147</v>
      </c>
      <c r="C109" s="135">
        <v>13368</v>
      </c>
      <c r="D109" s="135">
        <v>43015</v>
      </c>
      <c r="E109" s="135"/>
      <c r="F109" s="135">
        <v>13368</v>
      </c>
      <c r="G109" s="28"/>
      <c r="H109" s="28"/>
    </row>
    <row r="110" spans="1:8" ht="12.75">
      <c r="A110" s="77">
        <v>1.3</v>
      </c>
      <c r="B110" s="32" t="s">
        <v>148</v>
      </c>
      <c r="C110" s="136">
        <v>79881</v>
      </c>
      <c r="D110" s="136">
        <v>188153</v>
      </c>
      <c r="E110" s="136"/>
      <c r="F110" s="136">
        <v>57286</v>
      </c>
      <c r="G110" s="34"/>
      <c r="H110" s="34"/>
    </row>
    <row r="111" spans="1:8" ht="12.75">
      <c r="A111" s="78"/>
      <c r="B111" s="79"/>
      <c r="C111" s="80"/>
      <c r="D111" s="81"/>
      <c r="E111" s="81"/>
      <c r="F111" s="81"/>
      <c r="G111" s="81"/>
      <c r="H111" s="81"/>
    </row>
    <row r="112" spans="1:8" ht="12.75">
      <c r="A112" s="82">
        <v>2.1</v>
      </c>
      <c r="B112" s="203" t="s">
        <v>149</v>
      </c>
      <c r="C112" s="85">
        <v>79295</v>
      </c>
      <c r="D112" s="85">
        <v>130926</v>
      </c>
      <c r="E112" s="204"/>
      <c r="F112" s="24">
        <v>52000</v>
      </c>
      <c r="G112" s="205"/>
      <c r="H112" s="24"/>
    </row>
    <row r="113" spans="1:8" ht="12.75">
      <c r="A113" s="76">
        <v>2.2</v>
      </c>
      <c r="B113" s="78" t="s">
        <v>150</v>
      </c>
      <c r="C113" s="49">
        <v>236477</v>
      </c>
      <c r="D113" s="62">
        <v>243258</v>
      </c>
      <c r="E113" s="42"/>
      <c r="F113" s="28">
        <v>92587</v>
      </c>
      <c r="G113" s="58"/>
      <c r="H113" s="28"/>
    </row>
    <row r="114" spans="1:8" ht="12.75">
      <c r="A114" s="76">
        <v>2.3</v>
      </c>
      <c r="B114" s="78" t="s">
        <v>24</v>
      </c>
      <c r="C114" s="49">
        <v>78182</v>
      </c>
      <c r="D114" s="62">
        <v>79864</v>
      </c>
      <c r="E114" s="42"/>
      <c r="F114" s="28">
        <v>70000</v>
      </c>
      <c r="G114" s="58"/>
      <c r="H114" s="28"/>
    </row>
    <row r="115" spans="1:8" ht="12.75">
      <c r="A115" s="76">
        <v>2.4</v>
      </c>
      <c r="B115" s="78" t="s">
        <v>25</v>
      </c>
      <c r="C115" s="49">
        <v>113594</v>
      </c>
      <c r="D115" s="62">
        <v>134142</v>
      </c>
      <c r="E115" s="42"/>
      <c r="F115" s="28">
        <v>132234</v>
      </c>
      <c r="G115" s="58"/>
      <c r="H115" s="28"/>
    </row>
    <row r="116" spans="1:8" ht="12.75">
      <c r="A116" s="76">
        <v>2.5</v>
      </c>
      <c r="B116" s="78" t="s">
        <v>151</v>
      </c>
      <c r="C116" s="49">
        <v>312330</v>
      </c>
      <c r="D116" s="62">
        <v>305000</v>
      </c>
      <c r="E116" s="42"/>
      <c r="F116" s="28">
        <v>439488</v>
      </c>
      <c r="G116" s="58"/>
      <c r="H116" s="28"/>
    </row>
    <row r="117" spans="1:8" ht="12.75">
      <c r="A117" s="76">
        <v>2.6</v>
      </c>
      <c r="B117" s="78" t="s">
        <v>152</v>
      </c>
      <c r="C117" s="49">
        <v>5661040</v>
      </c>
      <c r="D117" s="62">
        <v>5794888</v>
      </c>
      <c r="E117" s="42"/>
      <c r="F117" s="28">
        <v>464432</v>
      </c>
      <c r="G117" s="58"/>
      <c r="H117" s="28"/>
    </row>
    <row r="118" spans="1:8" ht="12.75">
      <c r="A118" s="76">
        <v>2.7</v>
      </c>
      <c r="B118" s="78" t="s">
        <v>153</v>
      </c>
      <c r="C118" s="66">
        <v>128827</v>
      </c>
      <c r="D118" s="62">
        <f>SUM(D119:D121)</f>
        <v>174588</v>
      </c>
      <c r="E118" s="41">
        <f>SUM(E119:E121)</f>
        <v>0</v>
      </c>
      <c r="F118" s="62">
        <f>SUM(F119:F121)</f>
        <v>165367</v>
      </c>
      <c r="G118" s="58"/>
      <c r="H118" s="28"/>
    </row>
    <row r="119" spans="1:8" ht="12.75">
      <c r="A119" s="76" t="s">
        <v>66</v>
      </c>
      <c r="B119" s="78" t="s">
        <v>154</v>
      </c>
      <c r="C119" s="66">
        <v>82938</v>
      </c>
      <c r="D119" s="62">
        <v>89673</v>
      </c>
      <c r="E119" s="42"/>
      <c r="F119" s="28">
        <v>111348</v>
      </c>
      <c r="G119" s="58"/>
      <c r="H119" s="28"/>
    </row>
    <row r="120" spans="1:8" ht="12.75">
      <c r="A120" s="76" t="s">
        <v>68</v>
      </c>
      <c r="B120" s="78" t="s">
        <v>155</v>
      </c>
      <c r="C120" s="66">
        <v>45889</v>
      </c>
      <c r="D120" s="62">
        <v>83453</v>
      </c>
      <c r="E120" s="42"/>
      <c r="F120" s="28">
        <v>52719</v>
      </c>
      <c r="G120" s="58"/>
      <c r="H120" s="28"/>
    </row>
    <row r="121" spans="1:8" ht="12.75">
      <c r="A121" s="76" t="s">
        <v>156</v>
      </c>
      <c r="B121" s="78" t="s">
        <v>157</v>
      </c>
      <c r="C121" s="135">
        <v>0</v>
      </c>
      <c r="D121" s="31">
        <v>1462</v>
      </c>
      <c r="E121" s="42"/>
      <c r="F121" s="28">
        <v>1300</v>
      </c>
      <c r="G121" s="58"/>
      <c r="H121" s="28"/>
    </row>
    <row r="122" spans="1:8" ht="12.75">
      <c r="A122" s="76">
        <v>2.8</v>
      </c>
      <c r="B122" s="78" t="s">
        <v>26</v>
      </c>
      <c r="C122" s="66">
        <v>5570</v>
      </c>
      <c r="D122" s="62">
        <v>6275</v>
      </c>
      <c r="E122" s="42"/>
      <c r="F122" s="28">
        <v>5570</v>
      </c>
      <c r="G122" s="58"/>
      <c r="H122" s="28"/>
    </row>
    <row r="123" spans="1:8" ht="12.75">
      <c r="A123" s="76">
        <v>2.9</v>
      </c>
      <c r="B123" s="78" t="s">
        <v>158</v>
      </c>
      <c r="C123" s="49">
        <v>14300</v>
      </c>
      <c r="D123" s="62">
        <v>14300</v>
      </c>
      <c r="E123" s="42"/>
      <c r="F123" s="28">
        <v>6200</v>
      </c>
      <c r="G123" s="58"/>
      <c r="H123" s="28"/>
    </row>
    <row r="124" spans="1:8" ht="12.75">
      <c r="A124" s="76" t="s">
        <v>215</v>
      </c>
      <c r="B124" s="78" t="s">
        <v>27</v>
      </c>
      <c r="C124" s="62">
        <v>108788</v>
      </c>
      <c r="D124" s="62">
        <v>52169</v>
      </c>
      <c r="E124" s="42"/>
      <c r="F124" s="28">
        <v>60679</v>
      </c>
      <c r="G124" s="200"/>
      <c r="H124" s="34"/>
    </row>
    <row r="125" spans="1:8" ht="12.75">
      <c r="A125" s="76">
        <v>2.11</v>
      </c>
      <c r="B125" s="30" t="s">
        <v>222</v>
      </c>
      <c r="C125" s="94">
        <v>0</v>
      </c>
      <c r="D125" s="94">
        <v>0</v>
      </c>
      <c r="E125" s="42"/>
      <c r="F125" s="34">
        <v>235853</v>
      </c>
      <c r="G125" s="200"/>
      <c r="H125" s="34"/>
    </row>
    <row r="126" spans="1:8" ht="12.75">
      <c r="A126" s="126" t="s">
        <v>4</v>
      </c>
      <c r="B126" s="75" t="s">
        <v>159</v>
      </c>
      <c r="C126" s="33">
        <f>(C112+C113+C114+C115+C116+C117+C118+C122+C123+C124)</f>
        <v>6738403</v>
      </c>
      <c r="D126" s="33">
        <f>(D112+D113+D114+D115+D116+D117+D118+D122+D123+D124)</f>
        <v>6935410</v>
      </c>
      <c r="E126" s="33">
        <f>(E112+E113+E114+E115+E116+E117+E118+E122+E123+E124)</f>
        <v>0</v>
      </c>
      <c r="F126" s="33">
        <f>(F112+F113+F114+F115+F116+F117+F118+F122+F123+F124+F125)</f>
        <v>1724410</v>
      </c>
      <c r="G126" s="88"/>
      <c r="H126" s="88"/>
    </row>
    <row r="127" spans="1:8" ht="12.75">
      <c r="A127" s="115" t="s">
        <v>5</v>
      </c>
      <c r="B127" s="116" t="s">
        <v>216</v>
      </c>
      <c r="C127" s="117"/>
      <c r="D127" s="117">
        <v>3287</v>
      </c>
      <c r="E127" s="117"/>
      <c r="F127" s="117"/>
      <c r="G127" s="117"/>
      <c r="H127" s="117"/>
    </row>
    <row r="128" spans="1:8" ht="12.75">
      <c r="A128" s="127"/>
      <c r="B128" s="118"/>
      <c r="C128" s="119"/>
      <c r="D128" s="119"/>
      <c r="E128" s="119"/>
      <c r="F128" s="119"/>
      <c r="G128" s="119"/>
      <c r="H128" s="119"/>
    </row>
    <row r="129" spans="1:8" ht="12.75">
      <c r="A129" s="74" t="s">
        <v>106</v>
      </c>
      <c r="B129" s="125" t="s">
        <v>161</v>
      </c>
      <c r="C129" s="88">
        <f>(C107+C126+C127+C128)</f>
        <v>6860717</v>
      </c>
      <c r="D129" s="88">
        <f>(D107+D126+D127+D128)</f>
        <v>7202697</v>
      </c>
      <c r="E129" s="88">
        <f>(E107+E126+E127+E128)</f>
        <v>0</v>
      </c>
      <c r="F129" s="88">
        <f>(F107+F126+F127+F128)</f>
        <v>1824129</v>
      </c>
      <c r="G129" s="88"/>
      <c r="H129" s="88"/>
    </row>
    <row r="130" spans="1:8" ht="12.75">
      <c r="A130" s="118"/>
      <c r="B130" s="118"/>
      <c r="C130" s="119"/>
      <c r="D130" s="119"/>
      <c r="E130" s="119"/>
      <c r="F130" s="119"/>
      <c r="G130" s="119"/>
      <c r="H130" s="119"/>
    </row>
    <row r="131" spans="1:8" ht="12.75">
      <c r="A131" s="118"/>
      <c r="B131" s="118"/>
      <c r="C131" s="119"/>
      <c r="D131" s="119"/>
      <c r="E131" s="119"/>
      <c r="F131" s="119"/>
      <c r="G131" s="119"/>
      <c r="H131" s="119"/>
    </row>
    <row r="132" spans="1:8" ht="12.75">
      <c r="A132" s="73" t="s">
        <v>9</v>
      </c>
      <c r="B132" s="120" t="s">
        <v>162</v>
      </c>
      <c r="C132" s="88">
        <f>(C104+C129+C130+C131)</f>
        <v>20507669</v>
      </c>
      <c r="D132" s="88">
        <f>(D104+D129+D130+D131)</f>
        <v>20941718</v>
      </c>
      <c r="E132" s="88">
        <f>(E104+E129+E130+E131)</f>
        <v>0</v>
      </c>
      <c r="F132" s="88">
        <f>(F104+F129+F130+F131)</f>
        <v>15932199</v>
      </c>
      <c r="G132" s="88"/>
      <c r="H132" s="88"/>
    </row>
    <row r="133" spans="1:8" ht="12.75">
      <c r="A133" s="128"/>
      <c r="B133" s="128"/>
      <c r="C133" s="129"/>
      <c r="D133" s="92"/>
      <c r="E133" s="92"/>
      <c r="F133" s="92"/>
      <c r="G133" s="92"/>
      <c r="H133" s="92"/>
    </row>
    <row r="134" spans="1:8" ht="12.75">
      <c r="A134" s="128"/>
      <c r="B134" s="128"/>
      <c r="C134" s="129"/>
      <c r="D134" s="92"/>
      <c r="E134" s="92"/>
      <c r="F134" s="92"/>
      <c r="G134" s="92"/>
      <c r="H134" s="92"/>
    </row>
    <row r="135" spans="1:8" ht="12.75">
      <c r="A135" s="128"/>
      <c r="B135" s="128"/>
      <c r="C135" s="129"/>
      <c r="D135" s="92"/>
      <c r="E135" s="92"/>
      <c r="F135" s="92"/>
      <c r="G135" s="92"/>
      <c r="H135" s="92"/>
    </row>
    <row r="136" spans="1:8" ht="12.75">
      <c r="A136" s="128"/>
      <c r="B136" s="128"/>
      <c r="C136" s="129"/>
      <c r="D136" s="119"/>
      <c r="E136" s="119"/>
      <c r="F136" s="119"/>
      <c r="G136" s="119"/>
      <c r="H136" s="119"/>
    </row>
    <row r="137" spans="1:8" ht="12.75">
      <c r="A137" s="130"/>
      <c r="B137" s="131" t="s">
        <v>163</v>
      </c>
      <c r="C137" s="104">
        <v>3548</v>
      </c>
      <c r="D137" s="104">
        <v>3495</v>
      </c>
      <c r="E137" s="132"/>
      <c r="F137" s="133"/>
      <c r="G137" s="134"/>
      <c r="H137" s="134"/>
    </row>
  </sheetData>
  <mergeCells count="4">
    <mergeCell ref="A3:H3"/>
    <mergeCell ref="A44:H44"/>
    <mergeCell ref="A78:H78"/>
    <mergeCell ref="A106:H106"/>
  </mergeCells>
  <printOptions horizontalCentered="1" verticalCentered="1"/>
  <pageMargins left="0.7874015748031497" right="0.7874015748031497" top="0.97" bottom="0.984251968503937" header="0.38" footer="0.5118110236220472"/>
  <pageSetup blackAndWhite="1" horizontalDpi="300" verticalDpi="300" orientation="portrait" paperSize="9" scale="74" r:id="rId1"/>
  <headerFooter alignWithMargins="0">
    <oddHeader>&amp;C&amp;"Times New Roman CE,Normál"&amp;12&amp;P/3
Bevételek és kiadások 
pénzforgalmi mérlege&amp;R&amp;"Times New Roman CE,Normál"&amp;12 1. sz. melléklet</oddHeader>
    <oddFooter>&amp;L&amp;"Times New Roman CE,Normál"&amp;D/&amp;T&amp;C&amp;"Times New Roman CE,Normál"&amp;F/&amp;A     Ráczné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75" zoomScaleSheetLayoutView="75" workbookViewId="0" topLeftCell="E21">
      <selection activeCell="G26" sqref="G26"/>
    </sheetView>
  </sheetViews>
  <sheetFormatPr defaultColWidth="9.00390625" defaultRowHeight="12.75"/>
  <cols>
    <col min="1" max="1" width="35.00390625" style="0" bestFit="1" customWidth="1"/>
    <col min="6" max="6" width="29.375" style="0" bestFit="1" customWidth="1"/>
    <col min="11" max="11" width="25.00390625" style="0" bestFit="1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141"/>
      <c r="B3" s="8"/>
      <c r="C3" s="142"/>
      <c r="D3" s="143"/>
      <c r="E3" s="1"/>
      <c r="F3" s="144"/>
      <c r="G3" s="145"/>
      <c r="H3" s="146"/>
      <c r="I3" s="147"/>
      <c r="J3" s="1"/>
      <c r="K3" s="141"/>
      <c r="L3" s="8"/>
      <c r="M3" s="142"/>
      <c r="N3" s="143"/>
      <c r="O3" s="3"/>
    </row>
    <row r="4" spans="1:15" ht="15">
      <c r="A4" s="148"/>
      <c r="B4" s="9"/>
      <c r="C4" s="140" t="s">
        <v>169</v>
      </c>
      <c r="D4" s="149"/>
      <c r="E4" s="1"/>
      <c r="F4" s="151"/>
      <c r="G4" s="152"/>
      <c r="H4" s="153" t="s">
        <v>169</v>
      </c>
      <c r="I4" s="154"/>
      <c r="J4" s="1"/>
      <c r="K4" s="148"/>
      <c r="L4" s="139"/>
      <c r="M4" s="140" t="s">
        <v>169</v>
      </c>
      <c r="N4" s="149"/>
      <c r="O4" s="3"/>
    </row>
    <row r="5" spans="1:15" ht="15">
      <c r="A5" s="192" t="s">
        <v>37</v>
      </c>
      <c r="B5" s="158" t="s">
        <v>29</v>
      </c>
      <c r="C5" s="158" t="s">
        <v>29</v>
      </c>
      <c r="D5" s="158" t="s">
        <v>30</v>
      </c>
      <c r="E5" s="1"/>
      <c r="F5" s="159" t="s">
        <v>170</v>
      </c>
      <c r="G5" s="160" t="str">
        <f>B5</f>
        <v>2003.évi</v>
      </c>
      <c r="H5" s="160" t="str">
        <f>C5</f>
        <v>2003.évi</v>
      </c>
      <c r="I5" s="160" t="str">
        <f>D5</f>
        <v>2004.évi</v>
      </c>
      <c r="J5" s="1"/>
      <c r="K5" s="157" t="s">
        <v>171</v>
      </c>
      <c r="L5" s="161" t="str">
        <f>B5</f>
        <v>2003.évi</v>
      </c>
      <c r="M5" s="156" t="str">
        <f>C5</f>
        <v>2003.évi</v>
      </c>
      <c r="N5" s="156" t="str">
        <f>D5</f>
        <v>2004.évi</v>
      </c>
      <c r="O5" s="3"/>
    </row>
    <row r="6" spans="1:15" ht="15">
      <c r="A6" s="194"/>
      <c r="B6" s="150" t="s">
        <v>213</v>
      </c>
      <c r="C6" s="193" t="s">
        <v>214</v>
      </c>
      <c r="D6" s="193" t="s">
        <v>1</v>
      </c>
      <c r="E6" s="1"/>
      <c r="F6" s="151"/>
      <c r="G6" s="155" t="s">
        <v>213</v>
      </c>
      <c r="H6" s="197" t="s">
        <v>214</v>
      </c>
      <c r="I6" s="197" t="s">
        <v>1</v>
      </c>
      <c r="J6" s="1"/>
      <c r="K6" s="148"/>
      <c r="L6" s="162" t="s">
        <v>213</v>
      </c>
      <c r="M6" s="156" t="s">
        <v>214</v>
      </c>
      <c r="N6" s="156" t="s">
        <v>1</v>
      </c>
      <c r="O6" s="3"/>
    </row>
    <row r="7" spans="1:15" ht="15">
      <c r="A7" s="195"/>
      <c r="B7" s="196" t="s">
        <v>172</v>
      </c>
      <c r="C7" s="193" t="s">
        <v>172</v>
      </c>
      <c r="D7" s="193" t="s">
        <v>172</v>
      </c>
      <c r="E7" s="1"/>
      <c r="F7" s="164"/>
      <c r="G7" s="198" t="s">
        <v>172</v>
      </c>
      <c r="H7" s="197" t="s">
        <v>172</v>
      </c>
      <c r="I7" s="197" t="s">
        <v>172</v>
      </c>
      <c r="J7" s="1"/>
      <c r="K7" s="163"/>
      <c r="L7" s="199" t="s">
        <v>172</v>
      </c>
      <c r="M7" s="199" t="s">
        <v>172</v>
      </c>
      <c r="N7" s="199" t="s">
        <v>172</v>
      </c>
      <c r="O7" s="3"/>
    </row>
    <row r="8" spans="1:15" ht="12.75">
      <c r="A8" s="7" t="s">
        <v>173</v>
      </c>
      <c r="B8" s="165">
        <f>(B22)</f>
        <v>9772173</v>
      </c>
      <c r="C8" s="165">
        <f>(C22)</f>
        <v>10536341</v>
      </c>
      <c r="D8" s="165">
        <f>(D22)</f>
        <v>10070312</v>
      </c>
      <c r="E8" s="3"/>
      <c r="F8" s="7" t="s">
        <v>174</v>
      </c>
      <c r="G8" s="165">
        <f>(G22)</f>
        <v>122314</v>
      </c>
      <c r="H8" s="165">
        <f>(H22)</f>
        <v>264000</v>
      </c>
      <c r="I8" s="165">
        <f>(I22)</f>
        <v>99719</v>
      </c>
      <c r="J8" s="3"/>
      <c r="K8" s="7" t="s">
        <v>175</v>
      </c>
      <c r="L8" s="165">
        <f aca="true" t="shared" si="0" ref="L8:N12">(B8+G8)</f>
        <v>9894487</v>
      </c>
      <c r="M8" s="165">
        <f t="shared" si="0"/>
        <v>10800341</v>
      </c>
      <c r="N8" s="165">
        <f t="shared" si="0"/>
        <v>10170031</v>
      </c>
      <c r="O8" s="3"/>
    </row>
    <row r="9" spans="1:15" ht="12.75">
      <c r="A9" s="166" t="s">
        <v>176</v>
      </c>
      <c r="B9" s="167">
        <f>(B10-B8)</f>
        <v>-8350730</v>
      </c>
      <c r="C9" s="167">
        <f>(C10-C8)</f>
        <v>-8857744</v>
      </c>
      <c r="D9" s="167">
        <f>(D10-D8)</f>
        <v>-8456142</v>
      </c>
      <c r="E9" s="168"/>
      <c r="F9" s="166" t="s">
        <v>177</v>
      </c>
      <c r="G9" s="167">
        <f>(G10-G8)</f>
        <v>-26769</v>
      </c>
      <c r="H9" s="167">
        <f>(H10-H8)</f>
        <v>-83019</v>
      </c>
      <c r="I9" s="167">
        <f>(I10-I8)</f>
        <v>-25719</v>
      </c>
      <c r="J9" s="3"/>
      <c r="K9" s="6" t="s">
        <v>178</v>
      </c>
      <c r="L9" s="169">
        <f t="shared" si="0"/>
        <v>-8377499</v>
      </c>
      <c r="M9" s="169">
        <f t="shared" si="0"/>
        <v>-8940763</v>
      </c>
      <c r="N9" s="169">
        <f t="shared" si="0"/>
        <v>-8481861</v>
      </c>
      <c r="O9" s="3"/>
    </row>
    <row r="10" spans="1:15" ht="12.75">
      <c r="A10" s="4" t="s">
        <v>179</v>
      </c>
      <c r="B10" s="170">
        <f>mérleg!C4</f>
        <v>1421443</v>
      </c>
      <c r="C10" s="170">
        <f>mérleg!D4</f>
        <v>1678597</v>
      </c>
      <c r="D10" s="170">
        <f>mérleg!F4</f>
        <v>1614170</v>
      </c>
      <c r="E10" s="3"/>
      <c r="F10" s="4" t="s">
        <v>180</v>
      </c>
      <c r="G10" s="170">
        <f>mérleg!C45</f>
        <v>95545</v>
      </c>
      <c r="H10" s="170">
        <f>mérleg!D45</f>
        <v>180981</v>
      </c>
      <c r="I10" s="170">
        <f>mérleg!F45</f>
        <v>74000</v>
      </c>
      <c r="J10" s="3"/>
      <c r="K10" s="4" t="s">
        <v>181</v>
      </c>
      <c r="L10" s="165">
        <f t="shared" si="0"/>
        <v>1516988</v>
      </c>
      <c r="M10" s="165">
        <f t="shared" si="0"/>
        <v>1859578</v>
      </c>
      <c r="N10" s="165">
        <f t="shared" si="0"/>
        <v>1688170</v>
      </c>
      <c r="O10" s="3"/>
    </row>
    <row r="11" spans="1:15" ht="12.75">
      <c r="A11" s="6" t="s">
        <v>182</v>
      </c>
      <c r="B11" s="171">
        <f>mérleg!C42</f>
        <v>11830430</v>
      </c>
      <c r="C11" s="171">
        <f>mérleg!D42</f>
        <v>11893586</v>
      </c>
      <c r="D11" s="171">
        <f>mérleg!F42</f>
        <v>11685922</v>
      </c>
      <c r="E11" s="171"/>
      <c r="F11" s="6" t="s">
        <v>183</v>
      </c>
      <c r="G11" s="171">
        <f>mérleg!C66</f>
        <v>5834144</v>
      </c>
      <c r="H11" s="171">
        <f>mérleg!D66</f>
        <v>5851803</v>
      </c>
      <c r="I11" s="171">
        <f>mérleg!F66</f>
        <v>1050049</v>
      </c>
      <c r="J11" s="3"/>
      <c r="K11" s="5" t="s">
        <v>184</v>
      </c>
      <c r="L11" s="170">
        <f t="shared" si="0"/>
        <v>17664574</v>
      </c>
      <c r="M11" s="165">
        <f t="shared" si="0"/>
        <v>17745389</v>
      </c>
      <c r="N11" s="165">
        <f t="shared" si="0"/>
        <v>12735971</v>
      </c>
      <c r="O11" s="3"/>
    </row>
    <row r="12" spans="1:15" ht="12.75">
      <c r="A12" s="172" t="s">
        <v>185</v>
      </c>
      <c r="B12" s="170">
        <f>SUM(B10:B11)</f>
        <v>13251873</v>
      </c>
      <c r="C12" s="170">
        <f>SUM(C10:C11)</f>
        <v>13572183</v>
      </c>
      <c r="D12" s="170">
        <f>SUM(D10:D11)</f>
        <v>13300092</v>
      </c>
      <c r="E12" s="3"/>
      <c r="F12" s="172" t="s">
        <v>186</v>
      </c>
      <c r="G12" s="170">
        <f>SUM(G10:G11)</f>
        <v>5929689</v>
      </c>
      <c r="H12" s="170">
        <f>SUM(H10:H11)</f>
        <v>6032784</v>
      </c>
      <c r="I12" s="170">
        <f>SUM(I10:I11)</f>
        <v>1124049</v>
      </c>
      <c r="J12" s="3"/>
      <c r="K12" s="172" t="s">
        <v>187</v>
      </c>
      <c r="L12" s="170">
        <f t="shared" si="0"/>
        <v>19181562</v>
      </c>
      <c r="M12" s="170">
        <f t="shared" si="0"/>
        <v>19604967</v>
      </c>
      <c r="N12" s="170">
        <f t="shared" si="0"/>
        <v>14424141</v>
      </c>
      <c r="O12" s="3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</row>
    <row r="15" spans="1:1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</row>
    <row r="17" spans="1:15" ht="15">
      <c r="A17" s="141"/>
      <c r="B17" s="8"/>
      <c r="C17" s="142"/>
      <c r="D17" s="143"/>
      <c r="E17" s="1"/>
      <c r="F17" s="144"/>
      <c r="G17" s="145"/>
      <c r="H17" s="146"/>
      <c r="I17" s="147"/>
      <c r="J17" s="1"/>
      <c r="K17" s="141"/>
      <c r="L17" s="8"/>
      <c r="M17" s="142"/>
      <c r="N17" s="143"/>
      <c r="O17" s="3"/>
    </row>
    <row r="18" spans="1:15" ht="15">
      <c r="A18" s="148"/>
      <c r="B18" s="139"/>
      <c r="C18" s="140" t="s">
        <v>169</v>
      </c>
      <c r="D18" s="149"/>
      <c r="E18" s="1"/>
      <c r="F18" s="151"/>
      <c r="G18" s="152"/>
      <c r="H18" s="153" t="s">
        <v>169</v>
      </c>
      <c r="I18" s="154"/>
      <c r="J18" s="1"/>
      <c r="K18" s="148"/>
      <c r="L18" s="139"/>
      <c r="M18" s="140" t="s">
        <v>169</v>
      </c>
      <c r="N18" s="149"/>
      <c r="O18" s="3"/>
    </row>
    <row r="19" spans="1:15" ht="15">
      <c r="A19" s="157" t="s">
        <v>114</v>
      </c>
      <c r="B19" s="158" t="str">
        <f>B5</f>
        <v>2003.évi</v>
      </c>
      <c r="C19" s="158" t="str">
        <f>C5</f>
        <v>2003.évi</v>
      </c>
      <c r="D19" s="158" t="str">
        <f>D5</f>
        <v>2004.évi</v>
      </c>
      <c r="E19" s="1"/>
      <c r="F19" s="159" t="s">
        <v>188</v>
      </c>
      <c r="G19" s="160" t="str">
        <f>B5</f>
        <v>2003.évi</v>
      </c>
      <c r="H19" s="160" t="str">
        <f>C5</f>
        <v>2003.évi</v>
      </c>
      <c r="I19" s="160" t="str">
        <f>D5</f>
        <v>2004.évi</v>
      </c>
      <c r="J19" s="1"/>
      <c r="K19" s="157" t="s">
        <v>189</v>
      </c>
      <c r="L19" s="161" t="str">
        <f>B5</f>
        <v>2003.évi</v>
      </c>
      <c r="M19" s="156" t="str">
        <f>C5</f>
        <v>2003.évi</v>
      </c>
      <c r="N19" s="156" t="str">
        <f>D5</f>
        <v>2004.évi</v>
      </c>
      <c r="O19" s="3"/>
    </row>
    <row r="20" spans="1:15" ht="15">
      <c r="A20" s="148"/>
      <c r="B20" s="150" t="s">
        <v>213</v>
      </c>
      <c r="C20" s="193" t="s">
        <v>214</v>
      </c>
      <c r="D20" s="193" t="s">
        <v>1</v>
      </c>
      <c r="E20" s="1"/>
      <c r="F20" s="151"/>
      <c r="G20" s="155" t="s">
        <v>213</v>
      </c>
      <c r="H20" s="197" t="s">
        <v>214</v>
      </c>
      <c r="I20" s="197" t="s">
        <v>1</v>
      </c>
      <c r="J20" s="1"/>
      <c r="K20" s="148"/>
      <c r="L20" s="162" t="s">
        <v>213</v>
      </c>
      <c r="M20" s="156" t="s">
        <v>214</v>
      </c>
      <c r="N20" s="156" t="s">
        <v>1</v>
      </c>
      <c r="O20" s="3"/>
    </row>
    <row r="21" spans="1:15" ht="15">
      <c r="A21" s="163"/>
      <c r="B21" s="196" t="s">
        <v>172</v>
      </c>
      <c r="C21" s="193" t="s">
        <v>172</v>
      </c>
      <c r="D21" s="193" t="s">
        <v>172</v>
      </c>
      <c r="E21" s="1"/>
      <c r="F21" s="164"/>
      <c r="G21" s="198" t="s">
        <v>172</v>
      </c>
      <c r="H21" s="197" t="s">
        <v>172</v>
      </c>
      <c r="I21" s="197" t="s">
        <v>172</v>
      </c>
      <c r="J21" s="1"/>
      <c r="K21" s="163"/>
      <c r="L21" s="199" t="s">
        <v>172</v>
      </c>
      <c r="M21" s="199" t="s">
        <v>172</v>
      </c>
      <c r="N21" s="199" t="s">
        <v>172</v>
      </c>
      <c r="O21" s="3"/>
    </row>
    <row r="22" spans="1:15" ht="12.75">
      <c r="A22" s="4" t="s">
        <v>190</v>
      </c>
      <c r="B22" s="170">
        <f>mérleg!C79</f>
        <v>9772173</v>
      </c>
      <c r="C22" s="170">
        <f>mérleg!D79</f>
        <v>10536341</v>
      </c>
      <c r="D22" s="170">
        <f>mérleg!F79</f>
        <v>10070312</v>
      </c>
      <c r="E22" s="3"/>
      <c r="F22" s="4" t="s">
        <v>191</v>
      </c>
      <c r="G22" s="170">
        <f>mérleg!C107</f>
        <v>122314</v>
      </c>
      <c r="H22" s="170">
        <f>mérleg!D107</f>
        <v>264000</v>
      </c>
      <c r="I22" s="170">
        <f>mérleg!F107</f>
        <v>99719</v>
      </c>
      <c r="J22" s="3"/>
      <c r="K22" s="4" t="s">
        <v>192</v>
      </c>
      <c r="L22" s="165">
        <f aca="true" t="shared" si="1" ref="L22:N26">(B22+G22)</f>
        <v>9894487</v>
      </c>
      <c r="M22" s="165">
        <f t="shared" si="1"/>
        <v>10800341</v>
      </c>
      <c r="N22" s="165">
        <f t="shared" si="1"/>
        <v>10170031</v>
      </c>
      <c r="O22" s="3"/>
    </row>
    <row r="23" spans="1:15" ht="12.75">
      <c r="A23" s="6" t="s">
        <v>193</v>
      </c>
      <c r="B23" s="171">
        <f>(B25)+(-B24)</f>
        <v>12225509</v>
      </c>
      <c r="C23" s="171">
        <f>(C25)+(-C24)</f>
        <v>12045721</v>
      </c>
      <c r="D23" s="171">
        <f>(D25)+(-D24)</f>
        <v>12493900</v>
      </c>
      <c r="E23" s="3"/>
      <c r="F23" s="6" t="s">
        <v>194</v>
      </c>
      <c r="G23" s="171">
        <f>(G25)+(-G24)</f>
        <v>6765172</v>
      </c>
      <c r="H23" s="171">
        <f>(H25)+(-H24)</f>
        <v>7018429</v>
      </c>
      <c r="I23" s="171">
        <f>(I25)+(-I24)</f>
        <v>1750129</v>
      </c>
      <c r="J23" s="3"/>
      <c r="K23" s="6" t="s">
        <v>195</v>
      </c>
      <c r="L23" s="165">
        <f t="shared" si="1"/>
        <v>18990681</v>
      </c>
      <c r="M23" s="165">
        <f t="shared" si="1"/>
        <v>19064150</v>
      </c>
      <c r="N23" s="165">
        <f t="shared" si="1"/>
        <v>14244029</v>
      </c>
      <c r="O23" s="3"/>
    </row>
    <row r="24" spans="1:15" ht="12.75">
      <c r="A24" s="6" t="s">
        <v>196</v>
      </c>
      <c r="B24" s="171">
        <f>(B9)</f>
        <v>-8350730</v>
      </c>
      <c r="C24" s="171">
        <f>(C9)</f>
        <v>-8857744</v>
      </c>
      <c r="D24" s="171">
        <f>(D9)</f>
        <v>-8456142</v>
      </c>
      <c r="E24" s="3"/>
      <c r="F24" s="6" t="s">
        <v>197</v>
      </c>
      <c r="G24" s="171">
        <f>(G9)</f>
        <v>-26769</v>
      </c>
      <c r="H24" s="171">
        <f>(H9)</f>
        <v>-83019</v>
      </c>
      <c r="I24" s="171">
        <f>(I9)</f>
        <v>-25719</v>
      </c>
      <c r="J24" s="3"/>
      <c r="K24" s="6" t="s">
        <v>178</v>
      </c>
      <c r="L24" s="169">
        <f t="shared" si="1"/>
        <v>-8377499</v>
      </c>
      <c r="M24" s="169">
        <f t="shared" si="1"/>
        <v>-8940763</v>
      </c>
      <c r="N24" s="169">
        <f t="shared" si="1"/>
        <v>-8481861</v>
      </c>
      <c r="O24" s="3"/>
    </row>
    <row r="25" spans="1:15" ht="12.75">
      <c r="A25" s="4" t="s">
        <v>198</v>
      </c>
      <c r="B25" s="170">
        <f>mérleg!C101</f>
        <v>3874779</v>
      </c>
      <c r="C25" s="170">
        <f>mérleg!D101</f>
        <v>3187977</v>
      </c>
      <c r="D25" s="170">
        <f>mérleg!F101</f>
        <v>4037758</v>
      </c>
      <c r="E25" s="3"/>
      <c r="F25" s="4" t="s">
        <v>199</v>
      </c>
      <c r="G25" s="170">
        <f>mérleg!C126</f>
        <v>6738403</v>
      </c>
      <c r="H25" s="170">
        <f>mérleg!D126</f>
        <v>6935410</v>
      </c>
      <c r="I25" s="170">
        <f>mérleg!F126</f>
        <v>1724410</v>
      </c>
      <c r="J25" s="3"/>
      <c r="K25" s="4" t="s">
        <v>200</v>
      </c>
      <c r="L25" s="170">
        <f t="shared" si="1"/>
        <v>10613182</v>
      </c>
      <c r="M25" s="170">
        <f t="shared" si="1"/>
        <v>10123387</v>
      </c>
      <c r="N25" s="170">
        <f t="shared" si="1"/>
        <v>5762168</v>
      </c>
      <c r="O25" s="3"/>
    </row>
    <row r="26" spans="1:15" ht="12.75">
      <c r="A26" s="173" t="s">
        <v>142</v>
      </c>
      <c r="B26" s="174">
        <f>mérleg!C102</f>
        <v>0</v>
      </c>
      <c r="C26" s="174">
        <f>mérleg!D102</f>
        <v>14703</v>
      </c>
      <c r="D26" s="174">
        <f>mérleg!F102</f>
        <v>0</v>
      </c>
      <c r="E26" s="3"/>
      <c r="F26" s="173" t="s">
        <v>160</v>
      </c>
      <c r="G26" s="174">
        <f>mérleg!C127</f>
        <v>0</v>
      </c>
      <c r="H26" s="174">
        <f>mérleg!D127</f>
        <v>3287</v>
      </c>
      <c r="I26" s="174">
        <f>mérleg!F127</f>
        <v>0</v>
      </c>
      <c r="J26" s="3"/>
      <c r="K26" s="173" t="s">
        <v>201</v>
      </c>
      <c r="L26" s="175">
        <f t="shared" si="1"/>
        <v>0</v>
      </c>
      <c r="M26" s="175">
        <f t="shared" si="1"/>
        <v>17990</v>
      </c>
      <c r="N26" s="175">
        <f t="shared" si="1"/>
        <v>0</v>
      </c>
      <c r="O26" s="3"/>
    </row>
    <row r="27" spans="1:15" ht="12.75">
      <c r="A27" s="172" t="s">
        <v>202</v>
      </c>
      <c r="B27" s="170">
        <f>(B22+B25+B26)</f>
        <v>13646952</v>
      </c>
      <c r="C27" s="170">
        <f>(C22+C25+C26)</f>
        <v>13739021</v>
      </c>
      <c r="D27" s="170">
        <f>(D22+D25+D26)</f>
        <v>14108070</v>
      </c>
      <c r="E27" s="3"/>
      <c r="F27" s="172" t="s">
        <v>203</v>
      </c>
      <c r="G27" s="170">
        <f>(G22+G25+G26)</f>
        <v>6860717</v>
      </c>
      <c r="H27" s="170">
        <f>(H22+H25+H26)</f>
        <v>7202697</v>
      </c>
      <c r="I27" s="170">
        <f>(I22+I25+I26)</f>
        <v>1824129</v>
      </c>
      <c r="J27" s="3"/>
      <c r="K27" s="172" t="s">
        <v>204</v>
      </c>
      <c r="L27" s="170">
        <f>(L22+L25+L26)</f>
        <v>20507669</v>
      </c>
      <c r="M27" s="170">
        <f>(M22+M25+M26)</f>
        <v>20941718</v>
      </c>
      <c r="N27" s="170">
        <f>(N22+N25+N26)</f>
        <v>15932199</v>
      </c>
      <c r="O27" s="3"/>
    </row>
    <row r="28" spans="1:15" ht="12.75">
      <c r="A28" s="176"/>
      <c r="B28" s="176"/>
      <c r="C28" s="177"/>
      <c r="D28" s="177"/>
      <c r="E28" s="3"/>
      <c r="F28" s="176"/>
      <c r="G28" s="176"/>
      <c r="H28" s="177"/>
      <c r="I28" s="177"/>
      <c r="J28" s="3"/>
      <c r="K28" s="176"/>
      <c r="L28" s="176"/>
      <c r="M28" s="177"/>
      <c r="N28" s="177"/>
      <c r="O28" s="3"/>
    </row>
    <row r="29" spans="1:15" ht="12.75">
      <c r="A29" s="176"/>
      <c r="B29" s="176"/>
      <c r="C29" s="177"/>
      <c r="D29" s="177"/>
      <c r="E29" s="3"/>
      <c r="F29" s="176"/>
      <c r="G29" s="176"/>
      <c r="H29" s="177"/>
      <c r="I29" s="177"/>
      <c r="J29" s="3"/>
      <c r="K29" s="176"/>
      <c r="L29" s="176"/>
      <c r="M29" s="177"/>
      <c r="N29" s="177"/>
      <c r="O29" s="3"/>
    </row>
    <row r="30" spans="1:15" ht="12.75">
      <c r="A30" s="176"/>
      <c r="B30" s="176"/>
      <c r="C30" s="177"/>
      <c r="D30" s="177"/>
      <c r="E30" s="3"/>
      <c r="F30" s="176"/>
      <c r="G30" s="176"/>
      <c r="H30" s="177"/>
      <c r="I30" s="177"/>
      <c r="J30" s="3"/>
      <c r="K30" s="176"/>
      <c r="L30" s="176"/>
      <c r="M30" s="177"/>
      <c r="N30" s="177"/>
      <c r="O30" s="3"/>
    </row>
    <row r="31" spans="1:15" ht="12.75">
      <c r="A31" s="176"/>
      <c r="B31" s="176"/>
      <c r="C31" s="177"/>
      <c r="D31" s="177"/>
      <c r="E31" s="3"/>
      <c r="F31" s="176"/>
      <c r="G31" s="176"/>
      <c r="H31" s="177"/>
      <c r="I31" s="177"/>
      <c r="J31" s="3"/>
      <c r="K31" s="176"/>
      <c r="L31" s="176"/>
      <c r="M31" s="177"/>
      <c r="N31" s="177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178"/>
      <c r="B33" s="8"/>
      <c r="C33" s="142"/>
      <c r="D33" s="143"/>
      <c r="E33" s="3"/>
      <c r="F33" s="179"/>
      <c r="G33" s="8"/>
      <c r="H33" s="142"/>
      <c r="I33" s="143"/>
      <c r="J33" s="3"/>
      <c r="K33" s="178"/>
      <c r="L33" s="8"/>
      <c r="M33" s="142"/>
      <c r="N33" s="143"/>
      <c r="O33" s="3"/>
    </row>
    <row r="34" spans="1:15" ht="12.75">
      <c r="A34" s="180"/>
      <c r="B34" s="139"/>
      <c r="C34" s="140" t="s">
        <v>169</v>
      </c>
      <c r="D34" s="149"/>
      <c r="E34" s="3"/>
      <c r="F34" s="181"/>
      <c r="G34" s="139"/>
      <c r="H34" s="140" t="s">
        <v>169</v>
      </c>
      <c r="I34" s="149"/>
      <c r="J34" s="3"/>
      <c r="K34" s="180"/>
      <c r="L34" s="139"/>
      <c r="M34" s="140" t="s">
        <v>169</v>
      </c>
      <c r="N34" s="149"/>
      <c r="O34" s="3"/>
    </row>
    <row r="35" spans="1:15" ht="15">
      <c r="A35" s="182" t="s">
        <v>205</v>
      </c>
      <c r="B35" s="158" t="str">
        <f>B5</f>
        <v>2003.évi</v>
      </c>
      <c r="C35" s="150" t="str">
        <f>C5</f>
        <v>2003.évi</v>
      </c>
      <c r="D35" s="158" t="str">
        <f>D5</f>
        <v>2004.évi</v>
      </c>
      <c r="E35" s="3"/>
      <c r="F35" s="183" t="s">
        <v>206</v>
      </c>
      <c r="G35" s="160" t="str">
        <f>G5</f>
        <v>2003.évi</v>
      </c>
      <c r="H35" s="155" t="str">
        <f>H5</f>
        <v>2003.évi</v>
      </c>
      <c r="I35" s="160" t="str">
        <f>I5</f>
        <v>2004.évi</v>
      </c>
      <c r="J35" s="3"/>
      <c r="K35" s="182" t="s">
        <v>207</v>
      </c>
      <c r="L35" s="161" t="str">
        <f>L5</f>
        <v>2003.évi</v>
      </c>
      <c r="M35" s="156" t="str">
        <f>M5</f>
        <v>2003.évi</v>
      </c>
      <c r="N35" s="156" t="str">
        <f>N5</f>
        <v>2004.évi</v>
      </c>
      <c r="O35" s="3"/>
    </row>
    <row r="36" spans="1:15" ht="15">
      <c r="A36" s="180"/>
      <c r="B36" s="150" t="s">
        <v>213</v>
      </c>
      <c r="C36" s="193" t="s">
        <v>214</v>
      </c>
      <c r="D36" s="193" t="s">
        <v>1</v>
      </c>
      <c r="E36" s="3"/>
      <c r="F36" s="181"/>
      <c r="G36" s="155" t="s">
        <v>213</v>
      </c>
      <c r="H36" s="197" t="s">
        <v>214</v>
      </c>
      <c r="I36" s="197" t="s">
        <v>1</v>
      </c>
      <c r="J36" s="3"/>
      <c r="K36" s="180"/>
      <c r="L36" s="162" t="s">
        <v>213</v>
      </c>
      <c r="M36" s="156" t="s">
        <v>214</v>
      </c>
      <c r="N36" s="156" t="s">
        <v>1</v>
      </c>
      <c r="O36" s="3"/>
    </row>
    <row r="37" spans="1:15" ht="15">
      <c r="A37" s="184"/>
      <c r="B37" s="196" t="s">
        <v>172</v>
      </c>
      <c r="C37" s="193" t="s">
        <v>172</v>
      </c>
      <c r="D37" s="193" t="s">
        <v>172</v>
      </c>
      <c r="E37" s="3"/>
      <c r="F37" s="185"/>
      <c r="G37" s="198" t="s">
        <v>172</v>
      </c>
      <c r="H37" s="197" t="s">
        <v>172</v>
      </c>
      <c r="I37" s="197" t="s">
        <v>172</v>
      </c>
      <c r="J37" s="3"/>
      <c r="K37" s="184"/>
      <c r="L37" s="199" t="s">
        <v>172</v>
      </c>
      <c r="M37" s="199" t="s">
        <v>172</v>
      </c>
      <c r="N37" s="199" t="s">
        <v>172</v>
      </c>
      <c r="O37" s="3"/>
    </row>
    <row r="38" spans="1:15" ht="12.75">
      <c r="A38" s="4" t="s">
        <v>208</v>
      </c>
      <c r="B38" s="170">
        <f>(B12-B27)</f>
        <v>-395079</v>
      </c>
      <c r="C38" s="170">
        <f>(C12-C27)</f>
        <v>-166838</v>
      </c>
      <c r="D38" s="170">
        <f>(D12-D27)</f>
        <v>-807978</v>
      </c>
      <c r="E38" s="3"/>
      <c r="F38" s="4" t="s">
        <v>209</v>
      </c>
      <c r="G38" s="170">
        <f>(G12-G27)</f>
        <v>-931028</v>
      </c>
      <c r="H38" s="170">
        <f>(H12-H27)</f>
        <v>-1169913</v>
      </c>
      <c r="I38" s="170">
        <f>(I12-I27)</f>
        <v>-700080</v>
      </c>
      <c r="J38" s="3"/>
      <c r="K38" s="4" t="s">
        <v>210</v>
      </c>
      <c r="L38" s="170">
        <f>(L12-L27)</f>
        <v>-1326107</v>
      </c>
      <c r="M38" s="170">
        <f>(M12-M27)</f>
        <v>-1336751</v>
      </c>
      <c r="N38" s="170">
        <f>(N12-N27)</f>
        <v>-1508058</v>
      </c>
      <c r="O38" s="3"/>
    </row>
    <row r="39" spans="1:15" ht="15">
      <c r="A39" s="2" t="s">
        <v>9</v>
      </c>
      <c r="B39" s="2"/>
      <c r="C39" s="186"/>
      <c r="D39" s="186"/>
      <c r="E39" s="1"/>
      <c r="F39" s="2"/>
      <c r="G39" s="2"/>
      <c r="H39" s="186"/>
      <c r="I39" s="186"/>
      <c r="J39" s="1"/>
      <c r="K39" s="187"/>
      <c r="L39" s="187"/>
      <c r="M39" s="186"/>
      <c r="N39" s="186"/>
      <c r="O39" s="3"/>
    </row>
    <row r="40" spans="1:15" ht="15">
      <c r="A40" s="2"/>
      <c r="B40" s="2"/>
      <c r="C40" s="186"/>
      <c r="D40" s="186"/>
      <c r="E40" s="1"/>
      <c r="F40" s="2"/>
      <c r="G40" s="2"/>
      <c r="H40" s="186"/>
      <c r="I40" s="186"/>
      <c r="J40" s="1"/>
      <c r="K40" s="2"/>
      <c r="L40" s="2"/>
      <c r="M40" s="186"/>
      <c r="N40" s="186"/>
      <c r="O40" s="3"/>
    </row>
    <row r="41" spans="1:15" ht="15">
      <c r="A41" s="188" t="s">
        <v>211</v>
      </c>
      <c r="B41" s="188"/>
      <c r="C41" s="186"/>
      <c r="D41" s="186"/>
      <c r="E41" s="1"/>
      <c r="F41" s="2"/>
      <c r="G41" s="2"/>
      <c r="H41" s="186"/>
      <c r="I41" s="186"/>
      <c r="J41" s="1"/>
      <c r="K41" s="2"/>
      <c r="L41" s="2"/>
      <c r="M41" s="186"/>
      <c r="N41" s="186"/>
      <c r="O41" s="3"/>
    </row>
    <row r="42" spans="1:15" ht="15">
      <c r="A42" s="189" t="s">
        <v>212</v>
      </c>
      <c r="B42" s="189"/>
      <c r="C42" s="1"/>
      <c r="D42" s="1"/>
      <c r="E42" s="1"/>
      <c r="F42" s="1"/>
      <c r="G42" s="1"/>
      <c r="H42" s="190"/>
      <c r="I42" s="190"/>
      <c r="J42" s="1"/>
      <c r="K42" s="190"/>
      <c r="L42" s="190"/>
      <c r="M42" s="190"/>
      <c r="N42" s="190"/>
      <c r="O42" s="3"/>
    </row>
    <row r="43" spans="1:15" ht="15">
      <c r="A43" s="1"/>
      <c r="B43" s="1"/>
      <c r="C43" s="1"/>
      <c r="D43" s="1"/>
      <c r="E43" s="1"/>
      <c r="F43" s="1"/>
      <c r="G43" s="1"/>
      <c r="H43" s="190"/>
      <c r="I43" s="190"/>
      <c r="J43" s="1"/>
      <c r="K43" s="190"/>
      <c r="L43" s="190"/>
      <c r="M43" s="190"/>
      <c r="N43" s="190"/>
      <c r="O43" s="3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90"/>
      <c r="N44" s="1"/>
      <c r="O44" s="3"/>
    </row>
    <row r="45" spans="1:14" ht="1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</row>
    <row r="46" spans="1:14" ht="1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</row>
    <row r="47" spans="1:14" ht="1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150" verticalDpi="150" orientation="landscape" paperSize="9" scale="66" r:id="rId1"/>
  <headerFooter alignWithMargins="0">
    <oddHeader>&amp;C&amp;"Times New Roman CE,Félkövér"&amp;12 3/3
Működési és felhalmozási költségvetés egyensúlyának
alkulása&amp;R&amp;"Times New Roman CE,Félkövér"&amp;12 1. sz. melléklet</oddHeader>
    <oddFooter>&amp;L&amp;"Times New Roman CE,Normál"&amp;D/&amp;T&amp;C&amp;"Times New Roman CE,Normál"&amp;F/&amp;A    Ráczné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2003-11-25T17:02:35Z</cp:lastPrinted>
  <dcterms:created xsi:type="dcterms:W3CDTF">2001-09-24T13:49:37Z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