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activeTab="1"/>
  </bookViews>
  <sheets>
    <sheet name="mérleg" sheetId="1" r:id="rId1"/>
    <sheet name="egyens.." sheetId="2" r:id="rId2"/>
    <sheet name="norm.k." sheetId="3" r:id="rId3"/>
    <sheet name="közp.t." sheetId="4" r:id="rId4"/>
    <sheet name="e.bev." sheetId="5" r:id="rId5"/>
    <sheet name="átv." sheetId="6" r:id="rId6"/>
    <sheet name="telek" sheetId="7" r:id="rId7"/>
    <sheet name="önk.kiad." sheetId="8" r:id="rId8"/>
    <sheet name="egyéb" sheetId="9" r:id="rId9"/>
    <sheet name="szoc.pol." sheetId="10" r:id="rId10"/>
    <sheet name="Kis.Ö." sheetId="11" r:id="rId11"/>
    <sheet name="Kis.Ö. (2)" sheetId="12" r:id="rId12"/>
  </sheets>
  <definedNames>
    <definedName name="_xlnm.Print_Area" localSheetId="5">'átv.'!$A$1:$G$128</definedName>
    <definedName name="_xlnm.Print_Area" localSheetId="10">'Kis.Ö.'!$A$1:$P$32</definedName>
    <definedName name="_xlnm.Print_Area" localSheetId="11">'Kis.Ö. (2)'!$A$1:$P$32</definedName>
    <definedName name="_xlnm.Print_Area" localSheetId="2">'norm.k.'!$A$1:$G$33</definedName>
    <definedName name="_xlnm.Print_Area" localSheetId="7">'önk.kiad.'!$A$1:$BN$124</definedName>
  </definedNames>
  <calcPr fullCalcOnLoad="1"/>
</workbook>
</file>

<file path=xl/sharedStrings.xml><?xml version="1.0" encoding="utf-8"?>
<sst xmlns="http://schemas.openxmlformats.org/spreadsheetml/2006/main" count="3515" uniqueCount="895">
  <si>
    <t xml:space="preserve">     - 1 lakóházra (Béke u. 85-87.)</t>
  </si>
  <si>
    <t xml:space="preserve">     - 13 lakóházra </t>
  </si>
  <si>
    <t>Szennyvíziszaptároló építéshez</t>
  </si>
  <si>
    <t>Nyugdíjasház építéshez GM-tól</t>
  </si>
  <si>
    <t>Taszári polgári repülőtér beruházás I. ütem</t>
  </si>
  <si>
    <t>Taszári polgári repülőtér beruházás  II. ütem</t>
  </si>
  <si>
    <t>Malomhoz vezető út építésére - Megyei KAC-ból</t>
  </si>
  <si>
    <t xml:space="preserve">    - Megyei Önkormányzattól</t>
  </si>
  <si>
    <t xml:space="preserve">    - GYISM-tól</t>
  </si>
  <si>
    <t xml:space="preserve">    - Mobilitástól</t>
  </si>
  <si>
    <t xml:space="preserve">       - GM-tól</t>
  </si>
  <si>
    <t xml:space="preserve">       - lakosságtól</t>
  </si>
  <si>
    <t xml:space="preserve">   - Béke u. 81-83., Kinizsi ltp. 5.</t>
  </si>
  <si>
    <t xml:space="preserve">   - Füredi u. 37-39.</t>
  </si>
  <si>
    <t>Somogy megyei Területfejlesztési Tanácstól (CÉDE)</t>
  </si>
  <si>
    <t xml:space="preserve">   - Berzsenyi u. szociális bérlakás építés</t>
  </si>
  <si>
    <t xml:space="preserve">         = 2002.évi áthúzódó</t>
  </si>
  <si>
    <t xml:space="preserve">         = 2003.évi</t>
  </si>
  <si>
    <t xml:space="preserve">   - Polgármesteri Hivatal informatikai fejlesztés</t>
  </si>
  <si>
    <t xml:space="preserve">   - Közgazdasági SZKI konyhafelújítás</t>
  </si>
  <si>
    <t xml:space="preserve">   - Tűzoltóság kapucsere, külső szennyvízelvezető rendszer</t>
  </si>
  <si>
    <t xml:space="preserve">   - Atlétikai pályához</t>
  </si>
  <si>
    <t>Városi hulladéklerakó komposztálótelepére eszközbeszerzés</t>
  </si>
  <si>
    <t>Információs társadalom igényorientált eszközei és rendszerei tám.</t>
  </si>
  <si>
    <t xml:space="preserve"> -  vásárok</t>
  </si>
  <si>
    <t xml:space="preserve"> -  piac  </t>
  </si>
  <si>
    <t>Eljárási díj (Okmány Iroda)</t>
  </si>
  <si>
    <t>Lakbér</t>
  </si>
  <si>
    <t>Végrehajtási Társulás költségeinek megtérítése</t>
  </si>
  <si>
    <t>Egyéb bevételek (végrehajtási ktg, gondozási díj, közüzemi díjak)</t>
  </si>
  <si>
    <t>Rákóczi Stadion jegybevétele</t>
  </si>
  <si>
    <t>Rákóczi Stadion közüzemi számláinak megtérítése</t>
  </si>
  <si>
    <t>Egyéb támogatás  (4/a. sz. melléklet)</t>
  </si>
  <si>
    <t>ÁFA befizetés    -  felhalmozási</t>
  </si>
  <si>
    <t xml:space="preserve">                         -  működési</t>
  </si>
  <si>
    <t>Bank és postaktg</t>
  </si>
  <si>
    <t xml:space="preserve">Biztosítási díj </t>
  </si>
  <si>
    <t>Kistérségi Ter. Fejl. Társulás tagdíja</t>
  </si>
  <si>
    <t>Megyei Területfejl. Tanács tagdíja</t>
  </si>
  <si>
    <t>Egyéb kiadás (ügyvédi, szakértői díj)</t>
  </si>
  <si>
    <t>Szántó u. 5. Fenntartása, karbantartása</t>
  </si>
  <si>
    <t>Vagyonkezelő Rt-nek átadás (behajthatatlan lakbérek miatt)</t>
  </si>
  <si>
    <t>Felső tagozatos tanulók részére politechnikai anyagok</t>
  </si>
  <si>
    <t>Hatósági kényszerintézkedések</t>
  </si>
  <si>
    <t>Tömegközlekedési Rt. -  65 év felettiek utazási díjának támogatása</t>
  </si>
  <si>
    <t>Magyar királyok arcképcsarnoka</t>
  </si>
  <si>
    <t>Ifjúsági Önkormányzati Szövetség tagdíja (2003.évi)</t>
  </si>
  <si>
    <t>Füredi II. laktanya őrzése</t>
  </si>
  <si>
    <t>Köztisztviselők nyelvi képzése</t>
  </si>
  <si>
    <t>Köztisztviselők informatikai képzése</t>
  </si>
  <si>
    <t>Iskolák által összegyüjtött szárazelemek elszáll. és ártalmatlanítása</t>
  </si>
  <si>
    <t>Betlehem összeállítása, őrzése, műsor (2003.évi)</t>
  </si>
  <si>
    <t>Orvosi rendelők privatizációjának költségei</t>
  </si>
  <si>
    <t>Vagyonkataszter nyilvántartás elkészítése</t>
  </si>
  <si>
    <t>Alkalmi ünnepi vásárok (húsvéti, karácsonyi)</t>
  </si>
  <si>
    <t>Lakossági hulladékgyűjtés</t>
  </si>
  <si>
    <t>Nemzeti Sportváros kiadvány</t>
  </si>
  <si>
    <t>Ünnepi vásárok sátrainak javítása, 2002.évi betlehem őrzésének meghosszabítása</t>
  </si>
  <si>
    <t xml:space="preserve">Lakás és nem lakásbérlemények kezelési költsége   </t>
  </si>
  <si>
    <t>Önkormányzati tervtanács</t>
  </si>
  <si>
    <t>ISO minőségbiztosítás új tanusításhoz</t>
  </si>
  <si>
    <t xml:space="preserve">           - felkészülésre</t>
  </si>
  <si>
    <t xml:space="preserve">           - tanusításhoz</t>
  </si>
  <si>
    <t>Általános Értékelési Keretrendszer (CAF)</t>
  </si>
  <si>
    <t>Közvéleménykutatás - Optima Fide Kft</t>
  </si>
  <si>
    <t>Kisvasút bérleti díj - Evergreen Kft</t>
  </si>
  <si>
    <t>Emléktáblák</t>
  </si>
  <si>
    <t>Gerbovits József korengedményes nyugdíja</t>
  </si>
  <si>
    <t>EU Kommunikációs Közalapítvány keretében megvalósuló rendezvények</t>
  </si>
  <si>
    <t>Kaposvár bemutatása az Invest in Hungary angol nyelvű magazinban</t>
  </si>
  <si>
    <t>Áthúzódó</t>
  </si>
  <si>
    <t>Magyarok Megmaradás Falán gránitlap elh.</t>
  </si>
  <si>
    <t>Betlehem őrzése, zene(műsor), színpad összeszerelése (2002.évi)</t>
  </si>
  <si>
    <t>Takáts Gyula alkotásáinak kutathatóvá tétele</t>
  </si>
  <si>
    <t>Magángyűjtemények és kiállítóhelyek - Kaposvár</t>
  </si>
  <si>
    <t>Felhalmozási célu bérjellegű kifizetés (Betlehem)</t>
  </si>
  <si>
    <t>Eredeti</t>
  </si>
  <si>
    <t>Módosított</t>
  </si>
  <si>
    <t>II.Felhalmozási célu bevételek</t>
  </si>
  <si>
    <t>ei.</t>
  </si>
  <si>
    <t xml:space="preserve"> </t>
  </si>
  <si>
    <t>Bevételek összesen</t>
  </si>
  <si>
    <t>Kiadások összesen</t>
  </si>
  <si>
    <t>Mód.</t>
  </si>
  <si>
    <t>Sor-</t>
  </si>
  <si>
    <t>szám</t>
  </si>
  <si>
    <t>Bevételek</t>
  </si>
  <si>
    <t>előirányzat</t>
  </si>
  <si>
    <t>2.</t>
  </si>
  <si>
    <t>I.</t>
  </si>
  <si>
    <t>1.</t>
  </si>
  <si>
    <t>3.</t>
  </si>
  <si>
    <t>4.</t>
  </si>
  <si>
    <t>5.</t>
  </si>
  <si>
    <t>Lakásforgalmazás</t>
  </si>
  <si>
    <t>6.</t>
  </si>
  <si>
    <t>7.</t>
  </si>
  <si>
    <t>8.</t>
  </si>
  <si>
    <t>9.</t>
  </si>
  <si>
    <t>10.</t>
  </si>
  <si>
    <t>11.</t>
  </si>
  <si>
    <t>12.</t>
  </si>
  <si>
    <t>13.</t>
  </si>
  <si>
    <t>II.</t>
  </si>
  <si>
    <t>III.</t>
  </si>
  <si>
    <t>Kiadások</t>
  </si>
  <si>
    <t>I</t>
  </si>
  <si>
    <t>Kiemelt előirányzat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</si>
  <si>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</si>
  <si>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</si>
  <si>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</si>
  <si>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</si>
  <si>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</si>
  <si>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</si>
  <si>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</si>
  <si>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</si>
  <si>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</si>
  <si>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</si>
  <si>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</si>
  <si>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</si>
  <si>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</si>
  <si>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</si>
  <si>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</si>
  <si>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</si>
  <si>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</si>
  <si>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</si>
  <si>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</si>
  <si>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</si>
  <si>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</si>
  <si>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</si>
  <si>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</si>
  <si>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</si>
  <si>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</si>
  <si>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</si>
  <si>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</si>
  <si>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</si>
  <si>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</si>
  <si>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</si>
  <si>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</si>
  <si>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</si>
  <si>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</si>
  <si>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</si>
  <si>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</si>
  <si>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</si>
  <si>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Mindösszesen</t>
  </si>
  <si>
    <t>4.l.alcsoport</t>
  </si>
  <si>
    <t>Munkaadót terhelő járulékok</t>
  </si>
  <si>
    <t>Dologi jellegű kiadás</t>
  </si>
  <si>
    <t>Átadás, kölcsön</t>
  </si>
  <si>
    <t>Működési célú kiadás</t>
  </si>
  <si>
    <t>Felhalmozási célú kiadás</t>
  </si>
  <si>
    <t>Ebből:</t>
  </si>
  <si>
    <t>Al-</t>
  </si>
  <si>
    <t>2.1.Önkormányzati kiadások</t>
  </si>
  <si>
    <t>cím</t>
  </si>
  <si>
    <t>43.1.</t>
  </si>
  <si>
    <t>Kapos TV és Rádió támogatása</t>
  </si>
  <si>
    <t>Könyvvizsgálói díj</t>
  </si>
  <si>
    <t>Helyiség és garázsforgalmazás</t>
  </si>
  <si>
    <t>Bontási munkák</t>
  </si>
  <si>
    <t>Közoktatási Közalapítvány támogatása</t>
  </si>
  <si>
    <t>Répáspusztai tanulók szállítása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</si>
  <si>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</si>
  <si>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</si>
  <si>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</si>
  <si>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</si>
  <si>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</si>
  <si>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</si>
  <si>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</si>
  <si>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</si>
  <si>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</si>
  <si>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</si>
  <si>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</si>
  <si>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</si>
  <si>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</si>
  <si>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</si>
  <si>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</si>
  <si>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</si>
  <si>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</si>
  <si>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összesen</t>
  </si>
  <si>
    <t>43.2.</t>
  </si>
  <si>
    <t>Cigány Kisebbségi Önkormányzat</t>
  </si>
  <si>
    <t>Német Kisebbségi Önkormányzat</t>
  </si>
  <si>
    <t>Működési c.kiadások</t>
  </si>
  <si>
    <t>Felhalmozási c.kiadások</t>
  </si>
  <si>
    <t>Megjegyzés</t>
  </si>
  <si>
    <t>Gyámhivatal</t>
  </si>
  <si>
    <t>Egyéb szervezetek támogatása</t>
  </si>
  <si>
    <t>Támogatás</t>
  </si>
  <si>
    <t>Felh.c.átadás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</si>
  <si>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</si>
  <si>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</si>
  <si>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</si>
  <si>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</si>
  <si>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</si>
  <si>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</si>
  <si>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Kiemelt sportegyesületek támogatása:</t>
  </si>
  <si>
    <t>Nyugdíjasok Kaposvári Egyesülete</t>
  </si>
  <si>
    <t>Mozgáskorlátozottak Sm.Egyesülete</t>
  </si>
  <si>
    <t>Működési célu kiadások</t>
  </si>
  <si>
    <t>Felhalmozási célu kiadások</t>
  </si>
  <si>
    <t>Szociálpolitikai feladatok</t>
  </si>
  <si>
    <t>3.1.</t>
  </si>
  <si>
    <t xml:space="preserve">Munkanélk.jöv.pótló támogatása </t>
  </si>
  <si>
    <t>3.2.</t>
  </si>
  <si>
    <t>Rendszeres szociális segély</t>
  </si>
  <si>
    <t>30 napos foglalkoztatás költsége</t>
  </si>
  <si>
    <t>Rendkívüli gyermekvédelmi támogatás</t>
  </si>
  <si>
    <t>Ápolási díj</t>
  </si>
  <si>
    <t>Lakásfenntartási támogatás</t>
  </si>
  <si>
    <t>Adósságkezelési támogatás</t>
  </si>
  <si>
    <t>Buszbérletek vásárlására</t>
  </si>
  <si>
    <t>Iskolatej</t>
  </si>
  <si>
    <t>Rendkívüli szociális segély</t>
  </si>
  <si>
    <t>Ellátatlan munkanélküliek foglalkoztatása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</si>
  <si>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</si>
  <si>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</si>
  <si>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</si>
  <si>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</si>
  <si>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</si>
  <si>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</si>
  <si>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Egyetemi főiskolai hallgatók albérleti támogatása</t>
  </si>
  <si>
    <t>Otthonteremtési támogatás</t>
  </si>
  <si>
    <t>4.2.</t>
  </si>
  <si>
    <t>Tartásdíj megelőlegezése</t>
  </si>
  <si>
    <t>Megnevezés</t>
  </si>
  <si>
    <t>Ei.</t>
  </si>
  <si>
    <t>csop.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</si>
  <si>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</si>
  <si>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</si>
  <si>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</si>
  <si>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</si>
  <si>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</si>
  <si>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</si>
  <si>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</si>
  <si>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</si>
  <si>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</si>
  <si>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</si>
  <si>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</si>
  <si>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reklámcélú</t>
  </si>
  <si>
    <t xml:space="preserve"> -  hulladéklerakó</t>
  </si>
  <si>
    <t>I.Működési c.egyéb bevételek összesen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</si>
  <si>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</si>
  <si>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</si>
  <si>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</si>
  <si>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</si>
  <si>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</si>
  <si>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</si>
  <si>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</si>
  <si>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Tényleges bevételek</t>
  </si>
  <si>
    <t>I.Tényleges bevétel összesen</t>
  </si>
  <si>
    <t>II.Kompenzációs ügyletek:</t>
  </si>
  <si>
    <t>I- II. Bevétel összesen</t>
  </si>
  <si>
    <t>Pogármesteri Hivatal</t>
  </si>
  <si>
    <t>Gondnokság</t>
  </si>
  <si>
    <t>Polgári Védelem</t>
  </si>
  <si>
    <t>TOURINFORM Iroda</t>
  </si>
  <si>
    <t>Polgármesteri Hivatal Gondnoksága</t>
  </si>
  <si>
    <t>Rehabilitációs hozzájárulás</t>
  </si>
  <si>
    <t>I.Működési c.támogatások</t>
  </si>
  <si>
    <t>II.Felhalmozási célra átvett</t>
  </si>
  <si>
    <t>Személyi juttatás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</si>
  <si>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</si>
  <si>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</si>
  <si>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</si>
  <si>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</si>
  <si>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</si>
  <si>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</si>
  <si>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</si>
  <si>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</si>
  <si>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</si>
  <si>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</si>
  <si>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t>4,1.</t>
  </si>
  <si>
    <t>4,1.1.</t>
  </si>
  <si>
    <t>4,1.2.</t>
  </si>
  <si>
    <t>4,2.</t>
  </si>
  <si>
    <t>4,2.1</t>
  </si>
  <si>
    <t>4,2.2</t>
  </si>
  <si>
    <t>4,2.3</t>
  </si>
  <si>
    <t>4,2.4</t>
  </si>
  <si>
    <t>4,2.5</t>
  </si>
  <si>
    <t>4,2.6</t>
  </si>
  <si>
    <t>4,2.7</t>
  </si>
  <si>
    <t>4,2.8</t>
  </si>
  <si>
    <t>4,2.9</t>
  </si>
  <si>
    <t>4,2.10</t>
  </si>
  <si>
    <t>4,2.11</t>
  </si>
  <si>
    <t>4,2.12</t>
  </si>
  <si>
    <t>4,2.13</t>
  </si>
  <si>
    <t>4,2.14</t>
  </si>
  <si>
    <t>4,2.15</t>
  </si>
  <si>
    <t>4,2.16</t>
  </si>
  <si>
    <t>4,2.17</t>
  </si>
  <si>
    <t>4,2.18</t>
  </si>
  <si>
    <t>4,2.19</t>
  </si>
  <si>
    <t>4,2.20</t>
  </si>
  <si>
    <t>4,2.21</t>
  </si>
  <si>
    <t>4,2.22</t>
  </si>
  <si>
    <t>4,2.23</t>
  </si>
  <si>
    <t>4,2.24</t>
  </si>
  <si>
    <t>4,2.25</t>
  </si>
  <si>
    <t>4,2.26</t>
  </si>
  <si>
    <t>4,2.27</t>
  </si>
  <si>
    <t>4,2.28</t>
  </si>
  <si>
    <t>4,2.29</t>
  </si>
  <si>
    <t>Pedagógus szakvizsga és továbbképzés</t>
  </si>
  <si>
    <t>Pedagógusok szakkönyvvásárlása</t>
  </si>
  <si>
    <t>Tanulók tankönyvvásárlása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</si>
  <si>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</si>
  <si>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</si>
  <si>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</si>
  <si>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>CEDE</t>
  </si>
  <si>
    <t>Digitalizált közműtérképek vezetése</t>
  </si>
  <si>
    <t>4,1.3.</t>
  </si>
  <si>
    <t>KOMETA Kaposvár SC</t>
  </si>
  <si>
    <t>Dózsa Edzőcsarnok - fűtési alapdíj</t>
  </si>
  <si>
    <t>Sm.Múz.Igazg.: kaposvári diákok ingyenes múzeumlátogatására</t>
  </si>
  <si>
    <t>Időskoruak rendszeres pénzellátása</t>
  </si>
  <si>
    <t xml:space="preserve">                                    önk.rend.alapján</t>
  </si>
  <si>
    <t>Kiegészítő családi pótlék : tv. alapján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</si>
  <si>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</si>
  <si>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</si>
  <si>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</si>
  <si>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</si>
  <si>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</si>
  <si>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</si>
  <si>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</si>
  <si>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</si>
  <si>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</si>
  <si>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</si>
  <si>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</si>
  <si>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</si>
  <si>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</si>
  <si>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</si>
  <si>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</si>
  <si>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</si>
  <si>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</si>
  <si>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</si>
  <si>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</si>
  <si>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</si>
  <si>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</si>
  <si>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</si>
  <si>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</si>
  <si>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</si>
  <si>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</si>
  <si>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</si>
  <si>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</si>
  <si>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4, 27</t>
  </si>
  <si>
    <t>Mozgáskorlátozottak támogatása</t>
  </si>
  <si>
    <t>Megyei Önkormányzattól</t>
  </si>
  <si>
    <t>Működési célra átvett összesen</t>
  </si>
  <si>
    <t>Közületektől, lakosságtól közművesítésre</t>
  </si>
  <si>
    <t>Parkoló megváltási díj</t>
  </si>
  <si>
    <t>Munkahelyteremtő beruházásra nyújtott kölcsön és kamata</t>
  </si>
  <si>
    <t>Lakásépítésre és vásárlásra nyújtott támogatások visszafizetése</t>
  </si>
  <si>
    <t>II. Kompenzációs bevételek összesen</t>
  </si>
  <si>
    <t xml:space="preserve">Lakossági közműfejlesztési támogatás </t>
  </si>
  <si>
    <t>4,2.30</t>
  </si>
  <si>
    <t>4,2.31</t>
  </si>
  <si>
    <t>4,2.32</t>
  </si>
  <si>
    <t>Kiegészítő támogatás egyes közoktatási feladatok ellátásához</t>
  </si>
  <si>
    <t>támogatása</t>
  </si>
  <si>
    <t xml:space="preserve">  -  időskorúak járadéka</t>
  </si>
  <si>
    <t>Helyi Kisebbségi Önkormányzatok támogatása</t>
  </si>
  <si>
    <t>Szociálpolitakai feladatok ( 4/ b.sz. melléklet )</t>
  </si>
  <si>
    <t>Gyámhivatal támogatása ( 4/b.sz. melléklet )</t>
  </si>
  <si>
    <t>ebből :  - pénzmaradvány tartaléka</t>
  </si>
  <si>
    <t xml:space="preserve">              - dologi kiadás</t>
  </si>
  <si>
    <t>Teljesítés</t>
  </si>
  <si>
    <t>Telj.</t>
  </si>
  <si>
    <t>%-a</t>
  </si>
  <si>
    <t>%- a</t>
  </si>
  <si>
    <t>% - a</t>
  </si>
  <si>
    <t>60.</t>
  </si>
  <si>
    <t>61.</t>
  </si>
  <si>
    <t>62.</t>
  </si>
  <si>
    <t>I.Működési célu bevételek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</si>
  <si>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</si>
  <si>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</si>
  <si>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</si>
  <si>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</si>
  <si>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t>Illetékek</t>
  </si>
  <si>
    <t>2,1,1</t>
  </si>
  <si>
    <t>Ebből: folyó évi bevétel</t>
  </si>
  <si>
    <t>2,1,2</t>
  </si>
  <si>
    <t xml:space="preserve">          hátralék behajtása</t>
  </si>
  <si>
    <t>Helyi   adók és kapcsolódó pótlékok, bírságok</t>
  </si>
  <si>
    <t>2,2,1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</si>
  <si>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</si>
  <si>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t>2,2,2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</si>
  <si>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</si>
  <si>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t>2,2,3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</si>
  <si>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</si>
  <si>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t>2,2,4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</si>
  <si>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</si>
  <si>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t>2,2,5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</si>
  <si>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</si>
  <si>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t>2,2,6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</si>
  <si>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</si>
  <si>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t>Átengedett központi adók</t>
  </si>
  <si>
    <t>2,3,1</t>
  </si>
  <si>
    <t>2,3,2</t>
  </si>
  <si>
    <t>2,3,3</t>
  </si>
  <si>
    <t>2,3,4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</si>
  <si>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</si>
  <si>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>Nem lakás célú bérlemények bérleti díja</t>
  </si>
  <si>
    <t>Kamatbevételek</t>
  </si>
  <si>
    <t>Normatív állami hozzájárulás</t>
  </si>
  <si>
    <t>2,7,1</t>
  </si>
  <si>
    <t>Ebből:      állami támogatás</t>
  </si>
  <si>
    <t>2,7,2</t>
  </si>
  <si>
    <t xml:space="preserve">               szja normatív módon elosztott része</t>
  </si>
  <si>
    <t>2,8,1</t>
  </si>
  <si>
    <t xml:space="preserve">         Ebből: Tűzoltóság állami támogatása</t>
  </si>
  <si>
    <t>Színházi támogatás</t>
  </si>
  <si>
    <t>2,9,1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</si>
  <si>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</si>
  <si>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t>2,9,2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</si>
  <si>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</si>
  <si>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t>2,1o</t>
  </si>
  <si>
    <t>Áfa megtérülés</t>
  </si>
  <si>
    <t>Önkormányzat működési célú pénzmaradványa</t>
  </si>
  <si>
    <t>Polg. H. Gondn.előző évi pénzmaradványa</t>
  </si>
  <si>
    <t>Polg.Hivatal Gondn. működési célú bevételei</t>
  </si>
  <si>
    <t>Önkormányzat működési célú bevételei összesen</t>
  </si>
  <si>
    <t>Intézmény és önkormányzat műk. célú bevételei(1+2)</t>
  </si>
  <si>
    <t>II.Felhalmozási  célu bevételek</t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</si>
  <si>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</si>
  <si>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</si>
  <si>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</si>
  <si>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</si>
  <si>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 xml:space="preserve">Áfa megtérülés                                                  </t>
  </si>
  <si>
    <t xml:space="preserve">Vizi közmű koncessziós díj </t>
  </si>
  <si>
    <t>Privatizációs bevételek</t>
  </si>
  <si>
    <t>Céltámogatás, címzett támogatás</t>
  </si>
  <si>
    <t>Önkormányzat felhalmozási célú pénzmaradványa</t>
  </si>
  <si>
    <t>Polg.Hivatal Gondn. felh. célú bevételei</t>
  </si>
  <si>
    <t>Önkormányzat  felhalmozási célú bevételei összesen</t>
  </si>
  <si>
    <t>Intézmény és önkormányzat felh. célú bevételei (1+2)</t>
  </si>
  <si>
    <t>összesen (I +II )</t>
  </si>
  <si>
    <t>Hitelek</t>
  </si>
  <si>
    <t>ebből:felhalmozási célú hitel</t>
  </si>
  <si>
    <t xml:space="preserve">          forráskiegészítő hitel</t>
  </si>
  <si>
    <t>Bevételek mindösszesen (I+II+III)</t>
  </si>
  <si>
    <t>I. Működési célú kiadások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</si>
  <si>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</si>
  <si>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</si>
  <si>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</si>
  <si>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t>1,3,1</t>
  </si>
  <si>
    <t xml:space="preserve">                 ebből:pénzmaradvány tartalék</t>
  </si>
  <si>
    <t>1,3,2</t>
  </si>
  <si>
    <t xml:space="preserve">                          :dologi kiadás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</si>
  <si>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</si>
  <si>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</si>
  <si>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</si>
  <si>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t>2,1,3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</si>
  <si>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</si>
  <si>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t>2,1,3,1</t>
  </si>
  <si>
    <t xml:space="preserve">                  ebből:pénzmaradvány tartalék</t>
  </si>
  <si>
    <t>2,1,3,2</t>
  </si>
  <si>
    <t xml:space="preserve">                            dologi kiadás</t>
  </si>
  <si>
    <t>2,1,4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</si>
  <si>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</si>
  <si>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t>2,1,4,1</t>
  </si>
  <si>
    <t>Folyószámlahitel  kamata</t>
  </si>
  <si>
    <t>Folyószámlahitel  törlesztése</t>
  </si>
  <si>
    <t>Előző évi normatív hozzájárulás és közp.tám.visszafizetése</t>
  </si>
  <si>
    <t>Önkormányzat működési c. kiadásai  összesen(2,1+2,2...+2,7)</t>
  </si>
  <si>
    <t>II.Felhalmozási  célú kiadások</t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</si>
  <si>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</si>
  <si>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</si>
  <si>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t>Fejlesztési c.hitel törlesztése és kamata</t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</si>
  <si>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</si>
  <si>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</si>
  <si>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t>2,7,3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</si>
  <si>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</si>
  <si>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2,8,2</t>
  </si>
  <si>
    <t>Bérlakások és garázsértékesítésből  HM-et megillető rész</t>
  </si>
  <si>
    <t>2, 11</t>
  </si>
  <si>
    <t>Önkormányzati felhalmozási c.kiadások összesen</t>
  </si>
  <si>
    <t>Kiadások  mindösszesen(I+II  )</t>
  </si>
  <si>
    <t>Előirányzat</t>
  </si>
  <si>
    <t xml:space="preserve">Intézményi c.műk.bevételek </t>
  </si>
  <si>
    <t xml:space="preserve">Intézményi c.felh..bevételek </t>
  </si>
  <si>
    <t>Intézményi felh.c.tám. (halmozódás )</t>
  </si>
  <si>
    <t>Intézm. műk. c.bevételek (halmozódás nélkül)</t>
  </si>
  <si>
    <t>Intézményi felh. c.bev. (halm.nélkül)</t>
  </si>
  <si>
    <t>Önkormányzati mük.c.bevételek</t>
  </si>
  <si>
    <t>Önkormányzati felh.c.bevételek</t>
  </si>
  <si>
    <t>Működési célu bevételek összesen</t>
  </si>
  <si>
    <t>Felhalmozási célu bevételek összesen</t>
  </si>
  <si>
    <t>I.Működési célu kiadások</t>
  </si>
  <si>
    <t>II.Felhalmozási c.kiadások</t>
  </si>
  <si>
    <t>Intézményi c.felh.kiadások</t>
  </si>
  <si>
    <t>Önk. műk.c.kiadások (halmozódással )</t>
  </si>
  <si>
    <t>Önk. felh.c.kiadások (halmozódásal )</t>
  </si>
  <si>
    <t>Intézményi felh.c.támogatás</t>
  </si>
  <si>
    <t>Önkormányzati gazd. felh.c.kiadásai</t>
  </si>
  <si>
    <t>Működési célu kiadások összesen</t>
  </si>
  <si>
    <t>Felhalmozási célu kiadások összesen</t>
  </si>
  <si>
    <t>I.Működési célu költségvetés egyenlege</t>
  </si>
  <si>
    <t>II.Felh. c.költségv. egyenlege</t>
  </si>
  <si>
    <t xml:space="preserve">Felh. célu  költségvetés egyenlege </t>
  </si>
  <si>
    <t>Önkormányzati gazd. műk.c.kiadásai</t>
  </si>
  <si>
    <t xml:space="preserve">Működési költségv. egyenlege </t>
  </si>
  <si>
    <t>Intézmény és önkormányzat működési kiadásai (1+2)</t>
  </si>
  <si>
    <t>Intézmény és önkormányzat felhalmozási célú kiadásai(1+2)</t>
  </si>
  <si>
    <t xml:space="preserve">Működési célú céltartalékok </t>
  </si>
  <si>
    <t>Felhalmozási célú céltartalékok</t>
  </si>
  <si>
    <t>Kaposfüredi utcanév táblák</t>
  </si>
  <si>
    <t>63.</t>
  </si>
  <si>
    <t>Ifjúsági Önkormányzati Szövetség tagdíja</t>
  </si>
  <si>
    <t>4,2.33</t>
  </si>
  <si>
    <t>65.</t>
  </si>
  <si>
    <t>Működési és felhalmozási c.költségvetés egyenlege</t>
  </si>
  <si>
    <t>4,2.34</t>
  </si>
  <si>
    <t>66.</t>
  </si>
  <si>
    <t>67.</t>
  </si>
  <si>
    <t>Tüskevári Ifjúsági fasor telepítése, állomás környékének fásítása</t>
  </si>
  <si>
    <t xml:space="preserve">Létszám összesen (3/a.sz. melléklet )           fő                     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</si>
  <si>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 felhalmozási c. pénzmaradvány</t>
    </r>
  </si>
  <si>
    <t>Taszár községtől szennyvíztisztító telephez hozzájárulás</t>
  </si>
  <si>
    <t xml:space="preserve">     - Megyei KAC-ból</t>
  </si>
  <si>
    <t xml:space="preserve">     - Központi KAC-ból</t>
  </si>
  <si>
    <t xml:space="preserve">      - DDRF Tanácstól</t>
  </si>
  <si>
    <t xml:space="preserve">      - Megyei Önkormányzattól</t>
  </si>
  <si>
    <t xml:space="preserve">      - Taszári Önkormányzattól</t>
  </si>
  <si>
    <t>Desedai kerékpártároló, vizesblokk</t>
  </si>
  <si>
    <t>Atlétikai pályához</t>
  </si>
  <si>
    <t>Sm-i Önkormányzattól tűzoltóság épületének szennyvízelvezetése</t>
  </si>
  <si>
    <t>Bérleti jog átadás ( üzletek )</t>
  </si>
  <si>
    <t>Ady E. u. É-i tömb értékesítése</t>
  </si>
  <si>
    <t>Közoktatás 2002</t>
  </si>
  <si>
    <t>Légi fotók, légi és földi videó felvételek készítése a városról</t>
  </si>
  <si>
    <t xml:space="preserve">                2 db autóbusz (1998.évi vásárlás)</t>
  </si>
  <si>
    <t>Kaposvári Rendőrkapitányság videó térfigyelő rendszer</t>
  </si>
  <si>
    <t>4,1.4.</t>
  </si>
  <si>
    <t>4,1.5.</t>
  </si>
  <si>
    <t>4,1.6.</t>
  </si>
  <si>
    <t>4,1.7.</t>
  </si>
  <si>
    <t>4,1.8.</t>
  </si>
  <si>
    <t>Déryné Vándorszíntársulat támogatása</t>
  </si>
  <si>
    <t>Somogy Megyei Vállalkozói Központ Közalapítvány támogatása</t>
  </si>
  <si>
    <t>Felsőoktatási szociális ösztöndíj 1/2-ed része</t>
  </si>
  <si>
    <t>Részvények, államkötvények értékesítése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</si>
  <si>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felhalm. kiadások</t>
    </r>
  </si>
  <si>
    <t>Rákóczi Stadion működési kiadásai</t>
  </si>
  <si>
    <t>3, 26</t>
  </si>
  <si>
    <t>4, 28</t>
  </si>
  <si>
    <t>Köztisztviselők nyelvi képzése 2002.évi</t>
  </si>
  <si>
    <t>64.</t>
  </si>
  <si>
    <t xml:space="preserve">Intézményi műk.c.támogatás és előző évi megtér.(halmozódás ) </t>
  </si>
  <si>
    <t>Karácsonyi vásár (2002.évi)</t>
  </si>
  <si>
    <t>Köztisztviselők informatikai képzése 2002.évi</t>
  </si>
  <si>
    <t>4,1.9.</t>
  </si>
  <si>
    <t>4,1.10.</t>
  </si>
  <si>
    <t>2004-es Athéni Olimpián részvételi esélyes sportolók támogatása</t>
  </si>
  <si>
    <t xml:space="preserve">  - Atlétikai pályához</t>
  </si>
  <si>
    <t>Panelházak felújítása</t>
  </si>
  <si>
    <t xml:space="preserve">   - 48-as Ifjúság u. 13.</t>
  </si>
  <si>
    <t xml:space="preserve">   - Füredi u. 20-22.</t>
  </si>
  <si>
    <t>Városi Fürdő fejlesztésre DDRF Tanácstól</t>
  </si>
  <si>
    <t>Közös fogorvosi rendelőt megszüntető fogorvosok támogatása</t>
  </si>
  <si>
    <t>Táborozás támogatása</t>
  </si>
  <si>
    <t>Horvát Kisebbségi Önkormányzat</t>
  </si>
  <si>
    <t>Lengyel Kisebbségi Önkormányzat</t>
  </si>
  <si>
    <t>4,1.12.</t>
  </si>
  <si>
    <t>4,1.13.</t>
  </si>
  <si>
    <t>Panelfelújítási programra</t>
  </si>
  <si>
    <t>Tárgyévi maradvány, eredmény</t>
  </si>
  <si>
    <t>Intézményi működési célú bevételek (2.sz.melléklet)</t>
  </si>
  <si>
    <t>Működési c.önkormányzati egyéb bevételek (1/ d .sz. melléklet )</t>
  </si>
  <si>
    <t>Normatív felh.kötöttséggel bizt.támogatás ( 1/ a. sz.melléklet )</t>
  </si>
  <si>
    <t>Működési célú egyéb központi támogatások  (1/b sz.melléklet )</t>
  </si>
  <si>
    <t>Működési célú átvett pénzeszközök (1/c .sz.melléklet )</t>
  </si>
  <si>
    <t>Intézményi felhalmozási célú bevételek ( 2.sz.melléklet )</t>
  </si>
  <si>
    <t>Építési telek-és ingatlaneladás (1/ e .sz.melléklet )</t>
  </si>
  <si>
    <t>Felhalmozási célú átvett pénzeszközök (1/ c .sz.melléklet)</t>
  </si>
  <si>
    <t>Fejlesztési célu egyéb központi támogatás (1/b .sz.melléklet )</t>
  </si>
  <si>
    <t>Önkormányzat felhalmozási célú egyéb bevételek (1/d .sz.melléklet)</t>
  </si>
  <si>
    <t>Intézményi  működési célú kiadások (3.sz.melléklet 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</si>
  <si>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</si>
  <si>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</si>
  <si>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 (12.sz.melléklet )</t>
  </si>
  <si>
    <t xml:space="preserve"> = Önk.kiad-ból:Német Kisebbségi Önk. műk.kiadása (12.sz.melléklet )</t>
  </si>
  <si>
    <t xml:space="preserve"> = Önk.kiad-ból:Horvát Kisebbségi Önk. műk.kiadása (12.sz.melléklet )</t>
  </si>
  <si>
    <t xml:space="preserve"> = Önk.kiad-ból:Lengyel Kisebbségi Önk. műk.kiadása (12.sz.melléklet )</t>
  </si>
  <si>
    <t>Intézményi felhalmozási c.kiadások (3.sz.melléklet )</t>
  </si>
  <si>
    <t>Önkormányzatnál:intézményi felújítás (5.sz.melléklet )</t>
  </si>
  <si>
    <t>Lakás- és nem lakás célu ingatlanok felújítása (6.sz.melléklet )</t>
  </si>
  <si>
    <t>Út-járda-híd felújítás (7.sz.melléklet )</t>
  </si>
  <si>
    <t>Vizi közművek koncessziós értéknövelő felújítása (8.sz.melléklet )</t>
  </si>
  <si>
    <t>Önkormányzati felh. és felhl.jellegű kiadások, átadások (9.sz.melléklet )</t>
  </si>
  <si>
    <t>Felhalmozási célú egyéb kiadások,átadások (4.sz.melléklet)</t>
  </si>
  <si>
    <t>Polgármesteri Hivatal Gondnokság felhalm.c.kiadásai (4.sz. melléklet )</t>
  </si>
  <si>
    <t xml:space="preserve">    = Önk.kiad-ból:Cigány Kisebbségi Önk. fejl..kiadása (10.sz. melléklet )</t>
  </si>
  <si>
    <t xml:space="preserve">    = Önk.kiad-ból:Német Kisebbségi Önk. fejl.kiadása (10.sz. melléklet)</t>
  </si>
  <si>
    <t>Munkanélküliek jövedelempótló támogatása</t>
  </si>
  <si>
    <t xml:space="preserve"> Háziorvosi rendelők privatizációja</t>
  </si>
  <si>
    <t xml:space="preserve"> Garázsok alatti földterület</t>
  </si>
  <si>
    <t xml:space="preserve"> Izzó u-i iparterület</t>
  </si>
  <si>
    <t xml:space="preserve"> Ady E. u. 6. Lakások</t>
  </si>
  <si>
    <t xml:space="preserve"> Ügyészségnek telek értékesítés</t>
  </si>
  <si>
    <t xml:space="preserve"> Vár  u. D-i oldala</t>
  </si>
  <si>
    <t xml:space="preserve"> Fonyód üdülő</t>
  </si>
  <si>
    <t xml:space="preserve"> Béla király u-i lakótelek</t>
  </si>
  <si>
    <t xml:space="preserve"> Kodolányi u-i lakótelek</t>
  </si>
  <si>
    <t xml:space="preserve"> Zaranyi út telek</t>
  </si>
  <si>
    <t xml:space="preserve"> Frankel Leó u. (n.l.c. helyiség 2 db)</t>
  </si>
  <si>
    <t xml:space="preserve"> Bartók B. u. 6. (Tak.Szöv.)</t>
  </si>
  <si>
    <t xml:space="preserve"> 48-as Ifjúság u. 66-68. (n.k.c.hely.)</t>
  </si>
  <si>
    <t xml:space="preserve"> Fő u. 7. (n.l.c.hely.)</t>
  </si>
  <si>
    <t xml:space="preserve"> Kossuth L. u. 53. orvosi ügyelet</t>
  </si>
  <si>
    <t xml:space="preserve"> Kanizsai u. 56. műhelyek</t>
  </si>
  <si>
    <t xml:space="preserve"> Hunyadi u. 5. orvosi rendelő</t>
  </si>
  <si>
    <t xml:space="preserve"> Mikszáth K. u. lakás</t>
  </si>
  <si>
    <t xml:space="preserve"> Ady E. u. 8. ékszerbolt</t>
  </si>
  <si>
    <t xml:space="preserve"> Kontrássy u. 5. üzlet, műhely</t>
  </si>
  <si>
    <t xml:space="preserve"> Noszlopy u. 4. (Flóra) üzlet</t>
  </si>
  <si>
    <t xml:space="preserve"> Fő u. 6. üzlet</t>
  </si>
  <si>
    <t xml:space="preserve"> Dózsa Gy. U. 14. padlástér</t>
  </si>
  <si>
    <t xml:space="preserve"> Ady E. u. 3. padlástér</t>
  </si>
  <si>
    <t xml:space="preserve"> Ady E. u. 15. padlástér</t>
  </si>
  <si>
    <t xml:space="preserve"> Fő u. 12. pince</t>
  </si>
  <si>
    <t xml:space="preserve"> Hunyadi u. 51.  lakás</t>
  </si>
  <si>
    <t xml:space="preserve"> Budai Nagy Antal u.  telek</t>
  </si>
  <si>
    <t xml:space="preserve"> Kanizsai u. 56. útterület burk. nélkül</t>
  </si>
  <si>
    <t xml:space="preserve"> Kossuth L. u. 20. lakások</t>
  </si>
  <si>
    <t xml:space="preserve"> Baross G. u. 37. lakások</t>
  </si>
  <si>
    <t xml:space="preserve"> Ady E. u. 10. lakások</t>
  </si>
  <si>
    <t xml:space="preserve"> Nyár u. telek</t>
  </si>
  <si>
    <t>Töröcske 2 db zártkert</t>
  </si>
  <si>
    <t xml:space="preserve"> Kossuth L. u. 2. padlástér, irodák</t>
  </si>
  <si>
    <t>Gróf Apponyu A. utcai Óvoda</t>
  </si>
  <si>
    <t>Kisgát északi oldal lakóterület II.</t>
  </si>
  <si>
    <t>Kisgát északi oldal (BITT Kft)</t>
  </si>
  <si>
    <t>Maros u. lakóterület</t>
  </si>
  <si>
    <t>Lonkahegy lakóterület</t>
  </si>
  <si>
    <t>Toponári lakótelkek</t>
  </si>
  <si>
    <t>Rászorultság alapján járó óvodai ingyenes étkezés</t>
  </si>
  <si>
    <t xml:space="preserve">         - általános</t>
  </si>
  <si>
    <t xml:space="preserve">         - ingyenes</t>
  </si>
  <si>
    <t>Diáksporttal kapcsolatos feladok támogatása</t>
  </si>
  <si>
    <t>Szakmai fejlesztési feladatok</t>
  </si>
  <si>
    <t>Pedagógiai szakszolgálat (Nevelési Tanácsadó)</t>
  </si>
  <si>
    <t>Pedagógiai szakmai szolgáltatás</t>
  </si>
  <si>
    <t xml:space="preserve"> Egyes szociális feladatok kiegészítő támogatása</t>
  </si>
  <si>
    <t xml:space="preserve">  -  rendszeres gyermekvédelmi támogatás és kiegészítése </t>
  </si>
  <si>
    <t xml:space="preserve">  -  normatív alapú ápolási díj</t>
  </si>
  <si>
    <t xml:space="preserve">  -  adósságcsökkentési támogatás</t>
  </si>
  <si>
    <t xml:space="preserve">  -  adósságkezelési szolgáltatáshoz kapcsolódó lakásfenntartási támogatás</t>
  </si>
  <si>
    <t>Szociális továbbképzés és szakvizsga</t>
  </si>
  <si>
    <t>Helyi önkormányzati hivatásos tűzoltóságok támogatása</t>
  </si>
  <si>
    <t>IV.</t>
  </si>
  <si>
    <t>Lakossági települési folyékony hulladék ártalmatlanításának</t>
  </si>
  <si>
    <t>Működési célú támogatások összesen:</t>
  </si>
  <si>
    <t>Vis maior támogatás rendkivüli időjárás többletkiadásaira</t>
  </si>
  <si>
    <t xml:space="preserve">  - Töröcskei faluház építéséhez</t>
  </si>
  <si>
    <t xml:space="preserve">  - Berzsenyi u. szoc. bérlakásépítés</t>
  </si>
  <si>
    <t xml:space="preserve">  - Polgármesteri Hivatal informatikai fejlesztés</t>
  </si>
  <si>
    <t xml:space="preserve">  - Közgazdasági SZKI konyhafelújítás</t>
  </si>
  <si>
    <t>Vis maior</t>
  </si>
  <si>
    <t xml:space="preserve">  - Bajcsy Zs. u. Óvoda tetőhelyreállítása</t>
  </si>
  <si>
    <t xml:space="preserve">      - színház fenntartásához</t>
  </si>
  <si>
    <t>Helyi önkormányzatoktól bejáró tanulók után</t>
  </si>
  <si>
    <t>Kapos Kéményseprő Kft-től</t>
  </si>
  <si>
    <t>Köztisztviselők idegen nyelvi képzése</t>
  </si>
  <si>
    <t>Érettségi és szakmai vizsgadíjakra</t>
  </si>
  <si>
    <t>Be nem hajtható hulladék elszállítási díjak ellentételezése</t>
  </si>
  <si>
    <t>Festők Városa 2002.rendezvény - Nemz. Kult. Alapprogram keretéből</t>
  </si>
  <si>
    <t>Gyermek és Ifjúsági Önk. Társaság támogatása GYISM-tól</t>
  </si>
  <si>
    <t>Köztisztviselők informatikai képzésére Sm. Területfejlesztési Tanácstól</t>
  </si>
  <si>
    <t>Szervezett intézm. étk. pótfelmérés alapján várható normatív támogatás</t>
  </si>
  <si>
    <t>Fogathajtó világbajnokságra megelőlegezett kifizetés megtérülése</t>
  </si>
  <si>
    <t xml:space="preserve">Kistérségi munkaszervezet működési támogatása MEH-től </t>
  </si>
  <si>
    <t>Magángyűjtemények, kiállítóhelyek támogatása</t>
  </si>
  <si>
    <t>EU Kommunikációs Közalapítványtól</t>
  </si>
  <si>
    <t>Bursa Hungarica visszafizetés</t>
  </si>
  <si>
    <t>Népszavazásra</t>
  </si>
  <si>
    <t>Lakásépítésre és vásárlásra nyújtott kölcsönök visszafizetése</t>
  </si>
  <si>
    <t xml:space="preserve">Szennyvízcsatornázásra (2002.évi áthúzódó) </t>
  </si>
  <si>
    <t xml:space="preserve">     - Vízügyi célelőirányzatból</t>
  </si>
  <si>
    <t xml:space="preserve">Szennyvízcsatornázásra (2003.évi) </t>
  </si>
  <si>
    <t>Rákóczi Stadion III. ütem támogatás</t>
  </si>
  <si>
    <t>GM-től Fecskeház építésre</t>
  </si>
  <si>
    <t xml:space="preserve">     - 2002.évi</t>
  </si>
  <si>
    <t xml:space="preserve">     - 2003.évi</t>
  </si>
  <si>
    <t>Kecelhegyi 72 db bérlakás</t>
  </si>
  <si>
    <t xml:space="preserve">     - 3 lakóházra (Béke u. 59-61, Kereszt u. 5-7, Arany J. köz 6.)</t>
  </si>
  <si>
    <t xml:space="preserve">            = GM-től</t>
  </si>
  <si>
    <t xml:space="preserve">            = lakóközösségtől</t>
  </si>
  <si>
    <r>
      <t xml:space="preserve">Megyei - Városi Könyvtár       </t>
    </r>
    <r>
      <rPr>
        <vertAlign val="superscript"/>
        <sz val="12"/>
        <rFont val="Times New Roman CE"/>
        <family val="1"/>
      </rPr>
      <t xml:space="preserve"> </t>
    </r>
  </si>
  <si>
    <t xml:space="preserve">Kaposvári Kiskönyvtár           </t>
  </si>
  <si>
    <r>
      <t xml:space="preserve">Kiadványok               </t>
    </r>
    <r>
      <rPr>
        <vertAlign val="superscript"/>
        <sz val="12"/>
        <rFont val="Times New Roman CE"/>
        <family val="1"/>
      </rPr>
      <t xml:space="preserve"> </t>
    </r>
  </si>
  <si>
    <t xml:space="preserve">Megyei - Városi Könyvtár        </t>
  </si>
  <si>
    <r>
      <t xml:space="preserve">Kaposvári Kiskönyvtár         </t>
    </r>
    <r>
      <rPr>
        <vertAlign val="superscript"/>
        <sz val="12"/>
        <rFont val="Times New Roman CE"/>
        <family val="1"/>
      </rPr>
      <t xml:space="preserve">  </t>
    </r>
  </si>
  <si>
    <r>
      <t xml:space="preserve">Kiadványok              </t>
    </r>
    <r>
      <rPr>
        <vertAlign val="superscript"/>
        <sz val="12"/>
        <rFont val="Times New Roman CE"/>
        <family val="1"/>
      </rPr>
      <t xml:space="preserve">  </t>
    </r>
  </si>
  <si>
    <t>Pénzmaradvány tartaléka</t>
  </si>
  <si>
    <t>Dologi kiadás</t>
  </si>
  <si>
    <t>3.2.csoport</t>
  </si>
  <si>
    <t>3.1.alcsoport</t>
  </si>
  <si>
    <t>4.1.csoport</t>
  </si>
  <si>
    <t>4.2.csoport</t>
  </si>
  <si>
    <t>Felhalmozási c.átadás, kölcsön</t>
  </si>
  <si>
    <t>Működési c.átadás, kölcsön</t>
  </si>
  <si>
    <t>6.csoport</t>
  </si>
  <si>
    <t>7.csoport</t>
  </si>
  <si>
    <t>Felújítás</t>
  </si>
  <si>
    <t>Felhalmozási kiadás</t>
  </si>
  <si>
    <t>(1+2+3+4+6+7)</t>
  </si>
  <si>
    <t>II.Felhalmozási célú kiadás</t>
  </si>
  <si>
    <t>csoportok összesen</t>
  </si>
  <si>
    <t>(4.1.+6+7)</t>
  </si>
  <si>
    <t>hitelének 2003.évi kamata :</t>
  </si>
  <si>
    <t xml:space="preserve">                3 db autóbusz (2003.évi vásárlás)</t>
  </si>
  <si>
    <t>Kaposvári Evangélikus templom felújításához támogatás</t>
  </si>
  <si>
    <t>Kecelhegyi kápolna felújításának támogatása</t>
  </si>
  <si>
    <t>Csíkszeredai templom építés támogatása</t>
  </si>
  <si>
    <t>Kaposvári Zsidó temető rekonstrukciójának támogatása</t>
  </si>
  <si>
    <t>Kaposvári Vízügyi SE - Desedai csónakház  vizesblokk felújításához támogatás</t>
  </si>
  <si>
    <t>Ivánfa Hegyközség földút javítás</t>
  </si>
  <si>
    <t>Csertán Márton Alapítvány támogatása</t>
  </si>
  <si>
    <t>4,1.14.</t>
  </si>
  <si>
    <t>Fazekas Háziipari Szövetkezet támogatása</t>
  </si>
  <si>
    <t xml:space="preserve">Tömegközlekedési RT működési támogatása     </t>
  </si>
  <si>
    <t>Rákóczi  -Kaposcukor FC</t>
  </si>
  <si>
    <t xml:space="preserve">   - működési támogatás</t>
  </si>
  <si>
    <t xml:space="preserve">   - nemzetközi mérközéseken való részvétel támogatása</t>
  </si>
  <si>
    <t>Paelosochus-Krokodilokért Alapítvány - Terrárium működésének támogatása</t>
  </si>
  <si>
    <t>Tudományos Életért Alapítvány - tanácsadói tiszteleltdíj 50 %-a</t>
  </si>
  <si>
    <t>Mártírok és Hősök Közalapítvány (Alapító Okirat szerint)</t>
  </si>
  <si>
    <t xml:space="preserve">     - Kaposvár Vízügyi SE - Borhi Zsombor (kajak)</t>
  </si>
  <si>
    <t xml:space="preserve">     - Kaposvár Nehézatlétikai SE - Budai Anita (cselgáncs)</t>
  </si>
  <si>
    <t xml:space="preserve">     - Buda-Cash Team Kaposvár SE - Kuttor Csaba (triatlon)</t>
  </si>
  <si>
    <t>Dr. Takáts Gyula írói munkásságának támogatása</t>
  </si>
  <si>
    <t>Dél-Dunántúli Tudomány Támogatásáért Alapítvány - Kaposvár Önk. pályadíja</t>
  </si>
  <si>
    <t>Berzsenyi Társaság Emlékek életrajza c. könyv kiadásának támogatása</t>
  </si>
  <si>
    <t>Görpark létesítésének támogatása</t>
  </si>
  <si>
    <t>Középület-kivitelező Adorján SE - uszodai jegyvásárlás ktg-re</t>
  </si>
  <si>
    <t xml:space="preserve">Pipacs u. baráti körnek - fa hulladékgyűjtők kihelyezésére </t>
  </si>
  <si>
    <t xml:space="preserve">Iskolatej - Nagyboldogasszony Római Katolikus Ált.Isk. </t>
  </si>
  <si>
    <t xml:space="preserve">Tanulóbérlet </t>
  </si>
  <si>
    <t xml:space="preserve">        - Nagyboldogasszony Római Katolikus Ált. Iskola</t>
  </si>
  <si>
    <t xml:space="preserve">        - Lórántffy Zs. Református Ált.Iskola</t>
  </si>
  <si>
    <t xml:space="preserve">        - Gyakorló Általános Iskola</t>
  </si>
  <si>
    <t>Menta Lelki Egészségvédő Egyesület támogatása</t>
  </si>
  <si>
    <t>NAFA Ffi Röplabda Club eredményességi támogatás</t>
  </si>
  <si>
    <t>Somogy megyei TIT - szellemi öttusa vetélkedő támogatása</t>
  </si>
  <si>
    <t>Európai Nők Szövetsége - Zenepavilon vasárnapi koncertjei</t>
  </si>
  <si>
    <t xml:space="preserve">Kaposvári Rendőrkapitányság - 23 db bevetési öltözet </t>
  </si>
  <si>
    <t xml:space="preserve">    </t>
  </si>
  <si>
    <t>Kistérségi munkaszervezet támogatása</t>
  </si>
  <si>
    <t>Négyes Fogathajtó VB támogatása</t>
  </si>
  <si>
    <t>Gyermek és Ifjúsági Önkormányzati Szövetség támogatása</t>
  </si>
  <si>
    <t xml:space="preserve">     - alanyi jogon</t>
  </si>
  <si>
    <t xml:space="preserve">     - méltányossági alapon</t>
  </si>
  <si>
    <t xml:space="preserve">     - nyugdíjas, tanuló</t>
  </si>
  <si>
    <t xml:space="preserve">     - Gyed, Gyes ellátottak</t>
  </si>
  <si>
    <t>Krízis (CsSK) támogatás</t>
  </si>
  <si>
    <t>Cigánytanulók tanulmányi ösztöndíja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</si>
  <si>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</si>
  <si>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jöveelmadó kiegészítés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</si>
  <si>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gépjárműadó </t>
    </r>
  </si>
  <si>
    <t>2,9,3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</si>
  <si>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Pályázati támogatás (Déryné Vándorszíntársulat)</t>
    </r>
  </si>
  <si>
    <r>
      <t xml:space="preserve">              </t>
    </r>
    <r>
      <rPr>
        <sz val="10"/>
        <rFont val="Wingdings"/>
        <family val="0"/>
      </rPr>
      <t xml:space="preserve">w </t>
    </r>
    <r>
      <rPr>
        <sz val="10"/>
        <rFont val="Times New Roman"/>
        <family val="1"/>
      </rPr>
      <t>felhalmozási c.kölcsön visszatérülése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</si>
  <si>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OEP-től</t>
    </r>
    <r>
      <rPr>
        <sz val="10"/>
        <rFont val="Times New Roman CE"/>
        <family val="1"/>
      </rPr>
      <t xml:space="preserve"> felhalmozási c.átvett pénzeszköz</t>
    </r>
  </si>
  <si>
    <t>Sport tevékenység támogatása GYISM-től</t>
  </si>
  <si>
    <t>Munkáltatói kölcsön visszafizetése + számla átvezetése</t>
  </si>
  <si>
    <t>Tűzoltó szakfelszerelés önerő  (2002.évi) többlet visszafizetése</t>
  </si>
  <si>
    <t>Szolgalmi jog értékesítés</t>
  </si>
  <si>
    <t>Bontás utáni áfa</t>
  </si>
  <si>
    <t>X</t>
  </si>
  <si>
    <t>0,0</t>
  </si>
  <si>
    <t>-</t>
  </si>
  <si>
    <t>Szakvélemény készítése Ady E. u. 1. tuladonostársaitól</t>
  </si>
  <si>
    <t>Közvilágítás korszerűsítéséhez lakossági hozzájárulás</t>
  </si>
  <si>
    <t>Személyi jellegű kiadás</t>
  </si>
  <si>
    <t>BURSA felsőoktatási ösztöndíj</t>
  </si>
  <si>
    <t>Látássérült Fiatalok Rehabilitációs Szakiskola Pécs - 1 fő látássérült gyermek intézeti elhelyezésének támogatása</t>
  </si>
  <si>
    <t xml:space="preserve">   - nemzetközi mérközéseken való részvétel </t>
  </si>
  <si>
    <t xml:space="preserve">KOMETA Kaposvár SC - nemzetközi mérközések </t>
  </si>
  <si>
    <t xml:space="preserve">   - eredményességi támogatás </t>
  </si>
  <si>
    <t>Polgármesteri keret</t>
  </si>
  <si>
    <t>Egyéni képviselői keret</t>
  </si>
  <si>
    <t>Kaposfüredi Részönkormányzat működési kiadásai</t>
  </si>
  <si>
    <t>Toponári Részönkormányzat működési kiadásai</t>
  </si>
  <si>
    <t>Töröcskei Részönkormányzat működési kiadásai</t>
  </si>
  <si>
    <t>Ifjúsági alap kiadásai</t>
  </si>
  <si>
    <t>Oktatási alap kiadásai</t>
  </si>
  <si>
    <t>Kulturális alap kiadásai</t>
  </si>
  <si>
    <t>Sport alap kiadásai</t>
  </si>
  <si>
    <t xml:space="preserve">Eü és Szoc. alap kiadásai   </t>
  </si>
  <si>
    <t>Idegenforgalmi alap kiadásai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</si>
  <si>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</si>
  <si>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</si>
  <si>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</si>
  <si>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</si>
  <si>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</si>
  <si>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</si>
  <si>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</si>
  <si>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</si>
  <si>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</si>
  <si>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</si>
  <si>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</si>
  <si>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Megye-Város Közös Alap támogatása</t>
  </si>
  <si>
    <t>Felhalmozási célu bérjellegű kifizetések</t>
  </si>
  <si>
    <t>Peres ügyek</t>
  </si>
  <si>
    <t>Piac parkoló közterülethasználat</t>
  </si>
  <si>
    <t>Pedagógusnapi rendezvények</t>
  </si>
  <si>
    <t>Gondozási díj 60%-a</t>
  </si>
  <si>
    <t>79.</t>
  </si>
  <si>
    <t>80.</t>
  </si>
  <si>
    <t>81.</t>
  </si>
  <si>
    <t xml:space="preserve">            = Vagyonkezelő Rt-től</t>
  </si>
  <si>
    <t xml:space="preserve">Somogyjádtól közös szennyvízcsatorna beruházásra </t>
  </si>
  <si>
    <t>Kárpátaljai Magyar Főiskoláért Alapítvány - Beregszász Városi Törvényszék épületének renoválásához támogatás</t>
  </si>
  <si>
    <t>Kaposvári Kosárlabda SE</t>
  </si>
  <si>
    <t>09.30.</t>
  </si>
  <si>
    <t>Köztisztviselők alapilletményének minimálbérre történő emelése</t>
  </si>
  <si>
    <t>Köztisztviselői törvény módosításából adódó többletköltségekre</t>
  </si>
  <si>
    <t>Gyermek és ifjúsági feladatok</t>
  </si>
  <si>
    <t xml:space="preserve">        - ifjúsági referensi feladatkör feltételeinek megteremtése</t>
  </si>
  <si>
    <t xml:space="preserve">        - ifjúsági önkormányzat működésének támogatása</t>
  </si>
  <si>
    <t>Hozzájárulás könyvvizsgálathoz</t>
  </si>
  <si>
    <t>Közművelődési érdekeltség növelő támogatás</t>
  </si>
  <si>
    <t>Hozzájárulás a létszámcsökkentési kiadásokhoz</t>
  </si>
  <si>
    <t xml:space="preserve">  - Együd Árpád VMK fűtés rekonstrukciója</t>
  </si>
  <si>
    <t xml:space="preserve">  - Madár u. óvoda teljes tetőfelújítás</t>
  </si>
  <si>
    <t xml:space="preserve">  - Városi Fürdő uszodai medencetér portál cseréje</t>
  </si>
  <si>
    <t xml:space="preserve">  - Kinizsi lakótelep bejáró út felújítása</t>
  </si>
  <si>
    <t xml:space="preserve">  - Egészségügyi SZKI Tallián Gy. u. épület homlokzat és tető felújítás</t>
  </si>
  <si>
    <t xml:space="preserve">  - Fő u. útfelújítás</t>
  </si>
  <si>
    <t xml:space="preserve">  - Településrendezési terv készítése</t>
  </si>
  <si>
    <t>Ifjúsági Önkormányzat Európai Ifjúsági díj</t>
  </si>
  <si>
    <t>Közmunkaprogramra TFT-tól</t>
  </si>
  <si>
    <t>TOURINFORM iroda működéséhez Magyar Turizmus Rt-től</t>
  </si>
  <si>
    <t>Buda-Cash Team SE-től szerződés megszegése miatt</t>
  </si>
  <si>
    <t>"Festők városa 2003" támogatás MeH-től</t>
  </si>
  <si>
    <t xml:space="preserve">32. </t>
  </si>
  <si>
    <t>Bankgarancia díj megtérítése polgári repülőtér miatt</t>
  </si>
  <si>
    <t xml:space="preserve">       - Megyei Önkormányzattól</t>
  </si>
  <si>
    <t xml:space="preserve">       - Taszári Önkormányzattól</t>
  </si>
  <si>
    <t>Hösők temetője (II.ütem) HM-től</t>
  </si>
  <si>
    <t>09.30</t>
  </si>
  <si>
    <t>Különféle bírságok (közter., építésrend.)</t>
  </si>
  <si>
    <t>Honvéd u. 18.</t>
  </si>
  <si>
    <t>Kossuth L. u. 2. emeleti helyiségek</t>
  </si>
  <si>
    <t>Pedagógus továbbképzés elszámolása 2002.</t>
  </si>
  <si>
    <t>Sajtó- és médiaelemzési kommunikációs feladatokra</t>
  </si>
  <si>
    <t>82.</t>
  </si>
  <si>
    <t>83.</t>
  </si>
  <si>
    <t>Kaposvárért Közalapítvány - Kossuth tér felújításához támogatás</t>
  </si>
  <si>
    <t>Kaposvárért Közalapítvány - Kaposszentjakabi Bencés Apátság szerviz út kiépítéséhez  támogatás</t>
  </si>
  <si>
    <t xml:space="preserve">"Meander Group" Vízügyi Kft támogatása (számítógép vásárlás) </t>
  </si>
  <si>
    <t>Berzsenyi Társaság - Lyra-műhely</t>
  </si>
  <si>
    <t>Berzsenyi Társaság - titkársági feladatokra</t>
  </si>
  <si>
    <t>Személyfelvonó Felújítási Alapból támogatott társasházak</t>
  </si>
  <si>
    <t xml:space="preserve">        - Béke u. 27-29. társasház</t>
  </si>
  <si>
    <t xml:space="preserve">        - Füredi u. 47. társasház</t>
  </si>
  <si>
    <t xml:space="preserve">        - Füredi u. 4-6. társasház</t>
  </si>
  <si>
    <t xml:space="preserve">        - Füredi u. 65. társasház</t>
  </si>
  <si>
    <t xml:space="preserve">        - Béke u. 23-25. társasház</t>
  </si>
  <si>
    <t xml:space="preserve">        - Füredi u. 12-14. társasház</t>
  </si>
  <si>
    <t xml:space="preserve">        - Honvéd u. 20/C. társasház</t>
  </si>
  <si>
    <t xml:space="preserve">        - Honvéd u. 53. társasház</t>
  </si>
  <si>
    <t>4,1,11.</t>
  </si>
  <si>
    <t>4,1.15.</t>
  </si>
  <si>
    <t>4,1.16.</t>
  </si>
  <si>
    <t>4,1.17.</t>
  </si>
  <si>
    <t>4,2.35</t>
  </si>
  <si>
    <t>4,2.36</t>
  </si>
  <si>
    <t>4,2.37</t>
  </si>
  <si>
    <t>4,2.38</t>
  </si>
  <si>
    <t>Kaposvári Polgárőr Egyesület (telefonköltségre, egyenruha vás., gépj.ktg)</t>
  </si>
  <si>
    <t>Bérlőkijelőlési jog értéke</t>
  </si>
  <si>
    <t>Dunántúli Regionális Találkozó költségeire</t>
  </si>
  <si>
    <t>Teljesítés CEDE.tám-ban</t>
  </si>
  <si>
    <t>előirányzat átvett pe-ben</t>
  </si>
  <si>
    <t>Egyéb</t>
  </si>
  <si>
    <t>0</t>
  </si>
  <si>
    <t xml:space="preserve">Rákóczi Stadion rekonstrukció GYISM (2002.évi áthúzódó)    </t>
  </si>
  <si>
    <t>Felújításhoz kapcsolódó bérjellegű kiadások</t>
  </si>
  <si>
    <t>84.</t>
  </si>
  <si>
    <t>Festők városa 2003.</t>
  </si>
  <si>
    <t>Szentjakabi Részönkormányzat működési kiadásai</t>
  </si>
  <si>
    <t>85.</t>
  </si>
  <si>
    <t>86.</t>
  </si>
  <si>
    <t xml:space="preserve">Intézményi c.műk.kiadások </t>
  </si>
  <si>
    <t>Intézmények műk.c.támogatása  (halmozódás)</t>
  </si>
  <si>
    <t>Pénzmaradvány nettósítás miatti előző évi elvonás</t>
  </si>
  <si>
    <t xml:space="preserve">  - Tűzoltóság kapucsere, külső szennyvízelvezető rendszer</t>
  </si>
  <si>
    <t xml:space="preserve">  - Szentjakabi Óvoda bővítéséhez </t>
  </si>
  <si>
    <t>Szociálpolitikai feladatok ( 4/ b.sz. melléklet )</t>
  </si>
  <si>
    <t>Ady E. u. D-i tömb értékesítése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</si>
</sst>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00"/>
    <numFmt numFmtId="167" formatCode="0.000"/>
    <numFmt numFmtId="168" formatCode="0.0000000"/>
    <numFmt numFmtId="169" formatCode="0.000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0"/>
      <name val="Wingdings"/>
      <family val="0"/>
    </font>
    <font>
      <sz val="8"/>
      <name val="Wingdings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9"/>
      <color indexed="10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b/>
      <i/>
      <sz val="10"/>
      <name val="Times New Roman CE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MS Sans Serif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name val="Times New Roman CE"/>
      <family val="1"/>
    </font>
    <font>
      <b/>
      <i/>
      <sz val="12"/>
      <name val="Times New Roman"/>
      <family val="1"/>
    </font>
    <font>
      <sz val="10"/>
      <color indexed="14"/>
      <name val="MS Sans Serif"/>
      <family val="2"/>
    </font>
    <font>
      <sz val="11"/>
      <name val="MS Sans Serif"/>
      <family val="0"/>
    </font>
    <font>
      <sz val="11"/>
      <color indexed="8"/>
      <name val="Times New Roman CE"/>
      <family val="1"/>
    </font>
    <font>
      <sz val="12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b/>
      <u val="single"/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u val="single"/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color indexed="47"/>
      <name val="Times New Roman CE"/>
      <family val="1"/>
    </font>
    <font>
      <sz val="12"/>
      <name val="HBangkok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14"/>
      <name val="Times New Roman CE"/>
      <family val="1"/>
    </font>
    <font>
      <sz val="11"/>
      <color indexed="14"/>
      <name val="Times New Roman CE"/>
      <family val="1"/>
    </font>
  </fonts>
  <fills count="1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3" borderId="4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8" fillId="0" borderId="0" xfId="0" applyFont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13" fillId="0" borderId="1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3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centerContinuous"/>
    </xf>
    <xf numFmtId="0" fontId="14" fillId="0" borderId="1" xfId="0" applyFont="1" applyBorder="1" applyAlignment="1">
      <alignment horizontal="centerContinuous"/>
    </xf>
    <xf numFmtId="0" fontId="14" fillId="0" borderId="3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14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4" fillId="0" borderId="4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4" fillId="3" borderId="5" xfId="0" applyFont="1" applyFill="1" applyBorder="1" applyAlignment="1">
      <alignment horizontal="centerContinuous"/>
    </xf>
    <xf numFmtId="0" fontId="14" fillId="3" borderId="4" xfId="0" applyFont="1" applyFill="1" applyBorder="1" applyAlignment="1">
      <alignment horizontal="centerContinuous"/>
    </xf>
    <xf numFmtId="0" fontId="14" fillId="3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3" borderId="6" xfId="0" applyFont="1" applyFill="1" applyBorder="1" applyAlignment="1">
      <alignment horizontal="centerContinuous"/>
    </xf>
    <xf numFmtId="0" fontId="14" fillId="3" borderId="7" xfId="0" applyFont="1" applyFill="1" applyBorder="1" applyAlignment="1">
      <alignment horizontal="centerContinuous"/>
    </xf>
    <xf numFmtId="0" fontId="17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/>
    </xf>
    <xf numFmtId="0" fontId="14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left"/>
    </xf>
    <xf numFmtId="0" fontId="14" fillId="3" borderId="3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2" borderId="2" xfId="0" applyFont="1" applyFill="1" applyBorder="1" applyAlignment="1">
      <alignment horizontal="center"/>
    </xf>
    <xf numFmtId="0" fontId="14" fillId="0" borderId="5" xfId="0" applyFont="1" applyBorder="1" applyAlignment="1">
      <alignment horizontal="centerContinuous"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/>
    </xf>
    <xf numFmtId="0" fontId="19" fillId="0" borderId="2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3" xfId="0" applyFont="1" applyBorder="1" applyAlignment="1">
      <alignment horizontal="centerContinuous"/>
    </xf>
    <xf numFmtId="0" fontId="14" fillId="5" borderId="3" xfId="0" applyFont="1" applyFill="1" applyBorder="1" applyAlignment="1">
      <alignment horizontal="center"/>
    </xf>
    <xf numFmtId="0" fontId="19" fillId="0" borderId="1" xfId="0" applyFont="1" applyBorder="1" applyAlignment="1">
      <alignment horizontal="centerContinuous"/>
    </xf>
    <xf numFmtId="0" fontId="15" fillId="5" borderId="3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14" fillId="0" borderId="3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0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4" fillId="0" borderId="5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/>
    </xf>
    <xf numFmtId="0" fontId="10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10" fillId="6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6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4" fillId="4" borderId="3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4" fillId="3" borderId="1" xfId="0" applyFont="1" applyFill="1" applyBorder="1" applyAlignment="1">
      <alignment/>
    </xf>
    <xf numFmtId="0" fontId="19" fillId="0" borderId="2" xfId="0" applyFont="1" applyBorder="1" applyAlignment="1">
      <alignment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4" fillId="0" borderId="2" xfId="0" applyFont="1" applyBorder="1" applyAlignment="1">
      <alignment/>
    </xf>
    <xf numFmtId="164" fontId="15" fillId="3" borderId="2" xfId="0" applyNumberFormat="1" applyFont="1" applyFill="1" applyBorder="1" applyAlignment="1">
      <alignment/>
    </xf>
    <xf numFmtId="0" fontId="14" fillId="7" borderId="4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Continuous"/>
    </xf>
    <xf numFmtId="164" fontId="15" fillId="3" borderId="4" xfId="0" applyNumberFormat="1" applyFont="1" applyFill="1" applyBorder="1" applyAlignment="1">
      <alignment/>
    </xf>
    <xf numFmtId="0" fontId="14" fillId="7" borderId="4" xfId="0" applyFont="1" applyFill="1" applyBorder="1" applyAlignment="1">
      <alignment/>
    </xf>
    <xf numFmtId="0" fontId="14" fillId="3" borderId="0" xfId="0" applyFont="1" applyFill="1" applyAlignment="1">
      <alignment/>
    </xf>
    <xf numFmtId="0" fontId="14" fillId="3" borderId="3" xfId="0" applyFont="1" applyFill="1" applyBorder="1" applyAlignment="1">
      <alignment/>
    </xf>
    <xf numFmtId="0" fontId="14" fillId="3" borderId="4" xfId="0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4" fillId="8" borderId="10" xfId="0" applyFont="1" applyFill="1" applyBorder="1" applyAlignment="1">
      <alignment horizontal="centerContinuous"/>
    </xf>
    <xf numFmtId="0" fontId="15" fillId="8" borderId="10" xfId="0" applyFont="1" applyFill="1" applyBorder="1" applyAlignment="1">
      <alignment/>
    </xf>
    <xf numFmtId="164" fontId="15" fillId="8" borderId="10" xfId="0" applyNumberFormat="1" applyFont="1" applyFill="1" applyBorder="1" applyAlignment="1">
      <alignment/>
    </xf>
    <xf numFmtId="0" fontId="14" fillId="8" borderId="10" xfId="0" applyFont="1" applyFill="1" applyBorder="1" applyAlignment="1">
      <alignment/>
    </xf>
    <xf numFmtId="0" fontId="14" fillId="3" borderId="11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4" fillId="8" borderId="4" xfId="0" applyFont="1" applyFill="1" applyBorder="1" applyAlignment="1">
      <alignment horizontal="center"/>
    </xf>
    <xf numFmtId="0" fontId="15" fillId="8" borderId="4" xfId="0" applyFont="1" applyFill="1" applyBorder="1" applyAlignment="1">
      <alignment/>
    </xf>
    <xf numFmtId="0" fontId="14" fillId="3" borderId="2" xfId="0" applyFont="1" applyFill="1" applyBorder="1" applyAlignment="1">
      <alignment horizontal="right"/>
    </xf>
    <xf numFmtId="0" fontId="14" fillId="8" borderId="4" xfId="0" applyFont="1" applyFill="1" applyBorder="1" applyAlignment="1">
      <alignment horizontal="centerContinuous"/>
    </xf>
    <xf numFmtId="0" fontId="14" fillId="8" borderId="4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9" borderId="11" xfId="0" applyFont="1" applyFill="1" applyBorder="1" applyAlignment="1">
      <alignment horizontal="centerContinuous"/>
    </xf>
    <xf numFmtId="0" fontId="14" fillId="8" borderId="3" xfId="0" applyFont="1" applyFill="1" applyBorder="1" applyAlignment="1">
      <alignment/>
    </xf>
    <xf numFmtId="0" fontId="14" fillId="9" borderId="12" xfId="0" applyFont="1" applyFill="1" applyBorder="1" applyAlignment="1">
      <alignment/>
    </xf>
    <xf numFmtId="164" fontId="14" fillId="3" borderId="2" xfId="0" applyNumberFormat="1" applyFont="1" applyFill="1" applyBorder="1" applyAlignment="1">
      <alignment/>
    </xf>
    <xf numFmtId="0" fontId="15" fillId="10" borderId="4" xfId="0" applyFont="1" applyFill="1" applyBorder="1" applyAlignment="1">
      <alignment/>
    </xf>
    <xf numFmtId="164" fontId="15" fillId="3" borderId="2" xfId="0" applyNumberFormat="1" applyFont="1" applyFill="1" applyBorder="1" applyAlignment="1">
      <alignment/>
    </xf>
    <xf numFmtId="164" fontId="15" fillId="3" borderId="4" xfId="0" applyNumberFormat="1" applyFont="1" applyFill="1" applyBorder="1" applyAlignment="1">
      <alignment/>
    </xf>
    <xf numFmtId="164" fontId="15" fillId="3" borderId="1" xfId="0" applyNumberFormat="1" applyFont="1" applyFill="1" applyBorder="1" applyAlignment="1">
      <alignment/>
    </xf>
    <xf numFmtId="164" fontId="15" fillId="3" borderId="3" xfId="0" applyNumberFormat="1" applyFont="1" applyFill="1" applyBorder="1" applyAlignment="1">
      <alignment/>
    </xf>
    <xf numFmtId="0" fontId="15" fillId="3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3" borderId="6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4" fillId="11" borderId="0" xfId="0" applyFont="1" applyFill="1" applyAlignment="1">
      <alignment horizontal="center"/>
    </xf>
    <xf numFmtId="0" fontId="14" fillId="11" borderId="0" xfId="0" applyFont="1" applyFill="1" applyAlignment="1">
      <alignment/>
    </xf>
    <xf numFmtId="0" fontId="8" fillId="0" borderId="0" xfId="0" applyFont="1" applyBorder="1" applyAlignment="1">
      <alignment horizontal="centerContinuous"/>
    </xf>
    <xf numFmtId="0" fontId="10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right"/>
    </xf>
    <xf numFmtId="0" fontId="8" fillId="7" borderId="0" xfId="0" applyFont="1" applyFill="1" applyBorder="1" applyAlignment="1">
      <alignment/>
    </xf>
    <xf numFmtId="0" fontId="21" fillId="7" borderId="0" xfId="0" applyFont="1" applyFill="1" applyAlignment="1">
      <alignment horizontal="centerContinuous"/>
    </xf>
    <xf numFmtId="0" fontId="8" fillId="3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164" fontId="15" fillId="0" borderId="1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164" fontId="15" fillId="3" borderId="5" xfId="0" applyNumberFormat="1" applyFont="1" applyFill="1" applyBorder="1" applyAlignment="1">
      <alignment/>
    </xf>
    <xf numFmtId="164" fontId="15" fillId="0" borderId="4" xfId="0" applyNumberFormat="1" applyFont="1" applyBorder="1" applyAlignment="1">
      <alignment/>
    </xf>
    <xf numFmtId="0" fontId="8" fillId="3" borderId="6" xfId="0" applyFont="1" applyFill="1" applyBorder="1" applyAlignment="1">
      <alignment horizontal="centerContinuous"/>
    </xf>
    <xf numFmtId="0" fontId="22" fillId="3" borderId="7" xfId="0" applyFont="1" applyFill="1" applyBorder="1" applyAlignment="1">
      <alignment horizontal="left"/>
    </xf>
    <xf numFmtId="0" fontId="15" fillId="3" borderId="7" xfId="0" applyFont="1" applyFill="1" applyBorder="1" applyAlignment="1">
      <alignment/>
    </xf>
    <xf numFmtId="0" fontId="14" fillId="3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Continuous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0" fillId="3" borderId="2" xfId="0" applyFont="1" applyFill="1" applyBorder="1" applyAlignment="1">
      <alignment horizontal="centerContinuous"/>
    </xf>
    <xf numFmtId="0" fontId="8" fillId="8" borderId="4" xfId="0" applyFont="1" applyFill="1" applyBorder="1" applyAlignment="1">
      <alignment/>
    </xf>
    <xf numFmtId="0" fontId="10" fillId="0" borderId="4" xfId="0" applyFont="1" applyBorder="1" applyAlignment="1">
      <alignment horizontal="centerContinuous"/>
    </xf>
    <xf numFmtId="0" fontId="10" fillId="10" borderId="3" xfId="0" applyFont="1" applyFill="1" applyBorder="1" applyAlignment="1">
      <alignment horizontal="center"/>
    </xf>
    <xf numFmtId="0" fontId="14" fillId="10" borderId="2" xfId="0" applyFont="1" applyFill="1" applyBorder="1" applyAlignment="1">
      <alignment/>
    </xf>
    <xf numFmtId="0" fontId="10" fillId="10" borderId="2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10" borderId="1" xfId="0" applyFont="1" applyFill="1" applyBorder="1" applyAlignment="1">
      <alignment/>
    </xf>
    <xf numFmtId="0" fontId="24" fillId="6" borderId="1" xfId="0" applyFont="1" applyFill="1" applyBorder="1" applyAlignment="1">
      <alignment/>
    </xf>
    <xf numFmtId="0" fontId="24" fillId="0" borderId="0" xfId="0" applyFont="1" applyAlignment="1">
      <alignment/>
    </xf>
    <xf numFmtId="0" fontId="24" fillId="2" borderId="1" xfId="0" applyFont="1" applyFill="1" applyBorder="1" applyAlignment="1">
      <alignment/>
    </xf>
    <xf numFmtId="0" fontId="24" fillId="6" borderId="2" xfId="0" applyFont="1" applyFill="1" applyBorder="1" applyAlignment="1">
      <alignment/>
    </xf>
    <xf numFmtId="0" fontId="24" fillId="2" borderId="2" xfId="0" applyFont="1" applyFill="1" applyBorder="1" applyAlignment="1">
      <alignment/>
    </xf>
    <xf numFmtId="0" fontId="25" fillId="6" borderId="2" xfId="0" applyFont="1" applyFill="1" applyBorder="1" applyAlignment="1">
      <alignment horizontal="centerContinuous"/>
    </xf>
    <xf numFmtId="0" fontId="25" fillId="2" borderId="2" xfId="0" applyFont="1" applyFill="1" applyBorder="1" applyAlignment="1">
      <alignment horizontal="centerContinuous"/>
    </xf>
    <xf numFmtId="0" fontId="24" fillId="6" borderId="3" xfId="0" applyFont="1" applyFill="1" applyBorder="1" applyAlignment="1">
      <alignment/>
    </xf>
    <xf numFmtId="0" fontId="24" fillId="2" borderId="3" xfId="0" applyFont="1" applyFill="1" applyBorder="1" applyAlignment="1">
      <alignment/>
    </xf>
    <xf numFmtId="0" fontId="14" fillId="0" borderId="0" xfId="0" applyFont="1" applyBorder="1" applyAlignment="1">
      <alignment horizontal="centerContinuous"/>
    </xf>
    <xf numFmtId="0" fontId="14" fillId="6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6" borderId="3" xfId="0" applyFont="1" applyFill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64" fontId="14" fillId="3" borderId="2" xfId="0" applyNumberFormat="1" applyFont="1" applyFill="1" applyBorder="1" applyAlignment="1">
      <alignment/>
    </xf>
    <xf numFmtId="164" fontId="14" fillId="3" borderId="3" xfId="0" applyNumberFormat="1" applyFont="1" applyFill="1" applyBorder="1" applyAlignment="1">
      <alignment/>
    </xf>
    <xf numFmtId="0" fontId="15" fillId="0" borderId="4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3" borderId="6" xfId="0" applyFont="1" applyFill="1" applyBorder="1" applyAlignment="1">
      <alignment/>
    </xf>
    <xf numFmtId="0" fontId="25" fillId="0" borderId="9" xfId="0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7" fillId="0" borderId="8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0" fontId="14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/>
    </xf>
    <xf numFmtId="0" fontId="14" fillId="11" borderId="2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164" fontId="15" fillId="5" borderId="1" xfId="0" applyNumberFormat="1" applyFont="1" applyFill="1" applyBorder="1" applyAlignment="1">
      <alignment/>
    </xf>
    <xf numFmtId="0" fontId="14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/>
    </xf>
    <xf numFmtId="164" fontId="15" fillId="5" borderId="2" xfId="0" applyNumberFormat="1" applyFont="1" applyFill="1" applyBorder="1" applyAlignment="1">
      <alignment/>
    </xf>
    <xf numFmtId="0" fontId="10" fillId="5" borderId="3" xfId="0" applyFont="1" applyFill="1" applyBorder="1" applyAlignment="1">
      <alignment/>
    </xf>
    <xf numFmtId="164" fontId="15" fillId="5" borderId="3" xfId="0" applyNumberFormat="1" applyFont="1" applyFill="1" applyBorder="1" applyAlignment="1">
      <alignment/>
    </xf>
    <xf numFmtId="0" fontId="22" fillId="3" borderId="13" xfId="0" applyFont="1" applyFill="1" applyBorder="1" applyAlignment="1">
      <alignment horizontal="left"/>
    </xf>
    <xf numFmtId="0" fontId="15" fillId="3" borderId="13" xfId="0" applyFont="1" applyFill="1" applyBorder="1" applyAlignment="1">
      <alignment/>
    </xf>
    <xf numFmtId="0" fontId="15" fillId="3" borderId="9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/>
    </xf>
    <xf numFmtId="0" fontId="22" fillId="3" borderId="14" xfId="0" applyFont="1" applyFill="1" applyBorder="1" applyAlignment="1">
      <alignment horizontal="left"/>
    </xf>
    <xf numFmtId="0" fontId="15" fillId="3" borderId="14" xfId="0" applyFont="1" applyFill="1" applyBorder="1" applyAlignment="1">
      <alignment/>
    </xf>
    <xf numFmtId="0" fontId="14" fillId="3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/>
    </xf>
    <xf numFmtId="0" fontId="14" fillId="3" borderId="3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14" fillId="3" borderId="8" xfId="0" applyFont="1" applyFill="1" applyBorder="1" applyAlignment="1">
      <alignment horizontal="right"/>
    </xf>
    <xf numFmtId="0" fontId="15" fillId="3" borderId="2" xfId="0" applyFont="1" applyFill="1" applyBorder="1" applyAlignment="1">
      <alignment horizontal="right"/>
    </xf>
    <xf numFmtId="0" fontId="8" fillId="8" borderId="4" xfId="0" applyFont="1" applyFill="1" applyBorder="1" applyAlignment="1">
      <alignment horizontal="centerContinuous"/>
    </xf>
    <xf numFmtId="0" fontId="8" fillId="8" borderId="4" xfId="0" applyFont="1" applyFill="1" applyBorder="1" applyAlignment="1">
      <alignment horizontal="left"/>
    </xf>
    <xf numFmtId="0" fontId="15" fillId="10" borderId="6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left"/>
    </xf>
    <xf numFmtId="0" fontId="15" fillId="10" borderId="7" xfId="0" applyFont="1" applyFill="1" applyBorder="1" applyAlignment="1">
      <alignment horizontal="right"/>
    </xf>
    <xf numFmtId="0" fontId="14" fillId="10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/>
    </xf>
    <xf numFmtId="164" fontId="15" fillId="10" borderId="1" xfId="0" applyNumberFormat="1" applyFont="1" applyFill="1" applyBorder="1" applyAlignment="1">
      <alignment/>
    </xf>
    <xf numFmtId="0" fontId="14" fillId="10" borderId="2" xfId="0" applyFont="1" applyFill="1" applyBorder="1" applyAlignment="1">
      <alignment horizontal="center"/>
    </xf>
    <xf numFmtId="164" fontId="15" fillId="10" borderId="2" xfId="0" applyNumberFormat="1" applyFont="1" applyFill="1" applyBorder="1" applyAlignment="1">
      <alignment/>
    </xf>
    <xf numFmtId="0" fontId="14" fillId="10" borderId="3" xfId="0" applyFont="1" applyFill="1" applyBorder="1" applyAlignment="1">
      <alignment horizontal="center"/>
    </xf>
    <xf numFmtId="0" fontId="10" fillId="10" borderId="3" xfId="0" applyFont="1" applyFill="1" applyBorder="1" applyAlignment="1">
      <alignment/>
    </xf>
    <xf numFmtId="164" fontId="15" fillId="10" borderId="3" xfId="0" applyNumberFormat="1" applyFont="1" applyFill="1" applyBorder="1" applyAlignment="1">
      <alignment/>
    </xf>
    <xf numFmtId="0" fontId="14" fillId="11" borderId="1" xfId="0" applyFont="1" applyFill="1" applyBorder="1" applyAlignment="1">
      <alignment horizontal="centerContinuous"/>
    </xf>
    <xf numFmtId="0" fontId="10" fillId="11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Continuous"/>
    </xf>
    <xf numFmtId="0" fontId="10" fillId="12" borderId="4" xfId="0" applyFont="1" applyFill="1" applyBorder="1" applyAlignment="1">
      <alignment horizontal="center"/>
    </xf>
    <xf numFmtId="0" fontId="8" fillId="12" borderId="4" xfId="0" applyFont="1" applyFill="1" applyBorder="1" applyAlignment="1">
      <alignment/>
    </xf>
    <xf numFmtId="164" fontId="15" fillId="12" borderId="4" xfId="0" applyNumberFormat="1" applyFont="1" applyFill="1" applyBorder="1" applyAlignment="1">
      <alignment/>
    </xf>
    <xf numFmtId="0" fontId="10" fillId="12" borderId="2" xfId="0" applyFont="1" applyFill="1" applyBorder="1" applyAlignment="1">
      <alignment horizontal="center"/>
    </xf>
    <xf numFmtId="0" fontId="10" fillId="12" borderId="2" xfId="0" applyFont="1" applyFill="1" applyBorder="1" applyAlignment="1">
      <alignment/>
    </xf>
    <xf numFmtId="164" fontId="15" fillId="12" borderId="1" xfId="0" applyNumberFormat="1" applyFont="1" applyFill="1" applyBorder="1" applyAlignment="1">
      <alignment/>
    </xf>
    <xf numFmtId="164" fontId="15" fillId="12" borderId="2" xfId="0" applyNumberFormat="1" applyFont="1" applyFill="1" applyBorder="1" applyAlignment="1">
      <alignment/>
    </xf>
    <xf numFmtId="0" fontId="10" fillId="12" borderId="3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10" fillId="8" borderId="4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right"/>
    </xf>
    <xf numFmtId="164" fontId="15" fillId="8" borderId="4" xfId="0" applyNumberFormat="1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right"/>
    </xf>
    <xf numFmtId="0" fontId="14" fillId="5" borderId="1" xfId="0" applyFont="1" applyFill="1" applyBorder="1" applyAlignment="1">
      <alignment/>
    </xf>
    <xf numFmtId="0" fontId="10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right"/>
    </xf>
    <xf numFmtId="0" fontId="14" fillId="5" borderId="2" xfId="0" applyFont="1" applyFill="1" applyBorder="1" applyAlignment="1">
      <alignment/>
    </xf>
    <xf numFmtId="0" fontId="10" fillId="5" borderId="3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Continuous"/>
    </xf>
    <xf numFmtId="0" fontId="8" fillId="10" borderId="14" xfId="0" applyFont="1" applyFill="1" applyBorder="1" applyAlignment="1">
      <alignment horizontal="left"/>
    </xf>
    <xf numFmtId="0" fontId="15" fillId="10" borderId="14" xfId="0" applyFont="1" applyFill="1" applyBorder="1" applyAlignment="1">
      <alignment horizontal="right"/>
    </xf>
    <xf numFmtId="0" fontId="10" fillId="10" borderId="2" xfId="0" applyFont="1" applyFill="1" applyBorder="1" applyAlignment="1">
      <alignment horizontal="center"/>
    </xf>
    <xf numFmtId="0" fontId="15" fillId="3" borderId="16" xfId="0" applyFont="1" applyFill="1" applyBorder="1" applyAlignment="1">
      <alignment/>
    </xf>
    <xf numFmtId="0" fontId="15" fillId="3" borderId="9" xfId="0" applyFont="1" applyFill="1" applyBorder="1" applyAlignment="1">
      <alignment/>
    </xf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15" fillId="3" borderId="15" xfId="0" applyFont="1" applyFill="1" applyBorder="1" applyAlignment="1">
      <alignment/>
    </xf>
    <xf numFmtId="0" fontId="14" fillId="3" borderId="16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0" fillId="3" borderId="3" xfId="0" applyFont="1" applyFill="1" applyBorder="1" applyAlignment="1">
      <alignment horizontal="centerContinuous"/>
    </xf>
    <xf numFmtId="0" fontId="14" fillId="3" borderId="15" xfId="0" applyFont="1" applyFill="1" applyBorder="1" applyAlignment="1">
      <alignment/>
    </xf>
    <xf numFmtId="0" fontId="10" fillId="10" borderId="4" xfId="0" applyFont="1" applyFill="1" applyBorder="1" applyAlignment="1">
      <alignment horizontal="center"/>
    </xf>
    <xf numFmtId="0" fontId="10" fillId="10" borderId="4" xfId="0" applyFont="1" applyFill="1" applyBorder="1" applyAlignment="1">
      <alignment/>
    </xf>
    <xf numFmtId="0" fontId="7" fillId="3" borderId="2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centerContinuous"/>
    </xf>
    <xf numFmtId="0" fontId="10" fillId="8" borderId="4" xfId="0" applyFont="1" applyFill="1" applyBorder="1" applyAlignment="1">
      <alignment horizontal="left"/>
    </xf>
    <xf numFmtId="0" fontId="10" fillId="8" borderId="4" xfId="0" applyFont="1" applyFill="1" applyBorder="1" applyAlignment="1">
      <alignment/>
    </xf>
    <xf numFmtId="0" fontId="10" fillId="8" borderId="0" xfId="0" applyFont="1" applyFill="1" applyAlignment="1">
      <alignment/>
    </xf>
    <xf numFmtId="0" fontId="14" fillId="6" borderId="16" xfId="0" applyFont="1" applyFill="1" applyBorder="1" applyAlignment="1">
      <alignment/>
    </xf>
    <xf numFmtId="0" fontId="14" fillId="6" borderId="13" xfId="0" applyFont="1" applyFill="1" applyBorder="1" applyAlignment="1">
      <alignment/>
    </xf>
    <xf numFmtId="0" fontId="14" fillId="6" borderId="2" xfId="0" applyFont="1" applyFill="1" applyBorder="1" applyAlignment="1">
      <alignment horizontal="center"/>
    </xf>
    <xf numFmtId="0" fontId="14" fillId="6" borderId="0" xfId="0" applyFont="1" applyFill="1" applyAlignment="1">
      <alignment/>
    </xf>
    <xf numFmtId="0" fontId="14" fillId="6" borderId="0" xfId="0" applyFont="1" applyFill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24" fillId="5" borderId="1" xfId="0" applyFont="1" applyFill="1" applyBorder="1" applyAlignment="1">
      <alignment/>
    </xf>
    <xf numFmtId="0" fontId="14" fillId="5" borderId="16" xfId="0" applyFont="1" applyFill="1" applyBorder="1" applyAlignment="1">
      <alignment/>
    </xf>
    <xf numFmtId="0" fontId="14" fillId="5" borderId="13" xfId="0" applyFont="1" applyFill="1" applyBorder="1" applyAlignment="1">
      <alignment/>
    </xf>
    <xf numFmtId="0" fontId="24" fillId="5" borderId="2" xfId="0" applyFont="1" applyFill="1" applyBorder="1" applyAlignment="1">
      <alignment/>
    </xf>
    <xf numFmtId="0" fontId="25" fillId="5" borderId="2" xfId="0" applyFont="1" applyFill="1" applyBorder="1" applyAlignment="1">
      <alignment horizontal="centerContinuous"/>
    </xf>
    <xf numFmtId="0" fontId="14" fillId="5" borderId="0" xfId="0" applyFont="1" applyFill="1" applyAlignment="1">
      <alignment/>
    </xf>
    <xf numFmtId="0" fontId="14" fillId="5" borderId="0" xfId="0" applyFont="1" applyFill="1" applyAlignment="1">
      <alignment horizontal="center"/>
    </xf>
    <xf numFmtId="0" fontId="24" fillId="5" borderId="3" xfId="0" applyFont="1" applyFill="1" applyBorder="1" applyAlignment="1">
      <alignment/>
    </xf>
    <xf numFmtId="0" fontId="14" fillId="5" borderId="3" xfId="0" applyFont="1" applyFill="1" applyBorder="1" applyAlignment="1">
      <alignment/>
    </xf>
    <xf numFmtId="0" fontId="14" fillId="2" borderId="16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24" fillId="3" borderId="1" xfId="0" applyFont="1" applyFill="1" applyBorder="1" applyAlignment="1">
      <alignment/>
    </xf>
    <xf numFmtId="0" fontId="14" fillId="3" borderId="13" xfId="0" applyFont="1" applyFill="1" applyBorder="1" applyAlignment="1">
      <alignment/>
    </xf>
    <xf numFmtId="0" fontId="24" fillId="3" borderId="2" xfId="0" applyFont="1" applyFill="1" applyBorder="1" applyAlignment="1">
      <alignment/>
    </xf>
    <xf numFmtId="0" fontId="25" fillId="3" borderId="2" xfId="0" applyFont="1" applyFill="1" applyBorder="1" applyAlignment="1">
      <alignment horizontal="centerContinuous"/>
    </xf>
    <xf numFmtId="0" fontId="14" fillId="3" borderId="0" xfId="0" applyFont="1" applyFill="1" applyAlignment="1">
      <alignment horizontal="center"/>
    </xf>
    <xf numFmtId="0" fontId="24" fillId="3" borderId="3" xfId="0" applyFont="1" applyFill="1" applyBorder="1" applyAlignment="1">
      <alignment/>
    </xf>
    <xf numFmtId="0" fontId="14" fillId="11" borderId="1" xfId="0" applyFont="1" applyFill="1" applyBorder="1" applyAlignment="1">
      <alignment/>
    </xf>
    <xf numFmtId="0" fontId="14" fillId="11" borderId="16" xfId="0" applyFont="1" applyFill="1" applyBorder="1" applyAlignment="1">
      <alignment/>
    </xf>
    <xf numFmtId="0" fontId="14" fillId="11" borderId="13" xfId="0" applyFont="1" applyFill="1" applyBorder="1" applyAlignment="1">
      <alignment/>
    </xf>
    <xf numFmtId="0" fontId="14" fillId="11" borderId="2" xfId="0" applyFont="1" applyFill="1" applyBorder="1" applyAlignment="1">
      <alignment/>
    </xf>
    <xf numFmtId="0" fontId="20" fillId="11" borderId="2" xfId="0" applyFont="1" applyFill="1" applyBorder="1" applyAlignment="1">
      <alignment horizontal="centerContinuous"/>
    </xf>
    <xf numFmtId="0" fontId="14" fillId="11" borderId="3" xfId="0" applyFont="1" applyFill="1" applyBorder="1" applyAlignment="1">
      <alignment/>
    </xf>
    <xf numFmtId="0" fontId="14" fillId="11" borderId="4" xfId="0" applyFont="1" applyFill="1" applyBorder="1" applyAlignment="1">
      <alignment/>
    </xf>
    <xf numFmtId="0" fontId="15" fillId="11" borderId="4" xfId="0" applyFont="1" applyFill="1" applyBorder="1" applyAlignment="1">
      <alignment/>
    </xf>
    <xf numFmtId="164" fontId="15" fillId="11" borderId="4" xfId="0" applyNumberFormat="1" applyFont="1" applyFill="1" applyBorder="1" applyAlignment="1">
      <alignment/>
    </xf>
    <xf numFmtId="49" fontId="14" fillId="11" borderId="3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11" borderId="2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4" fillId="5" borderId="2" xfId="0" applyNumberFormat="1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0" fontId="16" fillId="3" borderId="11" xfId="0" applyFont="1" applyFill="1" applyBorder="1" applyAlignment="1">
      <alignment/>
    </xf>
    <xf numFmtId="0" fontId="16" fillId="3" borderId="8" xfId="0" applyFont="1" applyFill="1" applyBorder="1" applyAlignment="1">
      <alignment/>
    </xf>
    <xf numFmtId="49" fontId="10" fillId="6" borderId="2" xfId="0" applyNumberFormat="1" applyFont="1" applyFill="1" applyBorder="1" applyAlignment="1">
      <alignment horizontal="center"/>
    </xf>
    <xf numFmtId="0" fontId="14" fillId="3" borderId="9" xfId="0" applyFont="1" applyFill="1" applyBorder="1" applyAlignment="1">
      <alignment horizontal="right"/>
    </xf>
    <xf numFmtId="0" fontId="14" fillId="10" borderId="3" xfId="0" applyFont="1" applyFill="1" applyBorder="1" applyAlignment="1">
      <alignment/>
    </xf>
    <xf numFmtId="0" fontId="15" fillId="3" borderId="1" xfId="0" applyFont="1" applyFill="1" applyBorder="1" applyAlignment="1">
      <alignment horizontal="centerContinuous"/>
    </xf>
    <xf numFmtId="0" fontId="15" fillId="3" borderId="2" xfId="0" applyFont="1" applyFill="1" applyBorder="1" applyAlignment="1">
      <alignment horizontal="centerContinuous"/>
    </xf>
    <xf numFmtId="0" fontId="15" fillId="3" borderId="3" xfId="0" applyFont="1" applyFill="1" applyBorder="1" applyAlignment="1">
      <alignment horizontal="centerContinuous"/>
    </xf>
    <xf numFmtId="0" fontId="21" fillId="0" borderId="6" xfId="0" applyFont="1" applyBorder="1" applyAlignment="1">
      <alignment horizontal="centerContinuous"/>
    </xf>
    <xf numFmtId="0" fontId="14" fillId="12" borderId="1" xfId="0" applyFont="1" applyFill="1" applyBorder="1" applyAlignment="1">
      <alignment/>
    </xf>
    <xf numFmtId="0" fontId="14" fillId="12" borderId="2" xfId="0" applyFont="1" applyFill="1" applyBorder="1" applyAlignment="1">
      <alignment/>
    </xf>
    <xf numFmtId="0" fontId="14" fillId="12" borderId="3" xfId="0" applyFont="1" applyFill="1" applyBorder="1" applyAlignment="1">
      <alignment/>
    </xf>
    <xf numFmtId="0" fontId="14" fillId="10" borderId="9" xfId="0" applyFont="1" applyFill="1" applyBorder="1" applyAlignment="1">
      <alignment/>
    </xf>
    <xf numFmtId="0" fontId="14" fillId="10" borderId="15" xfId="0" applyFont="1" applyFill="1" applyBorder="1" applyAlignment="1">
      <alignment/>
    </xf>
    <xf numFmtId="0" fontId="14" fillId="8" borderId="0" xfId="0" applyFont="1" applyFill="1" applyAlignment="1">
      <alignment/>
    </xf>
    <xf numFmtId="0" fontId="14" fillId="3" borderId="12" xfId="0" applyFont="1" applyFill="1" applyBorder="1" applyAlignment="1">
      <alignment/>
    </xf>
    <xf numFmtId="0" fontId="0" fillId="0" borderId="3" xfId="0" applyBorder="1" applyAlignment="1">
      <alignment/>
    </xf>
    <xf numFmtId="164" fontId="15" fillId="12" borderId="3" xfId="0" applyNumberFormat="1" applyFont="1" applyFill="1" applyBorder="1" applyAlignment="1">
      <alignment/>
    </xf>
    <xf numFmtId="164" fontId="15" fillId="3" borderId="8" xfId="0" applyNumberFormat="1" applyFont="1" applyFill="1" applyBorder="1" applyAlignment="1">
      <alignment/>
    </xf>
    <xf numFmtId="164" fontId="14" fillId="3" borderId="8" xfId="0" applyNumberFormat="1" applyFont="1" applyFill="1" applyBorder="1" applyAlignment="1">
      <alignment/>
    </xf>
    <xf numFmtId="0" fontId="0" fillId="8" borderId="4" xfId="0" applyFill="1" applyBorder="1" applyAlignment="1">
      <alignment/>
    </xf>
    <xf numFmtId="0" fontId="29" fillId="0" borderId="0" xfId="0" applyFont="1" applyAlignment="1">
      <alignment/>
    </xf>
    <xf numFmtId="0" fontId="14" fillId="10" borderId="16" xfId="0" applyFont="1" applyFill="1" applyBorder="1" applyAlignment="1">
      <alignment/>
    </xf>
    <xf numFmtId="164" fontId="15" fillId="1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15" fillId="8" borderId="3" xfId="0" applyNumberFormat="1" applyFont="1" applyFill="1" applyBorder="1" applyAlignment="1">
      <alignment/>
    </xf>
    <xf numFmtId="0" fontId="15" fillId="3" borderId="9" xfId="0" applyFont="1" applyFill="1" applyBorder="1" applyAlignment="1">
      <alignment horizontal="right"/>
    </xf>
    <xf numFmtId="0" fontId="15" fillId="8" borderId="6" xfId="0" applyFont="1" applyFill="1" applyBorder="1" applyAlignment="1">
      <alignment horizontal="right"/>
    </xf>
    <xf numFmtId="0" fontId="14" fillId="5" borderId="9" xfId="0" applyFont="1" applyFill="1" applyBorder="1" applyAlignment="1">
      <alignment/>
    </xf>
    <xf numFmtId="0" fontId="15" fillId="0" borderId="6" xfId="0" applyFon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164" fontId="15" fillId="0" borderId="4" xfId="0" applyNumberFormat="1" applyFont="1" applyFill="1" applyBorder="1" applyAlignment="1">
      <alignment/>
    </xf>
    <xf numFmtId="0" fontId="8" fillId="8" borderId="6" xfId="0" applyFont="1" applyFill="1" applyBorder="1" applyAlignment="1">
      <alignment/>
    </xf>
    <xf numFmtId="164" fontId="14" fillId="12" borderId="2" xfId="0" applyNumberFormat="1" applyFont="1" applyFill="1" applyBorder="1" applyAlignment="1">
      <alignment/>
    </xf>
    <xf numFmtId="164" fontId="15" fillId="0" borderId="2" xfId="0" applyNumberFormat="1" applyFont="1" applyFill="1" applyBorder="1" applyAlignment="1">
      <alignment/>
    </xf>
    <xf numFmtId="164" fontId="15" fillId="8" borderId="0" xfId="0" applyNumberFormat="1" applyFont="1" applyFill="1" applyBorder="1" applyAlignment="1">
      <alignment/>
    </xf>
    <xf numFmtId="0" fontId="10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right"/>
    </xf>
    <xf numFmtId="0" fontId="10" fillId="11" borderId="6" xfId="0" applyFont="1" applyFill="1" applyBorder="1" applyAlignment="1">
      <alignment/>
    </xf>
    <xf numFmtId="0" fontId="10" fillId="11" borderId="5" xfId="0" applyFont="1" applyFill="1" applyBorder="1" applyAlignment="1">
      <alignment/>
    </xf>
    <xf numFmtId="0" fontId="14" fillId="11" borderId="4" xfId="0" applyFont="1" applyFill="1" applyBorder="1" applyAlignment="1">
      <alignment horizontal="right"/>
    </xf>
    <xf numFmtId="49" fontId="14" fillId="3" borderId="8" xfId="0" applyNumberFormat="1" applyFont="1" applyFill="1" applyBorder="1" applyAlignment="1">
      <alignment horizontal="center"/>
    </xf>
    <xf numFmtId="49" fontId="15" fillId="3" borderId="2" xfId="0" applyNumberFormat="1" applyFont="1" applyFill="1" applyBorder="1" applyAlignment="1">
      <alignment horizontal="center"/>
    </xf>
    <xf numFmtId="49" fontId="14" fillId="3" borderId="1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0" fontId="17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9" fillId="0" borderId="3" xfId="0" applyFont="1" applyBorder="1" applyAlignment="1">
      <alignment/>
    </xf>
    <xf numFmtId="164" fontId="15" fillId="3" borderId="3" xfId="0" applyNumberFormat="1" applyFont="1" applyFill="1" applyBorder="1" applyAlignment="1">
      <alignment/>
    </xf>
    <xf numFmtId="0" fontId="14" fillId="7" borderId="3" xfId="0" applyFont="1" applyFill="1" applyBorder="1" applyAlignment="1">
      <alignment/>
    </xf>
    <xf numFmtId="0" fontId="0" fillId="0" borderId="4" xfId="0" applyBorder="1" applyAlignment="1">
      <alignment/>
    </xf>
    <xf numFmtId="0" fontId="18" fillId="0" borderId="4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/>
    </xf>
    <xf numFmtId="0" fontId="24" fillId="0" borderId="2" xfId="0" applyFont="1" applyBorder="1" applyAlignment="1">
      <alignment horizontal="left"/>
    </xf>
    <xf numFmtId="0" fontId="24" fillId="0" borderId="2" xfId="0" applyFont="1" applyFill="1" applyBorder="1" applyAlignment="1">
      <alignment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/>
    </xf>
    <xf numFmtId="0" fontId="24" fillId="3" borderId="8" xfId="0" applyFont="1" applyFill="1" applyBorder="1" applyAlignment="1">
      <alignment/>
    </xf>
    <xf numFmtId="0" fontId="24" fillId="3" borderId="2" xfId="0" applyFont="1" applyFill="1" applyBorder="1" applyAlignment="1">
      <alignment horizontal="right"/>
    </xf>
    <xf numFmtId="0" fontId="24" fillId="0" borderId="9" xfId="0" applyFont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4" borderId="3" xfId="0" applyFont="1" applyFill="1" applyBorder="1" applyAlignment="1">
      <alignment/>
    </xf>
    <xf numFmtId="49" fontId="24" fillId="4" borderId="3" xfId="0" applyNumberFormat="1" applyFont="1" applyFill="1" applyBorder="1" applyAlignment="1">
      <alignment horizontal="center"/>
    </xf>
    <xf numFmtId="0" fontId="30" fillId="4" borderId="3" xfId="0" applyFont="1" applyFill="1" applyBorder="1" applyAlignment="1">
      <alignment/>
    </xf>
    <xf numFmtId="0" fontId="24" fillId="4" borderId="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3" borderId="8" xfId="0" applyFont="1" applyFill="1" applyBorder="1" applyAlignment="1">
      <alignment/>
    </xf>
    <xf numFmtId="164" fontId="26" fillId="3" borderId="2" xfId="0" applyNumberFormat="1" applyFont="1" applyFill="1" applyBorder="1" applyAlignment="1">
      <alignment/>
    </xf>
    <xf numFmtId="0" fontId="24" fillId="8" borderId="4" xfId="0" applyFont="1" applyFill="1" applyBorder="1" applyAlignment="1">
      <alignment horizontal="center"/>
    </xf>
    <xf numFmtId="0" fontId="26" fillId="8" borderId="4" xfId="0" applyFont="1" applyFill="1" applyBorder="1" applyAlignment="1">
      <alignment/>
    </xf>
    <xf numFmtId="164" fontId="26" fillId="8" borderId="4" xfId="0" applyNumberFormat="1" applyFont="1" applyFill="1" applyBorder="1" applyAlignment="1">
      <alignment/>
    </xf>
    <xf numFmtId="0" fontId="30" fillId="8" borderId="4" xfId="0" applyFont="1" applyFill="1" applyBorder="1" applyAlignment="1">
      <alignment/>
    </xf>
    <xf numFmtId="3" fontId="24" fillId="3" borderId="2" xfId="0" applyNumberFormat="1" applyFont="1" applyFill="1" applyBorder="1" applyAlignment="1">
      <alignment/>
    </xf>
    <xf numFmtId="164" fontId="26" fillId="3" borderId="1" xfId="0" applyNumberFormat="1" applyFont="1" applyFill="1" applyBorder="1" applyAlignment="1">
      <alignment/>
    </xf>
    <xf numFmtId="0" fontId="24" fillId="3" borderId="9" xfId="0" applyFont="1" applyFill="1" applyBorder="1" applyAlignment="1">
      <alignment/>
    </xf>
    <xf numFmtId="164" fontId="26" fillId="3" borderId="2" xfId="0" applyNumberFormat="1" applyFont="1" applyFill="1" applyBorder="1" applyAlignment="1">
      <alignment/>
    </xf>
    <xf numFmtId="164" fontId="26" fillId="3" borderId="3" xfId="0" applyNumberFormat="1" applyFont="1" applyFill="1" applyBorder="1" applyAlignment="1">
      <alignment/>
    </xf>
    <xf numFmtId="164" fontId="24" fillId="3" borderId="2" xfId="0" applyNumberFormat="1" applyFont="1" applyFill="1" applyBorder="1" applyAlignment="1">
      <alignment/>
    </xf>
    <xf numFmtId="164" fontId="26" fillId="8" borderId="4" xfId="0" applyNumberFormat="1" applyFont="1" applyFill="1" applyBorder="1" applyAlignment="1">
      <alignment/>
    </xf>
    <xf numFmtId="0" fontId="14" fillId="8" borderId="2" xfId="0" applyFont="1" applyFill="1" applyBorder="1" applyAlignment="1">
      <alignment/>
    </xf>
    <xf numFmtId="0" fontId="14" fillId="9" borderId="8" xfId="0" applyFont="1" applyFill="1" applyBorder="1" applyAlignment="1">
      <alignment horizontal="centerContinuous"/>
    </xf>
    <xf numFmtId="0" fontId="14" fillId="8" borderId="1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49" fontId="14" fillId="8" borderId="3" xfId="0" applyNumberFormat="1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center"/>
    </xf>
    <xf numFmtId="17" fontId="32" fillId="0" borderId="1" xfId="0" applyNumberFormat="1" applyFont="1" applyBorder="1" applyAlignment="1">
      <alignment/>
    </xf>
    <xf numFmtId="0" fontId="32" fillId="0" borderId="1" xfId="0" applyFont="1" applyBorder="1" applyAlignment="1">
      <alignment horizontal="center"/>
    </xf>
    <xf numFmtId="0" fontId="32" fillId="0" borderId="16" xfId="0" applyFont="1" applyBorder="1" applyAlignment="1">
      <alignment/>
    </xf>
    <xf numFmtId="0" fontId="32" fillId="0" borderId="2" xfId="0" applyFont="1" applyBorder="1" applyAlignment="1">
      <alignment/>
    </xf>
    <xf numFmtId="0" fontId="32" fillId="0" borderId="2" xfId="0" applyFont="1" applyBorder="1" applyAlignment="1">
      <alignment horizontal="center"/>
    </xf>
    <xf numFmtId="0" fontId="32" fillId="0" borderId="9" xfId="0" applyFont="1" applyBorder="1" applyAlignment="1">
      <alignment/>
    </xf>
    <xf numFmtId="0" fontId="34" fillId="0" borderId="2" xfId="0" applyFont="1" applyBorder="1" applyAlignment="1">
      <alignment/>
    </xf>
    <xf numFmtId="0" fontId="34" fillId="0" borderId="9" xfId="0" applyFont="1" applyBorder="1" applyAlignment="1">
      <alignment/>
    </xf>
    <xf numFmtId="0" fontId="32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/>
    </xf>
    <xf numFmtId="0" fontId="32" fillId="0" borderId="9" xfId="0" applyFont="1" applyFill="1" applyBorder="1" applyAlignment="1">
      <alignment horizontal="left"/>
    </xf>
    <xf numFmtId="0" fontId="35" fillId="0" borderId="2" xfId="0" applyFont="1" applyBorder="1" applyAlignment="1">
      <alignment horizontal="center"/>
    </xf>
    <xf numFmtId="0" fontId="32" fillId="0" borderId="1" xfId="0" applyFont="1" applyBorder="1" applyAlignment="1">
      <alignment/>
    </xf>
    <xf numFmtId="164" fontId="36" fillId="13" borderId="1" xfId="0" applyNumberFormat="1" applyFont="1" applyFill="1" applyBorder="1" applyAlignment="1">
      <alignment/>
    </xf>
    <xf numFmtId="164" fontId="36" fillId="13" borderId="2" xfId="0" applyNumberFormat="1" applyFont="1" applyFill="1" applyBorder="1" applyAlignment="1">
      <alignment/>
    </xf>
    <xf numFmtId="164" fontId="32" fillId="13" borderId="2" xfId="0" applyNumberFormat="1" applyFont="1" applyFill="1" applyBorder="1" applyAlignment="1">
      <alignment/>
    </xf>
    <xf numFmtId="164" fontId="36" fillId="13" borderId="9" xfId="0" applyNumberFormat="1" applyFont="1" applyFill="1" applyBorder="1" applyAlignment="1">
      <alignment/>
    </xf>
    <xf numFmtId="0" fontId="32" fillId="0" borderId="3" xfId="0" applyFont="1" applyBorder="1" applyAlignment="1">
      <alignment/>
    </xf>
    <xf numFmtId="0" fontId="32" fillId="0" borderId="4" xfId="0" applyFont="1" applyBorder="1" applyAlignment="1">
      <alignment/>
    </xf>
    <xf numFmtId="0" fontId="36" fillId="0" borderId="4" xfId="0" applyFont="1" applyBorder="1" applyAlignment="1">
      <alignment/>
    </xf>
    <xf numFmtId="164" fontId="36" fillId="13" borderId="4" xfId="0" applyNumberFormat="1" applyFont="1" applyFill="1" applyBorder="1" applyAlignment="1">
      <alignment/>
    </xf>
    <xf numFmtId="0" fontId="32" fillId="0" borderId="6" xfId="0" applyFont="1" applyBorder="1" applyAlignment="1">
      <alignment/>
    </xf>
    <xf numFmtId="0" fontId="32" fillId="0" borderId="7" xfId="0" applyFont="1" applyBorder="1" applyAlignment="1">
      <alignment/>
    </xf>
    <xf numFmtId="0" fontId="32" fillId="0" borderId="5" xfId="0" applyFont="1" applyBorder="1" applyAlignment="1">
      <alignment/>
    </xf>
    <xf numFmtId="164" fontId="36" fillId="2" borderId="4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6" fillId="0" borderId="1" xfId="0" applyFont="1" applyBorder="1" applyAlignment="1">
      <alignment/>
    </xf>
    <xf numFmtId="164" fontId="32" fillId="13" borderId="3" xfId="0" applyNumberFormat="1" applyFont="1" applyFill="1" applyBorder="1" applyAlignment="1">
      <alignment/>
    </xf>
    <xf numFmtId="0" fontId="32" fillId="4" borderId="1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Continuous"/>
    </xf>
    <xf numFmtId="0" fontId="32" fillId="4" borderId="7" xfId="0" applyFont="1" applyFill="1" applyBorder="1" applyAlignment="1">
      <alignment horizontal="centerContinuous"/>
    </xf>
    <xf numFmtId="0" fontId="32" fillId="4" borderId="5" xfId="0" applyFont="1" applyFill="1" applyBorder="1" applyAlignment="1">
      <alignment horizontal="centerContinuous"/>
    </xf>
    <xf numFmtId="0" fontId="32" fillId="4" borderId="2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Continuous"/>
    </xf>
    <xf numFmtId="0" fontId="32" fillId="4" borderId="2" xfId="0" applyFont="1" applyFill="1" applyBorder="1" applyAlignment="1">
      <alignment/>
    </xf>
    <xf numFmtId="0" fontId="32" fillId="3" borderId="1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left"/>
    </xf>
    <xf numFmtId="0" fontId="32" fillId="4" borderId="3" xfId="0" applyFont="1" applyFill="1" applyBorder="1" applyAlignment="1">
      <alignment/>
    </xf>
    <xf numFmtId="0" fontId="32" fillId="3" borderId="3" xfId="0" applyFont="1" applyFill="1" applyBorder="1" applyAlignment="1">
      <alignment horizontal="center"/>
    </xf>
    <xf numFmtId="49" fontId="32" fillId="3" borderId="3" xfId="0" applyNumberFormat="1" applyFont="1" applyFill="1" applyBorder="1" applyAlignment="1">
      <alignment horizontal="center"/>
    </xf>
    <xf numFmtId="0" fontId="37" fillId="0" borderId="2" xfId="0" applyFont="1" applyBorder="1" applyAlignment="1">
      <alignment/>
    </xf>
    <xf numFmtId="0" fontId="37" fillId="0" borderId="3" xfId="0" applyFont="1" applyBorder="1" applyAlignment="1">
      <alignment/>
    </xf>
    <xf numFmtId="0" fontId="37" fillId="0" borderId="0" xfId="0" applyFont="1" applyAlignment="1">
      <alignment/>
    </xf>
    <xf numFmtId="0" fontId="37" fillId="0" borderId="15" xfId="0" applyFont="1" applyBorder="1" applyAlignment="1">
      <alignment/>
    </xf>
    <xf numFmtId="164" fontId="34" fillId="13" borderId="9" xfId="0" applyNumberFormat="1" applyFont="1" applyFill="1" applyBorder="1" applyAlignment="1">
      <alignment/>
    </xf>
    <xf numFmtId="0" fontId="37" fillId="0" borderId="9" xfId="0" applyFont="1" applyBorder="1" applyAlignment="1">
      <alignment/>
    </xf>
    <xf numFmtId="164" fontId="34" fillId="13" borderId="2" xfId="0" applyNumberFormat="1" applyFont="1" applyFill="1" applyBorder="1" applyAlignment="1">
      <alignment/>
    </xf>
    <xf numFmtId="0" fontId="36" fillId="0" borderId="6" xfId="0" applyFont="1" applyBorder="1" applyAlignment="1">
      <alignment/>
    </xf>
    <xf numFmtId="164" fontId="34" fillId="13" borderId="1" xfId="0" applyNumberFormat="1" applyFont="1" applyFill="1" applyBorder="1" applyAlignment="1">
      <alignment/>
    </xf>
    <xf numFmtId="164" fontId="34" fillId="13" borderId="3" xfId="0" applyNumberFormat="1" applyFont="1" applyFill="1" applyBorder="1" applyAlignment="1">
      <alignment/>
    </xf>
    <xf numFmtId="49" fontId="14" fillId="0" borderId="0" xfId="0" applyNumberFormat="1" applyFont="1" applyAlignment="1">
      <alignment/>
    </xf>
    <xf numFmtId="164" fontId="32" fillId="13" borderId="4" xfId="0" applyNumberFormat="1" applyFont="1" applyFill="1" applyBorder="1" applyAlignment="1">
      <alignment/>
    </xf>
    <xf numFmtId="0" fontId="31" fillId="0" borderId="2" xfId="0" applyFont="1" applyBorder="1" applyAlignment="1">
      <alignment/>
    </xf>
    <xf numFmtId="16" fontId="32" fillId="0" borderId="1" xfId="0" applyNumberFormat="1" applyFont="1" applyBorder="1" applyAlignment="1">
      <alignment horizontal="center"/>
    </xf>
    <xf numFmtId="0" fontId="38" fillId="0" borderId="2" xfId="0" applyFont="1" applyBorder="1" applyAlignment="1">
      <alignment/>
    </xf>
    <xf numFmtId="0" fontId="35" fillId="0" borderId="2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1" xfId="0" applyFont="1" applyBorder="1" applyAlignment="1">
      <alignment horizontal="centerContinuous"/>
    </xf>
    <xf numFmtId="0" fontId="32" fillId="0" borderId="2" xfId="0" applyFont="1" applyBorder="1" applyAlignment="1">
      <alignment horizontal="centerContinuous"/>
    </xf>
    <xf numFmtId="0" fontId="34" fillId="0" borderId="3" xfId="0" applyFont="1" applyBorder="1" applyAlignment="1">
      <alignment/>
    </xf>
    <xf numFmtId="0" fontId="32" fillId="2" borderId="1" xfId="0" applyFont="1" applyFill="1" applyBorder="1" applyAlignment="1">
      <alignment horizontal="center"/>
    </xf>
    <xf numFmtId="0" fontId="32" fillId="12" borderId="16" xfId="0" applyFont="1" applyFill="1" applyBorder="1" applyAlignment="1">
      <alignment horizontal="centerContinuous"/>
    </xf>
    <xf numFmtId="0" fontId="32" fillId="12" borderId="13" xfId="0" applyFont="1" applyFill="1" applyBorder="1" applyAlignment="1">
      <alignment horizontal="centerContinuous"/>
    </xf>
    <xf numFmtId="0" fontId="32" fillId="12" borderId="11" xfId="0" applyFont="1" applyFill="1" applyBorder="1" applyAlignment="1">
      <alignment horizontal="centerContinuous"/>
    </xf>
    <xf numFmtId="0" fontId="32" fillId="2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Continuous"/>
    </xf>
    <xf numFmtId="0" fontId="32" fillId="0" borderId="5" xfId="0" applyFont="1" applyBorder="1" applyAlignment="1">
      <alignment horizontal="centerContinuous"/>
    </xf>
    <xf numFmtId="0" fontId="32" fillId="2" borderId="2" xfId="0" applyFont="1" applyFill="1" applyBorder="1" applyAlignment="1">
      <alignment/>
    </xf>
    <xf numFmtId="0" fontId="32" fillId="2" borderId="6" xfId="0" applyFont="1" applyFill="1" applyBorder="1" applyAlignment="1">
      <alignment horizontal="centerContinuous"/>
    </xf>
    <xf numFmtId="0" fontId="32" fillId="2" borderId="7" xfId="0" applyFont="1" applyFill="1" applyBorder="1" applyAlignment="1">
      <alignment horizontal="centerContinuous"/>
    </xf>
    <xf numFmtId="0" fontId="32" fillId="2" borderId="5" xfId="0" applyFont="1" applyFill="1" applyBorder="1" applyAlignment="1">
      <alignment horizontal="centerContinuous"/>
    </xf>
    <xf numFmtId="0" fontId="32" fillId="12" borderId="1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left"/>
    </xf>
    <xf numFmtId="0" fontId="32" fillId="2" borderId="3" xfId="0" applyFont="1" applyFill="1" applyBorder="1" applyAlignment="1">
      <alignment/>
    </xf>
    <xf numFmtId="0" fontId="32" fillId="12" borderId="3" xfId="0" applyFont="1" applyFill="1" applyBorder="1" applyAlignment="1">
      <alignment horizontal="center"/>
    </xf>
    <xf numFmtId="49" fontId="32" fillId="12" borderId="3" xfId="0" applyNumberFormat="1" applyFont="1" applyFill="1" applyBorder="1" applyAlignment="1">
      <alignment horizontal="center"/>
    </xf>
    <xf numFmtId="2" fontId="32" fillId="12" borderId="3" xfId="0" applyNumberFormat="1" applyFont="1" applyFill="1" applyBorder="1" applyAlignment="1">
      <alignment horizontal="center"/>
    </xf>
    <xf numFmtId="0" fontId="32" fillId="0" borderId="11" xfId="0" applyFont="1" applyBorder="1" applyAlignment="1">
      <alignment/>
    </xf>
    <xf numFmtId="164" fontId="32" fillId="13" borderId="1" xfId="0" applyNumberFormat="1" applyFont="1" applyFill="1" applyBorder="1" applyAlignment="1">
      <alignment/>
    </xf>
    <xf numFmtId="0" fontId="36" fillId="0" borderId="2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4" xfId="0" applyFont="1" applyBorder="1" applyAlignment="1">
      <alignment horizontal="center"/>
    </xf>
    <xf numFmtId="0" fontId="36" fillId="0" borderId="9" xfId="0" applyFont="1" applyBorder="1" applyAlignment="1">
      <alignment/>
    </xf>
    <xf numFmtId="0" fontId="32" fillId="0" borderId="15" xfId="0" applyFont="1" applyBorder="1" applyAlignment="1">
      <alignment/>
    </xf>
    <xf numFmtId="164" fontId="36" fillId="13" borderId="3" xfId="0" applyNumberFormat="1" applyFont="1" applyFill="1" applyBorder="1" applyAlignment="1">
      <alignment/>
    </xf>
    <xf numFmtId="164" fontId="32" fillId="13" borderId="9" xfId="0" applyNumberFormat="1" applyFont="1" applyFill="1" applyBorder="1" applyAlignment="1">
      <alignment/>
    </xf>
    <xf numFmtId="164" fontId="32" fillId="13" borderId="8" xfId="0" applyNumberFormat="1" applyFont="1" applyFill="1" applyBorder="1" applyAlignment="1">
      <alignment/>
    </xf>
    <xf numFmtId="0" fontId="34" fillId="0" borderId="1" xfId="0" applyFont="1" applyBorder="1" applyAlignment="1">
      <alignment/>
    </xf>
    <xf numFmtId="0" fontId="36" fillId="0" borderId="3" xfId="0" applyFont="1" applyBorder="1" applyAlignment="1">
      <alignment/>
    </xf>
    <xf numFmtId="0" fontId="40" fillId="0" borderId="0" xfId="0" applyFont="1" applyAlignment="1">
      <alignment/>
    </xf>
    <xf numFmtId="164" fontId="32" fillId="2" borderId="1" xfId="0" applyNumberFormat="1" applyFont="1" applyFill="1" applyBorder="1" applyAlignment="1">
      <alignment/>
    </xf>
    <xf numFmtId="164" fontId="32" fillId="2" borderId="2" xfId="0" applyNumberFormat="1" applyFont="1" applyFill="1" applyBorder="1" applyAlignment="1">
      <alignment/>
    </xf>
    <xf numFmtId="164" fontId="32" fillId="2" borderId="9" xfId="0" applyNumberFormat="1" applyFont="1" applyFill="1" applyBorder="1" applyAlignment="1">
      <alignment/>
    </xf>
    <xf numFmtId="16" fontId="32" fillId="0" borderId="2" xfId="0" applyNumberFormat="1" applyFont="1" applyBorder="1" applyAlignment="1">
      <alignment horizontal="centerContinuous"/>
    </xf>
    <xf numFmtId="0" fontId="32" fillId="5" borderId="1" xfId="0" applyFont="1" applyFill="1" applyBorder="1" applyAlignment="1">
      <alignment horizontal="center"/>
    </xf>
    <xf numFmtId="0" fontId="32" fillId="5" borderId="6" xfId="0" applyFont="1" applyFill="1" applyBorder="1" applyAlignment="1">
      <alignment horizontal="centerContinuous"/>
    </xf>
    <xf numFmtId="0" fontId="32" fillId="5" borderId="7" xfId="0" applyFont="1" applyFill="1" applyBorder="1" applyAlignment="1">
      <alignment horizontal="centerContinuous"/>
    </xf>
    <xf numFmtId="0" fontId="32" fillId="5" borderId="5" xfId="0" applyFont="1" applyFill="1" applyBorder="1" applyAlignment="1">
      <alignment horizontal="centerContinuous"/>
    </xf>
    <xf numFmtId="0" fontId="32" fillId="5" borderId="2" xfId="0" applyFont="1" applyFill="1" applyBorder="1" applyAlignment="1">
      <alignment horizontal="center"/>
    </xf>
    <xf numFmtId="0" fontId="32" fillId="5" borderId="2" xfId="0" applyFont="1" applyFill="1" applyBorder="1" applyAlignment="1">
      <alignment/>
    </xf>
    <xf numFmtId="0" fontId="32" fillId="5" borderId="3" xfId="0" applyFont="1" applyFill="1" applyBorder="1" applyAlignment="1">
      <alignment horizontal="center"/>
    </xf>
    <xf numFmtId="0" fontId="32" fillId="5" borderId="3" xfId="0" applyFont="1" applyFill="1" applyBorder="1" applyAlignment="1">
      <alignment horizontal="left"/>
    </xf>
    <xf numFmtId="0" fontId="32" fillId="5" borderId="3" xfId="0" applyFont="1" applyFill="1" applyBorder="1" applyAlignment="1">
      <alignment/>
    </xf>
    <xf numFmtId="49" fontId="32" fillId="5" borderId="3" xfId="0" applyNumberFormat="1" applyFont="1" applyFill="1" applyBorder="1" applyAlignment="1">
      <alignment horizontal="center"/>
    </xf>
    <xf numFmtId="0" fontId="41" fillId="14" borderId="2" xfId="0" applyFont="1" applyFill="1" applyBorder="1" applyAlignment="1">
      <alignment/>
    </xf>
    <xf numFmtId="0" fontId="32" fillId="5" borderId="4" xfId="0" applyFont="1" applyFill="1" applyBorder="1" applyAlignment="1">
      <alignment/>
    </xf>
    <xf numFmtId="0" fontId="32" fillId="5" borderId="4" xfId="0" applyFont="1" applyFill="1" applyBorder="1" applyAlignment="1">
      <alignment horizontal="centerContinuous"/>
    </xf>
    <xf numFmtId="164" fontId="36" fillId="5" borderId="4" xfId="0" applyNumberFormat="1" applyFont="1" applyFill="1" applyBorder="1" applyAlignment="1">
      <alignment/>
    </xf>
    <xf numFmtId="0" fontId="38" fillId="0" borderId="1" xfId="0" applyFont="1" applyBorder="1" applyAlignment="1">
      <alignment horizontal="centerContinuous"/>
    </xf>
    <xf numFmtId="0" fontId="32" fillId="15" borderId="3" xfId="0" applyFont="1" applyFill="1" applyBorder="1" applyAlignment="1">
      <alignment/>
    </xf>
    <xf numFmtId="0" fontId="32" fillId="15" borderId="3" xfId="0" applyFont="1" applyFill="1" applyBorder="1" applyAlignment="1">
      <alignment horizontal="centerContinuous"/>
    </xf>
    <xf numFmtId="0" fontId="32" fillId="15" borderId="4" xfId="0" applyFont="1" applyFill="1" applyBorder="1" applyAlignment="1">
      <alignment horizontal="centerContinuous"/>
    </xf>
    <xf numFmtId="0" fontId="42" fillId="0" borderId="0" xfId="0" applyFont="1" applyAlignment="1">
      <alignment/>
    </xf>
    <xf numFmtId="3" fontId="32" fillId="0" borderId="0" xfId="0" applyNumberFormat="1" applyFont="1" applyAlignment="1">
      <alignment/>
    </xf>
    <xf numFmtId="3" fontId="32" fillId="0" borderId="1" xfId="0" applyNumberFormat="1" applyFont="1" applyBorder="1" applyAlignment="1">
      <alignment/>
    </xf>
    <xf numFmtId="3" fontId="32" fillId="0" borderId="2" xfId="0" applyNumberFormat="1" applyFont="1" applyBorder="1" applyAlignment="1">
      <alignment/>
    </xf>
    <xf numFmtId="3" fontId="32" fillId="0" borderId="3" xfId="0" applyNumberFormat="1" applyFont="1" applyBorder="1" applyAlignment="1">
      <alignment/>
    </xf>
    <xf numFmtId="3" fontId="36" fillId="5" borderId="6" xfId="0" applyNumberFormat="1" applyFont="1" applyFill="1" applyBorder="1" applyAlignment="1">
      <alignment/>
    </xf>
    <xf numFmtId="3" fontId="36" fillId="0" borderId="1" xfId="0" applyNumberFormat="1" applyFont="1" applyBorder="1" applyAlignment="1">
      <alignment/>
    </xf>
    <xf numFmtId="3" fontId="36" fillId="5" borderId="3" xfId="0" applyNumberFormat="1" applyFont="1" applyFill="1" applyBorder="1" applyAlignment="1">
      <alignment/>
    </xf>
    <xf numFmtId="3" fontId="36" fillId="15" borderId="4" xfId="0" applyNumberFormat="1" applyFont="1" applyFill="1" applyBorder="1" applyAlignment="1">
      <alignment/>
    </xf>
    <xf numFmtId="2" fontId="10" fillId="2" borderId="2" xfId="0" applyNumberFormat="1" applyFont="1" applyFill="1" applyBorder="1" applyAlignment="1">
      <alignment horizontal="center"/>
    </xf>
    <xf numFmtId="2" fontId="14" fillId="11" borderId="3" xfId="0" applyNumberFormat="1" applyFont="1" applyFill="1" applyBorder="1" applyAlignment="1">
      <alignment horizontal="center"/>
    </xf>
    <xf numFmtId="0" fontId="15" fillId="10" borderId="2" xfId="0" applyFont="1" applyFill="1" applyBorder="1" applyAlignment="1">
      <alignment/>
    </xf>
    <xf numFmtId="0" fontId="24" fillId="0" borderId="3" xfId="0" applyFont="1" applyBorder="1" applyAlignment="1">
      <alignment horizontal="center"/>
    </xf>
    <xf numFmtId="0" fontId="24" fillId="0" borderId="3" xfId="0" applyFont="1" applyBorder="1" applyAlignment="1">
      <alignment/>
    </xf>
    <xf numFmtId="164" fontId="14" fillId="3" borderId="8" xfId="0" applyNumberFormat="1" applyFont="1" applyFill="1" applyBorder="1" applyAlignment="1">
      <alignment horizontal="center"/>
    </xf>
    <xf numFmtId="164" fontId="14" fillId="3" borderId="12" xfId="0" applyNumberFormat="1" applyFont="1" applyFill="1" applyBorder="1" applyAlignment="1">
      <alignment horizontal="center"/>
    </xf>
    <xf numFmtId="164" fontId="15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164" fontId="14" fillId="3" borderId="9" xfId="0" applyNumberFormat="1" applyFont="1" applyFill="1" applyBorder="1" applyAlignment="1">
      <alignment horizontal="center"/>
    </xf>
    <xf numFmtId="164" fontId="15" fillId="3" borderId="4" xfId="0" applyNumberFormat="1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49" fontId="14" fillId="3" borderId="14" xfId="0" applyNumberFormat="1" applyFont="1" applyFill="1" applyBorder="1" applyAlignment="1">
      <alignment horizontal="center"/>
    </xf>
    <xf numFmtId="164" fontId="15" fillId="3" borderId="8" xfId="0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3" fontId="32" fillId="0" borderId="15" xfId="0" applyNumberFormat="1" applyFont="1" applyBorder="1" applyAlignment="1">
      <alignment/>
    </xf>
    <xf numFmtId="164" fontId="36" fillId="13" borderId="8" xfId="0" applyNumberFormat="1" applyFont="1" applyFill="1" applyBorder="1" applyAlignment="1">
      <alignment/>
    </xf>
    <xf numFmtId="0" fontId="32" fillId="12" borderId="16" xfId="0" applyFont="1" applyFill="1" applyBorder="1" applyAlignment="1">
      <alignment/>
    </xf>
    <xf numFmtId="0" fontId="32" fillId="12" borderId="13" xfId="0" applyFont="1" applyFill="1" applyBorder="1" applyAlignment="1">
      <alignment/>
    </xf>
    <xf numFmtId="0" fontId="32" fillId="12" borderId="11" xfId="0" applyFont="1" applyFill="1" applyBorder="1" applyAlignment="1">
      <alignment/>
    </xf>
    <xf numFmtId="1" fontId="32" fillId="0" borderId="2" xfId="0" applyNumberFormat="1" applyFont="1" applyFill="1" applyBorder="1" applyAlignment="1">
      <alignment/>
    </xf>
    <xf numFmtId="1" fontId="36" fillId="0" borderId="3" xfId="0" applyNumberFormat="1" applyFont="1" applyFill="1" applyBorder="1" applyAlignment="1">
      <alignment/>
    </xf>
    <xf numFmtId="1" fontId="32" fillId="0" borderId="0" xfId="0" applyNumberFormat="1" applyFont="1" applyAlignment="1">
      <alignment/>
    </xf>
    <xf numFmtId="1" fontId="36" fillId="0" borderId="2" xfId="0" applyNumberFormat="1" applyFont="1" applyBorder="1" applyAlignment="1">
      <alignment/>
    </xf>
    <xf numFmtId="1" fontId="32" fillId="0" borderId="8" xfId="0" applyNumberFormat="1" applyFont="1" applyFill="1" applyBorder="1" applyAlignment="1">
      <alignment/>
    </xf>
    <xf numFmtId="1" fontId="32" fillId="0" borderId="11" xfId="0" applyNumberFormat="1" applyFont="1" applyFill="1" applyBorder="1" applyAlignment="1">
      <alignment/>
    </xf>
    <xf numFmtId="0" fontId="32" fillId="0" borderId="2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32" fillId="0" borderId="8" xfId="0" applyFont="1" applyBorder="1" applyAlignment="1">
      <alignment wrapText="1"/>
    </xf>
    <xf numFmtId="0" fontId="34" fillId="0" borderId="2" xfId="0" applyFont="1" applyBorder="1" applyAlignment="1">
      <alignment wrapText="1"/>
    </xf>
    <xf numFmtId="1" fontId="32" fillId="0" borderId="1" xfId="0" applyNumberFormat="1" applyFont="1" applyFill="1" applyBorder="1" applyAlignment="1">
      <alignment/>
    </xf>
    <xf numFmtId="16" fontId="32" fillId="0" borderId="1" xfId="0" applyNumberFormat="1" applyFont="1" applyBorder="1" applyAlignment="1">
      <alignment horizontal="center" vertical="top"/>
    </xf>
    <xf numFmtId="16" fontId="32" fillId="0" borderId="2" xfId="0" applyNumberFormat="1" applyFont="1" applyBorder="1" applyAlignment="1">
      <alignment horizontal="center" vertical="top"/>
    </xf>
    <xf numFmtId="0" fontId="32" fillId="0" borderId="2" xfId="0" applyFont="1" applyBorder="1" applyAlignment="1">
      <alignment horizontal="center" vertical="top"/>
    </xf>
    <xf numFmtId="0" fontId="32" fillId="0" borderId="4" xfId="0" applyFont="1" applyBorder="1" applyAlignment="1">
      <alignment horizontal="center" vertical="top"/>
    </xf>
    <xf numFmtId="0" fontId="32" fillId="0" borderId="0" xfId="0" applyFont="1" applyAlignment="1">
      <alignment horizontal="centerContinuous" vertical="top"/>
    </xf>
    <xf numFmtId="0" fontId="32" fillId="0" borderId="1" xfId="0" applyFont="1" applyBorder="1" applyAlignment="1">
      <alignment horizontal="centerContinuous" vertical="top"/>
    </xf>
    <xf numFmtId="0" fontId="32" fillId="0" borderId="2" xfId="0" applyFont="1" applyBorder="1" applyAlignment="1">
      <alignment horizontal="centerContinuous" vertical="top"/>
    </xf>
    <xf numFmtId="0" fontId="32" fillId="0" borderId="9" xfId="0" applyFont="1" applyBorder="1" applyAlignment="1">
      <alignment horizontal="centerContinuous" vertical="top"/>
    </xf>
    <xf numFmtId="0" fontId="32" fillId="0" borderId="2" xfId="0" applyFont="1" applyFill="1" applyBorder="1" applyAlignment="1">
      <alignment horizontal="left" vertical="top"/>
    </xf>
    <xf numFmtId="0" fontId="34" fillId="0" borderId="4" xfId="0" applyFont="1" applyBorder="1" applyAlignment="1">
      <alignment horizontal="centerContinuous" vertical="top"/>
    </xf>
    <xf numFmtId="0" fontId="32" fillId="0" borderId="1" xfId="0" applyFont="1" applyBorder="1" applyAlignment="1">
      <alignment vertical="top"/>
    </xf>
    <xf numFmtId="0" fontId="32" fillId="0" borderId="3" xfId="0" applyFont="1" applyBorder="1" applyAlignment="1">
      <alignment vertical="top"/>
    </xf>
    <xf numFmtId="0" fontId="32" fillId="0" borderId="0" xfId="0" applyFont="1" applyAlignment="1">
      <alignment vertical="top"/>
    </xf>
    <xf numFmtId="0" fontId="24" fillId="0" borderId="9" xfId="0" applyFont="1" applyBorder="1" applyAlignment="1">
      <alignment wrapText="1"/>
    </xf>
    <xf numFmtId="0" fontId="36" fillId="0" borderId="2" xfId="0" applyFont="1" applyFill="1" applyBorder="1" applyAlignment="1">
      <alignment/>
    </xf>
    <xf numFmtId="0" fontId="37" fillId="13" borderId="15" xfId="0" applyFont="1" applyFill="1" applyBorder="1" applyAlignment="1">
      <alignment/>
    </xf>
    <xf numFmtId="0" fontId="37" fillId="13" borderId="3" xfId="0" applyFont="1" applyFill="1" applyBorder="1" applyAlignment="1">
      <alignment/>
    </xf>
    <xf numFmtId="0" fontId="40" fillId="0" borderId="1" xfId="0" applyFont="1" applyBorder="1" applyAlignment="1">
      <alignment/>
    </xf>
    <xf numFmtId="0" fontId="40" fillId="0" borderId="2" xfId="0" applyFont="1" applyBorder="1" applyAlignment="1">
      <alignment/>
    </xf>
    <xf numFmtId="0" fontId="40" fillId="0" borderId="9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8" xfId="0" applyFont="1" applyBorder="1" applyAlignment="1">
      <alignment/>
    </xf>
    <xf numFmtId="0" fontId="40" fillId="0" borderId="3" xfId="0" applyFont="1" applyBorder="1" applyAlignment="1">
      <alignment/>
    </xf>
    <xf numFmtId="0" fontId="40" fillId="0" borderId="15" xfId="0" applyFont="1" applyBorder="1" applyAlignment="1">
      <alignment/>
    </xf>
    <xf numFmtId="164" fontId="32" fillId="2" borderId="4" xfId="0" applyNumberFormat="1" applyFont="1" applyFill="1" applyBorder="1" applyAlignment="1">
      <alignment/>
    </xf>
    <xf numFmtId="0" fontId="43" fillId="0" borderId="1" xfId="0" applyFont="1" applyBorder="1" applyAlignment="1">
      <alignment/>
    </xf>
    <xf numFmtId="0" fontId="43" fillId="0" borderId="2" xfId="0" applyFont="1" applyBorder="1" applyAlignment="1">
      <alignment/>
    </xf>
    <xf numFmtId="0" fontId="43" fillId="0" borderId="9" xfId="0" applyFont="1" applyBorder="1" applyAlignment="1">
      <alignment/>
    </xf>
    <xf numFmtId="0" fontId="43" fillId="0" borderId="15" xfId="0" applyFont="1" applyBorder="1" applyAlignment="1">
      <alignment/>
    </xf>
    <xf numFmtId="164" fontId="36" fillId="13" borderId="15" xfId="0" applyNumberFormat="1" applyFont="1" applyFill="1" applyBorder="1" applyAlignment="1">
      <alignment/>
    </xf>
    <xf numFmtId="0" fontId="36" fillId="2" borderId="4" xfId="0" applyFont="1" applyFill="1" applyBorder="1" applyAlignment="1">
      <alignment/>
    </xf>
    <xf numFmtId="164" fontId="36" fillId="2" borderId="6" xfId="0" applyNumberFormat="1" applyFont="1" applyFill="1" applyBorder="1" applyAlignment="1">
      <alignment/>
    </xf>
    <xf numFmtId="0" fontId="44" fillId="0" borderId="2" xfId="0" applyFont="1" applyBorder="1" applyAlignment="1">
      <alignment/>
    </xf>
    <xf numFmtId="0" fontId="36" fillId="0" borderId="5" xfId="0" applyFont="1" applyBorder="1" applyAlignment="1">
      <alignment/>
    </xf>
    <xf numFmtId="0" fontId="43" fillId="0" borderId="16" xfId="0" applyFont="1" applyBorder="1" applyAlignment="1">
      <alignment/>
    </xf>
    <xf numFmtId="0" fontId="36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0" fillId="3" borderId="1" xfId="0" applyFill="1" applyBorder="1" applyAlignment="1">
      <alignment/>
    </xf>
    <xf numFmtId="0" fontId="45" fillId="8" borderId="4" xfId="0" applyFont="1" applyFill="1" applyBorder="1" applyAlignment="1">
      <alignment/>
    </xf>
    <xf numFmtId="0" fontId="46" fillId="8" borderId="4" xfId="0" applyFont="1" applyFill="1" applyBorder="1" applyAlignment="1">
      <alignment/>
    </xf>
    <xf numFmtId="0" fontId="30" fillId="0" borderId="2" xfId="0" applyFont="1" applyBorder="1" applyAlignment="1">
      <alignment/>
    </xf>
    <xf numFmtId="0" fontId="24" fillId="0" borderId="9" xfId="0" applyFont="1" applyBorder="1" applyAlignment="1">
      <alignment horizontal="center"/>
    </xf>
    <xf numFmtId="49" fontId="14" fillId="3" borderId="9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164" fontId="24" fillId="3" borderId="2" xfId="0" applyNumberFormat="1" applyFont="1" applyFill="1" applyBorder="1" applyAlignment="1">
      <alignment/>
    </xf>
    <xf numFmtId="3" fontId="14" fillId="3" borderId="8" xfId="0" applyNumberFormat="1" applyFont="1" applyFill="1" applyBorder="1" applyAlignment="1">
      <alignment horizontal="right"/>
    </xf>
    <xf numFmtId="3" fontId="14" fillId="3" borderId="12" xfId="0" applyNumberFormat="1" applyFont="1" applyFill="1" applyBorder="1" applyAlignment="1">
      <alignment horizontal="right"/>
    </xf>
    <xf numFmtId="3" fontId="14" fillId="3" borderId="7" xfId="0" applyNumberFormat="1" applyFont="1" applyFill="1" applyBorder="1" applyAlignment="1">
      <alignment horizontal="centerContinuous"/>
    </xf>
    <xf numFmtId="3" fontId="14" fillId="3" borderId="2" xfId="0" applyNumberFormat="1" applyFont="1" applyFill="1" applyBorder="1" applyAlignment="1">
      <alignment horizontal="right"/>
    </xf>
    <xf numFmtId="3" fontId="14" fillId="3" borderId="3" xfId="0" applyNumberFormat="1" applyFont="1" applyFill="1" applyBorder="1" applyAlignment="1">
      <alignment horizontal="right"/>
    </xf>
    <xf numFmtId="3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/>
    </xf>
    <xf numFmtId="3" fontId="14" fillId="3" borderId="9" xfId="0" applyNumberFormat="1" applyFont="1" applyFill="1" applyBorder="1" applyAlignment="1">
      <alignment horizontal="center"/>
    </xf>
    <xf numFmtId="3" fontId="14" fillId="3" borderId="9" xfId="0" applyNumberFormat="1" applyFont="1" applyFill="1" applyBorder="1" applyAlignment="1">
      <alignment/>
    </xf>
    <xf numFmtId="3" fontId="14" fillId="3" borderId="4" xfId="0" applyNumberFormat="1" applyFont="1" applyFill="1" applyBorder="1" applyAlignment="1">
      <alignment/>
    </xf>
    <xf numFmtId="3" fontId="15" fillId="3" borderId="4" xfId="0" applyNumberFormat="1" applyFont="1" applyFill="1" applyBorder="1" applyAlignment="1">
      <alignment/>
    </xf>
    <xf numFmtId="3" fontId="15" fillId="3" borderId="1" xfId="0" applyNumberFormat="1" applyFont="1" applyFill="1" applyBorder="1" applyAlignment="1">
      <alignment/>
    </xf>
    <xf numFmtId="3" fontId="15" fillId="3" borderId="2" xfId="0" applyNumberFormat="1" applyFont="1" applyFill="1" applyBorder="1" applyAlignment="1">
      <alignment/>
    </xf>
    <xf numFmtId="3" fontId="15" fillId="3" borderId="3" xfId="0" applyNumberFormat="1" applyFont="1" applyFill="1" applyBorder="1" applyAlignment="1">
      <alignment/>
    </xf>
    <xf numFmtId="3" fontId="14" fillId="3" borderId="9" xfId="0" applyNumberFormat="1" applyFont="1" applyFill="1" applyBorder="1" applyAlignment="1">
      <alignment horizontal="right"/>
    </xf>
    <xf numFmtId="3" fontId="14" fillId="3" borderId="2" xfId="0" applyNumberFormat="1" applyFont="1" applyFill="1" applyBorder="1" applyAlignment="1">
      <alignment/>
    </xf>
    <xf numFmtId="3" fontId="14" fillId="3" borderId="8" xfId="0" applyNumberFormat="1" applyFont="1" applyFill="1" applyBorder="1" applyAlignment="1">
      <alignment/>
    </xf>
    <xf numFmtId="3" fontId="14" fillId="3" borderId="0" xfId="0" applyNumberFormat="1" applyFont="1" applyFill="1" applyBorder="1" applyAlignment="1">
      <alignment/>
    </xf>
    <xf numFmtId="3" fontId="15" fillId="3" borderId="0" xfId="0" applyNumberFormat="1" applyFont="1" applyFill="1" applyBorder="1" applyAlignment="1">
      <alignment/>
    </xf>
    <xf numFmtId="0" fontId="32" fillId="0" borderId="2" xfId="0" applyFont="1" applyBorder="1" applyAlignment="1">
      <alignment vertical="top"/>
    </xf>
    <xf numFmtId="0" fontId="32" fillId="0" borderId="3" xfId="0" applyFont="1" applyBorder="1" applyAlignment="1">
      <alignment horizontal="centerContinuous" vertical="top"/>
    </xf>
    <xf numFmtId="1" fontId="32" fillId="0" borderId="3" xfId="0" applyNumberFormat="1" applyFont="1" applyFill="1" applyBorder="1" applyAlignment="1">
      <alignment/>
    </xf>
    <xf numFmtId="164" fontId="32" fillId="2" borderId="15" xfId="0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5" fillId="0" borderId="3" xfId="0" applyFont="1" applyBorder="1" applyAlignment="1">
      <alignment/>
    </xf>
    <xf numFmtId="0" fontId="32" fillId="0" borderId="3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31" fillId="0" borderId="3" xfId="0" applyFont="1" applyBorder="1" applyAlignment="1">
      <alignment/>
    </xf>
    <xf numFmtId="164" fontId="14" fillId="3" borderId="1" xfId="0" applyNumberFormat="1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7" borderId="7" xfId="0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2" fillId="12" borderId="9" xfId="0" applyFont="1" applyFill="1" applyBorder="1" applyAlignment="1">
      <alignment horizontal="center"/>
    </xf>
    <xf numFmtId="0" fontId="32" fillId="12" borderId="0" xfId="0" applyFont="1" applyFill="1" applyBorder="1" applyAlignment="1">
      <alignment horizontal="center"/>
    </xf>
    <xf numFmtId="0" fontId="32" fillId="12" borderId="8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12" borderId="14" xfId="0" applyFont="1" applyFill="1" applyBorder="1" applyAlignment="1">
      <alignment horizontal="center"/>
    </xf>
    <xf numFmtId="0" fontId="32" fillId="12" borderId="12" xfId="0" applyFont="1" applyFill="1" applyBorder="1" applyAlignment="1">
      <alignment horizontal="center"/>
    </xf>
    <xf numFmtId="0" fontId="32" fillId="2" borderId="6" xfId="0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32" fillId="2" borderId="16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view="pageBreakPreview" zoomScale="75" zoomScaleNormal="75" zoomScaleSheetLayoutView="75" workbookViewId="0" topLeftCell="A110">
      <selection activeCell="E96" sqref="E96"/>
    </sheetView>
  </sheetViews>
  <sheetFormatPr defaultColWidth="9.140625" defaultRowHeight="12.75"/>
  <cols>
    <col min="1" max="1" width="5.7109375" style="0" customWidth="1"/>
    <col min="2" max="2" width="66.57421875" style="0" customWidth="1"/>
    <col min="3" max="3" width="12.421875" style="0" customWidth="1"/>
    <col min="4" max="4" width="11.8515625" style="0" customWidth="1"/>
    <col min="5" max="5" width="11.00390625" style="0" customWidth="1"/>
    <col min="6" max="6" width="8.421875" style="0" customWidth="1"/>
  </cols>
  <sheetData>
    <row r="1" spans="1:6" ht="12.75">
      <c r="A1" s="208" t="s">
        <v>84</v>
      </c>
      <c r="B1" s="209" t="s">
        <v>80</v>
      </c>
      <c r="C1" s="208" t="s">
        <v>76</v>
      </c>
      <c r="D1" s="246" t="s">
        <v>83</v>
      </c>
      <c r="E1" s="208" t="s">
        <v>368</v>
      </c>
      <c r="F1" s="246" t="s">
        <v>369</v>
      </c>
    </row>
    <row r="2" spans="1:6" ht="12.75">
      <c r="A2" s="211" t="s">
        <v>85</v>
      </c>
      <c r="B2" s="247" t="s">
        <v>86</v>
      </c>
      <c r="C2" s="211" t="s">
        <v>87</v>
      </c>
      <c r="D2" s="248" t="s">
        <v>87</v>
      </c>
      <c r="E2" s="323" t="s">
        <v>844</v>
      </c>
      <c r="F2" s="248" t="s">
        <v>370</v>
      </c>
    </row>
    <row r="3" spans="1:6" ht="15.75">
      <c r="A3" s="202"/>
      <c r="B3" s="206" t="s">
        <v>376</v>
      </c>
      <c r="C3" s="203"/>
      <c r="D3" s="204"/>
      <c r="E3" s="204"/>
      <c r="F3" s="205"/>
    </row>
    <row r="4" spans="1:6" ht="12.75">
      <c r="A4" s="235">
        <v>1</v>
      </c>
      <c r="B4" s="236" t="s">
        <v>570</v>
      </c>
      <c r="C4" s="237">
        <f>SUM(C5:C8)</f>
        <v>1421443</v>
      </c>
      <c r="D4" s="237">
        <f>SUM(D5:D8)</f>
        <v>1601401</v>
      </c>
      <c r="E4" s="237">
        <f>SUM(E5:E8)</f>
        <v>1283961</v>
      </c>
      <c r="F4" s="354">
        <f>E4/D4*100</f>
        <v>80.17735720160036</v>
      </c>
    </row>
    <row r="5" spans="1:6" ht="12.75">
      <c r="A5" s="238">
        <v>1.1</v>
      </c>
      <c r="B5" s="239" t="s">
        <v>377</v>
      </c>
      <c r="C5" s="180">
        <v>1070875</v>
      </c>
      <c r="D5" s="180">
        <v>1110052</v>
      </c>
      <c r="E5" s="353">
        <v>838011</v>
      </c>
      <c r="F5" s="240">
        <f>E5/D5*100</f>
        <v>75.49294987982546</v>
      </c>
    </row>
    <row r="6" spans="1:6" ht="12.75">
      <c r="A6" s="241">
        <v>1.2</v>
      </c>
      <c r="B6" s="178" t="s">
        <v>378</v>
      </c>
      <c r="C6" s="177">
        <v>209459</v>
      </c>
      <c r="D6" s="177">
        <v>190620</v>
      </c>
      <c r="E6" s="343">
        <v>137974</v>
      </c>
      <c r="F6" s="242">
        <f aca="true" t="shared" si="0" ref="F6:F70">E6/D6*100</f>
        <v>72.38170181512957</v>
      </c>
    </row>
    <row r="7" spans="1:6" ht="12.75">
      <c r="A7" s="241">
        <v>1.3</v>
      </c>
      <c r="B7" s="178" t="s">
        <v>379</v>
      </c>
      <c r="C7" s="177">
        <v>42188</v>
      </c>
      <c r="D7" s="177">
        <v>100640</v>
      </c>
      <c r="E7" s="343">
        <v>112689</v>
      </c>
      <c r="F7" s="242">
        <f t="shared" si="0"/>
        <v>111.97237678855325</v>
      </c>
    </row>
    <row r="8" spans="1:6" ht="12.75">
      <c r="A8" s="243">
        <v>1.4</v>
      </c>
      <c r="B8" s="244" t="s">
        <v>380</v>
      </c>
      <c r="C8" s="335">
        <v>98921</v>
      </c>
      <c r="D8" s="335">
        <v>200089</v>
      </c>
      <c r="E8" s="344">
        <v>195287</v>
      </c>
      <c r="F8" s="245">
        <f t="shared" si="0"/>
        <v>97.60006796975345</v>
      </c>
    </row>
    <row r="9" spans="1:6" ht="12.75">
      <c r="A9" s="336">
        <v>2.1</v>
      </c>
      <c r="B9" s="219" t="s">
        <v>381</v>
      </c>
      <c r="C9" s="227">
        <f>(C10+C11)</f>
        <v>180000</v>
      </c>
      <c r="D9" s="220">
        <f>(D10+D11)</f>
        <v>230000</v>
      </c>
      <c r="E9" s="227">
        <f>(E10+E11)</f>
        <v>185933</v>
      </c>
      <c r="F9" s="137">
        <f>E9/D9*100</f>
        <v>80.8404347826087</v>
      </c>
    </row>
    <row r="10" spans="1:6" ht="12.75">
      <c r="A10" s="337" t="s">
        <v>382</v>
      </c>
      <c r="B10" s="222" t="s">
        <v>383</v>
      </c>
      <c r="C10" s="126">
        <v>165000</v>
      </c>
      <c r="D10" s="223">
        <v>215000</v>
      </c>
      <c r="E10" s="61">
        <v>170933</v>
      </c>
      <c r="F10" s="135">
        <f t="shared" si="0"/>
        <v>79.50372093023256</v>
      </c>
    </row>
    <row r="11" spans="1:8" ht="12.75">
      <c r="A11" s="337" t="s">
        <v>384</v>
      </c>
      <c r="B11" s="222" t="s">
        <v>385</v>
      </c>
      <c r="C11" s="126">
        <v>15000</v>
      </c>
      <c r="D11" s="223">
        <v>15000</v>
      </c>
      <c r="E11" s="61">
        <v>15000</v>
      </c>
      <c r="F11" s="135">
        <f t="shared" si="0"/>
        <v>100</v>
      </c>
      <c r="H11" s="355"/>
    </row>
    <row r="12" spans="1:6" ht="12.75">
      <c r="A12" s="338">
        <v>2.2</v>
      </c>
      <c r="B12" s="224" t="s">
        <v>386</v>
      </c>
      <c r="C12" s="117">
        <f>SUM(C13:C18)</f>
        <v>2132000</v>
      </c>
      <c r="D12" s="225">
        <f>SUM(D13:D18)</f>
        <v>2132000</v>
      </c>
      <c r="E12" s="277">
        <f>SUM(E13:E18)</f>
        <v>1872928</v>
      </c>
      <c r="F12" s="135">
        <f t="shared" si="0"/>
        <v>87.8484052532833</v>
      </c>
    </row>
    <row r="13" spans="1:6" ht="12.75">
      <c r="A13" s="50" t="s">
        <v>387</v>
      </c>
      <c r="B13" s="172" t="s">
        <v>388</v>
      </c>
      <c r="C13" s="226">
        <v>172000</v>
      </c>
      <c r="D13" s="226">
        <v>172000</v>
      </c>
      <c r="E13" s="77">
        <v>166765</v>
      </c>
      <c r="F13" s="137">
        <f>E13/D13*100</f>
        <v>96.9563953488372</v>
      </c>
    </row>
    <row r="14" spans="1:6" ht="12.75">
      <c r="A14" s="168" t="s">
        <v>389</v>
      </c>
      <c r="B14" s="13" t="s">
        <v>390</v>
      </c>
      <c r="C14" s="126">
        <v>198000</v>
      </c>
      <c r="D14" s="334">
        <v>198000</v>
      </c>
      <c r="E14" s="61">
        <v>214832</v>
      </c>
      <c r="F14" s="135">
        <f t="shared" si="0"/>
        <v>108.5010101010101</v>
      </c>
    </row>
    <row r="15" spans="1:6" ht="12.75">
      <c r="A15" s="168" t="s">
        <v>391</v>
      </c>
      <c r="B15" s="13" t="s">
        <v>392</v>
      </c>
      <c r="C15" s="126">
        <v>70000</v>
      </c>
      <c r="D15" s="334">
        <v>70000</v>
      </c>
      <c r="E15" s="61">
        <v>68445</v>
      </c>
      <c r="F15" s="135">
        <f t="shared" si="0"/>
        <v>97.77857142857142</v>
      </c>
    </row>
    <row r="16" spans="1:6" ht="12.75">
      <c r="A16" s="168" t="s">
        <v>393</v>
      </c>
      <c r="B16" s="13" t="s">
        <v>394</v>
      </c>
      <c r="C16" s="126">
        <v>1650000</v>
      </c>
      <c r="D16" s="334">
        <v>1650000</v>
      </c>
      <c r="E16" s="61">
        <v>1396252</v>
      </c>
      <c r="F16" s="135">
        <f t="shared" si="0"/>
        <v>84.62133333333334</v>
      </c>
    </row>
    <row r="17" spans="1:6" ht="12.75">
      <c r="A17" s="168" t="s">
        <v>395</v>
      </c>
      <c r="B17" s="13" t="s">
        <v>396</v>
      </c>
      <c r="C17" s="126">
        <v>2000</v>
      </c>
      <c r="D17" s="334">
        <v>2000</v>
      </c>
      <c r="E17" s="61">
        <v>1480</v>
      </c>
      <c r="F17" s="135">
        <f t="shared" si="0"/>
        <v>74</v>
      </c>
    </row>
    <row r="18" spans="1:6" ht="12.75">
      <c r="A18" s="51" t="s">
        <v>397</v>
      </c>
      <c r="B18" s="14" t="s">
        <v>398</v>
      </c>
      <c r="C18" s="228">
        <v>40000</v>
      </c>
      <c r="D18" s="228">
        <v>40000</v>
      </c>
      <c r="E18" s="64">
        <v>25154</v>
      </c>
      <c r="F18" s="138">
        <f t="shared" si="0"/>
        <v>62.885000000000005</v>
      </c>
    </row>
    <row r="19" spans="1:6" ht="12.75">
      <c r="A19" s="221">
        <v>2.3</v>
      </c>
      <c r="B19" s="229" t="s">
        <v>399</v>
      </c>
      <c r="C19" s="230">
        <f>SUM(C20:C23)</f>
        <v>1656315</v>
      </c>
      <c r="D19" s="230">
        <f>SUM(D20:D23)</f>
        <v>1656315</v>
      </c>
      <c r="E19" s="230">
        <f>SUM(E20:E23)</f>
        <v>1336666</v>
      </c>
      <c r="F19" s="136">
        <f t="shared" si="0"/>
        <v>80.70119512290839</v>
      </c>
    </row>
    <row r="20" spans="1:6" ht="12.75">
      <c r="A20" s="50" t="s">
        <v>400</v>
      </c>
      <c r="B20" s="172" t="s">
        <v>760</v>
      </c>
      <c r="C20" s="226">
        <v>724171</v>
      </c>
      <c r="D20" s="226">
        <v>724171</v>
      </c>
      <c r="E20" s="77">
        <v>561145</v>
      </c>
      <c r="F20" s="137">
        <f t="shared" si="0"/>
        <v>77.48791376622373</v>
      </c>
    </row>
    <row r="21" spans="1:6" ht="12.75">
      <c r="A21" s="168" t="s">
        <v>401</v>
      </c>
      <c r="B21" s="13" t="s">
        <v>761</v>
      </c>
      <c r="C21" s="126">
        <v>702544</v>
      </c>
      <c r="D21" s="126">
        <v>702544</v>
      </c>
      <c r="E21" s="61">
        <v>544560</v>
      </c>
      <c r="F21" s="135">
        <f t="shared" si="0"/>
        <v>77.51258284178643</v>
      </c>
    </row>
    <row r="22" spans="1:6" ht="12.75">
      <c r="A22" s="168" t="s">
        <v>402</v>
      </c>
      <c r="B22" s="13" t="s">
        <v>762</v>
      </c>
      <c r="C22" s="126">
        <v>227000</v>
      </c>
      <c r="D22" s="126">
        <v>227000</v>
      </c>
      <c r="E22" s="61">
        <v>229072</v>
      </c>
      <c r="F22" s="135">
        <f t="shared" si="0"/>
        <v>100.91277533039647</v>
      </c>
    </row>
    <row r="23" spans="1:6" ht="12.75">
      <c r="A23" s="169" t="s">
        <v>403</v>
      </c>
      <c r="B23" s="13" t="s">
        <v>404</v>
      </c>
      <c r="C23" s="231">
        <v>2600</v>
      </c>
      <c r="D23" s="231">
        <v>2600</v>
      </c>
      <c r="E23" s="123">
        <v>1889</v>
      </c>
      <c r="F23" s="135">
        <f t="shared" si="0"/>
        <v>72.65384615384616</v>
      </c>
    </row>
    <row r="24" spans="1:6" ht="12.75">
      <c r="A24" s="169">
        <v>2.4</v>
      </c>
      <c r="B24" s="13" t="s">
        <v>571</v>
      </c>
      <c r="C24" s="116">
        <f>'e.bev.'!C25</f>
        <v>208222</v>
      </c>
      <c r="D24" s="116">
        <f>'e.bev.'!D25</f>
        <v>222122</v>
      </c>
      <c r="E24" s="116">
        <f>'e.bev.'!E25</f>
        <v>181610</v>
      </c>
      <c r="F24" s="135">
        <f t="shared" si="0"/>
        <v>81.76137437984531</v>
      </c>
    </row>
    <row r="25" spans="1:6" ht="12.75">
      <c r="A25" s="168">
        <v>2.5</v>
      </c>
      <c r="B25" s="13" t="s">
        <v>405</v>
      </c>
      <c r="C25" s="126">
        <v>371500</v>
      </c>
      <c r="D25" s="61">
        <v>371500</v>
      </c>
      <c r="E25" s="61">
        <v>266520</v>
      </c>
      <c r="F25" s="135">
        <f t="shared" si="0"/>
        <v>71.74158815612383</v>
      </c>
    </row>
    <row r="26" spans="1:6" ht="12.75">
      <c r="A26" s="168">
        <v>2.6</v>
      </c>
      <c r="B26" s="13" t="s">
        <v>406</v>
      </c>
      <c r="C26" s="126">
        <v>30000</v>
      </c>
      <c r="D26" s="61">
        <v>49331</v>
      </c>
      <c r="E26" s="61">
        <v>48412</v>
      </c>
      <c r="F26" s="135">
        <f t="shared" si="0"/>
        <v>98.1370740507997</v>
      </c>
    </row>
    <row r="27" spans="1:6" ht="12.75">
      <c r="A27" s="168">
        <v>2.7</v>
      </c>
      <c r="B27" s="13" t="s">
        <v>407</v>
      </c>
      <c r="C27" s="78">
        <f>(C28+C29)</f>
        <v>5473793</v>
      </c>
      <c r="D27" s="78">
        <f>(D28+D29)</f>
        <v>5549133</v>
      </c>
      <c r="E27" s="78">
        <f>(E28+E29)</f>
        <v>4300578</v>
      </c>
      <c r="F27" s="135">
        <f t="shared" si="0"/>
        <v>77.49999864843751</v>
      </c>
    </row>
    <row r="28" spans="1:6" ht="12.75">
      <c r="A28" s="168" t="s">
        <v>408</v>
      </c>
      <c r="B28" s="13" t="s">
        <v>409</v>
      </c>
      <c r="C28" s="126">
        <v>4635570</v>
      </c>
      <c r="D28" s="61">
        <v>4713545</v>
      </c>
      <c r="E28" s="61">
        <v>3652911</v>
      </c>
      <c r="F28" s="135">
        <f t="shared" si="0"/>
        <v>77.49816751510805</v>
      </c>
    </row>
    <row r="29" spans="1:6" ht="12.75">
      <c r="A29" s="168" t="s">
        <v>410</v>
      </c>
      <c r="B29" s="13" t="s">
        <v>411</v>
      </c>
      <c r="C29" s="126">
        <v>838223</v>
      </c>
      <c r="D29" s="61">
        <v>835588</v>
      </c>
      <c r="E29" s="61">
        <v>647667</v>
      </c>
      <c r="F29" s="135">
        <f t="shared" si="0"/>
        <v>77.51032805641057</v>
      </c>
    </row>
    <row r="30" spans="1:6" ht="12.75">
      <c r="A30" s="168">
        <v>2.8</v>
      </c>
      <c r="B30" s="13" t="s">
        <v>572</v>
      </c>
      <c r="C30" s="232">
        <f>'norm.k.'!C32</f>
        <v>902396</v>
      </c>
      <c r="D30" s="232">
        <f>'norm.k.'!D32</f>
        <v>931876</v>
      </c>
      <c r="E30" s="232">
        <f>'norm.k.'!E32</f>
        <v>677579</v>
      </c>
      <c r="F30" s="135">
        <f t="shared" si="0"/>
        <v>72.71128347548387</v>
      </c>
    </row>
    <row r="31" spans="1:6" ht="12.75">
      <c r="A31" s="168" t="s">
        <v>412</v>
      </c>
      <c r="B31" s="13" t="s">
        <v>413</v>
      </c>
      <c r="C31" s="126">
        <v>258044</v>
      </c>
      <c r="D31" s="126">
        <v>258044</v>
      </c>
      <c r="E31" s="61">
        <v>202032</v>
      </c>
      <c r="F31" s="135">
        <f t="shared" si="0"/>
        <v>78.29362434313528</v>
      </c>
    </row>
    <row r="32" spans="1:6" ht="12.75">
      <c r="A32" s="168">
        <v>2.9</v>
      </c>
      <c r="B32" s="13" t="s">
        <v>414</v>
      </c>
      <c r="C32" s="78">
        <f>SUM(C33:C35)</f>
        <v>321500</v>
      </c>
      <c r="D32" s="78">
        <f>SUM(D33:D35)</f>
        <v>313565</v>
      </c>
      <c r="E32" s="78">
        <f>SUM(E33:E35)</f>
        <v>240279</v>
      </c>
      <c r="F32" s="135">
        <f t="shared" si="0"/>
        <v>76.6281313284327</v>
      </c>
    </row>
    <row r="33" spans="1:6" ht="12.75">
      <c r="A33" s="168" t="s">
        <v>415</v>
      </c>
      <c r="B33" s="13" t="s">
        <v>416</v>
      </c>
      <c r="C33" s="126">
        <v>200200</v>
      </c>
      <c r="D33" s="126">
        <v>200200</v>
      </c>
      <c r="E33" s="61">
        <v>155155</v>
      </c>
      <c r="F33" s="135">
        <f t="shared" si="0"/>
        <v>77.5</v>
      </c>
    </row>
    <row r="34" spans="1:6" ht="12.75">
      <c r="A34" s="168" t="s">
        <v>417</v>
      </c>
      <c r="B34" s="13" t="s">
        <v>418</v>
      </c>
      <c r="C34" s="126">
        <v>121300</v>
      </c>
      <c r="D34" s="61">
        <v>112965</v>
      </c>
      <c r="E34" s="61">
        <v>84724</v>
      </c>
      <c r="F34" s="135">
        <f t="shared" si="0"/>
        <v>75.00022130748462</v>
      </c>
    </row>
    <row r="35" spans="1:6" ht="12.75">
      <c r="A35" s="168" t="s">
        <v>763</v>
      </c>
      <c r="B35" s="13" t="s">
        <v>764</v>
      </c>
      <c r="C35" s="126">
        <v>0</v>
      </c>
      <c r="D35" s="61">
        <v>400</v>
      </c>
      <c r="E35" s="61">
        <v>400</v>
      </c>
      <c r="F35" s="135">
        <f t="shared" si="0"/>
        <v>100</v>
      </c>
    </row>
    <row r="36" spans="1:6" ht="12.75">
      <c r="A36" s="168" t="s">
        <v>419</v>
      </c>
      <c r="B36" s="13" t="s">
        <v>573</v>
      </c>
      <c r="C36" s="232">
        <f>'közp.t.'!C19</f>
        <v>2720</v>
      </c>
      <c r="D36" s="232">
        <f>'közp.t.'!D19</f>
        <v>83370</v>
      </c>
      <c r="E36" s="232">
        <f>'közp.t.'!E19</f>
        <v>31515</v>
      </c>
      <c r="F36" s="135">
        <f t="shared" si="0"/>
        <v>37.80136739834472</v>
      </c>
    </row>
    <row r="37" spans="1:6" ht="12.75">
      <c r="A37" s="168">
        <v>2.11</v>
      </c>
      <c r="B37" s="13" t="s">
        <v>420</v>
      </c>
      <c r="C37" s="126">
        <v>16153</v>
      </c>
      <c r="D37" s="61">
        <v>16153</v>
      </c>
      <c r="E37" s="61">
        <v>15102</v>
      </c>
      <c r="F37" s="135">
        <f t="shared" si="0"/>
        <v>93.49346870550363</v>
      </c>
    </row>
    <row r="38" spans="1:6" ht="12.75">
      <c r="A38" s="168">
        <v>2.12</v>
      </c>
      <c r="B38" s="13" t="s">
        <v>574</v>
      </c>
      <c r="C38" s="78">
        <f>'átv.'!C34</f>
        <v>150370</v>
      </c>
      <c r="D38" s="78">
        <f>'átv.'!D34</f>
        <v>122355</v>
      </c>
      <c r="E38" s="78">
        <f>'átv.'!E34</f>
        <v>70846</v>
      </c>
      <c r="F38" s="135">
        <f t="shared" si="0"/>
        <v>57.902006456622125</v>
      </c>
    </row>
    <row r="39" spans="1:6" ht="12.75">
      <c r="A39" s="168">
        <v>2.13</v>
      </c>
      <c r="B39" s="13" t="s">
        <v>421</v>
      </c>
      <c r="C39" s="126">
        <v>348414</v>
      </c>
      <c r="D39" s="126">
        <v>116432</v>
      </c>
      <c r="E39" s="61">
        <v>116432</v>
      </c>
      <c r="F39" s="135">
        <f t="shared" si="0"/>
        <v>100</v>
      </c>
    </row>
    <row r="40" spans="1:6" ht="12.75">
      <c r="A40" s="168">
        <v>2.14</v>
      </c>
      <c r="B40" s="13" t="s">
        <v>422</v>
      </c>
      <c r="C40" s="13">
        <v>18440</v>
      </c>
      <c r="D40" s="13">
        <v>40393</v>
      </c>
      <c r="E40" s="13">
        <v>40393</v>
      </c>
      <c r="F40" s="135">
        <f t="shared" si="0"/>
        <v>100</v>
      </c>
    </row>
    <row r="41" spans="1:6" ht="12.75">
      <c r="A41" s="51">
        <v>2.15</v>
      </c>
      <c r="B41" s="14" t="s">
        <v>423</v>
      </c>
      <c r="C41" s="13">
        <v>18607</v>
      </c>
      <c r="D41" s="13">
        <v>18607</v>
      </c>
      <c r="E41" s="13">
        <v>20620</v>
      </c>
      <c r="F41" s="138">
        <f t="shared" si="0"/>
        <v>110.81850916321814</v>
      </c>
    </row>
    <row r="42" spans="1:6" ht="12.75">
      <c r="A42" s="139" t="s">
        <v>88</v>
      </c>
      <c r="B42" s="140" t="s">
        <v>424</v>
      </c>
      <c r="C42" s="19">
        <f>(C9+C12+C19+C24+C25+C26+C27+C30+C32+C36+C37+C38+C39+C40+C41)</f>
        <v>11830430</v>
      </c>
      <c r="D42" s="19">
        <f>(D9+D12+D19+D24+D25+D26+D27+D30+D32+D36+D37+D38+D39+D40+D41)</f>
        <v>11853152</v>
      </c>
      <c r="E42" s="19">
        <f>(E9+E12+E19+E24+E25+E26+E27+E30+E32+E36+E37+E38+E39+E40+E41)</f>
        <v>9405413</v>
      </c>
      <c r="F42" s="136">
        <f t="shared" si="0"/>
        <v>79.34946755090967</v>
      </c>
    </row>
    <row r="43" spans="1:6" ht="12.75">
      <c r="A43" s="233" t="s">
        <v>89</v>
      </c>
      <c r="B43" s="234" t="s">
        <v>425</v>
      </c>
      <c r="C43" s="174">
        <f>(C4+C42)</f>
        <v>13251873</v>
      </c>
      <c r="D43" s="174">
        <f>(D4+D42)</f>
        <v>13454553</v>
      </c>
      <c r="E43" s="174">
        <f>(E4+E42)</f>
        <v>10689374</v>
      </c>
      <c r="F43" s="356">
        <f t="shared" si="0"/>
        <v>79.44800544469966</v>
      </c>
    </row>
    <row r="44" spans="1:6" ht="15.75">
      <c r="A44" s="653" t="s">
        <v>426</v>
      </c>
      <c r="B44" s="653"/>
      <c r="C44" s="653"/>
      <c r="D44" s="653"/>
      <c r="E44" s="653"/>
      <c r="F44" s="653"/>
    </row>
    <row r="45" spans="1:6" ht="12.75">
      <c r="A45" s="249" t="s">
        <v>90</v>
      </c>
      <c r="B45" s="250" t="s">
        <v>575</v>
      </c>
      <c r="C45" s="250">
        <f>SUM(C46:C52)</f>
        <v>95545</v>
      </c>
      <c r="D45" s="250">
        <f>SUM(D46:D52)</f>
        <v>184637</v>
      </c>
      <c r="E45" s="250">
        <f>SUM(E46:E52)</f>
        <v>139822</v>
      </c>
      <c r="F45" s="251">
        <f t="shared" si="0"/>
        <v>75.72805017412546</v>
      </c>
    </row>
    <row r="46" spans="1:6" ht="12.75">
      <c r="A46" s="252">
        <v>1.1</v>
      </c>
      <c r="B46" s="253" t="s">
        <v>427</v>
      </c>
      <c r="C46" s="340">
        <v>116</v>
      </c>
      <c r="D46" s="340">
        <v>624</v>
      </c>
      <c r="E46" s="340">
        <v>1508</v>
      </c>
      <c r="F46" s="254">
        <f t="shared" si="0"/>
        <v>241.66666666666666</v>
      </c>
    </row>
    <row r="47" spans="1:6" ht="12.75">
      <c r="A47" s="252">
        <v>1.2</v>
      </c>
      <c r="B47" s="253" t="s">
        <v>428</v>
      </c>
      <c r="C47" s="341">
        <v>4</v>
      </c>
      <c r="D47" s="341">
        <v>304</v>
      </c>
      <c r="E47" s="341">
        <v>574</v>
      </c>
      <c r="F47" s="255">
        <f t="shared" si="0"/>
        <v>188.8157894736842</v>
      </c>
    </row>
    <row r="48" spans="1:6" ht="12.75">
      <c r="A48" s="252">
        <v>1.3</v>
      </c>
      <c r="B48" s="253" t="s">
        <v>429</v>
      </c>
      <c r="C48" s="341">
        <v>3215</v>
      </c>
      <c r="D48" s="341">
        <v>4415</v>
      </c>
      <c r="E48" s="341">
        <v>3096</v>
      </c>
      <c r="F48" s="255">
        <f t="shared" si="0"/>
        <v>70.12457531143828</v>
      </c>
    </row>
    <row r="49" spans="1:6" ht="12.75">
      <c r="A49" s="252">
        <v>1.4</v>
      </c>
      <c r="B49" s="253" t="s">
        <v>766</v>
      </c>
      <c r="C49" s="341">
        <v>0</v>
      </c>
      <c r="D49" s="341">
        <v>1697</v>
      </c>
      <c r="E49" s="341">
        <v>1697</v>
      </c>
      <c r="F49" s="255">
        <f t="shared" si="0"/>
        <v>100</v>
      </c>
    </row>
    <row r="50" spans="1:6" ht="12.75">
      <c r="A50" s="252">
        <v>1.5</v>
      </c>
      <c r="B50" s="253" t="s">
        <v>430</v>
      </c>
      <c r="C50" s="341">
        <v>73134</v>
      </c>
      <c r="D50" s="341">
        <v>51927</v>
      </c>
      <c r="E50" s="341">
        <v>26077</v>
      </c>
      <c r="F50" s="255">
        <f t="shared" si="0"/>
        <v>50.21857607795559</v>
      </c>
    </row>
    <row r="51" spans="1:6" ht="12.75">
      <c r="A51" s="252">
        <v>1.6</v>
      </c>
      <c r="B51" s="253" t="s">
        <v>765</v>
      </c>
      <c r="C51" s="341">
        <v>0</v>
      </c>
      <c r="D51" s="341">
        <v>22889</v>
      </c>
      <c r="E51" s="341">
        <v>17948</v>
      </c>
      <c r="F51" s="255">
        <f t="shared" si="0"/>
        <v>78.41321158635152</v>
      </c>
    </row>
    <row r="52" spans="1:6" ht="12.75">
      <c r="A52" s="252">
        <v>1.7</v>
      </c>
      <c r="B52" s="256" t="s">
        <v>520</v>
      </c>
      <c r="C52" s="342">
        <v>19076</v>
      </c>
      <c r="D52" s="342">
        <v>102781</v>
      </c>
      <c r="E52" s="342">
        <v>88922</v>
      </c>
      <c r="F52" s="348">
        <f t="shared" si="0"/>
        <v>86.51599030949299</v>
      </c>
    </row>
    <row r="53" spans="1:6" ht="12.75">
      <c r="A53" s="141"/>
      <c r="B53" s="142"/>
      <c r="C53" s="143"/>
      <c r="D53" s="65"/>
      <c r="E53" s="65"/>
      <c r="F53" s="72"/>
    </row>
    <row r="54" spans="1:6" ht="12.75">
      <c r="A54" s="170" t="s">
        <v>88</v>
      </c>
      <c r="B54" s="257" t="s">
        <v>579</v>
      </c>
      <c r="C54" s="227">
        <f>'e.bev.'!C34</f>
        <v>1200</v>
      </c>
      <c r="D54" s="227">
        <f>'e.bev.'!D34</f>
        <v>1878</v>
      </c>
      <c r="E54" s="273">
        <f>'e.bev.'!E34</f>
        <v>3319</v>
      </c>
      <c r="F54" s="137">
        <f t="shared" si="0"/>
        <v>176.73056443024495</v>
      </c>
    </row>
    <row r="55" spans="1:6" ht="12.75">
      <c r="A55" s="82" t="s">
        <v>91</v>
      </c>
      <c r="B55" s="13" t="s">
        <v>431</v>
      </c>
      <c r="C55" s="126">
        <v>292177</v>
      </c>
      <c r="D55" s="126">
        <v>338002</v>
      </c>
      <c r="E55" s="279">
        <v>96515</v>
      </c>
      <c r="F55" s="135">
        <f t="shared" si="0"/>
        <v>28.554564765888955</v>
      </c>
    </row>
    <row r="56" spans="1:6" ht="12.75">
      <c r="A56" s="82" t="s">
        <v>92</v>
      </c>
      <c r="B56" s="13" t="s">
        <v>432</v>
      </c>
      <c r="C56" s="126">
        <v>207688</v>
      </c>
      <c r="D56" s="126">
        <v>207688</v>
      </c>
      <c r="E56" s="279">
        <v>138484</v>
      </c>
      <c r="F56" s="135">
        <f t="shared" si="0"/>
        <v>66.67886445052193</v>
      </c>
    </row>
    <row r="57" spans="1:6" ht="12.75">
      <c r="A57" s="82" t="s">
        <v>93</v>
      </c>
      <c r="B57" s="13" t="s">
        <v>94</v>
      </c>
      <c r="C57" s="126">
        <v>62000</v>
      </c>
      <c r="D57" s="126">
        <v>62000</v>
      </c>
      <c r="E57" s="279">
        <v>49552</v>
      </c>
      <c r="F57" s="135">
        <f t="shared" si="0"/>
        <v>79.92258064516129</v>
      </c>
    </row>
    <row r="58" spans="1:6" ht="12.75">
      <c r="A58" s="82" t="s">
        <v>95</v>
      </c>
      <c r="B58" s="13" t="s">
        <v>576</v>
      </c>
      <c r="C58" s="232">
        <f>telek!C59</f>
        <v>1086766</v>
      </c>
      <c r="D58" s="232">
        <f>telek!D59</f>
        <v>945156</v>
      </c>
      <c r="E58" s="357">
        <f>telek!E59</f>
        <v>90277</v>
      </c>
      <c r="F58" s="135">
        <f t="shared" si="0"/>
        <v>9.551544930149097</v>
      </c>
    </row>
    <row r="59" spans="1:6" ht="12.75">
      <c r="A59" s="82" t="s">
        <v>96</v>
      </c>
      <c r="B59" s="13" t="s">
        <v>544</v>
      </c>
      <c r="C59" s="126">
        <v>21709</v>
      </c>
      <c r="D59" s="126">
        <v>21709</v>
      </c>
      <c r="E59" s="279">
        <v>8235</v>
      </c>
      <c r="F59" s="135">
        <f t="shared" si="0"/>
        <v>37.933575936247635</v>
      </c>
    </row>
    <row r="60" spans="1:6" ht="12.75">
      <c r="A60" s="82" t="s">
        <v>97</v>
      </c>
      <c r="B60" s="13" t="s">
        <v>433</v>
      </c>
      <c r="C60" s="126">
        <v>5000</v>
      </c>
      <c r="D60" s="126">
        <v>20833</v>
      </c>
      <c r="E60" s="279">
        <v>21197</v>
      </c>
      <c r="F60" s="135">
        <f t="shared" si="0"/>
        <v>101.7472279556473</v>
      </c>
    </row>
    <row r="61" spans="1:6" ht="12.75">
      <c r="A61" s="82" t="s">
        <v>98</v>
      </c>
      <c r="B61" s="13" t="s">
        <v>434</v>
      </c>
      <c r="C61" s="126">
        <v>2109630</v>
      </c>
      <c r="D61" s="126">
        <v>2111333</v>
      </c>
      <c r="E61" s="279">
        <v>1081321</v>
      </c>
      <c r="F61" s="135">
        <f t="shared" si="0"/>
        <v>51.215085446019174</v>
      </c>
    </row>
    <row r="62" spans="1:6" ht="12.75">
      <c r="A62" s="82" t="s">
        <v>99</v>
      </c>
      <c r="B62" s="13" t="s">
        <v>577</v>
      </c>
      <c r="C62" s="232">
        <f>'átv.'!C127</f>
        <v>1968276</v>
      </c>
      <c r="D62" s="232">
        <f>'átv.'!D127</f>
        <v>2089497</v>
      </c>
      <c r="E62" s="357">
        <f>'átv.'!E127</f>
        <v>1075427</v>
      </c>
      <c r="F62" s="135">
        <f t="shared" si="0"/>
        <v>51.46822417069754</v>
      </c>
    </row>
    <row r="63" spans="1:6" ht="12.75">
      <c r="A63" s="82" t="s">
        <v>100</v>
      </c>
      <c r="B63" s="13" t="s">
        <v>578</v>
      </c>
      <c r="C63" s="232">
        <f>'közp.t.'!C41</f>
        <v>14497</v>
      </c>
      <c r="D63" s="232">
        <f>'közp.t.'!D41</f>
        <v>106902</v>
      </c>
      <c r="E63" s="357">
        <f>'közp.t.'!E41</f>
        <v>82151</v>
      </c>
      <c r="F63" s="135">
        <f t="shared" si="0"/>
        <v>76.84701876485005</v>
      </c>
    </row>
    <row r="64" spans="1:6" ht="12.75">
      <c r="A64" s="82" t="s">
        <v>101</v>
      </c>
      <c r="B64" s="13" t="s">
        <v>435</v>
      </c>
      <c r="C64" s="126">
        <v>65201</v>
      </c>
      <c r="D64" s="61">
        <v>103082</v>
      </c>
      <c r="E64" s="279">
        <v>103082</v>
      </c>
      <c r="F64" s="135">
        <f t="shared" si="0"/>
        <v>100</v>
      </c>
    </row>
    <row r="65" spans="1:6" ht="12.75">
      <c r="A65" s="82" t="s">
        <v>102</v>
      </c>
      <c r="B65" s="14" t="s">
        <v>436</v>
      </c>
      <c r="C65" s="126">
        <v>0</v>
      </c>
      <c r="D65" s="126">
        <v>0</v>
      </c>
      <c r="E65" s="334">
        <v>0</v>
      </c>
      <c r="F65" s="198">
        <v>0</v>
      </c>
    </row>
    <row r="66" spans="1:6" ht="12.75">
      <c r="A66" s="144" t="s">
        <v>88</v>
      </c>
      <c r="B66" s="19" t="s">
        <v>437</v>
      </c>
      <c r="C66" s="79">
        <f>(C54+C55+C56+C57+C58+C59+C60+C61+C62+C63+C64+C65)</f>
        <v>5834144</v>
      </c>
      <c r="D66" s="79">
        <f>(D54+D55+D56+D57+D58+D59+D60+D61+D62+D63+D64+D65)</f>
        <v>6008080</v>
      </c>
      <c r="E66" s="201">
        <f>(E54+E55+E56+E57+E58+E59+E60+E61+E62+E63+E64+E65)</f>
        <v>2749560</v>
      </c>
      <c r="F66" s="136">
        <f t="shared" si="0"/>
        <v>45.764370647528</v>
      </c>
    </row>
    <row r="67" spans="1:6" ht="12.75">
      <c r="A67" s="258" t="s">
        <v>103</v>
      </c>
      <c r="B67" s="174" t="s">
        <v>438</v>
      </c>
      <c r="C67" s="259">
        <f>(C45+C66)</f>
        <v>5929689</v>
      </c>
      <c r="D67" s="259">
        <f>(D45+D66)</f>
        <v>6192717</v>
      </c>
      <c r="E67" s="358">
        <f>(E45+E66)</f>
        <v>2889382</v>
      </c>
      <c r="F67" s="260">
        <f t="shared" si="0"/>
        <v>46.65774328134161</v>
      </c>
    </row>
    <row r="68" spans="1:6" ht="12.75">
      <c r="A68" s="52"/>
      <c r="B68" s="200" t="s">
        <v>439</v>
      </c>
      <c r="C68" s="52">
        <f>(C43+C67)</f>
        <v>19181562</v>
      </c>
      <c r="D68" s="52">
        <f>(D43+D67)</f>
        <v>19647270</v>
      </c>
      <c r="E68" s="52">
        <f>(E43+E67)</f>
        <v>13578756</v>
      </c>
      <c r="F68" s="361">
        <f t="shared" si="0"/>
        <v>69.11268588460382</v>
      </c>
    </row>
    <row r="69" spans="1:6" ht="12.75">
      <c r="A69" s="261" t="s">
        <v>104</v>
      </c>
      <c r="B69" s="212" t="s">
        <v>440</v>
      </c>
      <c r="C69" s="262">
        <v>1326107</v>
      </c>
      <c r="D69" s="263">
        <v>1340244</v>
      </c>
      <c r="E69" s="296">
        <f>E70+E71</f>
        <v>167001</v>
      </c>
      <c r="F69" s="213">
        <f t="shared" si="0"/>
        <v>12.460492268571992</v>
      </c>
    </row>
    <row r="70" spans="1:6" ht="12.75">
      <c r="A70" s="264"/>
      <c r="B70" s="215" t="s">
        <v>441</v>
      </c>
      <c r="C70" s="265">
        <v>931028</v>
      </c>
      <c r="D70" s="266">
        <v>931028</v>
      </c>
      <c r="E70" s="359">
        <v>167001</v>
      </c>
      <c r="F70" s="216">
        <f t="shared" si="0"/>
        <v>17.93726934098652</v>
      </c>
    </row>
    <row r="71" spans="1:6" ht="12.75">
      <c r="A71" s="267"/>
      <c r="B71" s="217" t="s">
        <v>442</v>
      </c>
      <c r="C71" s="76">
        <f>(C69-C70)</f>
        <v>395079</v>
      </c>
      <c r="D71" s="76">
        <f>(D69-D70)</f>
        <v>409216</v>
      </c>
      <c r="E71" s="76"/>
      <c r="F71" s="218">
        <f>E71/D71*100</f>
        <v>0</v>
      </c>
    </row>
    <row r="72" spans="1:6" ht="12.75">
      <c r="A72" s="175"/>
      <c r="B72" s="175" t="s">
        <v>443</v>
      </c>
      <c r="C72" s="199">
        <f>(C68+C69)</f>
        <v>20507669</v>
      </c>
      <c r="D72" s="199">
        <f>(D68+D69)</f>
        <v>20987514</v>
      </c>
      <c r="E72" s="360">
        <f>(E68+E69)</f>
        <v>13745757</v>
      </c>
      <c r="F72" s="362">
        <f>E72/D72*100</f>
        <v>65.4949271266716</v>
      </c>
    </row>
    <row r="73" spans="1:6" ht="12.75">
      <c r="A73" s="4"/>
      <c r="B73" s="4"/>
      <c r="C73" s="145"/>
      <c r="D73" s="36"/>
      <c r="E73" s="36"/>
      <c r="F73" s="36"/>
    </row>
    <row r="74" spans="1:6" ht="12.75">
      <c r="A74" s="4"/>
      <c r="B74" s="4"/>
      <c r="C74" s="145"/>
      <c r="D74" s="36"/>
      <c r="E74" s="36"/>
      <c r="F74" s="36"/>
    </row>
    <row r="75" spans="1:6" ht="12.75">
      <c r="A75" s="4"/>
      <c r="B75" s="4"/>
      <c r="C75" s="146"/>
      <c r="D75" s="4"/>
      <c r="E75" s="4"/>
      <c r="F75" s="4"/>
    </row>
    <row r="76" spans="1:6" ht="12.75">
      <c r="A76" s="268" t="s">
        <v>84</v>
      </c>
      <c r="B76" s="209" t="s">
        <v>80</v>
      </c>
      <c r="C76" s="208" t="s">
        <v>76</v>
      </c>
      <c r="D76" s="246" t="s">
        <v>83</v>
      </c>
      <c r="E76" s="208" t="s">
        <v>368</v>
      </c>
      <c r="F76" s="246" t="s">
        <v>369</v>
      </c>
    </row>
    <row r="77" spans="1:6" ht="12.75">
      <c r="A77" s="247" t="s">
        <v>85</v>
      </c>
      <c r="B77" s="247" t="s">
        <v>105</v>
      </c>
      <c r="C77" s="211" t="s">
        <v>87</v>
      </c>
      <c r="D77" s="248" t="s">
        <v>87</v>
      </c>
      <c r="E77" s="542" t="str">
        <f>E2</f>
        <v>09.30</v>
      </c>
      <c r="F77" s="248" t="s">
        <v>370</v>
      </c>
    </row>
    <row r="78" spans="1:6" ht="15.75">
      <c r="A78" s="339" t="s">
        <v>80</v>
      </c>
      <c r="B78" s="654" t="s">
        <v>444</v>
      </c>
      <c r="C78" s="654"/>
      <c r="D78" s="654"/>
      <c r="E78" s="654"/>
      <c r="F78" s="655"/>
    </row>
    <row r="79" spans="1:6" ht="12.75">
      <c r="A79" s="269" t="s">
        <v>90</v>
      </c>
      <c r="B79" s="270" t="s">
        <v>580</v>
      </c>
      <c r="C79" s="271">
        <f>SUM(C80+C81+C82+C85+C86)</f>
        <v>9772173</v>
      </c>
      <c r="D79" s="271">
        <f>SUM(D80+D81+D82+D85+D86)</f>
        <v>10252092</v>
      </c>
      <c r="E79" s="271">
        <f>SUM(E80+E81+E82+E85+E86)</f>
        <v>7768222</v>
      </c>
      <c r="F79" s="251">
        <f aca="true" t="shared" si="1" ref="F79:F109">E79/D79*100</f>
        <v>75.7720668132904</v>
      </c>
    </row>
    <row r="80" spans="1:6" ht="12.75">
      <c r="A80" s="272">
        <v>1.1</v>
      </c>
      <c r="B80" s="178" t="s">
        <v>445</v>
      </c>
      <c r="C80" s="177">
        <v>5350809</v>
      </c>
      <c r="D80" s="177">
        <v>5542021</v>
      </c>
      <c r="E80" s="343">
        <v>4252311</v>
      </c>
      <c r="F80" s="254">
        <f t="shared" si="1"/>
        <v>76.72852556856064</v>
      </c>
    </row>
    <row r="81" spans="1:6" ht="12.75">
      <c r="A81" s="272">
        <v>1.2</v>
      </c>
      <c r="B81" s="178" t="s">
        <v>446</v>
      </c>
      <c r="C81" s="177">
        <v>1814580</v>
      </c>
      <c r="D81" s="177">
        <v>1872272</v>
      </c>
      <c r="E81" s="343">
        <v>1428252</v>
      </c>
      <c r="F81" s="255">
        <f t="shared" si="1"/>
        <v>76.28442875821462</v>
      </c>
    </row>
    <row r="82" spans="1:6" ht="12.75">
      <c r="A82" s="272">
        <v>1.3</v>
      </c>
      <c r="B82" s="178" t="s">
        <v>447</v>
      </c>
      <c r="C82" s="177">
        <v>2589879</v>
      </c>
      <c r="D82" s="177">
        <v>2814991</v>
      </c>
      <c r="E82" s="343">
        <v>2052410</v>
      </c>
      <c r="F82" s="255">
        <f t="shared" si="1"/>
        <v>72.91000219894131</v>
      </c>
    </row>
    <row r="83" spans="1:6" ht="12.75">
      <c r="A83" s="272" t="s">
        <v>448</v>
      </c>
      <c r="B83" s="178" t="s">
        <v>449</v>
      </c>
      <c r="C83" s="177">
        <v>98921</v>
      </c>
      <c r="D83" s="177">
        <v>0</v>
      </c>
      <c r="E83" s="343">
        <v>0</v>
      </c>
      <c r="F83" s="364">
        <v>0</v>
      </c>
    </row>
    <row r="84" spans="1:6" ht="12.75">
      <c r="A84" s="272" t="s">
        <v>450</v>
      </c>
      <c r="B84" s="178" t="s">
        <v>451</v>
      </c>
      <c r="C84" s="543">
        <f>C82-C83</f>
        <v>2490958</v>
      </c>
      <c r="D84" s="543">
        <f>D82-D83</f>
        <v>2814991</v>
      </c>
      <c r="E84" s="543">
        <f>E82-E83</f>
        <v>2052410</v>
      </c>
      <c r="F84" s="255">
        <f t="shared" si="1"/>
        <v>72.91000219894131</v>
      </c>
    </row>
    <row r="85" spans="1:6" ht="12.75">
      <c r="A85" s="272">
        <v>1.4</v>
      </c>
      <c r="B85" s="178" t="s">
        <v>452</v>
      </c>
      <c r="C85" s="177">
        <v>4743</v>
      </c>
      <c r="D85" s="177">
        <v>8120</v>
      </c>
      <c r="E85" s="343">
        <v>9556</v>
      </c>
      <c r="F85" s="255">
        <f t="shared" si="1"/>
        <v>117.68472906403942</v>
      </c>
    </row>
    <row r="86" spans="1:6" ht="12.75">
      <c r="A86" s="176">
        <v>1.5</v>
      </c>
      <c r="B86" s="244" t="s">
        <v>453</v>
      </c>
      <c r="C86" s="335">
        <v>12162</v>
      </c>
      <c r="D86" s="335">
        <v>14688</v>
      </c>
      <c r="E86" s="344">
        <v>25693</v>
      </c>
      <c r="F86" s="348">
        <f t="shared" si="1"/>
        <v>174.92510893246188</v>
      </c>
    </row>
    <row r="87" spans="1:6" ht="12.75">
      <c r="A87" s="165">
        <v>2.1</v>
      </c>
      <c r="B87" s="166" t="s">
        <v>581</v>
      </c>
      <c r="C87" s="167">
        <f>(C88+C89+C90+C93)</f>
        <v>2758402</v>
      </c>
      <c r="D87" s="167">
        <f>(D88+D89+D90+D93)</f>
        <v>2985973</v>
      </c>
      <c r="E87" s="167">
        <f>(E88+E89+E90+E93)</f>
        <v>2019219</v>
      </c>
      <c r="F87" s="163">
        <f t="shared" si="1"/>
        <v>67.6234848741097</v>
      </c>
    </row>
    <row r="88" spans="1:6" ht="12.75">
      <c r="A88" s="170" t="s">
        <v>382</v>
      </c>
      <c r="B88" s="172" t="s">
        <v>454</v>
      </c>
      <c r="C88" s="227">
        <f>'önk.kiad.'!D123</f>
        <v>813266</v>
      </c>
      <c r="D88" s="227">
        <f>'önk.kiad.'!E123</f>
        <v>889944</v>
      </c>
      <c r="E88" s="273">
        <f>'önk.kiad.'!F123</f>
        <v>628089</v>
      </c>
      <c r="F88" s="137">
        <f t="shared" si="1"/>
        <v>70.57623850489469</v>
      </c>
    </row>
    <row r="89" spans="1:6" ht="12.75">
      <c r="A89" s="82" t="s">
        <v>384</v>
      </c>
      <c r="B89" s="13" t="s">
        <v>446</v>
      </c>
      <c r="C89" s="78">
        <f>'önk.kiad.'!H123</f>
        <v>262852</v>
      </c>
      <c r="D89" s="78">
        <f>'önk.kiad.'!I123</f>
        <v>285454</v>
      </c>
      <c r="E89" s="274">
        <f>'önk.kiad.'!J123</f>
        <v>196819</v>
      </c>
      <c r="F89" s="135">
        <f t="shared" si="1"/>
        <v>68.94946296075724</v>
      </c>
    </row>
    <row r="90" spans="1:6" ht="12.75">
      <c r="A90" s="82" t="s">
        <v>455</v>
      </c>
      <c r="B90" s="13" t="s">
        <v>456</v>
      </c>
      <c r="C90" s="78">
        <f>'önk.kiad.'!O123</f>
        <v>672144</v>
      </c>
      <c r="D90" s="78">
        <f>'önk.kiad.'!P123</f>
        <v>702035</v>
      </c>
      <c r="E90" s="274">
        <f>'önk.kiad.'!Q123</f>
        <v>461227</v>
      </c>
      <c r="F90" s="135">
        <f t="shared" si="1"/>
        <v>65.69857628180931</v>
      </c>
    </row>
    <row r="91" spans="1:6" ht="12.75">
      <c r="A91" s="82" t="s">
        <v>457</v>
      </c>
      <c r="B91" s="13" t="s">
        <v>458</v>
      </c>
      <c r="C91" s="78">
        <f>'önk.kiad.'!S123</f>
        <v>0</v>
      </c>
      <c r="D91" s="78">
        <f>'önk.kiad.'!T123</f>
        <v>0</v>
      </c>
      <c r="E91" s="274">
        <f>'önk.kiad.'!U123</f>
        <v>0</v>
      </c>
      <c r="F91" s="197">
        <v>0</v>
      </c>
    </row>
    <row r="92" spans="1:6" ht="12.75">
      <c r="A92" s="82" t="s">
        <v>459</v>
      </c>
      <c r="B92" s="13" t="s">
        <v>460</v>
      </c>
      <c r="C92" s="78">
        <f>'önk.kiad.'!Z123</f>
        <v>672144</v>
      </c>
      <c r="D92" s="78">
        <f>'önk.kiad.'!AA123</f>
        <v>702035</v>
      </c>
      <c r="E92" s="274">
        <f>'önk.kiad.'!AB123</f>
        <v>461227</v>
      </c>
      <c r="F92" s="135">
        <f t="shared" si="1"/>
        <v>65.69857628180931</v>
      </c>
    </row>
    <row r="93" spans="1:6" ht="12.75">
      <c r="A93" s="82" t="s">
        <v>461</v>
      </c>
      <c r="B93" s="13" t="s">
        <v>462</v>
      </c>
      <c r="C93" s="78">
        <f>'önk.kiad.'!AD123</f>
        <v>1010140</v>
      </c>
      <c r="D93" s="78">
        <f>'önk.kiad.'!AE123</f>
        <v>1108540</v>
      </c>
      <c r="E93" s="274">
        <f>'önk.kiad.'!AF123</f>
        <v>733084</v>
      </c>
      <c r="F93" s="135">
        <f t="shared" si="1"/>
        <v>66.13058617641222</v>
      </c>
    </row>
    <row r="94" spans="1:6" ht="12.75">
      <c r="A94" s="82" t="s">
        <v>463</v>
      </c>
      <c r="B94" s="13" t="s">
        <v>582</v>
      </c>
      <c r="C94" s="78">
        <f>'szoc.pol.'!D37</f>
        <v>775355</v>
      </c>
      <c r="D94" s="78">
        <f>'szoc.pol.'!E37</f>
        <v>774344</v>
      </c>
      <c r="E94" s="274">
        <f>'szoc.pol.'!F37</f>
        <v>435290</v>
      </c>
      <c r="F94" s="135">
        <f t="shared" si="1"/>
        <v>56.21403407271187</v>
      </c>
    </row>
    <row r="95" spans="1:6" ht="12.75">
      <c r="A95" s="82"/>
      <c r="B95" s="13"/>
      <c r="C95" s="78"/>
      <c r="D95" s="78"/>
      <c r="E95" s="274"/>
      <c r="F95" s="197"/>
    </row>
    <row r="96" spans="1:6" ht="12.75">
      <c r="A96" s="82"/>
      <c r="B96" s="275" t="s">
        <v>583</v>
      </c>
      <c r="C96" s="78">
        <f>'Kis.Ö.'!E30</f>
        <v>3881</v>
      </c>
      <c r="D96" s="78">
        <f>'Kis.Ö.'!F30</f>
        <v>4286</v>
      </c>
      <c r="E96" s="274">
        <f>'Kis.Ö.'!G30</f>
        <v>3037</v>
      </c>
      <c r="F96" s="135">
        <f t="shared" si="1"/>
        <v>70.85860942603827</v>
      </c>
    </row>
    <row r="97" spans="1:6" ht="12.75">
      <c r="A97" s="367"/>
      <c r="B97" s="368" t="s">
        <v>584</v>
      </c>
      <c r="C97" s="274">
        <f>'Kis.Ö.'!M30</f>
        <v>2740</v>
      </c>
      <c r="D97" s="274">
        <f>'Kis.Ö.'!N30</f>
        <v>5240</v>
      </c>
      <c r="E97" s="274">
        <f>'Kis.Ö.'!O30</f>
        <v>2645</v>
      </c>
      <c r="F97" s="135">
        <f t="shared" si="1"/>
        <v>50.47709923664122</v>
      </c>
    </row>
    <row r="98" spans="1:6" ht="12.75">
      <c r="A98" s="82"/>
      <c r="B98" s="275" t="s">
        <v>585</v>
      </c>
      <c r="C98" s="78">
        <f>'Kis.Ö. (2)'!E30</f>
        <v>1850</v>
      </c>
      <c r="D98" s="78">
        <f>'Kis.Ö. (2)'!F30</f>
        <v>1902</v>
      </c>
      <c r="E98" s="274">
        <f>'Kis.Ö. (2)'!G30</f>
        <v>491</v>
      </c>
      <c r="F98" s="135">
        <f t="shared" si="1"/>
        <v>25.814931650893797</v>
      </c>
    </row>
    <row r="99" spans="1:6" ht="12.75">
      <c r="A99" s="171"/>
      <c r="B99" s="276" t="s">
        <v>586</v>
      </c>
      <c r="C99" s="117">
        <f>'Kis.Ö. (2)'!M30</f>
        <v>1600</v>
      </c>
      <c r="D99" s="117">
        <f>'Kis.Ö. (2)'!N30</f>
        <v>1652</v>
      </c>
      <c r="E99" s="277">
        <f>'Kis.Ö. (2)'!O30</f>
        <v>781</v>
      </c>
      <c r="F99" s="138">
        <f t="shared" si="1"/>
        <v>47.276029055690074</v>
      </c>
    </row>
    <row r="100" spans="1:6" ht="12.75">
      <c r="A100" s="612"/>
      <c r="B100" s="612"/>
      <c r="C100" s="612"/>
      <c r="D100" s="612"/>
      <c r="E100" s="612"/>
      <c r="F100" s="137"/>
    </row>
    <row r="101" spans="1:6" ht="12.75">
      <c r="A101" s="173">
        <v>2.2</v>
      </c>
      <c r="B101" s="13" t="s">
        <v>464</v>
      </c>
      <c r="C101" s="126">
        <v>30000</v>
      </c>
      <c r="D101" s="126">
        <v>20000</v>
      </c>
      <c r="E101" s="279">
        <v>2548</v>
      </c>
      <c r="F101" s="135">
        <f t="shared" si="1"/>
        <v>12.740000000000002</v>
      </c>
    </row>
    <row r="102" spans="1:6" ht="12.75">
      <c r="A102" s="173">
        <v>2.3</v>
      </c>
      <c r="B102" s="13" t="s">
        <v>465</v>
      </c>
      <c r="C102" s="126">
        <v>0</v>
      </c>
      <c r="D102" s="126">
        <v>0</v>
      </c>
      <c r="E102" s="279">
        <v>0</v>
      </c>
      <c r="F102" s="197">
        <v>0</v>
      </c>
    </row>
    <row r="103" spans="1:6" ht="12.75">
      <c r="A103" s="173">
        <v>2.4</v>
      </c>
      <c r="B103" s="13" t="s">
        <v>507</v>
      </c>
      <c r="C103" s="61">
        <v>1031377</v>
      </c>
      <c r="D103" s="61">
        <v>366844</v>
      </c>
      <c r="E103" s="279">
        <v>0</v>
      </c>
      <c r="F103" s="135">
        <f t="shared" si="1"/>
        <v>0</v>
      </c>
    </row>
    <row r="104" spans="1:6" ht="12.75">
      <c r="A104" s="280">
        <v>2.5</v>
      </c>
      <c r="B104" s="14" t="s">
        <v>466</v>
      </c>
      <c r="C104" s="228">
        <v>55000</v>
      </c>
      <c r="D104" s="228">
        <v>87603</v>
      </c>
      <c r="E104" s="281">
        <v>87603</v>
      </c>
      <c r="F104" s="138">
        <f t="shared" si="1"/>
        <v>100</v>
      </c>
    </row>
    <row r="105" spans="1:6" ht="12.75">
      <c r="A105" s="141"/>
      <c r="B105" s="142"/>
      <c r="C105" s="147"/>
      <c r="D105" s="142"/>
      <c r="E105" s="142"/>
      <c r="F105" s="361"/>
    </row>
    <row r="106" spans="1:6" ht="12.75">
      <c r="A106" s="12">
        <v>2</v>
      </c>
      <c r="B106" s="140" t="s">
        <v>467</v>
      </c>
      <c r="C106" s="19">
        <f>(C87+C101+C102+C103+C104)</f>
        <v>3874779</v>
      </c>
      <c r="D106" s="19">
        <f>(D87+D101+D102+D103+D104)</f>
        <v>3460420</v>
      </c>
      <c r="E106" s="19">
        <f>(E87+E101+E102+E103+E104)</f>
        <v>2109370</v>
      </c>
      <c r="F106" s="136">
        <f t="shared" si="1"/>
        <v>60.957051456181624</v>
      </c>
    </row>
    <row r="107" spans="1:6" ht="12.75">
      <c r="A107" s="36"/>
      <c r="B107" s="36"/>
      <c r="C107" s="36"/>
      <c r="D107" s="36"/>
      <c r="E107" s="36"/>
      <c r="F107" s="361"/>
    </row>
    <row r="108" spans="1:6" ht="12.75">
      <c r="A108" s="36"/>
      <c r="B108" s="36"/>
      <c r="C108" s="36"/>
      <c r="D108" s="36"/>
      <c r="E108" s="36"/>
      <c r="F108" s="361"/>
    </row>
    <row r="109" spans="1:6" ht="12.75">
      <c r="A109" s="285" t="s">
        <v>106</v>
      </c>
      <c r="B109" s="286" t="s">
        <v>505</v>
      </c>
      <c r="C109" s="174">
        <f>(C79+C106+C107+C108)</f>
        <v>13646952</v>
      </c>
      <c r="D109" s="174">
        <f>(D79+D106+D107+D108)</f>
        <v>13712512</v>
      </c>
      <c r="E109" s="363">
        <f>(E79+E106+E107+E108)</f>
        <v>9877592</v>
      </c>
      <c r="F109" s="260">
        <f t="shared" si="1"/>
        <v>72.03342465625553</v>
      </c>
    </row>
    <row r="110" spans="1:6" ht="12.75">
      <c r="A110" s="150"/>
      <c r="B110" s="151"/>
      <c r="C110" s="152"/>
      <c r="D110" s="153"/>
      <c r="E110" s="153"/>
      <c r="F110" s="153"/>
    </row>
    <row r="111" spans="1:6" ht="15.75">
      <c r="A111" s="154" t="s">
        <v>80</v>
      </c>
      <c r="B111" s="656" t="s">
        <v>468</v>
      </c>
      <c r="C111" s="656"/>
      <c r="D111" s="656"/>
      <c r="E111" s="656"/>
      <c r="F111" s="656"/>
    </row>
    <row r="112" spans="1:6" ht="12.75">
      <c r="A112" s="282">
        <v>1</v>
      </c>
      <c r="B112" s="283" t="s">
        <v>587</v>
      </c>
      <c r="C112" s="134">
        <f>SUM(C113:C115)</f>
        <v>122314</v>
      </c>
      <c r="D112" s="134">
        <f>SUM(D113:D115)</f>
        <v>255890</v>
      </c>
      <c r="E112" s="134">
        <f>SUM(E113:E115)</f>
        <v>111752</v>
      </c>
      <c r="F112" s="251">
        <f aca="true" t="shared" si="2" ref="F112:F143">E112/D112*100</f>
        <v>43.67189026534839</v>
      </c>
    </row>
    <row r="113" spans="1:6" ht="12.75">
      <c r="A113" s="272">
        <v>1.1</v>
      </c>
      <c r="B113" s="178" t="s">
        <v>469</v>
      </c>
      <c r="C113" s="177">
        <v>29065</v>
      </c>
      <c r="D113" s="177">
        <v>32671</v>
      </c>
      <c r="E113" s="343">
        <v>170</v>
      </c>
      <c r="F113" s="254">
        <f t="shared" si="2"/>
        <v>0.5203391386856845</v>
      </c>
    </row>
    <row r="114" spans="1:6" ht="12.75">
      <c r="A114" s="272">
        <v>1.2</v>
      </c>
      <c r="B114" s="178" t="s">
        <v>470</v>
      </c>
      <c r="C114" s="177">
        <v>13368</v>
      </c>
      <c r="D114" s="177">
        <v>36222</v>
      </c>
      <c r="E114" s="343">
        <v>24290</v>
      </c>
      <c r="F114" s="255">
        <f t="shared" si="2"/>
        <v>67.05869361161724</v>
      </c>
    </row>
    <row r="115" spans="1:6" ht="12.75">
      <c r="A115" s="176">
        <v>1.3</v>
      </c>
      <c r="B115" s="244" t="s">
        <v>545</v>
      </c>
      <c r="C115" s="335">
        <v>79881</v>
      </c>
      <c r="D115" s="335">
        <v>186997</v>
      </c>
      <c r="E115" s="344">
        <v>87292</v>
      </c>
      <c r="F115" s="348">
        <f t="shared" si="2"/>
        <v>46.68096279619459</v>
      </c>
    </row>
    <row r="116" spans="1:6" ht="12.75">
      <c r="A116" s="141"/>
      <c r="B116" s="142"/>
      <c r="C116" s="143"/>
      <c r="D116" s="65"/>
      <c r="E116" s="65"/>
      <c r="F116" s="365"/>
    </row>
    <row r="117" spans="1:7" ht="12.75">
      <c r="A117" s="170">
        <v>2.1</v>
      </c>
      <c r="B117" s="172" t="s">
        <v>588</v>
      </c>
      <c r="C117" s="77">
        <v>79295</v>
      </c>
      <c r="D117" s="77">
        <v>131023</v>
      </c>
      <c r="E117" s="278">
        <v>77081</v>
      </c>
      <c r="F117" s="137">
        <f t="shared" si="2"/>
        <v>58.83012906130985</v>
      </c>
      <c r="G117" s="352"/>
    </row>
    <row r="118" spans="1:6" ht="12.75">
      <c r="A118" s="82">
        <v>2.2</v>
      </c>
      <c r="B118" s="13" t="s">
        <v>589</v>
      </c>
      <c r="C118" s="126">
        <v>236477</v>
      </c>
      <c r="D118" s="61">
        <v>239116</v>
      </c>
      <c r="E118" s="279">
        <v>134858</v>
      </c>
      <c r="F118" s="135">
        <f t="shared" si="2"/>
        <v>56.398568059017386</v>
      </c>
    </row>
    <row r="119" spans="1:6" ht="12.75">
      <c r="A119" s="82">
        <v>2.3</v>
      </c>
      <c r="B119" s="13" t="s">
        <v>590</v>
      </c>
      <c r="C119" s="126">
        <v>78182</v>
      </c>
      <c r="D119" s="61">
        <v>84469</v>
      </c>
      <c r="E119" s="279">
        <v>2510</v>
      </c>
      <c r="F119" s="135">
        <f t="shared" si="2"/>
        <v>2.9715043388698814</v>
      </c>
    </row>
    <row r="120" spans="1:6" ht="12.75">
      <c r="A120" s="82">
        <v>2.4</v>
      </c>
      <c r="B120" s="13" t="s">
        <v>591</v>
      </c>
      <c r="C120" s="126">
        <v>113594</v>
      </c>
      <c r="D120" s="61">
        <v>134142</v>
      </c>
      <c r="E120" s="279">
        <v>99737</v>
      </c>
      <c r="F120" s="135">
        <f t="shared" si="2"/>
        <v>74.35180629482191</v>
      </c>
    </row>
    <row r="121" spans="1:6" ht="12.75">
      <c r="A121" s="82">
        <v>2.5</v>
      </c>
      <c r="B121" s="13" t="s">
        <v>471</v>
      </c>
      <c r="C121" s="126">
        <v>312330</v>
      </c>
      <c r="D121" s="61">
        <v>312330</v>
      </c>
      <c r="E121" s="279">
        <v>200860</v>
      </c>
      <c r="F121" s="135">
        <f t="shared" si="2"/>
        <v>64.31018474049883</v>
      </c>
    </row>
    <row r="122" spans="1:6" ht="12.75">
      <c r="A122" s="82">
        <v>2.6</v>
      </c>
      <c r="B122" s="13" t="s">
        <v>592</v>
      </c>
      <c r="C122" s="126">
        <v>5661040</v>
      </c>
      <c r="D122" s="61">
        <v>5855216</v>
      </c>
      <c r="E122" s="279">
        <v>2452882</v>
      </c>
      <c r="F122" s="135">
        <f t="shared" si="2"/>
        <v>41.89225470076595</v>
      </c>
    </row>
    <row r="123" spans="1:6" ht="12.75">
      <c r="A123" s="82">
        <v>2.7</v>
      </c>
      <c r="B123" s="13" t="s">
        <v>593</v>
      </c>
      <c r="C123" s="78">
        <f>'önk.kiad.'!BK103</f>
        <v>128827</v>
      </c>
      <c r="D123" s="78">
        <f>'önk.kiad.'!BL103</f>
        <v>169992</v>
      </c>
      <c r="E123" s="78">
        <f>'önk.kiad.'!BM103</f>
        <v>51018</v>
      </c>
      <c r="F123" s="135">
        <f t="shared" si="2"/>
        <v>30.01200056473246</v>
      </c>
    </row>
    <row r="124" spans="1:6" ht="12.75">
      <c r="A124" s="82" t="s">
        <v>408</v>
      </c>
      <c r="B124" s="13" t="s">
        <v>472</v>
      </c>
      <c r="C124" s="78">
        <f>'önk.kiad.'!Z9</f>
        <v>82938</v>
      </c>
      <c r="D124" s="78">
        <f>'önk.kiad.'!AA9</f>
        <v>85098</v>
      </c>
      <c r="E124" s="78">
        <f>'önk.kiad.'!AB9</f>
        <v>18267</v>
      </c>
      <c r="F124" s="135">
        <f t="shared" si="2"/>
        <v>21.46583938517944</v>
      </c>
    </row>
    <row r="125" spans="1:6" ht="12.75">
      <c r="A125" s="82" t="s">
        <v>410</v>
      </c>
      <c r="B125" s="13" t="s">
        <v>473</v>
      </c>
      <c r="C125" s="78">
        <f>'önk.kiad.'!AK103</f>
        <v>45889</v>
      </c>
      <c r="D125" s="78">
        <f>'önk.kiad.'!AL103</f>
        <v>83432</v>
      </c>
      <c r="E125" s="78">
        <f>'önk.kiad.'!AM103</f>
        <v>31289</v>
      </c>
      <c r="F125" s="135">
        <f t="shared" si="2"/>
        <v>37.50239716176048</v>
      </c>
    </row>
    <row r="126" spans="1:6" ht="12.75">
      <c r="A126" s="82" t="s">
        <v>474</v>
      </c>
      <c r="B126" s="13" t="s">
        <v>475</v>
      </c>
      <c r="C126" s="78">
        <f>(C123-C124-C125)</f>
        <v>0</v>
      </c>
      <c r="D126" s="78">
        <f>(D123-D124-D125)</f>
        <v>1462</v>
      </c>
      <c r="E126" s="78">
        <f>(E123-E124-E125)</f>
        <v>1462</v>
      </c>
      <c r="F126" s="135">
        <f t="shared" si="2"/>
        <v>100</v>
      </c>
    </row>
    <row r="127" spans="1:6" ht="12.75">
      <c r="A127" s="82">
        <v>2.8</v>
      </c>
      <c r="B127" s="13" t="s">
        <v>594</v>
      </c>
      <c r="C127" s="78">
        <f>'önk.kiad.'!BK120</f>
        <v>5570</v>
      </c>
      <c r="D127" s="78">
        <f>'önk.kiad.'!BL120</f>
        <v>6275</v>
      </c>
      <c r="E127" s="78">
        <f>'önk.kiad.'!BM120</f>
        <v>2508</v>
      </c>
      <c r="F127" s="135">
        <f t="shared" si="2"/>
        <v>39.96812749003984</v>
      </c>
    </row>
    <row r="128" spans="1:6" ht="12.75">
      <c r="A128" s="82" t="s">
        <v>412</v>
      </c>
      <c r="B128" s="284" t="s">
        <v>595</v>
      </c>
      <c r="C128" s="78">
        <f>'Kis.Ö.'!E31</f>
        <v>0</v>
      </c>
      <c r="D128" s="78">
        <f>'Kis.Ö.'!F31</f>
        <v>0</v>
      </c>
      <c r="E128" s="78">
        <f>'Kis.Ö.'!G31</f>
        <v>125</v>
      </c>
      <c r="F128" s="197">
        <v>0</v>
      </c>
    </row>
    <row r="129" spans="1:6" ht="12.75">
      <c r="A129" s="82" t="s">
        <v>476</v>
      </c>
      <c r="B129" s="284" t="s">
        <v>596</v>
      </c>
      <c r="C129" s="78">
        <f>'Kis.Ö.'!M31</f>
        <v>0</v>
      </c>
      <c r="D129" s="78">
        <f>'Kis.Ö.'!N31</f>
        <v>0</v>
      </c>
      <c r="E129" s="78">
        <f>'Kis.Ö.'!O31</f>
        <v>0</v>
      </c>
      <c r="F129" s="197">
        <v>0</v>
      </c>
    </row>
    <row r="130" spans="1:6" ht="12.75">
      <c r="A130" s="82">
        <v>2.9</v>
      </c>
      <c r="B130" s="13" t="s">
        <v>477</v>
      </c>
      <c r="C130" s="126">
        <v>14300</v>
      </c>
      <c r="D130" s="61">
        <v>14300</v>
      </c>
      <c r="E130" s="279">
        <v>454</v>
      </c>
      <c r="F130" s="135">
        <f t="shared" si="2"/>
        <v>3.174825174825175</v>
      </c>
    </row>
    <row r="131" spans="1:6" ht="12.75">
      <c r="A131" s="82" t="s">
        <v>478</v>
      </c>
      <c r="B131" s="13" t="s">
        <v>508</v>
      </c>
      <c r="C131" s="64">
        <v>108788</v>
      </c>
      <c r="D131" s="64">
        <v>72249</v>
      </c>
      <c r="E131" s="281">
        <v>0</v>
      </c>
      <c r="F131" s="138">
        <f t="shared" si="2"/>
        <v>0</v>
      </c>
    </row>
    <row r="132" spans="1:6" ht="12.75">
      <c r="A132" s="155" t="s">
        <v>88</v>
      </c>
      <c r="B132" s="19" t="s">
        <v>479</v>
      </c>
      <c r="C132" s="79">
        <f>(C117+C118+C119+C120+C121+C122+C123+C127+C130+C131)</f>
        <v>6738403</v>
      </c>
      <c r="D132" s="79">
        <f>(D117+D118+D119+D120+D121+D122+D123+D127+D130+D131)</f>
        <v>7019112</v>
      </c>
      <c r="E132" s="79">
        <f>(E117+E118+E119+E120+E121+E122+E123+E127+E130+E131)</f>
        <v>3021908</v>
      </c>
      <c r="F132" s="136">
        <f t="shared" si="2"/>
        <v>43.052568473049014</v>
      </c>
    </row>
    <row r="133" spans="1:6" ht="12.75">
      <c r="A133" s="86"/>
      <c r="B133" s="36"/>
      <c r="C133" s="36"/>
      <c r="D133" s="36"/>
      <c r="E133" s="36"/>
      <c r="F133" s="361"/>
    </row>
    <row r="134" spans="1:6" ht="12.75">
      <c r="A134" s="86"/>
      <c r="B134" s="36"/>
      <c r="C134" s="36"/>
      <c r="D134" s="36"/>
      <c r="E134" s="36"/>
      <c r="F134" s="361"/>
    </row>
    <row r="135" spans="1:6" ht="12.75">
      <c r="A135" s="258" t="s">
        <v>103</v>
      </c>
      <c r="B135" s="287" t="s">
        <v>506</v>
      </c>
      <c r="C135" s="125">
        <f>(C112+C132+C133+C134)</f>
        <v>6860717</v>
      </c>
      <c r="D135" s="125">
        <f>(D112+D132+D133+D134)</f>
        <v>7275002</v>
      </c>
      <c r="E135" s="125">
        <f>(E112+E132+E133+E134)</f>
        <v>3133660</v>
      </c>
      <c r="F135" s="260">
        <f t="shared" si="2"/>
        <v>43.07435241942201</v>
      </c>
    </row>
    <row r="136" spans="1:6" ht="12.75">
      <c r="A136" s="36"/>
      <c r="B136" s="36"/>
      <c r="C136" s="36"/>
      <c r="D136" s="36"/>
      <c r="E136" s="36"/>
      <c r="F136" s="361"/>
    </row>
    <row r="137" spans="1:6" ht="12.75">
      <c r="A137" s="36"/>
      <c r="B137" s="36"/>
      <c r="C137" s="36"/>
      <c r="D137" s="36"/>
      <c r="E137" s="36"/>
      <c r="F137" s="361"/>
    </row>
    <row r="138" spans="1:6" ht="12.75">
      <c r="A138" s="233" t="s">
        <v>80</v>
      </c>
      <c r="B138" s="286" t="s">
        <v>480</v>
      </c>
      <c r="C138" s="125">
        <f>(C109+C135+C136+C137)</f>
        <v>20507669</v>
      </c>
      <c r="D138" s="125">
        <f>(D109+D135+D136+D137)</f>
        <v>20987514</v>
      </c>
      <c r="E138" s="125">
        <f>(E109+E135+E136+E137)</f>
        <v>13011252</v>
      </c>
      <c r="F138" s="260">
        <f t="shared" si="2"/>
        <v>61.995203433813074</v>
      </c>
    </row>
    <row r="139" spans="1:6" ht="12.75">
      <c r="A139" s="4"/>
      <c r="B139" s="4"/>
      <c r="C139" s="145"/>
      <c r="D139" s="52"/>
      <c r="E139" s="52"/>
      <c r="F139" s="361"/>
    </row>
    <row r="140" spans="1:6" ht="12.75" hidden="1">
      <c r="A140" s="369"/>
      <c r="B140" s="370" t="s">
        <v>569</v>
      </c>
      <c r="C140" s="371"/>
      <c r="D140" s="321"/>
      <c r="E140" s="321">
        <f>E72-E138</f>
        <v>734505</v>
      </c>
      <c r="F140" s="322"/>
    </row>
    <row r="141" spans="1:6" ht="12.75">
      <c r="A141" s="4"/>
      <c r="B141" s="4"/>
      <c r="C141" s="145"/>
      <c r="D141" s="52"/>
      <c r="E141" s="52"/>
      <c r="F141" s="361"/>
    </row>
    <row r="142" spans="1:6" ht="12.75">
      <c r="A142" s="4"/>
      <c r="B142" s="4"/>
      <c r="C142" s="145"/>
      <c r="D142" s="36"/>
      <c r="E142" s="36"/>
      <c r="F142" s="361"/>
    </row>
    <row r="143" spans="1:6" ht="12.75">
      <c r="A143" s="288"/>
      <c r="B143" s="288" t="s">
        <v>519</v>
      </c>
      <c r="C143" s="345">
        <v>3548</v>
      </c>
      <c r="D143" s="345">
        <v>3495</v>
      </c>
      <c r="E143" s="345">
        <v>3489</v>
      </c>
      <c r="F143" s="366">
        <f t="shared" si="2"/>
        <v>99.8283261802575</v>
      </c>
    </row>
    <row r="144" spans="1:6" ht="12.75">
      <c r="A144" s="4"/>
      <c r="B144" s="4"/>
      <c r="C144" s="145"/>
      <c r="D144" s="36"/>
      <c r="E144" s="36"/>
      <c r="F144" s="36"/>
    </row>
    <row r="145" spans="1:6" ht="12.75">
      <c r="A145" s="4"/>
      <c r="B145" s="4"/>
      <c r="C145" s="145"/>
      <c r="D145" s="36"/>
      <c r="E145" s="36"/>
      <c r="F145" s="36"/>
    </row>
    <row r="146" spans="1:6" ht="12.75">
      <c r="A146" s="4"/>
      <c r="B146" s="4"/>
      <c r="C146" s="145"/>
      <c r="D146" s="36"/>
      <c r="E146" s="36"/>
      <c r="F146" s="36"/>
    </row>
    <row r="147" spans="1:6" ht="12.75">
      <c r="A147" s="4"/>
      <c r="B147" s="4"/>
      <c r="C147" s="145"/>
      <c r="D147" s="36"/>
      <c r="E147" s="36"/>
      <c r="F147" s="36"/>
    </row>
    <row r="148" spans="1:6" ht="12.75">
      <c r="A148" s="4"/>
      <c r="B148" s="4"/>
      <c r="C148" s="146"/>
      <c r="D148" s="4"/>
      <c r="E148" s="4"/>
      <c r="F148" s="4"/>
    </row>
    <row r="149" spans="1:6" ht="12.75">
      <c r="A149" s="4"/>
      <c r="B149" s="4"/>
      <c r="C149" s="146"/>
      <c r="D149" s="4"/>
      <c r="E149" s="4"/>
      <c r="F149" s="4"/>
    </row>
    <row r="150" spans="1:6" ht="12.75">
      <c r="A150" s="4"/>
      <c r="B150" s="4"/>
      <c r="C150" s="146"/>
      <c r="D150" s="4"/>
      <c r="E150" s="4"/>
      <c r="F150" s="4"/>
    </row>
    <row r="151" spans="1:6" ht="12.75">
      <c r="A151" s="156"/>
      <c r="B151" s="156"/>
      <c r="C151" s="146"/>
      <c r="D151" s="156"/>
      <c r="E151" s="156"/>
      <c r="F151" s="156"/>
    </row>
    <row r="152" spans="1:6" ht="12.75">
      <c r="A152" s="156"/>
      <c r="B152" s="156"/>
      <c r="C152" s="146"/>
      <c r="D152" s="156"/>
      <c r="E152" s="156"/>
      <c r="F152" s="156"/>
    </row>
    <row r="153" spans="1:6" ht="12.75">
      <c r="A153" s="156"/>
      <c r="B153" s="156"/>
      <c r="C153" s="146"/>
      <c r="D153" s="156"/>
      <c r="E153" s="156"/>
      <c r="F153" s="156"/>
    </row>
    <row r="154" spans="1:6" ht="12.75">
      <c r="A154" s="156"/>
      <c r="B154" s="156"/>
      <c r="C154" s="157"/>
      <c r="D154" s="156"/>
      <c r="E154" s="156"/>
      <c r="F154" s="156"/>
    </row>
    <row r="155" spans="1:3" ht="12.75">
      <c r="A155" s="158"/>
      <c r="C155" s="159"/>
    </row>
  </sheetData>
  <mergeCells count="3">
    <mergeCell ref="A44:F44"/>
    <mergeCell ref="B78:F78"/>
    <mergeCell ref="B111:F11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69" r:id="rId1"/>
  <headerFooter alignWithMargins="0">
    <oddHeader>&amp;C&amp;"Times New Roman CE,Normál"&amp;P/3
Kiadások és bevételek
pénzforgalmi mérlege
2003.09.30&amp;R&amp;"Times New Roman CE,Normál"1.sz.táblázat
(ezer ft-ban)</oddHeader>
    <oddFooter>&amp;L&amp;"Times New Roman CE,Normál"Molnár György 
gazdasági igazgató
&amp;D/&amp;T&amp;C&amp;"Times New Roman CE,Normál"&amp;F/&amp;A/Ráczné&amp;R&amp;"Times New Roman CE,Normál"................/................oldal</oddFooter>
  </headerFooter>
  <rowBreaks count="1" manualBreakCount="1"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B433"/>
  <sheetViews>
    <sheetView zoomScale="75" zoomScaleNormal="75" zoomScaleSheetLayoutView="75" workbookViewId="0" topLeftCell="A1">
      <selection activeCell="F14" sqref="F14"/>
    </sheetView>
  </sheetViews>
  <sheetFormatPr defaultColWidth="9.140625" defaultRowHeight="12.75"/>
  <cols>
    <col min="1" max="1" width="5.28125" style="0" customWidth="1"/>
    <col min="2" max="2" width="6.140625" style="0" customWidth="1"/>
    <col min="3" max="3" width="42.8515625" style="0" customWidth="1"/>
    <col min="4" max="4" width="10.7109375" style="0" customWidth="1"/>
    <col min="5" max="5" width="10.57421875" style="0" customWidth="1"/>
    <col min="6" max="6" width="11.00390625" style="0" customWidth="1"/>
    <col min="7" max="7" width="10.00390625" style="0" customWidth="1"/>
  </cols>
  <sheetData>
    <row r="1" spans="1:8" ht="15.75">
      <c r="A1" s="514" t="s">
        <v>80</v>
      </c>
      <c r="B1" s="514" t="s">
        <v>80</v>
      </c>
      <c r="C1" s="514" t="s">
        <v>80</v>
      </c>
      <c r="D1" s="515" t="s">
        <v>107</v>
      </c>
      <c r="E1" s="516"/>
      <c r="F1" s="516"/>
      <c r="G1" s="517"/>
      <c r="H1" s="36"/>
    </row>
    <row r="2" spans="1:8" ht="15.75">
      <c r="A2" s="518" t="s">
        <v>108</v>
      </c>
      <c r="B2" s="518" t="s">
        <v>152</v>
      </c>
      <c r="C2" s="518" t="s">
        <v>201</v>
      </c>
      <c r="D2" s="517" t="s">
        <v>112</v>
      </c>
      <c r="E2" s="517"/>
      <c r="F2" s="517"/>
      <c r="G2" s="517"/>
      <c r="H2" s="36"/>
    </row>
    <row r="3" spans="1:8" ht="15.75">
      <c r="A3" s="518" t="s">
        <v>114</v>
      </c>
      <c r="B3" s="518" t="s">
        <v>154</v>
      </c>
      <c r="C3" s="519"/>
      <c r="D3" s="515" t="s">
        <v>148</v>
      </c>
      <c r="E3" s="516"/>
      <c r="F3" s="516"/>
      <c r="G3" s="517"/>
      <c r="H3" s="36"/>
    </row>
    <row r="4" spans="1:8" ht="15.75">
      <c r="A4" s="518" t="s">
        <v>80</v>
      </c>
      <c r="B4" s="518" t="s">
        <v>114</v>
      </c>
      <c r="C4" s="518"/>
      <c r="D4" s="514" t="s">
        <v>76</v>
      </c>
      <c r="E4" s="514" t="s">
        <v>83</v>
      </c>
      <c r="F4" s="514" t="s">
        <v>368</v>
      </c>
      <c r="G4" s="514" t="s">
        <v>369</v>
      </c>
      <c r="H4" s="36"/>
    </row>
    <row r="5" spans="1:8" ht="15.75">
      <c r="A5" s="520"/>
      <c r="B5" s="521"/>
      <c r="C5" s="522"/>
      <c r="D5" s="520" t="s">
        <v>79</v>
      </c>
      <c r="E5" s="520" t="s">
        <v>79</v>
      </c>
      <c r="F5" s="523" t="s">
        <v>818</v>
      </c>
      <c r="G5" s="520" t="s">
        <v>371</v>
      </c>
      <c r="H5" s="36"/>
    </row>
    <row r="6" spans="1:8" ht="15.75">
      <c r="A6" s="422" t="s">
        <v>180</v>
      </c>
      <c r="B6" s="513" t="s">
        <v>322</v>
      </c>
      <c r="C6" s="421" t="s">
        <v>203</v>
      </c>
      <c r="D6" s="533">
        <v>3760</v>
      </c>
      <c r="E6" s="534">
        <v>3760</v>
      </c>
      <c r="F6" s="534">
        <v>806</v>
      </c>
      <c r="G6" s="431">
        <f>(F6/E6*100)</f>
        <v>21.436170212765955</v>
      </c>
      <c r="H6" s="36"/>
    </row>
    <row r="7" spans="1:54" ht="15.75">
      <c r="A7" s="421"/>
      <c r="B7" s="513" t="s">
        <v>323</v>
      </c>
      <c r="C7" s="421" t="s">
        <v>205</v>
      </c>
      <c r="D7" s="533">
        <v>149112</v>
      </c>
      <c r="E7" s="535">
        <v>150061</v>
      </c>
      <c r="F7" s="535">
        <v>81765</v>
      </c>
      <c r="G7" s="432">
        <f aca="true" t="shared" si="0" ref="G7:G37">(F7/E7*100)</f>
        <v>54.48784161107816</v>
      </c>
      <c r="H7" s="5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5.75">
      <c r="A8" s="421"/>
      <c r="B8" s="513" t="s">
        <v>324</v>
      </c>
      <c r="C8" s="421" t="s">
        <v>206</v>
      </c>
      <c r="D8" s="533">
        <v>100000</v>
      </c>
      <c r="E8" s="535">
        <v>100000</v>
      </c>
      <c r="F8" s="535">
        <v>56247</v>
      </c>
      <c r="G8" s="432">
        <f t="shared" si="0"/>
        <v>56.247</v>
      </c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.75">
      <c r="A9" s="421"/>
      <c r="B9" s="513" t="s">
        <v>325</v>
      </c>
      <c r="C9" s="421" t="s">
        <v>317</v>
      </c>
      <c r="D9" s="533">
        <v>10500</v>
      </c>
      <c r="E9" s="535">
        <v>10532</v>
      </c>
      <c r="F9" s="535">
        <v>5069</v>
      </c>
      <c r="G9" s="432">
        <f t="shared" si="0"/>
        <v>48.12951006456513</v>
      </c>
      <c r="H9" s="5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.75">
      <c r="A10" s="421"/>
      <c r="B10" s="513" t="s">
        <v>326</v>
      </c>
      <c r="C10" s="421" t="s">
        <v>319</v>
      </c>
      <c r="D10" s="533">
        <v>215280</v>
      </c>
      <c r="E10" s="535">
        <v>221097</v>
      </c>
      <c r="F10" s="535">
        <v>149304</v>
      </c>
      <c r="G10" s="432">
        <f t="shared" si="0"/>
        <v>67.52873173313071</v>
      </c>
      <c r="H10" s="5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.75">
      <c r="A11" s="421"/>
      <c r="B11" s="513" t="s">
        <v>327</v>
      </c>
      <c r="C11" s="421" t="s">
        <v>318</v>
      </c>
      <c r="D11" s="533">
        <v>2760</v>
      </c>
      <c r="E11" s="535">
        <v>2760</v>
      </c>
      <c r="F11" s="535">
        <v>1900</v>
      </c>
      <c r="G11" s="432">
        <f t="shared" si="0"/>
        <v>68.84057971014492</v>
      </c>
      <c r="H11" s="5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.75">
      <c r="A12" s="421"/>
      <c r="B12" s="513" t="s">
        <v>328</v>
      </c>
      <c r="C12" s="421" t="s">
        <v>320</v>
      </c>
      <c r="D12" s="533">
        <v>11500</v>
      </c>
      <c r="E12" s="535">
        <v>11500</v>
      </c>
      <c r="F12" s="535">
        <v>10041</v>
      </c>
      <c r="G12" s="432">
        <f t="shared" si="0"/>
        <v>87.31304347826087</v>
      </c>
      <c r="H12" s="5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.75">
      <c r="A13" s="421"/>
      <c r="B13" s="513" t="s">
        <v>329</v>
      </c>
      <c r="C13" s="421" t="s">
        <v>321</v>
      </c>
      <c r="D13" s="533">
        <v>230</v>
      </c>
      <c r="E13" s="535">
        <v>230</v>
      </c>
      <c r="F13" s="535">
        <v>133</v>
      </c>
      <c r="G13" s="432">
        <f t="shared" si="0"/>
        <v>57.826086956521735</v>
      </c>
      <c r="H13" s="5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>
      <c r="A14" s="421"/>
      <c r="B14" s="513" t="s">
        <v>330</v>
      </c>
      <c r="C14" s="421" t="s">
        <v>207</v>
      </c>
      <c r="D14" s="533">
        <v>9000</v>
      </c>
      <c r="E14" s="535">
        <v>9000</v>
      </c>
      <c r="F14" s="535">
        <v>8397</v>
      </c>
      <c r="G14" s="432">
        <f t="shared" si="0"/>
        <v>93.30000000000001</v>
      </c>
      <c r="H14" s="5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5.75">
      <c r="A15" s="421"/>
      <c r="B15" s="513" t="s">
        <v>331</v>
      </c>
      <c r="C15" s="421" t="s">
        <v>208</v>
      </c>
      <c r="D15" s="533"/>
      <c r="E15" s="535"/>
      <c r="F15" s="535"/>
      <c r="G15" s="432"/>
      <c r="H15" s="5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5.75">
      <c r="A16" s="421"/>
      <c r="B16" s="513"/>
      <c r="C16" s="421" t="s">
        <v>754</v>
      </c>
      <c r="D16" s="533">
        <v>32746</v>
      </c>
      <c r="E16" s="535">
        <v>33183</v>
      </c>
      <c r="F16" s="535">
        <v>20142</v>
      </c>
      <c r="G16" s="432">
        <f t="shared" si="0"/>
        <v>60.69975589910497</v>
      </c>
      <c r="H16" s="5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.75">
      <c r="A17" s="421"/>
      <c r="B17" s="513"/>
      <c r="C17" s="421" t="s">
        <v>755</v>
      </c>
      <c r="D17" s="533">
        <v>32397</v>
      </c>
      <c r="E17" s="535">
        <v>32397</v>
      </c>
      <c r="F17" s="535">
        <v>18749</v>
      </c>
      <c r="G17" s="432">
        <f t="shared" si="0"/>
        <v>57.87264252862919</v>
      </c>
      <c r="H17" s="5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5.75">
      <c r="A18" s="421"/>
      <c r="B18" s="513" t="s">
        <v>332</v>
      </c>
      <c r="C18" s="421" t="s">
        <v>209</v>
      </c>
      <c r="D18" s="533">
        <v>54000</v>
      </c>
      <c r="E18" s="535">
        <v>55123</v>
      </c>
      <c r="F18" s="535">
        <v>34650</v>
      </c>
      <c r="G18" s="432">
        <f t="shared" si="0"/>
        <v>62.85942347114635</v>
      </c>
      <c r="H18" s="5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5.75">
      <c r="A19" s="524"/>
      <c r="B19" s="513" t="s">
        <v>333</v>
      </c>
      <c r="C19" s="421" t="s">
        <v>210</v>
      </c>
      <c r="D19" s="533">
        <v>50000</v>
      </c>
      <c r="E19" s="535">
        <v>50000</v>
      </c>
      <c r="F19" s="535">
        <v>0</v>
      </c>
      <c r="G19" s="432">
        <f t="shared" si="0"/>
        <v>0</v>
      </c>
      <c r="H19" s="5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.75">
      <c r="A20" s="421"/>
      <c r="B20" s="513" t="s">
        <v>334</v>
      </c>
      <c r="C20" s="421" t="s">
        <v>211</v>
      </c>
      <c r="D20" s="533"/>
      <c r="E20" s="535"/>
      <c r="F20" s="535"/>
      <c r="G20" s="432"/>
      <c r="H20" s="5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.75">
      <c r="A21" s="421"/>
      <c r="B21" s="513"/>
      <c r="C21" s="421" t="s">
        <v>756</v>
      </c>
      <c r="D21" s="533">
        <v>3000</v>
      </c>
      <c r="E21" s="535">
        <v>2496</v>
      </c>
      <c r="F21" s="535">
        <v>794</v>
      </c>
      <c r="G21" s="432">
        <f t="shared" si="0"/>
        <v>31.810897435897434</v>
      </c>
      <c r="H21" s="5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.75">
      <c r="A22" s="421"/>
      <c r="B22" s="513"/>
      <c r="C22" s="421" t="s">
        <v>757</v>
      </c>
      <c r="D22" s="533">
        <v>15000</v>
      </c>
      <c r="E22" s="535">
        <v>8800</v>
      </c>
      <c r="F22" s="535">
        <v>2356</v>
      </c>
      <c r="G22" s="432">
        <f t="shared" si="0"/>
        <v>26.77272727272727</v>
      </c>
      <c r="H22" s="5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5.75">
      <c r="A23" s="421"/>
      <c r="B23" s="513" t="s">
        <v>335</v>
      </c>
      <c r="C23" s="427" t="s">
        <v>212</v>
      </c>
      <c r="D23" s="533">
        <v>7000</v>
      </c>
      <c r="E23" s="535">
        <v>7878</v>
      </c>
      <c r="F23" s="535">
        <v>0</v>
      </c>
      <c r="G23" s="432">
        <f t="shared" si="0"/>
        <v>0</v>
      </c>
      <c r="H23" s="5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.75">
      <c r="A24" s="421"/>
      <c r="B24" s="513" t="s">
        <v>336</v>
      </c>
      <c r="C24" s="421" t="s">
        <v>213</v>
      </c>
      <c r="D24" s="533">
        <v>9100</v>
      </c>
      <c r="E24" s="535">
        <v>9114</v>
      </c>
      <c r="F24" s="535">
        <v>8846</v>
      </c>
      <c r="G24" s="432">
        <f t="shared" si="0"/>
        <v>97.05946894886988</v>
      </c>
      <c r="H24" s="5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.75">
      <c r="A25" s="421"/>
      <c r="B25" s="513" t="s">
        <v>337</v>
      </c>
      <c r="C25" s="421" t="s">
        <v>214</v>
      </c>
      <c r="D25" s="533">
        <v>20000</v>
      </c>
      <c r="E25" s="535">
        <v>20000</v>
      </c>
      <c r="F25" s="535">
        <v>8715</v>
      </c>
      <c r="G25" s="432">
        <f t="shared" si="0"/>
        <v>43.575</v>
      </c>
      <c r="H25" s="5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5.75">
      <c r="A26" s="421"/>
      <c r="B26" s="513" t="s">
        <v>338</v>
      </c>
      <c r="C26" s="421" t="s">
        <v>758</v>
      </c>
      <c r="D26" s="533">
        <v>1000</v>
      </c>
      <c r="E26" s="535">
        <v>819</v>
      </c>
      <c r="F26" s="535">
        <v>0</v>
      </c>
      <c r="G26" s="432">
        <f t="shared" si="0"/>
        <v>0</v>
      </c>
      <c r="H26" s="5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5.75">
      <c r="A27" s="421"/>
      <c r="B27" s="513" t="s">
        <v>339</v>
      </c>
      <c r="C27" s="421" t="s">
        <v>215</v>
      </c>
      <c r="D27" s="533">
        <v>3000</v>
      </c>
      <c r="E27" s="535">
        <v>3000</v>
      </c>
      <c r="F27" s="535">
        <v>3670</v>
      </c>
      <c r="G27" s="432">
        <f t="shared" si="0"/>
        <v>122.33333333333334</v>
      </c>
      <c r="H27" s="5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5.75">
      <c r="A28" s="421"/>
      <c r="B28" s="513" t="s">
        <v>340</v>
      </c>
      <c r="C28" s="421" t="s">
        <v>216</v>
      </c>
      <c r="D28" s="533">
        <v>9000</v>
      </c>
      <c r="E28" s="535">
        <v>9000</v>
      </c>
      <c r="F28" s="535">
        <v>4930</v>
      </c>
      <c r="G28" s="432">
        <f t="shared" si="0"/>
        <v>54.77777777777778</v>
      </c>
      <c r="H28" s="5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5.75">
      <c r="A29" s="421"/>
      <c r="B29" s="513" t="s">
        <v>341</v>
      </c>
      <c r="C29" s="421" t="s">
        <v>217</v>
      </c>
      <c r="D29" s="533">
        <v>4500</v>
      </c>
      <c r="E29" s="535">
        <v>4500</v>
      </c>
      <c r="F29" s="535">
        <v>3834</v>
      </c>
      <c r="G29" s="432">
        <f t="shared" si="0"/>
        <v>85.2</v>
      </c>
      <c r="H29" s="5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5.75">
      <c r="A30" s="421"/>
      <c r="B30" s="513" t="s">
        <v>342</v>
      </c>
      <c r="C30" s="421" t="s">
        <v>218</v>
      </c>
      <c r="D30" s="533">
        <v>12000</v>
      </c>
      <c r="E30" s="535">
        <v>12000</v>
      </c>
      <c r="F30" s="535">
        <v>8742</v>
      </c>
      <c r="G30" s="432">
        <f t="shared" si="0"/>
        <v>72.85000000000001</v>
      </c>
      <c r="H30" s="5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5.75">
      <c r="A31" s="421"/>
      <c r="B31" s="513" t="s">
        <v>343</v>
      </c>
      <c r="C31" s="421" t="s">
        <v>219</v>
      </c>
      <c r="D31" s="533">
        <v>3700</v>
      </c>
      <c r="E31" s="535">
        <v>3700</v>
      </c>
      <c r="F31" s="535">
        <v>2210</v>
      </c>
      <c r="G31" s="432">
        <f t="shared" si="0"/>
        <v>59.72972972972973</v>
      </c>
      <c r="H31" s="5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.75">
      <c r="A32" s="421"/>
      <c r="B32" s="513" t="s">
        <v>344</v>
      </c>
      <c r="C32" s="421" t="s">
        <v>220</v>
      </c>
      <c r="D32" s="533">
        <v>2500</v>
      </c>
      <c r="E32" s="535">
        <v>2500</v>
      </c>
      <c r="F32" s="535">
        <v>695</v>
      </c>
      <c r="G32" s="432">
        <f t="shared" si="0"/>
        <v>27.800000000000004</v>
      </c>
      <c r="H32" s="5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5.75">
      <c r="A33" s="421"/>
      <c r="B33" s="513" t="s">
        <v>345</v>
      </c>
      <c r="C33" s="421" t="s">
        <v>221</v>
      </c>
      <c r="D33" s="533">
        <v>6500</v>
      </c>
      <c r="E33" s="535">
        <v>6668</v>
      </c>
      <c r="F33" s="535">
        <v>3049</v>
      </c>
      <c r="G33" s="432">
        <f t="shared" si="0"/>
        <v>45.72585482903419</v>
      </c>
      <c r="H33" s="5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5.75">
      <c r="A34" s="421"/>
      <c r="B34" s="513" t="s">
        <v>346</v>
      </c>
      <c r="C34" s="421" t="s">
        <v>543</v>
      </c>
      <c r="D34" s="533">
        <v>7170</v>
      </c>
      <c r="E34" s="535">
        <v>3615</v>
      </c>
      <c r="F34" s="535">
        <v>0</v>
      </c>
      <c r="G34" s="432">
        <f t="shared" si="0"/>
        <v>0</v>
      </c>
      <c r="H34" s="5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.75">
      <c r="A35" s="421"/>
      <c r="B35" s="513" t="s">
        <v>547</v>
      </c>
      <c r="C35" s="421" t="s">
        <v>759</v>
      </c>
      <c r="D35" s="533">
        <v>600</v>
      </c>
      <c r="E35" s="535">
        <v>611</v>
      </c>
      <c r="F35" s="535">
        <v>246</v>
      </c>
      <c r="G35" s="432">
        <f t="shared" si="0"/>
        <v>40.261865793780686</v>
      </c>
      <c r="H35" s="5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.75">
      <c r="A36" s="421"/>
      <c r="B36" s="513"/>
      <c r="C36" s="435"/>
      <c r="D36" s="559"/>
      <c r="E36" s="536"/>
      <c r="F36" s="535"/>
      <c r="G36" s="432"/>
      <c r="H36" s="5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.75">
      <c r="A37" s="525" t="s">
        <v>180</v>
      </c>
      <c r="B37" s="526" t="s">
        <v>91</v>
      </c>
      <c r="C37" s="526" t="s">
        <v>179</v>
      </c>
      <c r="D37" s="537">
        <f>SUM(D6:D36)</f>
        <v>775355</v>
      </c>
      <c r="E37" s="537">
        <f>SUM(E6:E36)</f>
        <v>774344</v>
      </c>
      <c r="F37" s="537">
        <f>SUM(F6:F36)</f>
        <v>435290</v>
      </c>
      <c r="G37" s="527">
        <f t="shared" si="0"/>
        <v>56.21403407271187</v>
      </c>
      <c r="H37" s="5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5.75">
      <c r="A38" s="443"/>
      <c r="B38" s="443"/>
      <c r="C38" s="443"/>
      <c r="D38" s="533"/>
      <c r="E38" s="533"/>
      <c r="F38" s="533"/>
      <c r="G38" s="443"/>
      <c r="H38" s="5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.75">
      <c r="A39" s="430"/>
      <c r="B39" s="476"/>
      <c r="C39" s="528" t="s">
        <v>186</v>
      </c>
      <c r="D39" s="534"/>
      <c r="E39" s="538"/>
      <c r="F39" s="538"/>
      <c r="G39" s="430"/>
      <c r="H39" s="5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.75">
      <c r="A40" s="422" t="s">
        <v>180</v>
      </c>
      <c r="B40" s="477" t="s">
        <v>347</v>
      </c>
      <c r="C40" s="421" t="s">
        <v>222</v>
      </c>
      <c r="D40" s="535">
        <v>16100</v>
      </c>
      <c r="E40" s="535">
        <v>16100</v>
      </c>
      <c r="F40" s="535">
        <v>6677</v>
      </c>
      <c r="G40" s="432">
        <f>(F40/E40*100)</f>
        <v>41.47204968944099</v>
      </c>
      <c r="H40" s="5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5.75">
      <c r="A41" s="435"/>
      <c r="B41" s="477" t="s">
        <v>548</v>
      </c>
      <c r="C41" s="435" t="s">
        <v>224</v>
      </c>
      <c r="D41" s="536">
        <v>7560</v>
      </c>
      <c r="E41" s="536">
        <v>7715</v>
      </c>
      <c r="F41" s="536">
        <v>6650</v>
      </c>
      <c r="G41" s="432">
        <f>(F41/E41*100)</f>
        <v>86.19572261827608</v>
      </c>
      <c r="H41" s="5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.75">
      <c r="A42" s="525" t="s">
        <v>180</v>
      </c>
      <c r="B42" s="526" t="s">
        <v>92</v>
      </c>
      <c r="C42" s="526" t="s">
        <v>179</v>
      </c>
      <c r="D42" s="539">
        <f>SUM(D40:D41)</f>
        <v>23660</v>
      </c>
      <c r="E42" s="539">
        <f>SUM(E40:E41)</f>
        <v>23815</v>
      </c>
      <c r="F42" s="539">
        <f>SUM(F40:F41)</f>
        <v>13327</v>
      </c>
      <c r="G42" s="438">
        <f>(F42/E42*100)</f>
        <v>55.96052907831199</v>
      </c>
      <c r="H42" s="5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.75">
      <c r="A43" s="529"/>
      <c r="B43" s="530"/>
      <c r="C43" s="531" t="s">
        <v>144</v>
      </c>
      <c r="D43" s="540">
        <f>(D37+D42)</f>
        <v>799015</v>
      </c>
      <c r="E43" s="540">
        <f>(E37+E42)</f>
        <v>798159</v>
      </c>
      <c r="F43" s="540">
        <f>(F37+F42)</f>
        <v>448617</v>
      </c>
      <c r="G43" s="438">
        <f>(F43/E43*100)</f>
        <v>56.20647013940832</v>
      </c>
      <c r="H43" s="5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.75">
      <c r="A44" s="443"/>
      <c r="B44" s="443"/>
      <c r="C44" s="443"/>
      <c r="D44" s="443"/>
      <c r="E44" s="443"/>
      <c r="F44" s="443"/>
      <c r="G44" s="443"/>
      <c r="H44" s="5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5.75">
      <c r="A45" s="443"/>
      <c r="B45" s="443"/>
      <c r="C45" s="443"/>
      <c r="D45" s="443"/>
      <c r="E45" s="443"/>
      <c r="F45" s="443"/>
      <c r="G45" s="443"/>
      <c r="H45" s="5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.75">
      <c r="A46" s="443"/>
      <c r="B46" s="443"/>
      <c r="C46" s="443"/>
      <c r="D46" s="443"/>
      <c r="E46" s="443"/>
      <c r="F46" s="443"/>
      <c r="G46" s="443"/>
      <c r="H46" s="5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5.75">
      <c r="A47" s="443"/>
      <c r="B47" s="443"/>
      <c r="C47" s="443"/>
      <c r="D47" s="443"/>
      <c r="E47" s="443"/>
      <c r="F47" s="443"/>
      <c r="G47" s="443"/>
      <c r="H47" s="5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.75">
      <c r="A48" s="443"/>
      <c r="B48" s="443"/>
      <c r="C48" s="443"/>
      <c r="D48" s="443"/>
      <c r="E48" s="443"/>
      <c r="F48" s="443"/>
      <c r="G48" s="443"/>
      <c r="H48" s="5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5.75">
      <c r="A49" s="443"/>
      <c r="B49" s="443"/>
      <c r="C49" s="443"/>
      <c r="D49" s="443"/>
      <c r="E49" s="443"/>
      <c r="F49" s="443"/>
      <c r="G49" s="443"/>
      <c r="H49" s="5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5.75">
      <c r="A50" s="443"/>
      <c r="B50" s="443"/>
      <c r="C50" s="443"/>
      <c r="D50" s="443"/>
      <c r="E50" s="443"/>
      <c r="F50" s="443"/>
      <c r="G50" s="443"/>
      <c r="H50" s="5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5.75">
      <c r="A51" s="443"/>
      <c r="B51" s="443"/>
      <c r="C51" s="443"/>
      <c r="D51" s="443"/>
      <c r="E51" s="443"/>
      <c r="F51" s="443"/>
      <c r="G51" s="443"/>
      <c r="H51" s="5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.75">
      <c r="A52" s="443"/>
      <c r="B52" s="443"/>
      <c r="C52" s="443"/>
      <c r="D52" s="443"/>
      <c r="E52" s="443"/>
      <c r="F52" s="443"/>
      <c r="G52" s="443"/>
      <c r="H52" s="5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.75">
      <c r="A53" s="443"/>
      <c r="B53" s="443"/>
      <c r="C53" s="443"/>
      <c r="D53" s="443"/>
      <c r="E53" s="443"/>
      <c r="F53" s="443"/>
      <c r="G53" s="443"/>
      <c r="H53" s="5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.75">
      <c r="A54" s="443"/>
      <c r="B54" s="443"/>
      <c r="C54" s="443"/>
      <c r="D54" s="443"/>
      <c r="E54" s="443"/>
      <c r="F54" s="443"/>
      <c r="G54" s="443"/>
      <c r="H54" s="5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.75">
      <c r="A55" s="443"/>
      <c r="B55" s="443"/>
      <c r="C55" s="443"/>
      <c r="D55" s="443"/>
      <c r="E55" s="443"/>
      <c r="F55" s="443"/>
      <c r="G55" s="443"/>
      <c r="H55" s="5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.75">
      <c r="A56" s="443"/>
      <c r="B56" s="443"/>
      <c r="C56" s="443"/>
      <c r="D56" s="443"/>
      <c r="E56" s="443"/>
      <c r="F56" s="443"/>
      <c r="G56" s="443"/>
      <c r="H56" s="5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5.75">
      <c r="A57" s="443"/>
      <c r="B57" s="443"/>
      <c r="C57" s="443"/>
      <c r="D57" s="443"/>
      <c r="E57" s="443"/>
      <c r="F57" s="443"/>
      <c r="G57" s="443"/>
      <c r="H57" s="5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.75">
      <c r="A58" s="443"/>
      <c r="B58" s="443"/>
      <c r="C58" s="443"/>
      <c r="D58" s="443"/>
      <c r="E58" s="443"/>
      <c r="F58" s="443"/>
      <c r="G58" s="443"/>
      <c r="H58" s="5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.75">
      <c r="A59" s="443"/>
      <c r="B59" s="443"/>
      <c r="C59" s="443"/>
      <c r="D59" s="443"/>
      <c r="E59" s="443"/>
      <c r="F59" s="443"/>
      <c r="G59" s="443"/>
      <c r="H59" s="5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.75">
      <c r="A60" s="443"/>
      <c r="B60" s="443"/>
      <c r="C60" s="443"/>
      <c r="D60" s="443"/>
      <c r="E60" s="443"/>
      <c r="F60" s="443"/>
      <c r="G60" s="443"/>
      <c r="H60" s="5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.75">
      <c r="A61" s="443"/>
      <c r="B61" s="443"/>
      <c r="C61" s="443"/>
      <c r="D61" s="443"/>
      <c r="E61" s="443"/>
      <c r="F61" s="443"/>
      <c r="G61" s="443"/>
      <c r="H61" s="5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.75">
      <c r="A62" s="443"/>
      <c r="B62" s="443"/>
      <c r="C62" s="443"/>
      <c r="D62" s="443"/>
      <c r="E62" s="443"/>
      <c r="F62" s="443"/>
      <c r="G62" s="443"/>
      <c r="H62" s="5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.75">
      <c r="A63" s="443"/>
      <c r="B63" s="443"/>
      <c r="C63" s="443"/>
      <c r="D63" s="443"/>
      <c r="E63" s="443"/>
      <c r="F63" s="443"/>
      <c r="G63" s="443"/>
      <c r="H63" s="5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.75">
      <c r="A64" s="443"/>
      <c r="B64" s="443"/>
      <c r="C64" s="443"/>
      <c r="D64" s="443"/>
      <c r="E64" s="443"/>
      <c r="F64" s="443"/>
      <c r="G64" s="443"/>
      <c r="H64" s="5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5.75">
      <c r="A65" s="443"/>
      <c r="B65" s="443"/>
      <c r="C65" s="443"/>
      <c r="D65" s="443"/>
      <c r="E65" s="443"/>
      <c r="F65" s="443"/>
      <c r="G65" s="443"/>
      <c r="H65" s="5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5.75">
      <c r="A66" s="443"/>
      <c r="B66" s="443"/>
      <c r="C66" s="443"/>
      <c r="D66" s="443"/>
      <c r="E66" s="443"/>
      <c r="F66" s="443"/>
      <c r="G66" s="443"/>
      <c r="H66" s="5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5.75">
      <c r="A67" s="443"/>
      <c r="B67" s="443"/>
      <c r="C67" s="443"/>
      <c r="D67" s="443"/>
      <c r="E67" s="443"/>
      <c r="F67" s="443"/>
      <c r="G67" s="443"/>
      <c r="H67" s="5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5.75">
      <c r="A68" s="443"/>
      <c r="B68" s="443"/>
      <c r="C68" s="443"/>
      <c r="D68" s="443"/>
      <c r="E68" s="443"/>
      <c r="F68" s="443"/>
      <c r="G68" s="443"/>
      <c r="H68" s="5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5.75">
      <c r="A69" s="443"/>
      <c r="B69" s="443"/>
      <c r="C69" s="443"/>
      <c r="D69" s="443"/>
      <c r="E69" s="443"/>
      <c r="F69" s="443"/>
      <c r="G69" s="443"/>
      <c r="H69" s="5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5.75">
      <c r="A70" s="443"/>
      <c r="B70" s="443"/>
      <c r="C70" s="443"/>
      <c r="D70" s="443"/>
      <c r="E70" s="443"/>
      <c r="F70" s="443"/>
      <c r="G70" s="443"/>
      <c r="H70" s="5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5.75">
      <c r="A71" s="443"/>
      <c r="B71" s="443"/>
      <c r="C71" s="443"/>
      <c r="D71" s="443"/>
      <c r="E71" s="443"/>
      <c r="F71" s="443"/>
      <c r="G71" s="443"/>
      <c r="H71" s="5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5.75">
      <c r="A72" s="443"/>
      <c r="B72" s="443"/>
      <c r="C72" s="443"/>
      <c r="D72" s="443"/>
      <c r="E72" s="443"/>
      <c r="F72" s="443"/>
      <c r="G72" s="443"/>
      <c r="H72" s="5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5.75">
      <c r="A73" s="443"/>
      <c r="B73" s="443"/>
      <c r="C73" s="443"/>
      <c r="D73" s="443"/>
      <c r="E73" s="443"/>
      <c r="F73" s="443"/>
      <c r="G73" s="443"/>
      <c r="H73" s="5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5.75">
      <c r="A74" s="443"/>
      <c r="B74" s="443"/>
      <c r="C74" s="443"/>
      <c r="D74" s="443"/>
      <c r="E74" s="443"/>
      <c r="F74" s="443"/>
      <c r="G74" s="443"/>
      <c r="H74" s="5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5.75">
      <c r="A75" s="443"/>
      <c r="B75" s="443"/>
      <c r="C75" s="443"/>
      <c r="D75" s="443"/>
      <c r="E75" s="443"/>
      <c r="F75" s="443"/>
      <c r="G75" s="443"/>
      <c r="H75" s="5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5.75">
      <c r="A76" s="443"/>
      <c r="B76" s="443"/>
      <c r="C76" s="443"/>
      <c r="D76" s="443"/>
      <c r="E76" s="443"/>
      <c r="F76" s="443"/>
      <c r="G76" s="443"/>
      <c r="H76" s="5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5.75">
      <c r="A77" s="443"/>
      <c r="B77" s="443"/>
      <c r="C77" s="443"/>
      <c r="D77" s="443"/>
      <c r="E77" s="443"/>
      <c r="F77" s="443"/>
      <c r="G77" s="443"/>
      <c r="H77" s="5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5.75">
      <c r="A78" s="443"/>
      <c r="B78" s="443"/>
      <c r="C78" s="443"/>
      <c r="D78" s="443"/>
      <c r="E78" s="443"/>
      <c r="F78" s="443"/>
      <c r="G78" s="443"/>
      <c r="H78" s="5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5.75">
      <c r="A79" s="443"/>
      <c r="B79" s="443"/>
      <c r="C79" s="443"/>
      <c r="D79" s="443"/>
      <c r="E79" s="443"/>
      <c r="F79" s="443"/>
      <c r="G79" s="443"/>
      <c r="H79" s="5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5.75">
      <c r="A80" s="443"/>
      <c r="B80" s="443"/>
      <c r="C80" s="443"/>
      <c r="D80" s="443"/>
      <c r="E80" s="443"/>
      <c r="F80" s="443"/>
      <c r="G80" s="443"/>
      <c r="H80" s="5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5.75">
      <c r="A81" s="443"/>
      <c r="B81" s="443"/>
      <c r="C81" s="443"/>
      <c r="D81" s="443"/>
      <c r="E81" s="443"/>
      <c r="F81" s="443"/>
      <c r="G81" s="443"/>
      <c r="H81" s="5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5.75">
      <c r="A82" s="443"/>
      <c r="B82" s="443"/>
      <c r="C82" s="443"/>
      <c r="D82" s="443"/>
      <c r="E82" s="443"/>
      <c r="F82" s="443"/>
      <c r="G82" s="443"/>
      <c r="H82" s="5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5.75">
      <c r="A83" s="443"/>
      <c r="B83" s="443"/>
      <c r="C83" s="443"/>
      <c r="D83" s="443"/>
      <c r="E83" s="443"/>
      <c r="F83" s="443"/>
      <c r="G83" s="443"/>
      <c r="H83" s="5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5.75">
      <c r="A84" s="443"/>
      <c r="B84" s="443"/>
      <c r="C84" s="443"/>
      <c r="D84" s="443"/>
      <c r="E84" s="443"/>
      <c r="F84" s="443"/>
      <c r="G84" s="443"/>
      <c r="H84" s="5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5.75">
      <c r="A85" s="443"/>
      <c r="B85" s="443"/>
      <c r="C85" s="443"/>
      <c r="D85" s="443"/>
      <c r="E85" s="443"/>
      <c r="F85" s="443"/>
      <c r="G85" s="443"/>
      <c r="H85" s="5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>
      <c r="A86" s="443"/>
      <c r="B86" s="443"/>
      <c r="C86" s="443"/>
      <c r="D86" s="443"/>
      <c r="E86" s="443"/>
      <c r="F86" s="443"/>
      <c r="G86" s="443"/>
      <c r="H86" s="5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>
      <c r="A87" s="443"/>
      <c r="B87" s="443"/>
      <c r="C87" s="443"/>
      <c r="D87" s="443"/>
      <c r="E87" s="443"/>
      <c r="F87" s="443"/>
      <c r="G87" s="443"/>
      <c r="H87" s="5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>
      <c r="A88" s="443"/>
      <c r="B88" s="443"/>
      <c r="C88" s="443"/>
      <c r="D88" s="443"/>
      <c r="E88" s="443"/>
      <c r="F88" s="443"/>
      <c r="G88" s="443"/>
      <c r="H88" s="5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5.75">
      <c r="A89" s="443"/>
      <c r="B89" s="443"/>
      <c r="C89" s="443"/>
      <c r="D89" s="443"/>
      <c r="E89" s="443"/>
      <c r="F89" s="443"/>
      <c r="G89" s="443"/>
      <c r="H89" s="5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5.75">
      <c r="A90" s="443"/>
      <c r="B90" s="443"/>
      <c r="C90" s="443"/>
      <c r="D90" s="443"/>
      <c r="E90" s="443"/>
      <c r="F90" s="443"/>
      <c r="G90" s="443"/>
      <c r="H90" s="5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5.75">
      <c r="A91" s="443"/>
      <c r="B91" s="443"/>
      <c r="C91" s="443"/>
      <c r="D91" s="443"/>
      <c r="E91" s="443"/>
      <c r="F91" s="443"/>
      <c r="G91" s="443"/>
      <c r="H91" s="5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5.75">
      <c r="A92" s="461"/>
      <c r="B92" s="461"/>
      <c r="C92" s="532"/>
      <c r="D92" s="532"/>
      <c r="E92" s="532"/>
      <c r="F92" s="532"/>
      <c r="G92" s="53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5.75">
      <c r="A93" s="461"/>
      <c r="B93" s="461"/>
      <c r="C93" s="532"/>
      <c r="D93" s="532"/>
      <c r="E93" s="532"/>
      <c r="F93" s="532"/>
      <c r="G93" s="53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5.75">
      <c r="A94" s="461"/>
      <c r="B94" s="461"/>
      <c r="C94" s="532"/>
      <c r="D94" s="532"/>
      <c r="E94" s="532"/>
      <c r="F94" s="532"/>
      <c r="G94" s="53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5.75">
      <c r="A95" s="461"/>
      <c r="B95" s="461"/>
      <c r="C95" s="532"/>
      <c r="D95" s="532"/>
      <c r="E95" s="532"/>
      <c r="F95" s="532"/>
      <c r="G95" s="53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5.75">
      <c r="A96" s="461"/>
      <c r="B96" s="461"/>
      <c r="C96" s="532"/>
      <c r="D96" s="532"/>
      <c r="E96" s="532"/>
      <c r="F96" s="532"/>
      <c r="G96" s="53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5.75">
      <c r="A97" s="461"/>
      <c r="B97" s="461"/>
      <c r="C97" s="532"/>
      <c r="D97" s="532"/>
      <c r="E97" s="532"/>
      <c r="F97" s="532"/>
      <c r="G97" s="53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5.75">
      <c r="A98" s="461"/>
      <c r="B98" s="461"/>
      <c r="C98" s="532"/>
      <c r="D98" s="532"/>
      <c r="E98" s="532"/>
      <c r="F98" s="532"/>
      <c r="G98" s="53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5.75">
      <c r="A99" s="461"/>
      <c r="B99" s="461"/>
      <c r="C99" s="532"/>
      <c r="D99" s="532"/>
      <c r="E99" s="532"/>
      <c r="F99" s="532"/>
      <c r="G99" s="53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5.75">
      <c r="A100" s="461"/>
      <c r="B100" s="461"/>
      <c r="C100" s="532"/>
      <c r="D100" s="532"/>
      <c r="E100" s="532"/>
      <c r="F100" s="532"/>
      <c r="G100" s="53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5.75">
      <c r="A101" s="461"/>
      <c r="B101" s="461"/>
      <c r="C101" s="532"/>
      <c r="D101" s="532"/>
      <c r="E101" s="532"/>
      <c r="F101" s="532"/>
      <c r="G101" s="53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5.75">
      <c r="A102" s="461"/>
      <c r="B102" s="461"/>
      <c r="C102" s="532"/>
      <c r="D102" s="532"/>
      <c r="E102" s="532"/>
      <c r="F102" s="532"/>
      <c r="G102" s="53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5.75">
      <c r="A103" s="461"/>
      <c r="B103" s="461"/>
      <c r="C103" s="532"/>
      <c r="D103" s="532"/>
      <c r="E103" s="532"/>
      <c r="F103" s="532"/>
      <c r="G103" s="53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5.75">
      <c r="A104" s="461"/>
      <c r="B104" s="461"/>
      <c r="C104" s="532"/>
      <c r="D104" s="532"/>
      <c r="E104" s="532"/>
      <c r="F104" s="532"/>
      <c r="G104" s="53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5.75">
      <c r="A105" s="461"/>
      <c r="B105" s="461"/>
      <c r="C105" s="532"/>
      <c r="D105" s="532"/>
      <c r="E105" s="532"/>
      <c r="F105" s="532"/>
      <c r="G105" s="53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5.75">
      <c r="A106" s="461"/>
      <c r="B106" s="461"/>
      <c r="C106" s="532"/>
      <c r="D106" s="532"/>
      <c r="E106" s="532"/>
      <c r="F106" s="532"/>
      <c r="G106" s="53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5.75">
      <c r="A107" s="461"/>
      <c r="B107" s="461"/>
      <c r="C107" s="532"/>
      <c r="D107" s="532"/>
      <c r="E107" s="532"/>
      <c r="F107" s="532"/>
      <c r="G107" s="53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5.75">
      <c r="A108" s="461"/>
      <c r="B108" s="461"/>
      <c r="C108" s="532"/>
      <c r="D108" s="532"/>
      <c r="E108" s="532"/>
      <c r="F108" s="532"/>
      <c r="G108" s="53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5.75">
      <c r="A109" s="461"/>
      <c r="B109" s="461"/>
      <c r="C109" s="532"/>
      <c r="D109" s="532"/>
      <c r="E109" s="532"/>
      <c r="F109" s="532"/>
      <c r="G109" s="53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5.75">
      <c r="A110" s="461"/>
      <c r="B110" s="461"/>
      <c r="C110" s="532"/>
      <c r="D110" s="532"/>
      <c r="E110" s="532"/>
      <c r="F110" s="532"/>
      <c r="G110" s="53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5.75">
      <c r="A111" s="461"/>
      <c r="B111" s="461"/>
      <c r="C111" s="532"/>
      <c r="D111" s="532"/>
      <c r="E111" s="532"/>
      <c r="F111" s="532"/>
      <c r="G111" s="53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5.75">
      <c r="A112" s="461"/>
      <c r="B112" s="461"/>
      <c r="C112" s="532"/>
      <c r="D112" s="532"/>
      <c r="E112" s="532"/>
      <c r="F112" s="532"/>
      <c r="G112" s="53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5.75">
      <c r="A113" s="461"/>
      <c r="B113" s="461"/>
      <c r="C113" s="532"/>
      <c r="D113" s="532"/>
      <c r="E113" s="532"/>
      <c r="F113" s="532"/>
      <c r="G113" s="53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5.75">
      <c r="A114" s="461"/>
      <c r="B114" s="461"/>
      <c r="C114" s="532"/>
      <c r="D114" s="532"/>
      <c r="E114" s="532"/>
      <c r="F114" s="532"/>
      <c r="G114" s="53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5.75">
      <c r="A115" s="461"/>
      <c r="B115" s="461"/>
      <c r="C115" s="532"/>
      <c r="D115" s="532"/>
      <c r="E115" s="532"/>
      <c r="F115" s="532"/>
      <c r="G115" s="53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5.75">
      <c r="A116" s="461"/>
      <c r="B116" s="461"/>
      <c r="C116" s="532"/>
      <c r="D116" s="532"/>
      <c r="E116" s="532"/>
      <c r="F116" s="532"/>
      <c r="G116" s="53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5.75">
      <c r="A117" s="461"/>
      <c r="B117" s="461"/>
      <c r="C117" s="532"/>
      <c r="D117" s="532"/>
      <c r="E117" s="532"/>
      <c r="F117" s="532"/>
      <c r="G117" s="53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5.75">
      <c r="A118" s="461"/>
      <c r="B118" s="461"/>
      <c r="C118" s="532"/>
      <c r="D118" s="532"/>
      <c r="E118" s="532"/>
      <c r="F118" s="532"/>
      <c r="G118" s="53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5.75">
      <c r="A119" s="461"/>
      <c r="B119" s="461"/>
      <c r="C119" s="532"/>
      <c r="D119" s="532"/>
      <c r="E119" s="532"/>
      <c r="F119" s="532"/>
      <c r="G119" s="53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5.75">
      <c r="A120" s="461"/>
      <c r="B120" s="461"/>
      <c r="C120" s="532"/>
      <c r="D120" s="532"/>
      <c r="E120" s="532"/>
      <c r="F120" s="532"/>
      <c r="G120" s="53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5.75">
      <c r="A121" s="461"/>
      <c r="B121" s="461"/>
      <c r="C121" s="532"/>
      <c r="D121" s="532"/>
      <c r="E121" s="532"/>
      <c r="F121" s="532"/>
      <c r="G121" s="53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5.75">
      <c r="A122" s="461"/>
      <c r="B122" s="461"/>
      <c r="C122" s="532"/>
      <c r="D122" s="532"/>
      <c r="E122" s="532"/>
      <c r="F122" s="532"/>
      <c r="G122" s="53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5.75">
      <c r="A123" s="461"/>
      <c r="B123" s="461"/>
      <c r="C123" s="532"/>
      <c r="D123" s="532"/>
      <c r="E123" s="532"/>
      <c r="F123" s="532"/>
      <c r="G123" s="53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5.75">
      <c r="A124" s="461"/>
      <c r="B124" s="461"/>
      <c r="C124" s="532"/>
      <c r="D124" s="532"/>
      <c r="E124" s="532"/>
      <c r="F124" s="532"/>
      <c r="G124" s="53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5.75">
      <c r="A125" s="461"/>
      <c r="B125" s="461"/>
      <c r="C125" s="532"/>
      <c r="D125" s="532"/>
      <c r="E125" s="532"/>
      <c r="F125" s="532"/>
      <c r="G125" s="53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5.75">
      <c r="A126" s="461"/>
      <c r="B126" s="461"/>
      <c r="C126" s="532"/>
      <c r="D126" s="532"/>
      <c r="E126" s="532"/>
      <c r="F126" s="532"/>
      <c r="G126" s="53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5.75">
      <c r="A127" s="461"/>
      <c r="B127" s="461"/>
      <c r="C127" s="532"/>
      <c r="D127" s="532"/>
      <c r="E127" s="532"/>
      <c r="F127" s="532"/>
      <c r="G127" s="53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5.75">
      <c r="A128" s="461"/>
      <c r="B128" s="461"/>
      <c r="C128" s="532"/>
      <c r="D128" s="532"/>
      <c r="E128" s="532"/>
      <c r="F128" s="532"/>
      <c r="G128" s="53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5.75">
      <c r="A129" s="461"/>
      <c r="B129" s="461"/>
      <c r="C129" s="532"/>
      <c r="D129" s="532"/>
      <c r="E129" s="532"/>
      <c r="F129" s="532"/>
      <c r="G129" s="53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5.75">
      <c r="A130" s="461"/>
      <c r="B130" s="461"/>
      <c r="C130" s="532"/>
      <c r="D130" s="532"/>
      <c r="E130" s="532"/>
      <c r="F130" s="532"/>
      <c r="G130" s="53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5.75">
      <c r="A131" s="461"/>
      <c r="B131" s="461"/>
      <c r="C131" s="532"/>
      <c r="D131" s="532"/>
      <c r="E131" s="532"/>
      <c r="F131" s="532"/>
      <c r="G131" s="53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5.75">
      <c r="A132" s="461"/>
      <c r="B132" s="461"/>
      <c r="C132" s="532"/>
      <c r="D132" s="532"/>
      <c r="E132" s="532"/>
      <c r="F132" s="532"/>
      <c r="G132" s="53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5.75">
      <c r="A133" s="461"/>
      <c r="B133" s="461"/>
      <c r="C133" s="532"/>
      <c r="D133" s="532"/>
      <c r="E133" s="532"/>
      <c r="F133" s="532"/>
      <c r="G133" s="53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5.75">
      <c r="A134" s="461"/>
      <c r="B134" s="461"/>
      <c r="C134" s="532"/>
      <c r="D134" s="532"/>
      <c r="E134" s="532"/>
      <c r="F134" s="532"/>
      <c r="G134" s="53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5.75">
      <c r="A135" s="461"/>
      <c r="B135" s="461"/>
      <c r="C135" s="532"/>
      <c r="D135" s="532"/>
      <c r="E135" s="532"/>
      <c r="F135" s="532"/>
      <c r="G135" s="53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5.75">
      <c r="A136" s="461"/>
      <c r="B136" s="461"/>
      <c r="C136" s="532"/>
      <c r="D136" s="532"/>
      <c r="E136" s="532"/>
      <c r="F136" s="532"/>
      <c r="G136" s="53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5.75">
      <c r="A137" s="461"/>
      <c r="B137" s="461"/>
      <c r="C137" s="532"/>
      <c r="D137" s="532"/>
      <c r="E137" s="532"/>
      <c r="F137" s="532"/>
      <c r="G137" s="53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5.75">
      <c r="A138" s="461"/>
      <c r="B138" s="461"/>
      <c r="C138" s="532"/>
      <c r="D138" s="532"/>
      <c r="E138" s="532"/>
      <c r="F138" s="532"/>
      <c r="G138" s="53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5.75">
      <c r="A139" s="461"/>
      <c r="B139" s="461"/>
      <c r="C139" s="532"/>
      <c r="D139" s="532"/>
      <c r="E139" s="532"/>
      <c r="F139" s="532"/>
      <c r="G139" s="53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5.75">
      <c r="A140" s="461"/>
      <c r="B140" s="461"/>
      <c r="C140" s="532"/>
      <c r="D140" s="532"/>
      <c r="E140" s="532"/>
      <c r="F140" s="532"/>
      <c r="G140" s="53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5.75">
      <c r="A141" s="461"/>
      <c r="B141" s="461"/>
      <c r="C141" s="532"/>
      <c r="D141" s="532"/>
      <c r="E141" s="532"/>
      <c r="F141" s="532"/>
      <c r="G141" s="53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5.75">
      <c r="A142" s="461"/>
      <c r="B142" s="461"/>
      <c r="C142" s="532"/>
      <c r="D142" s="532"/>
      <c r="E142" s="532"/>
      <c r="F142" s="532"/>
      <c r="G142" s="53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5.75">
      <c r="A143" s="461"/>
      <c r="B143" s="461"/>
      <c r="C143" s="532"/>
      <c r="D143" s="532"/>
      <c r="E143" s="532"/>
      <c r="F143" s="532"/>
      <c r="G143" s="53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5.75">
      <c r="A144" s="461"/>
      <c r="B144" s="461"/>
      <c r="C144" s="532"/>
      <c r="D144" s="532"/>
      <c r="E144" s="532"/>
      <c r="F144" s="532"/>
      <c r="G144" s="53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5.75">
      <c r="A145" s="461"/>
      <c r="B145" s="461"/>
      <c r="C145" s="532"/>
      <c r="D145" s="532"/>
      <c r="E145" s="532"/>
      <c r="F145" s="532"/>
      <c r="G145" s="53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5.75">
      <c r="A146" s="461"/>
      <c r="B146" s="461"/>
      <c r="C146" s="532"/>
      <c r="D146" s="532"/>
      <c r="E146" s="532"/>
      <c r="F146" s="532"/>
      <c r="G146" s="53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5.75">
      <c r="A147" s="461"/>
      <c r="B147" s="461"/>
      <c r="C147" s="532"/>
      <c r="D147" s="532"/>
      <c r="E147" s="532"/>
      <c r="F147" s="532"/>
      <c r="G147" s="53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5.75">
      <c r="A148" s="461"/>
      <c r="B148" s="461"/>
      <c r="C148" s="532"/>
      <c r="D148" s="532"/>
      <c r="E148" s="532"/>
      <c r="F148" s="532"/>
      <c r="G148" s="53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5.75">
      <c r="A149" s="461"/>
      <c r="B149" s="461"/>
      <c r="C149" s="532"/>
      <c r="D149" s="532"/>
      <c r="E149" s="532"/>
      <c r="F149" s="532"/>
      <c r="G149" s="53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5.75">
      <c r="A150" s="461"/>
      <c r="B150" s="461"/>
      <c r="C150" s="532"/>
      <c r="D150" s="532"/>
      <c r="E150" s="532"/>
      <c r="F150" s="532"/>
      <c r="G150" s="53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5.75">
      <c r="A151" s="461"/>
      <c r="B151" s="461"/>
      <c r="C151" s="532"/>
      <c r="D151" s="532"/>
      <c r="E151" s="532"/>
      <c r="F151" s="532"/>
      <c r="G151" s="53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5.75">
      <c r="A152" s="461"/>
      <c r="B152" s="461"/>
      <c r="C152" s="532"/>
      <c r="D152" s="532"/>
      <c r="E152" s="532"/>
      <c r="F152" s="532"/>
      <c r="G152" s="53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5.75">
      <c r="A153" s="461"/>
      <c r="B153" s="461"/>
      <c r="C153" s="532"/>
      <c r="D153" s="532"/>
      <c r="E153" s="532"/>
      <c r="F153" s="532"/>
      <c r="G153" s="53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5.75">
      <c r="A154" s="461"/>
      <c r="B154" s="461"/>
      <c r="C154" s="532"/>
      <c r="D154" s="532"/>
      <c r="E154" s="532"/>
      <c r="F154" s="532"/>
      <c r="G154" s="53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5.75">
      <c r="A155" s="461"/>
      <c r="B155" s="461"/>
      <c r="C155" s="532"/>
      <c r="D155" s="532"/>
      <c r="E155" s="532"/>
      <c r="F155" s="532"/>
      <c r="G155" s="53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5.75">
      <c r="A156" s="461"/>
      <c r="B156" s="461"/>
      <c r="C156" s="532"/>
      <c r="D156" s="532"/>
      <c r="E156" s="532"/>
      <c r="F156" s="532"/>
      <c r="G156" s="53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5.75">
      <c r="A157" s="461"/>
      <c r="B157" s="461"/>
      <c r="C157" s="532"/>
      <c r="D157" s="532"/>
      <c r="E157" s="532"/>
      <c r="F157" s="532"/>
      <c r="G157" s="53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5.75">
      <c r="A158" s="461"/>
      <c r="B158" s="461"/>
      <c r="C158" s="532"/>
      <c r="D158" s="532"/>
      <c r="E158" s="532"/>
      <c r="F158" s="532"/>
      <c r="G158" s="53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3:54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3:54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3:54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3:54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3:54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3:54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3:54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3:54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3:54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3:54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3:54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3:54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3:54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3:54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3:54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3:54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3:54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3:54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3:54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3:54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3:54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3:54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3:54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3:54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3:54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3:54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3:54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3:54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3:54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3:54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3:54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3:54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3:54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3:54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3:54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3:54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3:54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3:54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3:54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3:54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3:54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3:54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3:54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3:54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3:54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3:54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3:54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3:54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3:54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3:54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3:54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3:54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3:54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3:54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3:54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3:54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3:54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3:54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3:54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3:54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3:54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3:54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3:54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3:54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3:54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3:54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3:54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3:54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3:54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3:54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3:54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3:54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3:54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3:54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3:54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3:54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3:54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3:54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3:54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3:54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3:54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3:54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3:54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3:54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3:54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3:54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3:54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3:54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3:54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3:54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3:54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3:54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3:54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3:54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3:54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3:54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3:54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3:54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3:54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3:54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3:54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3:54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3:54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3:54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3:54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3:54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3:54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3:54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3:54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3:54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3:54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3:54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3:54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3:54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3:54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3:54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3:54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3:54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3:54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3:54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3:54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3:54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3:54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3:54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3:54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3:54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3:54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3:54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3:54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3:54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3:54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3:54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3:54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3:54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3:54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3:54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3:54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3:54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3:54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3:54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3:54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3:54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3:54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3:54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3:54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3:54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3:54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3:54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3:54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3:54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3:54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3:54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3:54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3:54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3:54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3:54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3:54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3:54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3:54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3:54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3:54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3:54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3:54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3:54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3:54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3:54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3:54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3:54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3:54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3:54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3:54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3:54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3:54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3:54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3:54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3:54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3:54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3:54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3:54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3:54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3:54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3:54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3:54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3:54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3:54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3:54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3:54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3:54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3:54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3:54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3:54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3:54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3:54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3:54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3:54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3:54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3:54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3:54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3:54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3:54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3:54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3:54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3:54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3:54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3:54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3:54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3:54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3:54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3:54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3:54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3:54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3:54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3:54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3:54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3:54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3:54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3:54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3:54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3:54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3:54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3:54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3:54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3:54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3:54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3:54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3:54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3:54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3:54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3:54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3:54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3:54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3:54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3:54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3:54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3:54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3:54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3:54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3:54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3:54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3:54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3:54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3:54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3:54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3:54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3:54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3:54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3:54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3:54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3:54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3:54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3:54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3:54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3:54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3:54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3:54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3:54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3:54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3:54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3:54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3:54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3:54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3:54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3:54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3:54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3:54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3:54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3:54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3:54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3:54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3:54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3:54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3:54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3:54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3:54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3:54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CE,Normál"&amp;P/&amp;N
Szociálpolitikai feladatok&amp;R&amp;"Times New Roman CE,Normál"4/b.sz. táblázat
(ezer ft-ban)</oddHeader>
    <oddFooter>&amp;L&amp;"Times New Roman CE,Normál"&amp;D / &amp;T
Kapossy Béláné&amp;C&amp;"Times New Roman CE,Normál"&amp;F/&amp;A/Ráczné&amp;R&amp;"Times New Roman CE,Normál"...................../................oldal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5" zoomScaleNormal="75" zoomScaleSheetLayoutView="75" workbookViewId="0" topLeftCell="C4">
      <selection activeCell="G10" sqref="G10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27.140625" style="0" customWidth="1"/>
    <col min="5" max="5" width="9.28125" style="0" customWidth="1"/>
    <col min="6" max="7" width="8.57421875" style="0" customWidth="1"/>
    <col min="8" max="8" width="6.57421875" style="0" customWidth="1"/>
    <col min="9" max="9" width="0.71875" style="0" customWidth="1"/>
    <col min="10" max="10" width="4.57421875" style="0" customWidth="1"/>
    <col min="11" max="11" width="5.140625" style="0" customWidth="1"/>
    <col min="12" max="12" width="28.140625" style="0" customWidth="1"/>
    <col min="14" max="14" width="8.8515625" style="0" customWidth="1"/>
    <col min="16" max="16" width="7.140625" style="0" customWidth="1"/>
  </cols>
  <sheetData>
    <row r="1" spans="1:18" ht="12.75">
      <c r="A1" s="88" t="s">
        <v>80</v>
      </c>
      <c r="B1" s="88" t="s">
        <v>80</v>
      </c>
      <c r="C1" s="88"/>
      <c r="D1" s="88" t="s">
        <v>80</v>
      </c>
      <c r="E1" s="89"/>
      <c r="F1" s="89"/>
      <c r="G1" s="89"/>
      <c r="H1" s="89"/>
      <c r="I1" s="4"/>
      <c r="J1" s="8" t="s">
        <v>80</v>
      </c>
      <c r="K1" s="8"/>
      <c r="L1" s="8" t="s">
        <v>80</v>
      </c>
      <c r="M1" s="20"/>
      <c r="N1" s="20"/>
      <c r="O1" s="20"/>
      <c r="P1" s="20"/>
      <c r="Q1" s="4"/>
      <c r="R1" s="4"/>
    </row>
    <row r="2" spans="1:18" ht="12.75">
      <c r="A2" s="90" t="s">
        <v>108</v>
      </c>
      <c r="B2" s="90" t="s">
        <v>152</v>
      </c>
      <c r="C2" s="90" t="s">
        <v>226</v>
      </c>
      <c r="D2" s="90" t="s">
        <v>181</v>
      </c>
      <c r="E2" s="91" t="s">
        <v>76</v>
      </c>
      <c r="F2" s="90" t="s">
        <v>83</v>
      </c>
      <c r="G2" s="90" t="s">
        <v>369</v>
      </c>
      <c r="H2" s="91" t="s">
        <v>369</v>
      </c>
      <c r="I2" s="4"/>
      <c r="J2" s="92" t="s">
        <v>152</v>
      </c>
      <c r="K2" s="92" t="s">
        <v>226</v>
      </c>
      <c r="L2" s="92" t="s">
        <v>182</v>
      </c>
      <c r="M2" s="93" t="s">
        <v>76</v>
      </c>
      <c r="N2" s="92" t="s">
        <v>83</v>
      </c>
      <c r="O2" s="92" t="s">
        <v>369</v>
      </c>
      <c r="P2" s="93" t="s">
        <v>369</v>
      </c>
      <c r="Q2" s="4"/>
      <c r="R2" s="4"/>
    </row>
    <row r="3" spans="1:18" ht="12.75">
      <c r="A3" s="90" t="s">
        <v>114</v>
      </c>
      <c r="B3" s="90" t="s">
        <v>154</v>
      </c>
      <c r="C3" s="90" t="s">
        <v>227</v>
      </c>
      <c r="D3" s="94"/>
      <c r="E3" s="91" t="s">
        <v>87</v>
      </c>
      <c r="F3" s="90" t="s">
        <v>79</v>
      </c>
      <c r="G3" s="333" t="s">
        <v>844</v>
      </c>
      <c r="H3" s="91" t="s">
        <v>372</v>
      </c>
      <c r="I3" s="4"/>
      <c r="J3" s="92" t="s">
        <v>154</v>
      </c>
      <c r="K3" s="92" t="s">
        <v>227</v>
      </c>
      <c r="L3" s="95"/>
      <c r="M3" s="93" t="s">
        <v>87</v>
      </c>
      <c r="N3" s="92" t="s">
        <v>79</v>
      </c>
      <c r="O3" s="541" t="str">
        <f>G3</f>
        <v>09.30</v>
      </c>
      <c r="P3" s="93" t="s">
        <v>372</v>
      </c>
      <c r="Q3" s="4"/>
      <c r="R3" s="4"/>
    </row>
    <row r="4" spans="1:18" ht="12.75">
      <c r="A4" s="96" t="s">
        <v>80</v>
      </c>
      <c r="B4" s="96" t="s">
        <v>114</v>
      </c>
      <c r="C4" s="96"/>
      <c r="D4" s="96"/>
      <c r="E4" s="97"/>
      <c r="F4" s="97"/>
      <c r="G4" s="97"/>
      <c r="H4" s="97"/>
      <c r="I4" s="4"/>
      <c r="J4" s="9" t="s">
        <v>114</v>
      </c>
      <c r="K4" s="9"/>
      <c r="L4" s="9"/>
      <c r="M4" s="98"/>
      <c r="N4" s="98"/>
      <c r="O4" s="98"/>
      <c r="P4" s="98"/>
      <c r="Q4" s="4"/>
      <c r="R4" s="4"/>
    </row>
    <row r="5" spans="1:18" ht="12.75">
      <c r="A5" s="24"/>
      <c r="B5" s="23"/>
      <c r="C5" s="25"/>
      <c r="D5" s="6"/>
      <c r="E5" s="32"/>
      <c r="F5" s="32"/>
      <c r="G5" s="32"/>
      <c r="H5" s="37"/>
      <c r="I5" s="4"/>
      <c r="J5" s="23"/>
      <c r="K5" s="25"/>
      <c r="L5" s="6"/>
      <c r="M5" s="32"/>
      <c r="N5" s="32"/>
      <c r="O5" s="32"/>
      <c r="P5" s="32"/>
      <c r="Q5" s="4"/>
      <c r="R5" s="4"/>
    </row>
    <row r="6" spans="1:18" ht="12.75">
      <c r="A6" s="5"/>
      <c r="B6" s="25"/>
      <c r="C6" s="25"/>
      <c r="D6" s="26" t="s">
        <v>86</v>
      </c>
      <c r="E6" s="33"/>
      <c r="F6" s="33"/>
      <c r="G6" s="33"/>
      <c r="H6" s="38"/>
      <c r="I6" s="4"/>
      <c r="J6" s="25"/>
      <c r="K6" s="25"/>
      <c r="L6" s="26" t="s">
        <v>86</v>
      </c>
      <c r="M6" s="33"/>
      <c r="N6" s="33"/>
      <c r="O6" s="33"/>
      <c r="P6" s="33"/>
      <c r="Q6" s="4"/>
      <c r="R6" s="4"/>
    </row>
    <row r="7" spans="1:18" ht="12.75">
      <c r="A7" s="5"/>
      <c r="B7" s="25"/>
      <c r="C7" s="25"/>
      <c r="D7" s="26"/>
      <c r="E7" s="33"/>
      <c r="F7" s="33"/>
      <c r="G7" s="33"/>
      <c r="H7" s="38"/>
      <c r="I7" s="4"/>
      <c r="J7" s="25"/>
      <c r="K7" s="25"/>
      <c r="L7" s="26"/>
      <c r="M7" s="33"/>
      <c r="N7" s="33"/>
      <c r="O7" s="33"/>
      <c r="P7" s="33"/>
      <c r="Q7" s="4"/>
      <c r="R7" s="4"/>
    </row>
    <row r="8" spans="1:18" ht="12.75">
      <c r="A8" s="5"/>
      <c r="B8" s="25"/>
      <c r="C8" s="25"/>
      <c r="D8" s="6"/>
      <c r="E8" s="33"/>
      <c r="F8" s="33"/>
      <c r="G8" s="33"/>
      <c r="H8" s="38"/>
      <c r="I8" s="4"/>
      <c r="J8" s="25"/>
      <c r="K8" s="25"/>
      <c r="L8" s="6"/>
      <c r="M8" s="33"/>
      <c r="N8" s="33"/>
      <c r="O8" s="33"/>
      <c r="P8" s="33"/>
      <c r="Q8" s="4"/>
      <c r="R8" s="4"/>
    </row>
    <row r="9" spans="1:18" ht="12.75">
      <c r="A9" s="13" t="s">
        <v>180</v>
      </c>
      <c r="B9" s="82" t="s">
        <v>96</v>
      </c>
      <c r="C9" s="82" t="s">
        <v>91</v>
      </c>
      <c r="D9" s="34" t="s">
        <v>262</v>
      </c>
      <c r="E9" s="13">
        <v>3881</v>
      </c>
      <c r="F9" s="13">
        <v>3906</v>
      </c>
      <c r="G9" s="13">
        <v>2782</v>
      </c>
      <c r="H9" s="135">
        <f aca="true" t="shared" si="0" ref="H9:H14">(G9/F9*100)</f>
        <v>71.22375832053251</v>
      </c>
      <c r="I9" s="4"/>
      <c r="J9" s="82" t="s">
        <v>97</v>
      </c>
      <c r="K9" s="82" t="s">
        <v>91</v>
      </c>
      <c r="L9" s="34" t="s">
        <v>262</v>
      </c>
      <c r="M9" s="16">
        <v>2740</v>
      </c>
      <c r="N9" s="16">
        <v>2740</v>
      </c>
      <c r="O9" s="13">
        <v>510</v>
      </c>
      <c r="P9" s="135">
        <f aca="true" t="shared" si="1" ref="P9:P14">(O9/N9*100)</f>
        <v>18.613138686131386</v>
      </c>
      <c r="Q9" s="4"/>
      <c r="R9" s="4"/>
    </row>
    <row r="10" spans="1:18" ht="12.75">
      <c r="A10" s="13"/>
      <c r="B10" s="82"/>
      <c r="C10" s="82" t="s">
        <v>202</v>
      </c>
      <c r="D10" s="35" t="s">
        <v>263</v>
      </c>
      <c r="E10" s="13">
        <v>680</v>
      </c>
      <c r="F10" s="13">
        <v>680</v>
      </c>
      <c r="G10" s="13">
        <v>510</v>
      </c>
      <c r="H10" s="135">
        <f t="shared" si="0"/>
        <v>75</v>
      </c>
      <c r="I10" s="4"/>
      <c r="J10" s="82"/>
      <c r="K10" s="82" t="s">
        <v>202</v>
      </c>
      <c r="L10" s="35" t="s">
        <v>263</v>
      </c>
      <c r="M10" s="16">
        <v>680</v>
      </c>
      <c r="N10" s="16">
        <v>680</v>
      </c>
      <c r="O10" s="13">
        <v>510</v>
      </c>
      <c r="P10" s="135">
        <f t="shared" si="1"/>
        <v>75</v>
      </c>
      <c r="Q10" s="4"/>
      <c r="R10" s="4"/>
    </row>
    <row r="11" spans="1:18" ht="12.75">
      <c r="A11" s="13"/>
      <c r="B11" s="82"/>
      <c r="C11" s="82" t="s">
        <v>204</v>
      </c>
      <c r="D11" s="35" t="s">
        <v>264</v>
      </c>
      <c r="E11" s="18">
        <f>(E9-E10)</f>
        <v>3201</v>
      </c>
      <c r="F11" s="18">
        <f>(F9-F10)</f>
        <v>3226</v>
      </c>
      <c r="G11" s="18">
        <f>(G9-G10)</f>
        <v>2272</v>
      </c>
      <c r="H11" s="135">
        <f t="shared" si="0"/>
        <v>70.42777433353999</v>
      </c>
      <c r="I11" s="4"/>
      <c r="J11" s="82"/>
      <c r="K11" s="82" t="s">
        <v>204</v>
      </c>
      <c r="L11" s="35" t="s">
        <v>264</v>
      </c>
      <c r="M11" s="18">
        <f>(M9-M10)</f>
        <v>2060</v>
      </c>
      <c r="N11" s="18">
        <f>(N9-N10)</f>
        <v>2060</v>
      </c>
      <c r="O11" s="18">
        <f>(O9-O10)</f>
        <v>0</v>
      </c>
      <c r="P11" s="135">
        <f t="shared" si="1"/>
        <v>0</v>
      </c>
      <c r="Q11" s="4"/>
      <c r="R11" s="4"/>
    </row>
    <row r="12" spans="1:18" ht="12.75">
      <c r="A12" s="13"/>
      <c r="B12" s="82"/>
      <c r="C12" s="82" t="s">
        <v>223</v>
      </c>
      <c r="D12" s="34" t="s">
        <v>265</v>
      </c>
      <c r="E12" s="13">
        <v>0</v>
      </c>
      <c r="F12" s="13">
        <v>0</v>
      </c>
      <c r="G12" s="13"/>
      <c r="H12" s="197">
        <v>0</v>
      </c>
      <c r="I12" s="4"/>
      <c r="J12" s="82"/>
      <c r="K12" s="82" t="s">
        <v>223</v>
      </c>
      <c r="L12" s="34" t="s">
        <v>265</v>
      </c>
      <c r="M12" s="16">
        <v>0</v>
      </c>
      <c r="N12" s="16">
        <v>0</v>
      </c>
      <c r="O12" s="13"/>
      <c r="P12" s="197">
        <v>0</v>
      </c>
      <c r="Q12" s="4"/>
      <c r="R12" s="4"/>
    </row>
    <row r="13" spans="1:18" ht="12.75">
      <c r="A13" s="13"/>
      <c r="B13" s="82"/>
      <c r="C13" s="82" t="s">
        <v>93</v>
      </c>
      <c r="D13" s="34" t="s">
        <v>266</v>
      </c>
      <c r="E13" s="14">
        <v>0</v>
      </c>
      <c r="F13" s="14">
        <v>380</v>
      </c>
      <c r="G13" s="14">
        <v>380</v>
      </c>
      <c r="H13" s="135">
        <f t="shared" si="0"/>
        <v>100</v>
      </c>
      <c r="I13" s="4"/>
      <c r="J13" s="82"/>
      <c r="K13" s="82" t="s">
        <v>93</v>
      </c>
      <c r="L13" s="34" t="s">
        <v>266</v>
      </c>
      <c r="M13" s="17">
        <v>0</v>
      </c>
      <c r="N13" s="17">
        <v>2500</v>
      </c>
      <c r="O13" s="14">
        <v>2135</v>
      </c>
      <c r="P13" s="135">
        <f>(O13/N13*100)</f>
        <v>85.39999999999999</v>
      </c>
      <c r="Q13" s="4"/>
      <c r="R13" s="4"/>
    </row>
    <row r="14" spans="1:18" ht="12.75">
      <c r="A14" s="22"/>
      <c r="B14" s="21"/>
      <c r="C14" s="21"/>
      <c r="D14" s="12" t="s">
        <v>81</v>
      </c>
      <c r="E14" s="19">
        <f>(E9+E12+E13)</f>
        <v>3881</v>
      </c>
      <c r="F14" s="19">
        <f>(F9+F12+F13)</f>
        <v>4286</v>
      </c>
      <c r="G14" s="19">
        <f>(G9+G12+G13)</f>
        <v>3162</v>
      </c>
      <c r="H14" s="136">
        <f t="shared" si="0"/>
        <v>73.77508166122259</v>
      </c>
      <c r="I14" s="4"/>
      <c r="J14" s="21"/>
      <c r="K14" s="21"/>
      <c r="L14" s="12" t="s">
        <v>81</v>
      </c>
      <c r="M14" s="19">
        <f>(M9+M12+M13)</f>
        <v>2740</v>
      </c>
      <c r="N14" s="19">
        <f>(N9+N12+N13)</f>
        <v>5240</v>
      </c>
      <c r="O14" s="19">
        <f>(O9+O12+O13)</f>
        <v>2645</v>
      </c>
      <c r="P14" s="136">
        <f t="shared" si="1"/>
        <v>50.47709923664122</v>
      </c>
      <c r="Q14" s="4"/>
      <c r="R14" s="4"/>
    </row>
    <row r="15" spans="1:18" ht="12.75">
      <c r="A15" s="6"/>
      <c r="B15" s="11"/>
      <c r="C15" s="10"/>
      <c r="D15" s="6"/>
      <c r="E15" s="32"/>
      <c r="F15" s="32"/>
      <c r="G15" s="32"/>
      <c r="H15" s="32"/>
      <c r="I15" s="4"/>
      <c r="J15" s="11"/>
      <c r="K15" s="10"/>
      <c r="L15" s="7"/>
      <c r="M15" s="32"/>
      <c r="N15" s="32"/>
      <c r="O15" s="32"/>
      <c r="P15" s="32"/>
      <c r="Q15" s="4"/>
      <c r="R15" s="4"/>
    </row>
    <row r="16" spans="1:18" ht="12.75">
      <c r="A16" s="6"/>
      <c r="B16" s="11"/>
      <c r="C16" s="11"/>
      <c r="D16" s="26" t="s">
        <v>105</v>
      </c>
      <c r="E16" s="33"/>
      <c r="F16" s="33"/>
      <c r="G16" s="33"/>
      <c r="H16" s="33"/>
      <c r="I16" s="4"/>
      <c r="J16" s="11"/>
      <c r="K16" s="11"/>
      <c r="L16" s="26" t="s">
        <v>105</v>
      </c>
      <c r="M16" s="33"/>
      <c r="N16" s="33"/>
      <c r="O16" s="33"/>
      <c r="P16" s="33"/>
      <c r="Q16" s="4"/>
      <c r="R16" s="4"/>
    </row>
    <row r="17" spans="1:18" ht="12.75">
      <c r="A17" s="6"/>
      <c r="B17" s="11"/>
      <c r="C17" s="11"/>
      <c r="D17" s="26"/>
      <c r="E17" s="33"/>
      <c r="F17" s="33"/>
      <c r="G17" s="33"/>
      <c r="H17" s="33"/>
      <c r="I17" s="4"/>
      <c r="J17" s="11"/>
      <c r="K17" s="11"/>
      <c r="L17" s="26"/>
      <c r="M17" s="33"/>
      <c r="N17" s="33"/>
      <c r="O17" s="33"/>
      <c r="P17" s="33"/>
      <c r="Q17" s="4"/>
      <c r="R17" s="4"/>
    </row>
    <row r="18" spans="1:18" ht="12.75">
      <c r="A18" s="6"/>
      <c r="B18" s="11"/>
      <c r="C18" s="11"/>
      <c r="D18" s="6"/>
      <c r="E18" s="33"/>
      <c r="F18" s="33"/>
      <c r="G18" s="33"/>
      <c r="H18" s="33"/>
      <c r="I18" s="4"/>
      <c r="J18" s="11"/>
      <c r="K18" s="11"/>
      <c r="L18" s="6"/>
      <c r="M18" s="33"/>
      <c r="N18" s="33"/>
      <c r="O18" s="33"/>
      <c r="P18" s="33"/>
      <c r="Q18" s="4"/>
      <c r="R18" s="4"/>
    </row>
    <row r="19" spans="1:18" ht="12.75">
      <c r="A19" s="13"/>
      <c r="B19" s="82"/>
      <c r="C19" s="82" t="s">
        <v>90</v>
      </c>
      <c r="D19" s="34" t="s">
        <v>267</v>
      </c>
      <c r="E19" s="13">
        <v>2056</v>
      </c>
      <c r="F19" s="13">
        <v>2369</v>
      </c>
      <c r="G19" s="13">
        <v>1868</v>
      </c>
      <c r="H19" s="135">
        <f>(G19/F19*100)</f>
        <v>78.85183621781341</v>
      </c>
      <c r="I19" s="4"/>
      <c r="J19" s="82"/>
      <c r="K19" s="82" t="s">
        <v>90</v>
      </c>
      <c r="L19" s="34" t="s">
        <v>267</v>
      </c>
      <c r="M19" s="13">
        <v>936</v>
      </c>
      <c r="N19" s="13">
        <v>1472</v>
      </c>
      <c r="O19" s="13">
        <v>1055</v>
      </c>
      <c r="P19" s="135">
        <f>(O19/N19*100)</f>
        <v>71.6711956521739</v>
      </c>
      <c r="Q19" s="4"/>
      <c r="R19" s="4"/>
    </row>
    <row r="20" spans="1:18" ht="12.75">
      <c r="A20" s="13"/>
      <c r="B20" s="82"/>
      <c r="C20" s="82" t="s">
        <v>88</v>
      </c>
      <c r="D20" s="34" t="s">
        <v>268</v>
      </c>
      <c r="E20" s="13">
        <v>509</v>
      </c>
      <c r="F20" s="13">
        <v>601</v>
      </c>
      <c r="G20" s="13">
        <v>503</v>
      </c>
      <c r="H20" s="135">
        <f aca="true" t="shared" si="2" ref="H20:H26">(G20/F20*100)</f>
        <v>83.69384359400999</v>
      </c>
      <c r="I20" s="4"/>
      <c r="J20" s="82"/>
      <c r="K20" s="82" t="s">
        <v>88</v>
      </c>
      <c r="L20" s="34" t="s">
        <v>268</v>
      </c>
      <c r="M20" s="13">
        <v>271</v>
      </c>
      <c r="N20" s="13">
        <v>442</v>
      </c>
      <c r="O20" s="13">
        <v>197</v>
      </c>
      <c r="P20" s="135">
        <f aca="true" t="shared" si="3" ref="P20:P26">(O20/N20*100)</f>
        <v>44.57013574660634</v>
      </c>
      <c r="Q20" s="4"/>
      <c r="R20" s="4"/>
    </row>
    <row r="21" spans="1:18" ht="12.75">
      <c r="A21" s="13"/>
      <c r="B21" s="82"/>
      <c r="C21" s="82" t="s">
        <v>91</v>
      </c>
      <c r="D21" s="34" t="s">
        <v>269</v>
      </c>
      <c r="E21" s="13">
        <v>1316</v>
      </c>
      <c r="F21" s="13">
        <v>1316</v>
      </c>
      <c r="G21" s="13">
        <v>516</v>
      </c>
      <c r="H21" s="135">
        <f t="shared" si="2"/>
        <v>39.209726443769</v>
      </c>
      <c r="I21" s="4"/>
      <c r="J21" s="82"/>
      <c r="K21" s="82" t="s">
        <v>91</v>
      </c>
      <c r="L21" s="34" t="s">
        <v>269</v>
      </c>
      <c r="M21" s="13">
        <v>1533</v>
      </c>
      <c r="N21" s="13">
        <v>3326</v>
      </c>
      <c r="O21" s="13">
        <v>1393</v>
      </c>
      <c r="P21" s="135">
        <f t="shared" si="3"/>
        <v>41.882140709561035</v>
      </c>
      <c r="Q21" s="4"/>
      <c r="R21" s="4"/>
    </row>
    <row r="22" spans="1:18" ht="12.75">
      <c r="A22" s="13"/>
      <c r="B22" s="82"/>
      <c r="C22" s="82">
        <v>3.1</v>
      </c>
      <c r="D22" s="61" t="s">
        <v>366</v>
      </c>
      <c r="E22" s="13">
        <v>0</v>
      </c>
      <c r="F22" s="13">
        <v>0</v>
      </c>
      <c r="G22" s="13">
        <v>0</v>
      </c>
      <c r="H22" s="197">
        <v>0</v>
      </c>
      <c r="I22" s="4"/>
      <c r="J22" s="82"/>
      <c r="K22" s="82">
        <v>3.1</v>
      </c>
      <c r="L22" s="61" t="s">
        <v>366</v>
      </c>
      <c r="M22" s="13">
        <v>0</v>
      </c>
      <c r="N22" s="13">
        <v>0</v>
      </c>
      <c r="O22" s="13">
        <v>0</v>
      </c>
      <c r="P22" s="197">
        <v>0</v>
      </c>
      <c r="Q22" s="4"/>
      <c r="R22" s="4"/>
    </row>
    <row r="23" spans="1:18" ht="12.75">
      <c r="A23" s="13"/>
      <c r="B23" s="82"/>
      <c r="C23" s="82">
        <v>3.2</v>
      </c>
      <c r="D23" s="61" t="s">
        <v>367</v>
      </c>
      <c r="E23" s="18">
        <f>(E21-E22)</f>
        <v>1316</v>
      </c>
      <c r="F23" s="18">
        <f>(F21-F22)</f>
        <v>1316</v>
      </c>
      <c r="G23" s="18">
        <f>(G21-G22)</f>
        <v>516</v>
      </c>
      <c r="H23" s="135">
        <f t="shared" si="2"/>
        <v>39.209726443769</v>
      </c>
      <c r="I23" s="4"/>
      <c r="J23" s="82"/>
      <c r="K23" s="82">
        <v>3.2</v>
      </c>
      <c r="L23" s="61" t="s">
        <v>367</v>
      </c>
      <c r="M23" s="18">
        <f>(M21-M22)</f>
        <v>1533</v>
      </c>
      <c r="N23" s="18">
        <f>(N21-N22)</f>
        <v>3326</v>
      </c>
      <c r="O23" s="18">
        <f>(O21-O22)</f>
        <v>1393</v>
      </c>
      <c r="P23" s="135">
        <f t="shared" si="3"/>
        <v>41.882140709561035</v>
      </c>
      <c r="Q23" s="4"/>
      <c r="R23" s="4"/>
    </row>
    <row r="24" spans="1:18" ht="12.75">
      <c r="A24" s="13"/>
      <c r="B24" s="82"/>
      <c r="C24" s="82" t="s">
        <v>92</v>
      </c>
      <c r="D24" s="34" t="s">
        <v>270</v>
      </c>
      <c r="E24" s="13">
        <v>0</v>
      </c>
      <c r="F24" s="13">
        <v>0</v>
      </c>
      <c r="G24" s="13">
        <v>150</v>
      </c>
      <c r="H24" s="197">
        <v>0</v>
      </c>
      <c r="I24" s="4"/>
      <c r="J24" s="82"/>
      <c r="K24" s="82" t="s">
        <v>92</v>
      </c>
      <c r="L24" s="34" t="s">
        <v>270</v>
      </c>
      <c r="M24" s="13">
        <v>0</v>
      </c>
      <c r="N24" s="13">
        <v>0</v>
      </c>
      <c r="O24" s="13">
        <v>0</v>
      </c>
      <c r="P24" s="197">
        <v>0</v>
      </c>
      <c r="Q24" s="4"/>
      <c r="R24" s="4"/>
    </row>
    <row r="25" spans="1:18" ht="12.75">
      <c r="A25" s="13"/>
      <c r="B25" s="82"/>
      <c r="C25" s="82" t="s">
        <v>93</v>
      </c>
      <c r="D25" s="34" t="s">
        <v>271</v>
      </c>
      <c r="E25" s="14">
        <v>0</v>
      </c>
      <c r="F25" s="14">
        <v>0</v>
      </c>
      <c r="G25" s="14">
        <v>125</v>
      </c>
      <c r="H25" s="197">
        <v>0</v>
      </c>
      <c r="I25" s="4"/>
      <c r="J25" s="82"/>
      <c r="K25" s="82" t="s">
        <v>93</v>
      </c>
      <c r="L25" s="34" t="s">
        <v>271</v>
      </c>
      <c r="M25" s="14">
        <v>0</v>
      </c>
      <c r="N25" s="14">
        <v>0</v>
      </c>
      <c r="O25" s="14">
        <v>0</v>
      </c>
      <c r="P25" s="197">
        <v>0</v>
      </c>
      <c r="Q25" s="4"/>
      <c r="R25" s="4"/>
    </row>
    <row r="26" spans="1:18" ht="12.75">
      <c r="A26" s="22" t="s">
        <v>180</v>
      </c>
      <c r="B26" s="21" t="s">
        <v>96</v>
      </c>
      <c r="C26" s="21" t="s">
        <v>90</v>
      </c>
      <c r="D26" s="12" t="s">
        <v>82</v>
      </c>
      <c r="E26" s="19">
        <f>(E19+E20+E21+E24+E25)</f>
        <v>3881</v>
      </c>
      <c r="F26" s="19">
        <f>(F19+F20+F21+F24+F25)</f>
        <v>4286</v>
      </c>
      <c r="G26" s="19">
        <f>(G19+G20+G21+G24+G25)</f>
        <v>3162</v>
      </c>
      <c r="H26" s="136">
        <f t="shared" si="2"/>
        <v>73.77508166122259</v>
      </c>
      <c r="I26" s="4"/>
      <c r="J26" s="21" t="s">
        <v>97</v>
      </c>
      <c r="K26" s="21" t="s">
        <v>90</v>
      </c>
      <c r="L26" s="12" t="s">
        <v>82</v>
      </c>
      <c r="M26" s="19">
        <f>(M19+M20+M21+M24+M25)</f>
        <v>2740</v>
      </c>
      <c r="N26" s="19">
        <f>(N19+N20+N21+N24+N25)</f>
        <v>5240</v>
      </c>
      <c r="O26" s="19">
        <f>(O19+O20+O21+O24+O25)</f>
        <v>2645</v>
      </c>
      <c r="P26" s="136">
        <f t="shared" si="3"/>
        <v>50.47709923664122</v>
      </c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27" t="s">
        <v>89</v>
      </c>
      <c r="B30" s="2"/>
      <c r="C30" s="2"/>
      <c r="D30" s="2" t="s">
        <v>149</v>
      </c>
      <c r="E30" s="28">
        <f>(E26-E31)</f>
        <v>3881</v>
      </c>
      <c r="F30" s="28">
        <f>(F26-F31)</f>
        <v>4286</v>
      </c>
      <c r="G30" s="28">
        <f>(G26-G31)</f>
        <v>3037</v>
      </c>
      <c r="H30" s="137">
        <f>(G30/F30*100)</f>
        <v>70.85860942603827</v>
      </c>
      <c r="I30" s="4"/>
      <c r="J30" s="2"/>
      <c r="K30" s="2"/>
      <c r="L30" s="2" t="s">
        <v>149</v>
      </c>
      <c r="M30" s="28">
        <f>(M26-M31)</f>
        <v>2740</v>
      </c>
      <c r="N30" s="28">
        <f>(N26-N31)</f>
        <v>5240</v>
      </c>
      <c r="O30" s="28">
        <f>(O26-O31)</f>
        <v>2645</v>
      </c>
      <c r="P30" s="137">
        <f>(O30/N30*100)</f>
        <v>50.47709923664122</v>
      </c>
      <c r="Q30" s="4"/>
      <c r="R30" s="4"/>
    </row>
    <row r="31" spans="1:18" ht="12.75">
      <c r="A31" s="29" t="s">
        <v>103</v>
      </c>
      <c r="B31" s="30"/>
      <c r="C31" s="30"/>
      <c r="D31" s="30" t="s">
        <v>150</v>
      </c>
      <c r="E31" s="31">
        <f>(E25)</f>
        <v>0</v>
      </c>
      <c r="F31" s="31">
        <f>(F25)</f>
        <v>0</v>
      </c>
      <c r="G31" s="31">
        <f>(G25)</f>
        <v>125</v>
      </c>
      <c r="H31" s="198">
        <v>0</v>
      </c>
      <c r="I31" s="4"/>
      <c r="J31" s="30"/>
      <c r="K31" s="30"/>
      <c r="L31" s="30" t="s">
        <v>150</v>
      </c>
      <c r="M31" s="31">
        <f>(M25)</f>
        <v>0</v>
      </c>
      <c r="N31" s="31">
        <f>(N25)</f>
        <v>0</v>
      </c>
      <c r="O31" s="31">
        <f>(O25)</f>
        <v>0</v>
      </c>
      <c r="P31" s="198">
        <v>0</v>
      </c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CE,Normál"1/2
Kisebbségi Önkormányzatok  pénzforgalmi adatai
&amp;R&amp;"Times New Roman CE,Normál"10.sz. táblázat
(ezer ft-ban)</oddHeader>
    <oddFooter>&amp;L&amp;"Times New Roman CE,Normál"&amp;D / &amp;T
Kapossy Béláné&amp;C&amp;"Times New Roman CE,Normál"&amp;F/&amp;A/Ráczné&amp;R&amp;"Times New Roman CE,Normál".................../.................oldal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5" zoomScaleNormal="75" zoomScaleSheetLayoutView="75" workbookViewId="0" topLeftCell="D4">
      <selection activeCell="M16" sqref="M16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27.140625" style="0" customWidth="1"/>
    <col min="5" max="5" width="9.28125" style="0" customWidth="1"/>
    <col min="6" max="7" width="8.57421875" style="0" customWidth="1"/>
    <col min="8" max="8" width="6.57421875" style="0" customWidth="1"/>
    <col min="9" max="9" width="0.71875" style="0" customWidth="1"/>
    <col min="10" max="10" width="4.57421875" style="0" customWidth="1"/>
    <col min="11" max="11" width="5.140625" style="0" customWidth="1"/>
    <col min="12" max="12" width="28.140625" style="0" customWidth="1"/>
    <col min="14" max="14" width="8.8515625" style="0" customWidth="1"/>
    <col min="16" max="16" width="7.140625" style="0" customWidth="1"/>
  </cols>
  <sheetData>
    <row r="1" spans="1:18" ht="12.75">
      <c r="A1" s="88" t="s">
        <v>80</v>
      </c>
      <c r="B1" s="88" t="s">
        <v>80</v>
      </c>
      <c r="C1" s="88"/>
      <c r="D1" s="88" t="s">
        <v>80</v>
      </c>
      <c r="E1" s="89"/>
      <c r="F1" s="89"/>
      <c r="G1" s="89"/>
      <c r="H1" s="89"/>
      <c r="I1" s="4"/>
      <c r="J1" s="8" t="s">
        <v>80</v>
      </c>
      <c r="K1" s="8"/>
      <c r="L1" s="8" t="s">
        <v>80</v>
      </c>
      <c r="M1" s="20"/>
      <c r="N1" s="20"/>
      <c r="O1" s="20"/>
      <c r="P1" s="20"/>
      <c r="Q1" s="4"/>
      <c r="R1" s="4"/>
    </row>
    <row r="2" spans="1:18" ht="12.75">
      <c r="A2" s="90" t="s">
        <v>108</v>
      </c>
      <c r="B2" s="90" t="s">
        <v>152</v>
      </c>
      <c r="C2" s="90" t="s">
        <v>226</v>
      </c>
      <c r="D2" s="90" t="s">
        <v>564</v>
      </c>
      <c r="E2" s="91" t="s">
        <v>76</v>
      </c>
      <c r="F2" s="90" t="s">
        <v>83</v>
      </c>
      <c r="G2" s="90" t="s">
        <v>369</v>
      </c>
      <c r="H2" s="91" t="s">
        <v>369</v>
      </c>
      <c r="I2" s="4"/>
      <c r="J2" s="92" t="s">
        <v>152</v>
      </c>
      <c r="K2" s="92" t="s">
        <v>226</v>
      </c>
      <c r="L2" s="92" t="s">
        <v>565</v>
      </c>
      <c r="M2" s="93" t="s">
        <v>76</v>
      </c>
      <c r="N2" s="92" t="s">
        <v>83</v>
      </c>
      <c r="O2" s="92" t="s">
        <v>369</v>
      </c>
      <c r="P2" s="93" t="s">
        <v>369</v>
      </c>
      <c r="Q2" s="4"/>
      <c r="R2" s="4"/>
    </row>
    <row r="3" spans="1:18" ht="12.75">
      <c r="A3" s="90" t="s">
        <v>114</v>
      </c>
      <c r="B3" s="90" t="s">
        <v>154</v>
      </c>
      <c r="C3" s="90" t="s">
        <v>227</v>
      </c>
      <c r="D3" s="94"/>
      <c r="E3" s="91" t="s">
        <v>87</v>
      </c>
      <c r="F3" s="90" t="s">
        <v>79</v>
      </c>
      <c r="G3" s="333" t="s">
        <v>844</v>
      </c>
      <c r="H3" s="91" t="s">
        <v>372</v>
      </c>
      <c r="I3" s="4"/>
      <c r="J3" s="92" t="s">
        <v>154</v>
      </c>
      <c r="K3" s="92" t="s">
        <v>227</v>
      </c>
      <c r="L3" s="95"/>
      <c r="M3" s="93" t="s">
        <v>87</v>
      </c>
      <c r="N3" s="92" t="s">
        <v>79</v>
      </c>
      <c r="O3" s="541" t="str">
        <f>G3</f>
        <v>09.30</v>
      </c>
      <c r="P3" s="93" t="s">
        <v>372</v>
      </c>
      <c r="Q3" s="4"/>
      <c r="R3" s="4"/>
    </row>
    <row r="4" spans="1:18" ht="12.75">
      <c r="A4" s="96" t="s">
        <v>80</v>
      </c>
      <c r="B4" s="96" t="s">
        <v>114</v>
      </c>
      <c r="C4" s="96"/>
      <c r="D4" s="96"/>
      <c r="E4" s="97"/>
      <c r="F4" s="97"/>
      <c r="G4" s="97"/>
      <c r="H4" s="97"/>
      <c r="I4" s="4"/>
      <c r="J4" s="9" t="s">
        <v>114</v>
      </c>
      <c r="K4" s="9"/>
      <c r="L4" s="9"/>
      <c r="M4" s="98"/>
      <c r="N4" s="98"/>
      <c r="O4" s="98"/>
      <c r="P4" s="98"/>
      <c r="Q4" s="4"/>
      <c r="R4" s="4"/>
    </row>
    <row r="5" spans="1:18" ht="12.75">
      <c r="A5" s="24"/>
      <c r="B5" s="23"/>
      <c r="C5" s="25"/>
      <c r="D5" s="6"/>
      <c r="E5" s="32"/>
      <c r="F5" s="32"/>
      <c r="G5" s="32"/>
      <c r="H5" s="37"/>
      <c r="I5" s="4"/>
      <c r="J5" s="23"/>
      <c r="K5" s="25"/>
      <c r="L5" s="6"/>
      <c r="M5" s="32"/>
      <c r="N5" s="32"/>
      <c r="O5" s="32"/>
      <c r="P5" s="32"/>
      <c r="Q5" s="4"/>
      <c r="R5" s="4"/>
    </row>
    <row r="6" spans="1:18" ht="12.75">
      <c r="A6" s="5"/>
      <c r="B6" s="25"/>
      <c r="C6" s="25"/>
      <c r="D6" s="26" t="s">
        <v>86</v>
      </c>
      <c r="E6" s="33"/>
      <c r="F6" s="33"/>
      <c r="G6" s="33"/>
      <c r="H6" s="38"/>
      <c r="I6" s="4"/>
      <c r="J6" s="25"/>
      <c r="K6" s="25"/>
      <c r="L6" s="26" t="s">
        <v>86</v>
      </c>
      <c r="M6" s="33"/>
      <c r="N6" s="33"/>
      <c r="O6" s="33"/>
      <c r="P6" s="33"/>
      <c r="Q6" s="4"/>
      <c r="R6" s="4"/>
    </row>
    <row r="7" spans="1:18" ht="12.75">
      <c r="A7" s="5"/>
      <c r="B7" s="25"/>
      <c r="C7" s="25"/>
      <c r="D7" s="26"/>
      <c r="E7" s="33"/>
      <c r="F7" s="33"/>
      <c r="G7" s="33"/>
      <c r="H7" s="38"/>
      <c r="I7" s="4"/>
      <c r="J7" s="25"/>
      <c r="K7" s="25"/>
      <c r="L7" s="26"/>
      <c r="M7" s="33"/>
      <c r="N7" s="33"/>
      <c r="O7" s="33"/>
      <c r="P7" s="33"/>
      <c r="Q7" s="4"/>
      <c r="R7" s="4"/>
    </row>
    <row r="8" spans="1:18" ht="12.75">
      <c r="A8" s="5"/>
      <c r="B8" s="25"/>
      <c r="C8" s="25"/>
      <c r="D8" s="6"/>
      <c r="E8" s="33"/>
      <c r="F8" s="33"/>
      <c r="G8" s="33"/>
      <c r="H8" s="38"/>
      <c r="I8" s="4"/>
      <c r="J8" s="25"/>
      <c r="K8" s="25"/>
      <c r="L8" s="6"/>
      <c r="M8" s="33"/>
      <c r="N8" s="33"/>
      <c r="O8" s="33"/>
      <c r="P8" s="33"/>
      <c r="Q8" s="4"/>
      <c r="R8" s="4"/>
    </row>
    <row r="9" spans="1:18" ht="12.75">
      <c r="A9" s="13" t="s">
        <v>180</v>
      </c>
      <c r="B9" s="82" t="s">
        <v>96</v>
      </c>
      <c r="C9" s="82" t="s">
        <v>91</v>
      </c>
      <c r="D9" s="34" t="s">
        <v>262</v>
      </c>
      <c r="E9" s="13">
        <v>1850</v>
      </c>
      <c r="F9" s="13">
        <v>1850</v>
      </c>
      <c r="G9" s="13">
        <v>510</v>
      </c>
      <c r="H9" s="135">
        <f>(G9/F9*100)</f>
        <v>27.56756756756757</v>
      </c>
      <c r="I9" s="4"/>
      <c r="J9" s="82" t="s">
        <v>97</v>
      </c>
      <c r="K9" s="82" t="s">
        <v>91</v>
      </c>
      <c r="L9" s="34" t="s">
        <v>262</v>
      </c>
      <c r="M9" s="16">
        <v>1600</v>
      </c>
      <c r="N9" s="16">
        <v>1600</v>
      </c>
      <c r="O9" s="13">
        <v>729</v>
      </c>
      <c r="P9" s="135">
        <f aca="true" t="shared" si="0" ref="P9:P14">(O9/N9*100)</f>
        <v>45.5625</v>
      </c>
      <c r="Q9" s="4"/>
      <c r="R9" s="4"/>
    </row>
    <row r="10" spans="1:18" ht="12.75">
      <c r="A10" s="13"/>
      <c r="B10" s="82"/>
      <c r="C10" s="82" t="s">
        <v>202</v>
      </c>
      <c r="D10" s="35" t="s">
        <v>263</v>
      </c>
      <c r="E10" s="13">
        <v>680</v>
      </c>
      <c r="F10" s="13">
        <v>680</v>
      </c>
      <c r="G10" s="13">
        <v>510</v>
      </c>
      <c r="H10" s="135">
        <f>(G10/F10*100)</f>
        <v>75</v>
      </c>
      <c r="I10" s="4"/>
      <c r="J10" s="82"/>
      <c r="K10" s="82" t="s">
        <v>202</v>
      </c>
      <c r="L10" s="35" t="s">
        <v>263</v>
      </c>
      <c r="M10" s="16">
        <v>680</v>
      </c>
      <c r="N10" s="16">
        <v>680</v>
      </c>
      <c r="O10" s="13">
        <v>510</v>
      </c>
      <c r="P10" s="135">
        <f t="shared" si="0"/>
        <v>75</v>
      </c>
      <c r="Q10" s="4"/>
      <c r="R10" s="4"/>
    </row>
    <row r="11" spans="1:18" ht="12.75">
      <c r="A11" s="13"/>
      <c r="B11" s="82"/>
      <c r="C11" s="82" t="s">
        <v>204</v>
      </c>
      <c r="D11" s="35" t="s">
        <v>264</v>
      </c>
      <c r="E11" s="18">
        <f>(E9-E10)</f>
        <v>1170</v>
      </c>
      <c r="F11" s="18">
        <f>(F9-F10)</f>
        <v>1170</v>
      </c>
      <c r="G11" s="18">
        <f>(G9-G10)</f>
        <v>0</v>
      </c>
      <c r="H11" s="197">
        <v>0</v>
      </c>
      <c r="I11" s="4"/>
      <c r="J11" s="82"/>
      <c r="K11" s="82" t="s">
        <v>204</v>
      </c>
      <c r="L11" s="35" t="s">
        <v>264</v>
      </c>
      <c r="M11" s="18">
        <f>(M9-M10)</f>
        <v>920</v>
      </c>
      <c r="N11" s="18">
        <f>(N9-N10)</f>
        <v>920</v>
      </c>
      <c r="O11" s="18">
        <f>(O9-O10)</f>
        <v>219</v>
      </c>
      <c r="P11" s="135">
        <f t="shared" si="0"/>
        <v>23.804347826086957</v>
      </c>
      <c r="Q11" s="4"/>
      <c r="R11" s="4"/>
    </row>
    <row r="12" spans="1:18" ht="12.75">
      <c r="A12" s="13"/>
      <c r="B12" s="82"/>
      <c r="C12" s="82" t="s">
        <v>223</v>
      </c>
      <c r="D12" s="34" t="s">
        <v>265</v>
      </c>
      <c r="E12" s="13">
        <v>0</v>
      </c>
      <c r="F12" s="13">
        <v>0</v>
      </c>
      <c r="G12" s="13">
        <v>0</v>
      </c>
      <c r="H12" s="197">
        <v>0</v>
      </c>
      <c r="I12" s="4"/>
      <c r="J12" s="82"/>
      <c r="K12" s="82" t="s">
        <v>223</v>
      </c>
      <c r="L12" s="34" t="s">
        <v>265</v>
      </c>
      <c r="M12" s="16">
        <v>0</v>
      </c>
      <c r="N12" s="16">
        <v>0</v>
      </c>
      <c r="O12" s="13">
        <v>0</v>
      </c>
      <c r="P12" s="197">
        <v>0</v>
      </c>
      <c r="Q12" s="4"/>
      <c r="R12" s="4"/>
    </row>
    <row r="13" spans="1:18" ht="12.75">
      <c r="A13" s="13"/>
      <c r="B13" s="82"/>
      <c r="C13" s="82" t="s">
        <v>93</v>
      </c>
      <c r="D13" s="34" t="s">
        <v>266</v>
      </c>
      <c r="E13" s="14">
        <v>0</v>
      </c>
      <c r="F13" s="14">
        <v>52</v>
      </c>
      <c r="G13" s="14">
        <v>52</v>
      </c>
      <c r="H13" s="197">
        <v>0</v>
      </c>
      <c r="I13" s="4"/>
      <c r="J13" s="82"/>
      <c r="K13" s="82" t="s">
        <v>93</v>
      </c>
      <c r="L13" s="34" t="s">
        <v>266</v>
      </c>
      <c r="M13" s="17">
        <v>0</v>
      </c>
      <c r="N13" s="17">
        <v>52</v>
      </c>
      <c r="O13" s="14">
        <v>52</v>
      </c>
      <c r="P13" s="197">
        <v>0</v>
      </c>
      <c r="Q13" s="4"/>
      <c r="R13" s="4"/>
    </row>
    <row r="14" spans="1:18" ht="12.75">
      <c r="A14" s="22"/>
      <c r="B14" s="21"/>
      <c r="C14" s="21"/>
      <c r="D14" s="12" t="s">
        <v>81</v>
      </c>
      <c r="E14" s="19">
        <f>(E9+E12+E13)</f>
        <v>1850</v>
      </c>
      <c r="F14" s="19">
        <f>(F9+F12+F13)</f>
        <v>1902</v>
      </c>
      <c r="G14" s="19">
        <f>(G9+G12+G13)</f>
        <v>562</v>
      </c>
      <c r="H14" s="136">
        <f>(G14/F14*100)</f>
        <v>29.547844374342798</v>
      </c>
      <c r="I14" s="4"/>
      <c r="J14" s="21"/>
      <c r="K14" s="21"/>
      <c r="L14" s="12" t="s">
        <v>81</v>
      </c>
      <c r="M14" s="19">
        <f>(M9+M12+M13)</f>
        <v>1600</v>
      </c>
      <c r="N14" s="19">
        <f>(N9+N12+N13)</f>
        <v>1652</v>
      </c>
      <c r="O14" s="19">
        <f>(O9+O12+O13)</f>
        <v>781</v>
      </c>
      <c r="P14" s="136">
        <f t="shared" si="0"/>
        <v>47.276029055690074</v>
      </c>
      <c r="Q14" s="4"/>
      <c r="R14" s="4"/>
    </row>
    <row r="15" spans="1:18" ht="12.75">
      <c r="A15" s="6"/>
      <c r="B15" s="11"/>
      <c r="C15" s="10"/>
      <c r="D15" s="6"/>
      <c r="E15" s="32"/>
      <c r="F15" s="32"/>
      <c r="G15" s="32"/>
      <c r="H15" s="32"/>
      <c r="I15" s="4"/>
      <c r="J15" s="11"/>
      <c r="K15" s="10"/>
      <c r="L15" s="7"/>
      <c r="M15" s="32"/>
      <c r="N15" s="32"/>
      <c r="O15" s="32"/>
      <c r="P15" s="32"/>
      <c r="Q15" s="4"/>
      <c r="R15" s="4"/>
    </row>
    <row r="16" spans="1:18" ht="12.75">
      <c r="A16" s="6"/>
      <c r="B16" s="11"/>
      <c r="C16" s="11"/>
      <c r="D16" s="26" t="s">
        <v>105</v>
      </c>
      <c r="E16" s="33"/>
      <c r="F16" s="33"/>
      <c r="G16" s="33"/>
      <c r="H16" s="33"/>
      <c r="I16" s="4"/>
      <c r="J16" s="11"/>
      <c r="K16" s="11"/>
      <c r="L16" s="26" t="s">
        <v>105</v>
      </c>
      <c r="M16" s="33"/>
      <c r="N16" s="33"/>
      <c r="O16" s="33"/>
      <c r="P16" s="33"/>
      <c r="Q16" s="4"/>
      <c r="R16" s="4"/>
    </row>
    <row r="17" spans="1:18" ht="12.75">
      <c r="A17" s="6"/>
      <c r="B17" s="11"/>
      <c r="C17" s="11"/>
      <c r="D17" s="26"/>
      <c r="E17" s="33"/>
      <c r="F17" s="33"/>
      <c r="G17" s="33"/>
      <c r="H17" s="33"/>
      <c r="I17" s="4"/>
      <c r="J17" s="11"/>
      <c r="K17" s="11"/>
      <c r="L17" s="26"/>
      <c r="M17" s="33"/>
      <c r="N17" s="33"/>
      <c r="O17" s="33"/>
      <c r="P17" s="33"/>
      <c r="Q17" s="4"/>
      <c r="R17" s="4"/>
    </row>
    <row r="18" spans="1:18" ht="12.75">
      <c r="A18" s="6"/>
      <c r="B18" s="11"/>
      <c r="C18" s="11"/>
      <c r="D18" s="6"/>
      <c r="E18" s="33"/>
      <c r="F18" s="33"/>
      <c r="G18" s="33"/>
      <c r="H18" s="33"/>
      <c r="I18" s="4"/>
      <c r="J18" s="11"/>
      <c r="K18" s="11"/>
      <c r="L18" s="6"/>
      <c r="M18" s="33"/>
      <c r="N18" s="33"/>
      <c r="O18" s="33"/>
      <c r="P18" s="33"/>
      <c r="Q18" s="4"/>
      <c r="R18" s="4"/>
    </row>
    <row r="19" spans="1:18" ht="12.75">
      <c r="A19" s="13"/>
      <c r="B19" s="82"/>
      <c r="C19" s="82" t="s">
        <v>90</v>
      </c>
      <c r="D19" s="34" t="s">
        <v>267</v>
      </c>
      <c r="E19" s="13">
        <v>880</v>
      </c>
      <c r="F19" s="13">
        <v>480</v>
      </c>
      <c r="G19" s="13">
        <v>320</v>
      </c>
      <c r="H19" s="135">
        <f>G19/F19*100</f>
        <v>66.66666666666666</v>
      </c>
      <c r="I19" s="4"/>
      <c r="J19" s="82"/>
      <c r="K19" s="82" t="s">
        <v>90</v>
      </c>
      <c r="L19" s="34" t="s">
        <v>267</v>
      </c>
      <c r="M19" s="13">
        <v>0</v>
      </c>
      <c r="N19" s="13">
        <v>756</v>
      </c>
      <c r="O19" s="13">
        <v>504</v>
      </c>
      <c r="P19" s="135">
        <f>O19/N19*100</f>
        <v>66.66666666666666</v>
      </c>
      <c r="Q19" s="4"/>
      <c r="R19" s="4"/>
    </row>
    <row r="20" spans="1:18" ht="12.75">
      <c r="A20" s="13"/>
      <c r="B20" s="82"/>
      <c r="C20" s="82" t="s">
        <v>88</v>
      </c>
      <c r="D20" s="34" t="s">
        <v>268</v>
      </c>
      <c r="E20" s="13">
        <v>280</v>
      </c>
      <c r="F20" s="13">
        <v>154</v>
      </c>
      <c r="G20" s="13">
        <v>44</v>
      </c>
      <c r="H20" s="135">
        <f>G20/F20*100</f>
        <v>28.57142857142857</v>
      </c>
      <c r="I20" s="4"/>
      <c r="J20" s="82"/>
      <c r="K20" s="82" t="s">
        <v>88</v>
      </c>
      <c r="L20" s="34" t="s">
        <v>268</v>
      </c>
      <c r="M20" s="13">
        <v>0</v>
      </c>
      <c r="N20" s="13">
        <v>219</v>
      </c>
      <c r="O20" s="13">
        <v>123</v>
      </c>
      <c r="P20" s="135">
        <f>O20/N20*100</f>
        <v>56.16438356164384</v>
      </c>
      <c r="Q20" s="4"/>
      <c r="R20" s="4"/>
    </row>
    <row r="21" spans="1:18" ht="12.75">
      <c r="A21" s="13"/>
      <c r="B21" s="82"/>
      <c r="C21" s="82" t="s">
        <v>91</v>
      </c>
      <c r="D21" s="34" t="s">
        <v>269</v>
      </c>
      <c r="E21" s="13">
        <v>690</v>
      </c>
      <c r="F21" s="13">
        <v>1268</v>
      </c>
      <c r="G21" s="13">
        <v>127</v>
      </c>
      <c r="H21" s="135">
        <f>(G21/F21*100)</f>
        <v>10.015772870662461</v>
      </c>
      <c r="I21" s="4"/>
      <c r="J21" s="82"/>
      <c r="K21" s="82" t="s">
        <v>91</v>
      </c>
      <c r="L21" s="34" t="s">
        <v>269</v>
      </c>
      <c r="M21" s="13">
        <v>1600</v>
      </c>
      <c r="N21" s="13">
        <v>677</v>
      </c>
      <c r="O21" s="13">
        <v>154</v>
      </c>
      <c r="P21" s="135">
        <f>(O21/N21*100)</f>
        <v>22.74741506646972</v>
      </c>
      <c r="Q21" s="4"/>
      <c r="R21" s="4"/>
    </row>
    <row r="22" spans="1:18" ht="12.75">
      <c r="A22" s="13"/>
      <c r="B22" s="82"/>
      <c r="C22" s="82">
        <v>3.1</v>
      </c>
      <c r="D22" s="61" t="s">
        <v>366</v>
      </c>
      <c r="E22" s="13">
        <v>0</v>
      </c>
      <c r="F22" s="13">
        <v>0</v>
      </c>
      <c r="G22" s="13">
        <v>0</v>
      </c>
      <c r="H22" s="197">
        <v>0</v>
      </c>
      <c r="I22" s="4"/>
      <c r="J22" s="82"/>
      <c r="K22" s="82">
        <v>3.1</v>
      </c>
      <c r="L22" s="61" t="s">
        <v>366</v>
      </c>
      <c r="M22" s="13">
        <v>0</v>
      </c>
      <c r="N22" s="13">
        <v>0</v>
      </c>
      <c r="O22" s="13">
        <v>0</v>
      </c>
      <c r="P22" s="197">
        <v>0</v>
      </c>
      <c r="Q22" s="4"/>
      <c r="R22" s="4"/>
    </row>
    <row r="23" spans="1:18" ht="12.75">
      <c r="A23" s="13"/>
      <c r="B23" s="82"/>
      <c r="C23" s="82">
        <v>3.2</v>
      </c>
      <c r="D23" s="61" t="s">
        <v>367</v>
      </c>
      <c r="E23" s="18">
        <f>(E21-E22)</f>
        <v>690</v>
      </c>
      <c r="F23" s="18">
        <f>(F21-F22)</f>
        <v>1268</v>
      </c>
      <c r="G23" s="18">
        <f>(G21-G22)</f>
        <v>127</v>
      </c>
      <c r="H23" s="135">
        <f>(G23/F23*100)</f>
        <v>10.015772870662461</v>
      </c>
      <c r="I23" s="4"/>
      <c r="J23" s="82"/>
      <c r="K23" s="82">
        <v>3.2</v>
      </c>
      <c r="L23" s="61" t="s">
        <v>367</v>
      </c>
      <c r="M23" s="18">
        <f>(M21-M22)</f>
        <v>1600</v>
      </c>
      <c r="N23" s="18">
        <f>(N21-N22)</f>
        <v>677</v>
      </c>
      <c r="O23" s="18">
        <f>(O21-O22)</f>
        <v>154</v>
      </c>
      <c r="P23" s="135">
        <f>(O23/N23*100)</f>
        <v>22.74741506646972</v>
      </c>
      <c r="Q23" s="4"/>
      <c r="R23" s="4"/>
    </row>
    <row r="24" spans="1:18" ht="12.75">
      <c r="A24" s="13"/>
      <c r="B24" s="82"/>
      <c r="C24" s="82" t="s">
        <v>92</v>
      </c>
      <c r="D24" s="34" t="s">
        <v>270</v>
      </c>
      <c r="E24" s="13">
        <v>0</v>
      </c>
      <c r="F24" s="13">
        <v>0</v>
      </c>
      <c r="G24" s="13">
        <v>0</v>
      </c>
      <c r="H24" s="197">
        <v>0</v>
      </c>
      <c r="I24" s="4"/>
      <c r="J24" s="82"/>
      <c r="K24" s="82" t="s">
        <v>92</v>
      </c>
      <c r="L24" s="34" t="s">
        <v>270</v>
      </c>
      <c r="M24" s="13">
        <v>0</v>
      </c>
      <c r="N24" s="13">
        <v>0</v>
      </c>
      <c r="O24" s="13">
        <v>0</v>
      </c>
      <c r="P24" s="197">
        <v>0</v>
      </c>
      <c r="Q24" s="4"/>
      <c r="R24" s="4"/>
    </row>
    <row r="25" spans="1:18" ht="12.75">
      <c r="A25" s="13"/>
      <c r="B25" s="82"/>
      <c r="C25" s="82" t="s">
        <v>93</v>
      </c>
      <c r="D25" s="34" t="s">
        <v>271</v>
      </c>
      <c r="E25" s="14">
        <v>0</v>
      </c>
      <c r="F25" s="14">
        <v>0</v>
      </c>
      <c r="G25" s="14">
        <v>0</v>
      </c>
      <c r="H25" s="197">
        <v>0</v>
      </c>
      <c r="I25" s="4"/>
      <c r="J25" s="82"/>
      <c r="K25" s="82" t="s">
        <v>93</v>
      </c>
      <c r="L25" s="34" t="s">
        <v>271</v>
      </c>
      <c r="M25" s="14">
        <v>0</v>
      </c>
      <c r="N25" s="14">
        <v>0</v>
      </c>
      <c r="O25" s="14">
        <v>0</v>
      </c>
      <c r="P25" s="197">
        <v>0</v>
      </c>
      <c r="Q25" s="4"/>
      <c r="R25" s="4"/>
    </row>
    <row r="26" spans="1:18" ht="12.75">
      <c r="A26" s="22" t="s">
        <v>180</v>
      </c>
      <c r="B26" s="21" t="s">
        <v>96</v>
      </c>
      <c r="C26" s="21" t="s">
        <v>90</v>
      </c>
      <c r="D26" s="12" t="s">
        <v>82</v>
      </c>
      <c r="E26" s="19">
        <f>(E19+E20+E21+E24+E25)</f>
        <v>1850</v>
      </c>
      <c r="F26" s="19">
        <f>(F19+F20+F21+F24+F25)</f>
        <v>1902</v>
      </c>
      <c r="G26" s="19">
        <f>(G19+G20+G21+G24+G25)</f>
        <v>491</v>
      </c>
      <c r="H26" s="136">
        <f>(G26/F26*100)</f>
        <v>25.814931650893797</v>
      </c>
      <c r="I26" s="4"/>
      <c r="J26" s="21" t="s">
        <v>97</v>
      </c>
      <c r="K26" s="21" t="s">
        <v>90</v>
      </c>
      <c r="L26" s="12" t="s">
        <v>82</v>
      </c>
      <c r="M26" s="19">
        <f>(M19+M20+M21+M24+M25)</f>
        <v>1600</v>
      </c>
      <c r="N26" s="19">
        <f>(N19+N20+N21+N24+N25)</f>
        <v>1652</v>
      </c>
      <c r="O26" s="19">
        <f>(O19+O20+O21+O24+O25)</f>
        <v>781</v>
      </c>
      <c r="P26" s="136">
        <f>(O26/N26*100)</f>
        <v>47.276029055690074</v>
      </c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27" t="s">
        <v>89</v>
      </c>
      <c r="B30" s="2"/>
      <c r="C30" s="2"/>
      <c r="D30" s="2" t="s">
        <v>149</v>
      </c>
      <c r="E30" s="28">
        <f>(E26-E31)</f>
        <v>1850</v>
      </c>
      <c r="F30" s="28">
        <f>(F26-F31)</f>
        <v>1902</v>
      </c>
      <c r="G30" s="28">
        <f>(G26-G31)</f>
        <v>491</v>
      </c>
      <c r="H30" s="137">
        <f>(G30/F30*100)</f>
        <v>25.814931650893797</v>
      </c>
      <c r="I30" s="4"/>
      <c r="J30" s="2"/>
      <c r="K30" s="2"/>
      <c r="L30" s="2" t="s">
        <v>149</v>
      </c>
      <c r="M30" s="28">
        <f>(M26-M31)</f>
        <v>1600</v>
      </c>
      <c r="N30" s="28">
        <f>(N26-N31)</f>
        <v>1652</v>
      </c>
      <c r="O30" s="28">
        <f>(O26-O31)</f>
        <v>781</v>
      </c>
      <c r="P30" s="137">
        <f>(O30/N30*100)</f>
        <v>47.276029055690074</v>
      </c>
      <c r="Q30" s="4"/>
      <c r="R30" s="4"/>
    </row>
    <row r="31" spans="1:18" ht="12.75">
      <c r="A31" s="29" t="s">
        <v>103</v>
      </c>
      <c r="B31" s="30"/>
      <c r="C31" s="30"/>
      <c r="D31" s="30" t="s">
        <v>150</v>
      </c>
      <c r="E31" s="31">
        <f>(E25)</f>
        <v>0</v>
      </c>
      <c r="F31" s="31">
        <f>(F25)</f>
        <v>0</v>
      </c>
      <c r="G31" s="31">
        <f>(G25)</f>
        <v>0</v>
      </c>
      <c r="H31" s="198">
        <v>0</v>
      </c>
      <c r="I31" s="4"/>
      <c r="J31" s="30"/>
      <c r="K31" s="30"/>
      <c r="L31" s="30" t="s">
        <v>150</v>
      </c>
      <c r="M31" s="31">
        <f>(M25)</f>
        <v>0</v>
      </c>
      <c r="N31" s="31">
        <f>(N25)</f>
        <v>0</v>
      </c>
      <c r="O31" s="31">
        <f>(O25)</f>
        <v>0</v>
      </c>
      <c r="P31" s="198">
        <v>0</v>
      </c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CE,Normál"2/2
Kisebbségi Önkormányzatok  pénzforgalmi adatai
&amp;R&amp;"Times New Roman CE,Normál"10.sz. táblázat
(ezer ft-ban)</oddHeader>
    <oddFooter>&amp;L&amp;"Times New Roman CE,Normál"&amp;D / &amp;T
Kapossy Béláné&amp;C&amp;"Times New Roman CE,Normál"&amp;F/&amp;A/Ráczné&amp;R&amp;"Times New Roman CE,Normál".................../.................oldal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75" zoomScaleSheetLayoutView="75" workbookViewId="0" topLeftCell="C21">
      <selection activeCell="L40" sqref="L40"/>
    </sheetView>
  </sheetViews>
  <sheetFormatPr defaultColWidth="9.140625" defaultRowHeight="12.75"/>
  <cols>
    <col min="1" max="1" width="50.28125" style="0" bestFit="1" customWidth="1"/>
    <col min="2" max="2" width="9.7109375" style="0" customWidth="1"/>
    <col min="3" max="3" width="9.57421875" style="0" customWidth="1"/>
    <col min="4" max="4" width="8.8515625" style="0" customWidth="1"/>
    <col min="5" max="5" width="6.421875" style="0" customWidth="1"/>
    <col min="6" max="6" width="0.5625" style="0" customWidth="1"/>
    <col min="7" max="7" width="46.00390625" style="0" customWidth="1"/>
    <col min="8" max="8" width="9.57421875" style="0" customWidth="1"/>
    <col min="9" max="9" width="9.28125" style="0" customWidth="1"/>
    <col min="10" max="10" width="9.00390625" style="0" customWidth="1"/>
    <col min="11" max="11" width="5.7109375" style="0" customWidth="1"/>
  </cols>
  <sheetData>
    <row r="1" spans="1:11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181"/>
      <c r="B3" s="289"/>
      <c r="C3" s="290"/>
      <c r="D3" s="191"/>
      <c r="E3" s="191"/>
      <c r="F3" s="182"/>
      <c r="G3" s="183"/>
      <c r="H3" s="304"/>
      <c r="I3" s="305"/>
      <c r="J3" s="179"/>
      <c r="K3" s="179"/>
    </row>
    <row r="4" spans="1:11" ht="15">
      <c r="A4" s="184"/>
      <c r="B4" s="659" t="s">
        <v>481</v>
      </c>
      <c r="C4" s="660"/>
      <c r="D4" s="291" t="s">
        <v>369</v>
      </c>
      <c r="E4" s="291" t="s">
        <v>369</v>
      </c>
      <c r="F4" s="182"/>
      <c r="G4" s="185"/>
      <c r="H4" s="661" t="s">
        <v>481</v>
      </c>
      <c r="I4" s="662"/>
      <c r="J4" s="66" t="s">
        <v>369</v>
      </c>
      <c r="K4" s="66" t="s">
        <v>369</v>
      </c>
    </row>
    <row r="5" spans="1:11" ht="15">
      <c r="A5" s="186" t="s">
        <v>376</v>
      </c>
      <c r="B5" s="191"/>
      <c r="C5" s="292"/>
      <c r="D5" s="324" t="s">
        <v>844</v>
      </c>
      <c r="E5" s="291" t="s">
        <v>370</v>
      </c>
      <c r="F5" s="182"/>
      <c r="G5" s="187" t="s">
        <v>78</v>
      </c>
      <c r="H5" s="179"/>
      <c r="I5" s="306"/>
      <c r="J5" s="327" t="s">
        <v>844</v>
      </c>
      <c r="K5" s="66" t="s">
        <v>370</v>
      </c>
    </row>
    <row r="6" spans="1:11" ht="15">
      <c r="A6" s="184"/>
      <c r="B6" s="291" t="s">
        <v>76</v>
      </c>
      <c r="C6" s="293" t="s">
        <v>83</v>
      </c>
      <c r="D6" s="192"/>
      <c r="E6" s="192"/>
      <c r="F6" s="182"/>
      <c r="G6" s="185"/>
      <c r="H6" s="66" t="s">
        <v>76</v>
      </c>
      <c r="I6" s="307" t="s">
        <v>83</v>
      </c>
      <c r="J6" s="68"/>
      <c r="K6" s="68"/>
    </row>
    <row r="7" spans="1:11" ht="15">
      <c r="A7" s="188"/>
      <c r="B7" s="294" t="s">
        <v>79</v>
      </c>
      <c r="C7" s="294" t="s">
        <v>79</v>
      </c>
      <c r="D7" s="193"/>
      <c r="E7" s="193"/>
      <c r="F7" s="182"/>
      <c r="G7" s="189"/>
      <c r="H7" s="69" t="s">
        <v>79</v>
      </c>
      <c r="I7" s="69" t="s">
        <v>79</v>
      </c>
      <c r="J7" s="70"/>
      <c r="K7" s="70"/>
    </row>
    <row r="8" spans="1:11" ht="12.75">
      <c r="A8" s="37" t="s">
        <v>482</v>
      </c>
      <c r="B8" s="37">
        <v>9772173</v>
      </c>
      <c r="C8" s="37">
        <v>10252092</v>
      </c>
      <c r="D8" s="37">
        <v>7993642</v>
      </c>
      <c r="E8" s="160">
        <f>(D8/C8*100)</f>
        <v>77.97083756173862</v>
      </c>
      <c r="F8" s="36"/>
      <c r="G8" s="37" t="s">
        <v>483</v>
      </c>
      <c r="H8" s="37">
        <v>122314</v>
      </c>
      <c r="I8" s="37">
        <v>255890</v>
      </c>
      <c r="J8" s="37">
        <v>211075</v>
      </c>
      <c r="K8" s="160">
        <f>(J8/I8*100)</f>
        <v>82.48661534252999</v>
      </c>
    </row>
    <row r="9" spans="1:11" ht="12.75">
      <c r="A9" s="38" t="s">
        <v>551</v>
      </c>
      <c r="B9" s="41">
        <v>-8350730</v>
      </c>
      <c r="C9" s="41">
        <v>-8650691</v>
      </c>
      <c r="D9" s="41">
        <v>-6709681</v>
      </c>
      <c r="E9" s="161">
        <f>(D9/C9*100)</f>
        <v>77.56237045110038</v>
      </c>
      <c r="F9" s="36"/>
      <c r="G9" s="38" t="s">
        <v>484</v>
      </c>
      <c r="H9" s="41">
        <v>-26769</v>
      </c>
      <c r="I9" s="41">
        <v>-71253</v>
      </c>
      <c r="J9" s="41">
        <v>-71253</v>
      </c>
      <c r="K9" s="162">
        <f>(J9/I9*100)</f>
        <v>100</v>
      </c>
    </row>
    <row r="10" spans="1:11" ht="12.75">
      <c r="A10" s="44" t="s">
        <v>485</v>
      </c>
      <c r="B10" s="45">
        <f>B8+B9</f>
        <v>1421443</v>
      </c>
      <c r="C10" s="45">
        <f>C8+C9</f>
        <v>1601401</v>
      </c>
      <c r="D10" s="45">
        <f>D8+D9</f>
        <v>1283961</v>
      </c>
      <c r="E10" s="164">
        <f>(D10/C10*100)</f>
        <v>80.17735720160036</v>
      </c>
      <c r="F10" s="36"/>
      <c r="G10" s="44" t="s">
        <v>486</v>
      </c>
      <c r="H10" s="42">
        <f>H8+H9</f>
        <v>95545</v>
      </c>
      <c r="I10" s="42">
        <f>I8+I9</f>
        <v>184637</v>
      </c>
      <c r="J10" s="42">
        <f>J8+J9</f>
        <v>139822</v>
      </c>
      <c r="K10" s="164">
        <f>(J10/I10*100)</f>
        <v>75.72805017412546</v>
      </c>
    </row>
    <row r="11" spans="1:11" ht="12.75">
      <c r="A11" s="38" t="s">
        <v>487</v>
      </c>
      <c r="B11" s="43">
        <f>mérleg!C42</f>
        <v>11830430</v>
      </c>
      <c r="C11" s="43">
        <f>mérleg!D42</f>
        <v>11853152</v>
      </c>
      <c r="D11" s="43">
        <f>mérleg!E42</f>
        <v>9405413</v>
      </c>
      <c r="E11" s="164">
        <f>(D11/C11*100)</f>
        <v>79.34946755090967</v>
      </c>
      <c r="F11" s="43"/>
      <c r="G11" s="38" t="s">
        <v>488</v>
      </c>
      <c r="H11" s="45">
        <f>mérleg!C66</f>
        <v>5834144</v>
      </c>
      <c r="I11" s="45">
        <f>mérleg!D66</f>
        <v>6008080</v>
      </c>
      <c r="J11" s="45">
        <f>mérleg!E66</f>
        <v>2749560</v>
      </c>
      <c r="K11" s="164">
        <f>(J11/I11*100)</f>
        <v>45.764370647528</v>
      </c>
    </row>
    <row r="12" spans="1:11" ht="12.75">
      <c r="A12" s="46" t="s">
        <v>489</v>
      </c>
      <c r="B12" s="45">
        <f>SUM(B10:B11)</f>
        <v>13251873</v>
      </c>
      <c r="C12" s="45">
        <f>SUM(C10:C11)</f>
        <v>13454553</v>
      </c>
      <c r="D12" s="45">
        <f>SUM(D10:D11)</f>
        <v>10689374</v>
      </c>
      <c r="E12" s="164">
        <f>(D12/C12*100)</f>
        <v>79.44800544469966</v>
      </c>
      <c r="F12" s="36"/>
      <c r="G12" s="46" t="s">
        <v>490</v>
      </c>
      <c r="H12" s="45">
        <f>SUM(H10:H11)</f>
        <v>5929689</v>
      </c>
      <c r="I12" s="45">
        <f>SUM(I10:I11)</f>
        <v>6192717</v>
      </c>
      <c r="J12" s="45">
        <f>SUM(J10:J11)</f>
        <v>2889382</v>
      </c>
      <c r="K12" s="164">
        <f>(J12/I12*100)</f>
        <v>46.65774328134161</v>
      </c>
    </row>
    <row r="13" spans="1:1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</row>
    <row r="15" spans="1:11" ht="1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1:11" ht="15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</row>
    <row r="17" spans="1:11" ht="15">
      <c r="A17" s="308"/>
      <c r="B17" s="278"/>
      <c r="C17" s="309"/>
      <c r="D17" s="77"/>
      <c r="E17" s="77"/>
      <c r="F17" s="182"/>
      <c r="G17" s="295"/>
      <c r="H17" s="296"/>
      <c r="I17" s="297"/>
      <c r="J17" s="263"/>
      <c r="K17" s="263"/>
    </row>
    <row r="18" spans="1:11" ht="15">
      <c r="A18" s="310"/>
      <c r="B18" s="663" t="s">
        <v>481</v>
      </c>
      <c r="C18" s="664"/>
      <c r="D18" s="168" t="s">
        <v>369</v>
      </c>
      <c r="E18" s="168" t="s">
        <v>369</v>
      </c>
      <c r="F18" s="182"/>
      <c r="G18" s="298"/>
      <c r="H18" s="665" t="s">
        <v>481</v>
      </c>
      <c r="I18" s="666"/>
      <c r="J18" s="214" t="s">
        <v>369</v>
      </c>
      <c r="K18" s="214" t="s">
        <v>369</v>
      </c>
    </row>
    <row r="19" spans="1:11" ht="15">
      <c r="A19" s="311" t="s">
        <v>491</v>
      </c>
      <c r="B19" s="77"/>
      <c r="C19" s="113"/>
      <c r="D19" s="325" t="s">
        <v>844</v>
      </c>
      <c r="E19" s="168" t="s">
        <v>370</v>
      </c>
      <c r="F19" s="182"/>
      <c r="G19" s="299" t="s">
        <v>492</v>
      </c>
      <c r="H19" s="263"/>
      <c r="I19" s="300"/>
      <c r="J19" s="328" t="s">
        <v>844</v>
      </c>
      <c r="K19" s="214" t="s">
        <v>370</v>
      </c>
    </row>
    <row r="20" spans="1:11" ht="15">
      <c r="A20" s="310"/>
      <c r="B20" s="168" t="s">
        <v>76</v>
      </c>
      <c r="C20" s="312" t="s">
        <v>83</v>
      </c>
      <c r="D20" s="61"/>
      <c r="E20" s="61"/>
      <c r="F20" s="182"/>
      <c r="G20" s="298"/>
      <c r="H20" s="214" t="s">
        <v>76</v>
      </c>
      <c r="I20" s="301" t="s">
        <v>83</v>
      </c>
      <c r="J20" s="266"/>
      <c r="K20" s="266"/>
    </row>
    <row r="21" spans="1:11" ht="15">
      <c r="A21" s="313"/>
      <c r="B21" s="51" t="s">
        <v>79</v>
      </c>
      <c r="C21" s="51" t="s">
        <v>79</v>
      </c>
      <c r="D21" s="64"/>
      <c r="E21" s="64"/>
      <c r="F21" s="182"/>
      <c r="G21" s="302"/>
      <c r="H21" s="74" t="s">
        <v>79</v>
      </c>
      <c r="I21" s="74" t="s">
        <v>79</v>
      </c>
      <c r="J21" s="303"/>
      <c r="K21" s="303"/>
    </row>
    <row r="22" spans="1:11" ht="12.75">
      <c r="A22" s="37" t="s">
        <v>888</v>
      </c>
      <c r="B22" s="37">
        <v>9772173</v>
      </c>
      <c r="C22" s="37">
        <v>10252092</v>
      </c>
      <c r="D22" s="646">
        <v>7770692</v>
      </c>
      <c r="E22" s="160">
        <f>(D22/C22*100)</f>
        <v>75.79615945701619</v>
      </c>
      <c r="F22" s="65"/>
      <c r="G22" s="37" t="s">
        <v>493</v>
      </c>
      <c r="H22" s="42">
        <f>mérleg!C112</f>
        <v>122314</v>
      </c>
      <c r="I22" s="42">
        <f>mérleg!D112</f>
        <v>255890</v>
      </c>
      <c r="J22" s="42">
        <f>mérleg!E112</f>
        <v>111752</v>
      </c>
      <c r="K22" s="160">
        <f>(J22/I22*100)</f>
        <v>43.67189026534839</v>
      </c>
    </row>
    <row r="23" spans="1:11" ht="12.75">
      <c r="A23" s="41" t="s">
        <v>890</v>
      </c>
      <c r="B23" s="41"/>
      <c r="C23" s="41"/>
      <c r="D23" s="647">
        <v>-2470</v>
      </c>
      <c r="E23" s="162"/>
      <c r="F23" s="611"/>
      <c r="G23" s="41"/>
      <c r="H23" s="648"/>
      <c r="I23" s="648"/>
      <c r="J23" s="648"/>
      <c r="K23" s="162"/>
    </row>
    <row r="24" spans="1:11" ht="12.75">
      <c r="A24" s="38" t="s">
        <v>494</v>
      </c>
      <c r="B24" s="43">
        <f>B26-B25</f>
        <v>12225509</v>
      </c>
      <c r="C24" s="43">
        <f>C26-C25</f>
        <v>12111111</v>
      </c>
      <c r="D24" s="43">
        <f>D26-D25</f>
        <v>8819051</v>
      </c>
      <c r="E24" s="161">
        <f>(D24/C24*100)</f>
        <v>72.81785296163167</v>
      </c>
      <c r="F24" s="36"/>
      <c r="G24" s="38" t="s">
        <v>495</v>
      </c>
      <c r="H24" s="43">
        <f>H26-H25</f>
        <v>6765172</v>
      </c>
      <c r="I24" s="43">
        <f>I26-I25</f>
        <v>7090365</v>
      </c>
      <c r="J24" s="43">
        <f>J26-J25</f>
        <v>3093161</v>
      </c>
      <c r="K24" s="161">
        <f>(J24/I24*100)</f>
        <v>43.62484865024579</v>
      </c>
    </row>
    <row r="25" spans="1:11" ht="12.75">
      <c r="A25" s="38" t="s">
        <v>889</v>
      </c>
      <c r="B25" s="43">
        <f>(B9)</f>
        <v>-8350730</v>
      </c>
      <c r="C25" s="43">
        <f>(C9)</f>
        <v>-8650691</v>
      </c>
      <c r="D25" s="43">
        <f>(D9)</f>
        <v>-6709681</v>
      </c>
      <c r="E25" s="161">
        <f>(D25/C25*100)</f>
        <v>77.56237045110038</v>
      </c>
      <c r="F25" s="36"/>
      <c r="G25" s="38" t="s">
        <v>496</v>
      </c>
      <c r="H25" s="43">
        <f>(H9)</f>
        <v>-26769</v>
      </c>
      <c r="I25" s="43">
        <f>(I9)</f>
        <v>-71253</v>
      </c>
      <c r="J25" s="43">
        <f>(J9)</f>
        <v>-71253</v>
      </c>
      <c r="K25" s="161">
        <f>(J25/I25*100)</f>
        <v>100</v>
      </c>
    </row>
    <row r="26" spans="1:11" ht="12.75">
      <c r="A26" s="44" t="s">
        <v>503</v>
      </c>
      <c r="B26" s="45">
        <f>mérleg!C106</f>
        <v>3874779</v>
      </c>
      <c r="C26" s="45">
        <f>mérleg!D106</f>
        <v>3460420</v>
      </c>
      <c r="D26" s="45">
        <f>mérleg!E106</f>
        <v>2109370</v>
      </c>
      <c r="E26" s="164">
        <f>(D26/C26*100)</f>
        <v>60.957051456181624</v>
      </c>
      <c r="F26" s="36"/>
      <c r="G26" s="44" t="s">
        <v>497</v>
      </c>
      <c r="H26" s="45">
        <f>mérleg!C132</f>
        <v>6738403</v>
      </c>
      <c r="I26" s="45">
        <f>mérleg!D132</f>
        <v>7019112</v>
      </c>
      <c r="J26" s="45">
        <f>mérleg!E132</f>
        <v>3021908</v>
      </c>
      <c r="K26" s="164">
        <f>(J26/I26*100)</f>
        <v>43.052568473049014</v>
      </c>
    </row>
    <row r="27" spans="1:11" ht="12.75">
      <c r="A27" s="36"/>
      <c r="B27" s="36"/>
      <c r="C27" s="36"/>
      <c r="D27" s="36"/>
      <c r="E27" s="52"/>
      <c r="F27" s="36"/>
      <c r="G27" s="36"/>
      <c r="H27" s="36"/>
      <c r="I27" s="52"/>
      <c r="J27" s="52"/>
      <c r="K27" s="52"/>
    </row>
    <row r="28" spans="1:11" ht="12.75">
      <c r="A28" s="36"/>
      <c r="B28" s="36"/>
      <c r="C28" s="36"/>
      <c r="D28" s="36"/>
      <c r="E28" s="52"/>
      <c r="F28" s="36"/>
      <c r="G28" s="36"/>
      <c r="H28" s="36"/>
      <c r="I28" s="52"/>
      <c r="J28" s="52"/>
      <c r="K28" s="52"/>
    </row>
    <row r="29" spans="1:11" ht="12.75">
      <c r="A29" s="46" t="s">
        <v>498</v>
      </c>
      <c r="B29" s="45">
        <f>(B22+B26+B27+B28)</f>
        <v>13646952</v>
      </c>
      <c r="C29" s="45">
        <f>(C22+C26+C27+C28)</f>
        <v>13712512</v>
      </c>
      <c r="D29" s="45">
        <f>(D22+D23+D26+D27+D28)</f>
        <v>9877592</v>
      </c>
      <c r="E29" s="164">
        <f>(D29/C29*100)</f>
        <v>72.03342465625553</v>
      </c>
      <c r="F29" s="36"/>
      <c r="G29" s="46" t="s">
        <v>499</v>
      </c>
      <c r="H29" s="45">
        <f>(H22+H26+H27+H28)</f>
        <v>6860717</v>
      </c>
      <c r="I29" s="45">
        <f>(I22+I26+I27+I28)</f>
        <v>7275002</v>
      </c>
      <c r="J29" s="45">
        <f>(J22+J26+J27+J28)</f>
        <v>3133660</v>
      </c>
      <c r="K29" s="164">
        <f>(J29/I29*100)</f>
        <v>43.07435241942201</v>
      </c>
    </row>
    <row r="30" spans="1:11" ht="12.75">
      <c r="A30" s="190"/>
      <c r="B30" s="47"/>
      <c r="C30" s="47"/>
      <c r="D30" s="47"/>
      <c r="E30" s="47"/>
      <c r="F30" s="36"/>
      <c r="G30" s="190"/>
      <c r="H30" s="47"/>
      <c r="I30" s="47"/>
      <c r="J30" s="47"/>
      <c r="K30" s="47"/>
    </row>
    <row r="31" spans="1:11" ht="12.75">
      <c r="A31" s="190"/>
      <c r="B31" s="47"/>
      <c r="C31" s="47"/>
      <c r="D31" s="47"/>
      <c r="E31" s="47"/>
      <c r="F31" s="36"/>
      <c r="G31" s="190"/>
      <c r="H31" s="47"/>
      <c r="I31" s="47"/>
      <c r="J31" s="47"/>
      <c r="K31" s="47"/>
    </row>
    <row r="32" spans="1:11" ht="12.75">
      <c r="A32" s="190"/>
      <c r="B32" s="47"/>
      <c r="C32" s="47"/>
      <c r="D32" s="47"/>
      <c r="E32" s="47"/>
      <c r="F32" s="36"/>
      <c r="G32" s="190"/>
      <c r="H32" s="47"/>
      <c r="I32" s="47"/>
      <c r="J32" s="47"/>
      <c r="K32" s="47"/>
    </row>
    <row r="33" spans="1:11" ht="12.75">
      <c r="A33" s="207"/>
      <c r="B33" s="47"/>
      <c r="C33" s="47"/>
      <c r="D33" s="47"/>
      <c r="E33" s="47"/>
      <c r="F33" s="36"/>
      <c r="G33" s="190"/>
      <c r="H33" s="47"/>
      <c r="I33" s="47"/>
      <c r="J33" s="47"/>
      <c r="K33" s="47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14"/>
      <c r="B35" s="315"/>
      <c r="C35" s="316"/>
      <c r="D35" s="314"/>
      <c r="E35" s="314"/>
      <c r="F35" s="36"/>
      <c r="G35" s="314"/>
      <c r="H35" s="315"/>
      <c r="I35" s="316"/>
      <c r="J35" s="314"/>
      <c r="K35" s="314"/>
    </row>
    <row r="36" spans="1:11" ht="12.75">
      <c r="A36" s="317"/>
      <c r="B36" s="657" t="s">
        <v>481</v>
      </c>
      <c r="C36" s="658"/>
      <c r="D36" s="210" t="s">
        <v>369</v>
      </c>
      <c r="E36" s="210" t="s">
        <v>369</v>
      </c>
      <c r="F36" s="36"/>
      <c r="G36" s="317"/>
      <c r="H36" s="657" t="s">
        <v>481</v>
      </c>
      <c r="I36" s="658"/>
      <c r="J36" s="210" t="s">
        <v>369</v>
      </c>
      <c r="K36" s="210" t="s">
        <v>369</v>
      </c>
    </row>
    <row r="37" spans="1:11" ht="13.5">
      <c r="A37" s="318" t="s">
        <v>500</v>
      </c>
      <c r="B37" s="314"/>
      <c r="C37" s="149"/>
      <c r="D37" s="326" t="s">
        <v>818</v>
      </c>
      <c r="E37" s="210" t="s">
        <v>370</v>
      </c>
      <c r="F37" s="36"/>
      <c r="G37" s="318" t="s">
        <v>501</v>
      </c>
      <c r="H37" s="314"/>
      <c r="I37" s="149"/>
      <c r="J37" s="326" t="s">
        <v>818</v>
      </c>
      <c r="K37" s="210" t="s">
        <v>370</v>
      </c>
    </row>
    <row r="38" spans="1:11" ht="12.75">
      <c r="A38" s="317"/>
      <c r="B38" s="210" t="s">
        <v>76</v>
      </c>
      <c r="C38" s="148" t="s">
        <v>83</v>
      </c>
      <c r="D38" s="317"/>
      <c r="E38" s="317"/>
      <c r="F38" s="36"/>
      <c r="G38" s="317"/>
      <c r="H38" s="210" t="s">
        <v>76</v>
      </c>
      <c r="I38" s="148" t="s">
        <v>83</v>
      </c>
      <c r="J38" s="317"/>
      <c r="K38" s="317"/>
    </row>
    <row r="39" spans="1:11" ht="12.75">
      <c r="A39" s="319"/>
      <c r="B39" s="211" t="s">
        <v>79</v>
      </c>
      <c r="C39" s="211" t="s">
        <v>79</v>
      </c>
      <c r="D39" s="319"/>
      <c r="E39" s="319"/>
      <c r="F39" s="36"/>
      <c r="G39" s="319"/>
      <c r="H39" s="211" t="s">
        <v>79</v>
      </c>
      <c r="I39" s="211" t="s">
        <v>79</v>
      </c>
      <c r="J39" s="319"/>
      <c r="K39" s="319"/>
    </row>
    <row r="40" spans="1:11" ht="12.75">
      <c r="A40" s="44" t="s">
        <v>504</v>
      </c>
      <c r="B40" s="45">
        <f>(B12-B29)</f>
        <v>-395079</v>
      </c>
      <c r="C40" s="45">
        <f>(C12-C29)</f>
        <v>-257959</v>
      </c>
      <c r="D40" s="45">
        <f>(D12-D29)</f>
        <v>811782</v>
      </c>
      <c r="E40" s="164">
        <f>(D40/C40*100)</f>
        <v>-314.6941955892216</v>
      </c>
      <c r="F40" s="36"/>
      <c r="G40" s="320" t="s">
        <v>502</v>
      </c>
      <c r="H40" s="321">
        <f>(H12-H29)</f>
        <v>-931028</v>
      </c>
      <c r="I40" s="321">
        <f>(I12-I29)</f>
        <v>-1082285</v>
      </c>
      <c r="J40" s="321">
        <f>(J12-J29)</f>
        <v>-244278</v>
      </c>
      <c r="K40" s="322">
        <f>(J40/I40*100)</f>
        <v>22.570579838027875</v>
      </c>
    </row>
    <row r="41" spans="1:11" ht="15">
      <c r="A41" s="194" t="s">
        <v>80</v>
      </c>
      <c r="B41" s="195"/>
      <c r="C41" s="195"/>
      <c r="D41" s="195"/>
      <c r="E41" s="195"/>
      <c r="F41" s="182"/>
      <c r="G41" s="15" t="s">
        <v>514</v>
      </c>
      <c r="H41" s="15">
        <f>(B40+H40)</f>
        <v>-1326107</v>
      </c>
      <c r="I41" s="15">
        <f>(C40+I40)</f>
        <v>-1340244</v>
      </c>
      <c r="J41" s="15">
        <f>(D40+J40)</f>
        <v>567504</v>
      </c>
      <c r="K41" s="15">
        <f>(J41/I41*100)</f>
        <v>-42.34333449730049</v>
      </c>
    </row>
    <row r="42" spans="1:11" ht="15">
      <c r="A42" s="194"/>
      <c r="B42" s="195"/>
      <c r="C42" s="195"/>
      <c r="D42" s="195"/>
      <c r="E42" s="195"/>
      <c r="F42" s="182"/>
      <c r="G42" s="194"/>
      <c r="H42" s="195"/>
      <c r="I42" s="195"/>
      <c r="J42" s="195"/>
      <c r="K42" s="195"/>
    </row>
    <row r="43" spans="1:11" ht="15">
      <c r="A43" s="194"/>
      <c r="B43" s="195"/>
      <c r="C43" s="195"/>
      <c r="D43" s="195"/>
      <c r="E43" s="195"/>
      <c r="F43" s="182"/>
      <c r="G43" s="194"/>
      <c r="H43" s="195"/>
      <c r="I43" s="195"/>
      <c r="J43" s="195"/>
      <c r="K43" s="195"/>
    </row>
    <row r="44" spans="1:11" ht="15">
      <c r="A44" s="182"/>
      <c r="B44" s="182"/>
      <c r="C44" s="182"/>
      <c r="D44" s="182"/>
      <c r="E44" s="182"/>
      <c r="F44" s="182"/>
      <c r="G44" s="182"/>
      <c r="H44" s="196"/>
      <c r="I44" s="196"/>
      <c r="J44" s="196"/>
      <c r="K44" s="196"/>
    </row>
    <row r="45" spans="1:11" ht="15">
      <c r="A45" s="182"/>
      <c r="B45" s="182"/>
      <c r="C45" s="182"/>
      <c r="D45" s="182"/>
      <c r="E45" s="182"/>
      <c r="F45" s="182"/>
      <c r="G45" s="182"/>
      <c r="H45" s="196"/>
      <c r="I45" s="196"/>
      <c r="J45" s="196"/>
      <c r="K45" s="196"/>
    </row>
  </sheetData>
  <mergeCells count="6">
    <mergeCell ref="B36:C36"/>
    <mergeCell ref="H36:I36"/>
    <mergeCell ref="B4:C4"/>
    <mergeCell ref="H4:I4"/>
    <mergeCell ref="B18:C18"/>
    <mergeCell ref="H18:I18"/>
  </mergeCells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300" verticalDpi="300" orientation="landscape" paperSize="9" scale="79" r:id="rId1"/>
  <headerFooter alignWithMargins="0">
    <oddHeader>&amp;C&amp;"Times New Roman CE,Normál"3/3
Működési és felhalmozási költségvetés 
egyensúlyának alakulása&amp;R&amp;"Times New Roman CE,Normál"1.sz. táblázat
(ezer ft-ban)</oddHeader>
    <oddFooter>&amp;L&amp;"Times New Roman CE,Normál"&amp;D/&amp;T
Megjegyzés: hiány (-), többlet : (+)&amp;C&amp;"Times New Roman CE,Normál"&amp;F/&amp;A/Ráczné&amp;R&amp;"Times New Roman CE,Normál"................../................oldal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75" zoomScaleSheetLayoutView="75" workbookViewId="0" topLeftCell="A8">
      <selection activeCell="B30" sqref="B30"/>
    </sheetView>
  </sheetViews>
  <sheetFormatPr defaultColWidth="9.140625" defaultRowHeight="12.75"/>
  <cols>
    <col min="1" max="1" width="5.28125" style="0" customWidth="1"/>
    <col min="2" max="2" width="58.28125" style="0" customWidth="1"/>
    <col min="3" max="5" width="12.28125" style="0" customWidth="1"/>
    <col min="6" max="6" width="12.140625" style="0" customWidth="1"/>
    <col min="7" max="7" width="21.28125" style="0" customWidth="1"/>
  </cols>
  <sheetData>
    <row r="1" spans="1:7" ht="12.75">
      <c r="A1" s="60" t="s">
        <v>84</v>
      </c>
      <c r="B1" s="60" t="s">
        <v>225</v>
      </c>
      <c r="C1" s="60" t="s">
        <v>76</v>
      </c>
      <c r="D1" s="60" t="s">
        <v>83</v>
      </c>
      <c r="E1" s="60" t="s">
        <v>368</v>
      </c>
      <c r="F1" s="60" t="s">
        <v>368</v>
      </c>
      <c r="G1" s="60" t="s">
        <v>185</v>
      </c>
    </row>
    <row r="2" spans="1:7" ht="12.75">
      <c r="A2" s="62" t="s">
        <v>85</v>
      </c>
      <c r="B2" s="99"/>
      <c r="C2" s="62" t="s">
        <v>87</v>
      </c>
      <c r="D2" s="62" t="s">
        <v>87</v>
      </c>
      <c r="E2" s="330" t="s">
        <v>818</v>
      </c>
      <c r="F2" s="62" t="s">
        <v>370</v>
      </c>
      <c r="G2" s="63"/>
    </row>
    <row r="3" spans="1:7" ht="12.75">
      <c r="A3" s="100"/>
      <c r="B3" s="667" t="s">
        <v>259</v>
      </c>
      <c r="C3" s="667"/>
      <c r="D3" s="667"/>
      <c r="E3" s="667"/>
      <c r="F3" s="667"/>
      <c r="G3" s="667"/>
    </row>
    <row r="4" spans="1:7" ht="12.75">
      <c r="A4" s="36"/>
      <c r="B4" s="668"/>
      <c r="C4" s="668"/>
      <c r="D4" s="668"/>
      <c r="E4" s="668"/>
      <c r="F4" s="668"/>
      <c r="G4" s="668"/>
    </row>
    <row r="5" spans="1:7" ht="12.75">
      <c r="A5" s="56" t="s">
        <v>89</v>
      </c>
      <c r="B5" s="104" t="s">
        <v>360</v>
      </c>
      <c r="C5" s="105"/>
      <c r="D5" s="106"/>
      <c r="E5" s="103"/>
      <c r="F5" s="103"/>
      <c r="G5" s="101"/>
    </row>
    <row r="6" spans="1:7" ht="12.75">
      <c r="A6" s="83" t="s">
        <v>90</v>
      </c>
      <c r="B6" s="107" t="s">
        <v>305</v>
      </c>
      <c r="C6" s="105">
        <v>21112</v>
      </c>
      <c r="D6" s="105">
        <v>21112</v>
      </c>
      <c r="E6" s="105">
        <v>16362</v>
      </c>
      <c r="F6" s="108">
        <f>(E6/D6*100)</f>
        <v>77.50094732853353</v>
      </c>
      <c r="G6" s="107"/>
    </row>
    <row r="7" spans="1:7" ht="12.75">
      <c r="A7" s="83" t="s">
        <v>88</v>
      </c>
      <c r="B7" s="107" t="s">
        <v>306</v>
      </c>
      <c r="C7" s="105">
        <v>20412</v>
      </c>
      <c r="D7" s="105">
        <v>19908</v>
      </c>
      <c r="E7" s="105">
        <v>19908</v>
      </c>
      <c r="F7" s="108">
        <f>(E7/D7*100)</f>
        <v>100</v>
      </c>
      <c r="G7" s="107"/>
    </row>
    <row r="8" spans="1:7" ht="12.75">
      <c r="A8" s="83" t="s">
        <v>91</v>
      </c>
      <c r="B8" s="107" t="s">
        <v>639</v>
      </c>
      <c r="C8" s="105">
        <v>6144</v>
      </c>
      <c r="D8" s="105">
        <v>6144</v>
      </c>
      <c r="E8" s="105">
        <v>1536</v>
      </c>
      <c r="F8" s="108">
        <f aca="true" t="shared" si="0" ref="F8:F28">(E8/D8*100)</f>
        <v>25</v>
      </c>
      <c r="G8" s="107"/>
    </row>
    <row r="9" spans="1:7" ht="12.75">
      <c r="A9" s="83" t="s">
        <v>92</v>
      </c>
      <c r="B9" s="107" t="s">
        <v>307</v>
      </c>
      <c r="C9" s="105"/>
      <c r="D9" s="105"/>
      <c r="E9" s="105"/>
      <c r="F9" s="108"/>
      <c r="G9" s="107"/>
    </row>
    <row r="10" spans="1:7" ht="12.75">
      <c r="A10" s="83"/>
      <c r="B10" s="107" t="s">
        <v>640</v>
      </c>
      <c r="C10" s="105">
        <v>31798</v>
      </c>
      <c r="D10" s="105">
        <v>31471</v>
      </c>
      <c r="E10" s="105">
        <v>31471</v>
      </c>
      <c r="F10" s="108">
        <f>(E10/D10*100)</f>
        <v>100</v>
      </c>
      <c r="G10" s="107"/>
    </row>
    <row r="11" spans="1:7" ht="12.75">
      <c r="A11" s="83"/>
      <c r="B11" s="107" t="s">
        <v>641</v>
      </c>
      <c r="C11" s="105">
        <v>6776</v>
      </c>
      <c r="D11" s="105">
        <v>27054</v>
      </c>
      <c r="E11" s="105">
        <v>27054</v>
      </c>
      <c r="F11" s="108">
        <f>(E11/D11*100)</f>
        <v>100</v>
      </c>
      <c r="G11" s="107"/>
    </row>
    <row r="12" spans="1:7" ht="12.75">
      <c r="A12" s="83" t="s">
        <v>93</v>
      </c>
      <c r="B12" s="376" t="s">
        <v>642</v>
      </c>
      <c r="C12" s="105">
        <v>15761</v>
      </c>
      <c r="D12" s="105">
        <v>15749</v>
      </c>
      <c r="E12" s="105">
        <v>12205</v>
      </c>
      <c r="F12" s="108">
        <f t="shared" si="0"/>
        <v>77.49698393548796</v>
      </c>
      <c r="G12" s="107"/>
    </row>
    <row r="13" spans="1:7" ht="12.75">
      <c r="A13" s="83" t="s">
        <v>95</v>
      </c>
      <c r="B13" s="376" t="s">
        <v>643</v>
      </c>
      <c r="C13" s="105">
        <v>43879</v>
      </c>
      <c r="D13" s="105">
        <v>43879</v>
      </c>
      <c r="E13" s="105">
        <v>34006</v>
      </c>
      <c r="F13" s="108">
        <f>(E13/D13*100)</f>
        <v>77.49948722623579</v>
      </c>
      <c r="G13" s="107"/>
    </row>
    <row r="14" spans="1:7" ht="12.75">
      <c r="A14" s="83" t="s">
        <v>96</v>
      </c>
      <c r="B14" s="107" t="s">
        <v>644</v>
      </c>
      <c r="C14" s="105">
        <v>9525</v>
      </c>
      <c r="D14" s="105">
        <v>9525</v>
      </c>
      <c r="E14" s="105">
        <v>7382</v>
      </c>
      <c r="F14" s="108">
        <f>(E14/D14*100)</f>
        <v>77.501312335958</v>
      </c>
      <c r="G14" s="107"/>
    </row>
    <row r="15" spans="1:7" ht="12.75">
      <c r="A15" s="83" t="s">
        <v>97</v>
      </c>
      <c r="B15" s="107" t="s">
        <v>645</v>
      </c>
      <c r="C15" s="105">
        <v>11182</v>
      </c>
      <c r="D15" s="105">
        <v>11174</v>
      </c>
      <c r="E15" s="105">
        <v>8660</v>
      </c>
      <c r="F15" s="108">
        <f>(E15/D15*100)</f>
        <v>77.50134240200465</v>
      </c>
      <c r="G15" s="107"/>
    </row>
    <row r="16" spans="1:7" ht="12.75">
      <c r="A16" s="107"/>
      <c r="B16" s="107"/>
      <c r="C16" s="105"/>
      <c r="D16" s="105"/>
      <c r="E16" s="105"/>
      <c r="F16" s="108"/>
      <c r="G16" s="107"/>
    </row>
    <row r="17" spans="1:7" ht="12.75">
      <c r="A17" s="57" t="s">
        <v>103</v>
      </c>
      <c r="B17" s="104" t="s">
        <v>646</v>
      </c>
      <c r="C17" s="105"/>
      <c r="D17" s="105"/>
      <c r="E17" s="105"/>
      <c r="F17" s="108"/>
      <c r="G17" s="107"/>
    </row>
    <row r="18" spans="1:7" ht="12.75">
      <c r="A18" s="83" t="s">
        <v>90</v>
      </c>
      <c r="B18" s="107" t="s">
        <v>308</v>
      </c>
      <c r="C18" s="105"/>
      <c r="D18" s="105"/>
      <c r="E18" s="105"/>
      <c r="F18" s="108"/>
      <c r="G18" s="107"/>
    </row>
    <row r="19" spans="1:7" ht="12.75">
      <c r="A19" s="83"/>
      <c r="B19" s="107" t="s">
        <v>647</v>
      </c>
      <c r="C19" s="105">
        <v>205252</v>
      </c>
      <c r="D19" s="105">
        <v>205252</v>
      </c>
      <c r="E19" s="105">
        <v>159517</v>
      </c>
      <c r="F19" s="108">
        <f t="shared" si="0"/>
        <v>77.71763490733342</v>
      </c>
      <c r="G19" s="107"/>
    </row>
    <row r="20" spans="1:7" ht="12.75">
      <c r="A20" s="107"/>
      <c r="B20" s="107" t="s">
        <v>309</v>
      </c>
      <c r="C20" s="105">
        <v>134201</v>
      </c>
      <c r="D20" s="105">
        <v>134201</v>
      </c>
      <c r="E20" s="105">
        <v>79123</v>
      </c>
      <c r="F20" s="108">
        <f t="shared" si="0"/>
        <v>58.95857705978346</v>
      </c>
      <c r="G20" s="107"/>
    </row>
    <row r="21" spans="1:7" ht="12.75">
      <c r="A21" s="107"/>
      <c r="B21" s="107" t="s">
        <v>362</v>
      </c>
      <c r="C21" s="105">
        <v>9450</v>
      </c>
      <c r="D21" s="105">
        <v>9450</v>
      </c>
      <c r="E21" s="105">
        <v>4901</v>
      </c>
      <c r="F21" s="108">
        <f t="shared" si="0"/>
        <v>51.86243386243387</v>
      </c>
      <c r="G21" s="107"/>
    </row>
    <row r="22" spans="1:7" ht="12.75">
      <c r="A22" s="107"/>
      <c r="B22" s="107" t="s">
        <v>648</v>
      </c>
      <c r="C22" s="105">
        <v>29471</v>
      </c>
      <c r="D22" s="105">
        <v>29471</v>
      </c>
      <c r="E22" s="105">
        <v>19289</v>
      </c>
      <c r="F22" s="108">
        <f t="shared" si="0"/>
        <v>65.45078212480065</v>
      </c>
      <c r="G22" s="107"/>
    </row>
    <row r="23" spans="1:7" ht="12.75">
      <c r="A23" s="107"/>
      <c r="B23" s="107" t="s">
        <v>649</v>
      </c>
      <c r="C23" s="105">
        <v>45000</v>
      </c>
      <c r="D23" s="105">
        <v>45000</v>
      </c>
      <c r="E23" s="105">
        <v>0</v>
      </c>
      <c r="F23" s="108">
        <f t="shared" si="0"/>
        <v>0</v>
      </c>
      <c r="G23" s="107"/>
    </row>
    <row r="24" spans="1:7" ht="12.75">
      <c r="A24" s="107"/>
      <c r="B24" s="107" t="s">
        <v>650</v>
      </c>
      <c r="C24" s="105">
        <v>3000</v>
      </c>
      <c r="D24" s="105">
        <v>3000</v>
      </c>
      <c r="E24" s="105">
        <v>0</v>
      </c>
      <c r="F24" s="108">
        <f t="shared" si="0"/>
        <v>0</v>
      </c>
      <c r="G24" s="107"/>
    </row>
    <row r="25" spans="1:7" ht="12.75">
      <c r="A25" s="83" t="s">
        <v>88</v>
      </c>
      <c r="B25" s="107" t="s">
        <v>310</v>
      </c>
      <c r="C25" s="105">
        <v>49011</v>
      </c>
      <c r="D25" s="105">
        <v>57882</v>
      </c>
      <c r="E25" s="105">
        <v>52326</v>
      </c>
      <c r="F25" s="108">
        <f t="shared" si="0"/>
        <v>90.40116098268892</v>
      </c>
      <c r="G25" s="107"/>
    </row>
    <row r="26" spans="1:7" ht="12.75">
      <c r="A26" s="83" t="s">
        <v>91</v>
      </c>
      <c r="B26" s="107" t="s">
        <v>651</v>
      </c>
      <c r="C26" s="105">
        <v>1427</v>
      </c>
      <c r="D26" s="105">
        <v>2609</v>
      </c>
      <c r="E26" s="105">
        <v>1070</v>
      </c>
      <c r="F26" s="108">
        <f t="shared" si="0"/>
        <v>41.01188194710617</v>
      </c>
      <c r="G26" s="107"/>
    </row>
    <row r="27" spans="1:7" ht="12.75">
      <c r="A27" s="107"/>
      <c r="B27" s="107"/>
      <c r="C27" s="105"/>
      <c r="D27" s="105"/>
      <c r="E27" s="105"/>
      <c r="F27" s="105"/>
      <c r="G27" s="107"/>
    </row>
    <row r="28" spans="1:7" ht="12.75">
      <c r="A28" s="57" t="s">
        <v>104</v>
      </c>
      <c r="B28" s="104" t="s">
        <v>652</v>
      </c>
      <c r="C28" s="105">
        <v>258044</v>
      </c>
      <c r="D28" s="105">
        <v>258044</v>
      </c>
      <c r="E28" s="105">
        <v>202032</v>
      </c>
      <c r="F28" s="108">
        <f t="shared" si="0"/>
        <v>78.29362434313528</v>
      </c>
      <c r="G28" s="107"/>
    </row>
    <row r="29" spans="1:7" ht="12.75">
      <c r="A29" s="107"/>
      <c r="B29" s="107"/>
      <c r="C29" s="105"/>
      <c r="D29" s="105"/>
      <c r="E29" s="105"/>
      <c r="F29" s="105"/>
      <c r="G29" s="107"/>
    </row>
    <row r="30" spans="1:7" ht="12.75">
      <c r="A30" s="57" t="s">
        <v>653</v>
      </c>
      <c r="B30" s="104" t="s">
        <v>654</v>
      </c>
      <c r="C30" s="105"/>
      <c r="D30" s="105"/>
      <c r="E30" s="105"/>
      <c r="F30" s="61"/>
      <c r="G30" s="38"/>
    </row>
    <row r="31" spans="1:7" ht="12.75">
      <c r="A31" s="377"/>
      <c r="B31" s="378" t="s">
        <v>361</v>
      </c>
      <c r="C31" s="114">
        <v>951</v>
      </c>
      <c r="D31" s="114">
        <v>951</v>
      </c>
      <c r="E31" s="64">
        <v>737</v>
      </c>
      <c r="F31" s="379">
        <f>(E31/D31*100)</f>
        <v>77.49737118822291</v>
      </c>
      <c r="G31" s="380"/>
    </row>
    <row r="32" spans="1:7" ht="12.75">
      <c r="A32" s="381"/>
      <c r="B32" s="382" t="s">
        <v>655</v>
      </c>
      <c r="C32" s="79">
        <f>SUM(C6:C31)</f>
        <v>902396</v>
      </c>
      <c r="D32" s="79">
        <f>SUM(D6:D31)</f>
        <v>931876</v>
      </c>
      <c r="E32" s="79">
        <f>SUM(E6:E31)</f>
        <v>677579</v>
      </c>
      <c r="F32" s="111">
        <f>(E32/D32*100)</f>
        <v>72.71128347548387</v>
      </c>
      <c r="G32" s="381"/>
    </row>
  </sheetData>
  <mergeCells count="1">
    <mergeCell ref="B3:G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8" r:id="rId1"/>
  <headerFooter alignWithMargins="0">
    <oddHeader>&amp;C&amp;"Times New Roman CE,Normál" &amp;P/&amp;N
Normatív, kötött felhasználású 
támogatások&amp;R&amp;"Times New Roman CE,Normál"1/a. sz. táblázat
(ezer ft-ban)</oddHeader>
    <oddFooter>&amp;L&amp;"Times New Roman CE,Normál"&amp;D / &amp;T / Bagyari Lajosné&amp;C&amp;"Times New Roman CE,Normál"&amp;F/&amp;A/Ráczné&amp;R&amp;"Times New Roman CE,Normál"..................../.................oldal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="75" zoomScaleNormal="75" zoomScaleSheetLayoutView="75" workbookViewId="0" topLeftCell="A21">
      <selection activeCell="B7" sqref="B7"/>
    </sheetView>
  </sheetViews>
  <sheetFormatPr defaultColWidth="9.140625" defaultRowHeight="12.75"/>
  <cols>
    <col min="1" max="1" width="6.140625" style="0" customWidth="1"/>
    <col min="2" max="2" width="56.7109375" style="0" customWidth="1"/>
    <col min="3" max="3" width="10.140625" style="0" customWidth="1"/>
    <col min="4" max="5" width="10.7109375" style="0" customWidth="1"/>
    <col min="6" max="6" width="9.8515625" style="0" customWidth="1"/>
    <col min="7" max="7" width="29.7109375" style="0" customWidth="1"/>
  </cols>
  <sheetData>
    <row r="1" spans="1:7" ht="12.75">
      <c r="A1" s="36"/>
      <c r="B1" s="36"/>
      <c r="C1" s="36"/>
      <c r="D1" s="36"/>
      <c r="E1" s="36"/>
      <c r="F1" s="36"/>
      <c r="G1" s="36"/>
    </row>
    <row r="2" spans="1:7" ht="12.75">
      <c r="A2" s="60" t="s">
        <v>84</v>
      </c>
      <c r="B2" s="60" t="s">
        <v>225</v>
      </c>
      <c r="C2" s="60" t="s">
        <v>76</v>
      </c>
      <c r="D2" s="60" t="s">
        <v>77</v>
      </c>
      <c r="E2" s="60" t="s">
        <v>368</v>
      </c>
      <c r="F2" s="60" t="s">
        <v>369</v>
      </c>
      <c r="G2" s="60" t="s">
        <v>185</v>
      </c>
    </row>
    <row r="3" spans="1:7" ht="12.75">
      <c r="A3" s="62" t="s">
        <v>85</v>
      </c>
      <c r="B3" s="99"/>
      <c r="C3" s="62" t="s">
        <v>87</v>
      </c>
      <c r="D3" s="62" t="s">
        <v>87</v>
      </c>
      <c r="E3" s="330" t="s">
        <v>818</v>
      </c>
      <c r="F3" s="62" t="s">
        <v>370</v>
      </c>
      <c r="G3" s="63"/>
    </row>
    <row r="4" spans="1:7" ht="12.75">
      <c r="A4" s="100"/>
      <c r="B4" s="667" t="s">
        <v>259</v>
      </c>
      <c r="C4" s="667"/>
      <c r="D4" s="667"/>
      <c r="E4" s="667"/>
      <c r="F4" s="667"/>
      <c r="G4" s="667"/>
    </row>
    <row r="5" spans="1:7" ht="12.75">
      <c r="A5" s="36"/>
      <c r="B5" s="668"/>
      <c r="C5" s="668"/>
      <c r="D5" s="668"/>
      <c r="E5" s="668"/>
      <c r="F5" s="668"/>
      <c r="G5" s="668"/>
    </row>
    <row r="6" spans="1:7" ht="12.75">
      <c r="A6" s="101"/>
      <c r="B6" s="102"/>
      <c r="C6" s="103"/>
      <c r="D6" s="103"/>
      <c r="E6" s="103"/>
      <c r="F6" s="103"/>
      <c r="G6" s="101"/>
    </row>
    <row r="7" spans="1:7" ht="12.75">
      <c r="A7" s="57" t="s">
        <v>90</v>
      </c>
      <c r="B7" s="107" t="s">
        <v>363</v>
      </c>
      <c r="C7" s="105">
        <v>2720</v>
      </c>
      <c r="D7" s="105">
        <v>2720</v>
      </c>
      <c r="E7" s="105">
        <v>2040</v>
      </c>
      <c r="F7" s="108">
        <f aca="true" t="shared" si="0" ref="F7:F19">(E7/D7*100)</f>
        <v>75</v>
      </c>
      <c r="G7" s="107"/>
    </row>
    <row r="8" spans="1:7" ht="12.75">
      <c r="A8" s="57" t="s">
        <v>88</v>
      </c>
      <c r="B8" s="107" t="s">
        <v>656</v>
      </c>
      <c r="C8" s="105">
        <v>0</v>
      </c>
      <c r="D8" s="105">
        <v>14850</v>
      </c>
      <c r="E8" s="105">
        <v>14850</v>
      </c>
      <c r="F8" s="108">
        <f t="shared" si="0"/>
        <v>100</v>
      </c>
      <c r="G8" s="107"/>
    </row>
    <row r="9" spans="1:7" ht="12.75">
      <c r="A9" s="57" t="s">
        <v>91</v>
      </c>
      <c r="B9" s="107" t="s">
        <v>819</v>
      </c>
      <c r="C9" s="105">
        <v>0</v>
      </c>
      <c r="D9" s="105">
        <v>2460</v>
      </c>
      <c r="E9" s="105">
        <v>2013</v>
      </c>
      <c r="F9" s="108">
        <f t="shared" si="0"/>
        <v>81.82926829268293</v>
      </c>
      <c r="G9" s="107"/>
    </row>
    <row r="10" spans="1:7" ht="12.75">
      <c r="A10" s="57" t="s">
        <v>92</v>
      </c>
      <c r="B10" s="107" t="s">
        <v>820</v>
      </c>
      <c r="C10" s="105">
        <v>0</v>
      </c>
      <c r="D10" s="105">
        <v>23490</v>
      </c>
      <c r="E10" s="105">
        <v>12060</v>
      </c>
      <c r="F10" s="108">
        <f t="shared" si="0"/>
        <v>51.34099616858238</v>
      </c>
      <c r="G10" s="107"/>
    </row>
    <row r="11" spans="1:7" ht="12.75">
      <c r="A11" s="57" t="s">
        <v>93</v>
      </c>
      <c r="B11" s="107" t="s">
        <v>821</v>
      </c>
      <c r="C11" s="105"/>
      <c r="D11" s="105"/>
      <c r="E11" s="105"/>
      <c r="F11" s="108"/>
      <c r="G11" s="107"/>
    </row>
    <row r="12" spans="1:7" ht="12.75">
      <c r="A12" s="57"/>
      <c r="B12" s="107" t="s">
        <v>822</v>
      </c>
      <c r="C12" s="105">
        <v>0</v>
      </c>
      <c r="D12" s="105">
        <v>450</v>
      </c>
      <c r="E12" s="105">
        <v>0</v>
      </c>
      <c r="F12" s="108">
        <f t="shared" si="0"/>
        <v>0</v>
      </c>
      <c r="G12" s="107"/>
    </row>
    <row r="13" spans="1:7" ht="12.75">
      <c r="A13" s="57"/>
      <c r="B13" s="107" t="s">
        <v>823</v>
      </c>
      <c r="C13" s="105">
        <v>0</v>
      </c>
      <c r="D13" s="105">
        <v>500</v>
      </c>
      <c r="E13" s="105">
        <v>0</v>
      </c>
      <c r="F13" s="108">
        <f t="shared" si="0"/>
        <v>0</v>
      </c>
      <c r="G13" s="107"/>
    </row>
    <row r="14" spans="1:7" ht="12.75">
      <c r="A14" s="57" t="s">
        <v>95</v>
      </c>
      <c r="B14" s="107" t="s">
        <v>824</v>
      </c>
      <c r="C14" s="105">
        <v>0</v>
      </c>
      <c r="D14" s="105">
        <v>147</v>
      </c>
      <c r="E14" s="105">
        <v>147</v>
      </c>
      <c r="F14" s="108">
        <f t="shared" si="0"/>
        <v>100</v>
      </c>
      <c r="G14" s="107"/>
    </row>
    <row r="15" spans="1:7" ht="12.75">
      <c r="A15" s="57" t="s">
        <v>96</v>
      </c>
      <c r="B15" s="107" t="s">
        <v>825</v>
      </c>
      <c r="C15" s="105">
        <v>0</v>
      </c>
      <c r="D15" s="105">
        <v>405</v>
      </c>
      <c r="E15" s="105">
        <v>405</v>
      </c>
      <c r="F15" s="108">
        <f t="shared" si="0"/>
        <v>100</v>
      </c>
      <c r="G15" s="107"/>
    </row>
    <row r="16" spans="1:7" ht="13.5" customHeight="1">
      <c r="A16" s="57" t="s">
        <v>97</v>
      </c>
      <c r="B16" s="107" t="s">
        <v>826</v>
      </c>
      <c r="C16" s="105">
        <v>0</v>
      </c>
      <c r="D16" s="105">
        <v>38348</v>
      </c>
      <c r="E16" s="105">
        <v>0</v>
      </c>
      <c r="F16" s="108">
        <f t="shared" si="0"/>
        <v>0</v>
      </c>
      <c r="G16" s="107"/>
    </row>
    <row r="17" spans="1:7" ht="13.5" customHeight="1">
      <c r="A17" s="57"/>
      <c r="B17" s="107"/>
      <c r="C17" s="105"/>
      <c r="D17" s="105"/>
      <c r="E17" s="105"/>
      <c r="F17" s="133"/>
      <c r="G17" s="107"/>
    </row>
    <row r="18" spans="1:7" ht="12.75">
      <c r="A18" s="57"/>
      <c r="B18" s="107"/>
      <c r="C18" s="105"/>
      <c r="D18" s="105"/>
      <c r="E18" s="105"/>
      <c r="F18" s="133"/>
      <c r="G18" s="107"/>
    </row>
    <row r="19" spans="1:7" ht="12.75">
      <c r="A19" s="109"/>
      <c r="B19" s="110" t="s">
        <v>228</v>
      </c>
      <c r="C19" s="79">
        <f>SUM(C7:C18)</f>
        <v>2720</v>
      </c>
      <c r="D19" s="79">
        <f>SUM(D7:D18)</f>
        <v>83370</v>
      </c>
      <c r="E19" s="79">
        <f>SUM(E7:E18)</f>
        <v>31515</v>
      </c>
      <c r="F19" s="111">
        <f t="shared" si="0"/>
        <v>37.80136739834472</v>
      </c>
      <c r="G19" s="112"/>
    </row>
    <row r="20" spans="1:7" ht="12.75">
      <c r="A20" s="100"/>
      <c r="B20" s="100"/>
      <c r="C20" s="100"/>
      <c r="D20" s="100"/>
      <c r="E20" s="100"/>
      <c r="F20" s="100"/>
      <c r="G20" s="100"/>
    </row>
    <row r="21" spans="1:7" ht="12.75">
      <c r="A21" s="36"/>
      <c r="B21" s="668" t="s">
        <v>229</v>
      </c>
      <c r="C21" s="668"/>
      <c r="D21" s="668"/>
      <c r="E21" s="668"/>
      <c r="F21" s="668"/>
      <c r="G21" s="668"/>
    </row>
    <row r="22" spans="1:7" ht="12.75">
      <c r="A22" s="57" t="s">
        <v>90</v>
      </c>
      <c r="B22" s="38" t="s">
        <v>356</v>
      </c>
      <c r="C22" s="61">
        <v>7500</v>
      </c>
      <c r="D22" s="61">
        <v>17330</v>
      </c>
      <c r="E22" s="105">
        <v>17331</v>
      </c>
      <c r="F22" s="108">
        <f aca="true" t="shared" si="1" ref="F22:F39">(E22/D22*100)</f>
        <v>100.00577034045008</v>
      </c>
      <c r="G22" s="38"/>
    </row>
    <row r="23" spans="1:7" ht="12.75">
      <c r="A23" s="57" t="s">
        <v>88</v>
      </c>
      <c r="B23" s="38" t="s">
        <v>311</v>
      </c>
      <c r="C23" s="61"/>
      <c r="D23" s="61"/>
      <c r="E23" s="105"/>
      <c r="F23" s="108"/>
      <c r="G23" s="38"/>
    </row>
    <row r="24" spans="1:7" ht="12.75">
      <c r="A24" s="57"/>
      <c r="B24" s="38" t="s">
        <v>657</v>
      </c>
      <c r="C24" s="61">
        <v>6997</v>
      </c>
      <c r="D24" s="61">
        <v>6997</v>
      </c>
      <c r="E24" s="105">
        <v>6865</v>
      </c>
      <c r="F24" s="108">
        <f t="shared" si="1"/>
        <v>98.11347720451622</v>
      </c>
      <c r="G24" s="38"/>
    </row>
    <row r="25" spans="1:7" ht="12.75">
      <c r="A25" s="57"/>
      <c r="B25" s="38" t="s">
        <v>658</v>
      </c>
      <c r="C25" s="61">
        <v>0</v>
      </c>
      <c r="D25" s="61">
        <v>4251</v>
      </c>
      <c r="E25" s="105">
        <v>4251</v>
      </c>
      <c r="F25" s="108">
        <f t="shared" si="1"/>
        <v>100</v>
      </c>
      <c r="G25" s="38"/>
    </row>
    <row r="26" spans="1:7" ht="12.75">
      <c r="A26" s="57"/>
      <c r="B26" s="38" t="s">
        <v>659</v>
      </c>
      <c r="C26" s="61">
        <v>0</v>
      </c>
      <c r="D26" s="61">
        <v>12355</v>
      </c>
      <c r="E26" s="105">
        <v>12355</v>
      </c>
      <c r="F26" s="108">
        <f t="shared" si="1"/>
        <v>100</v>
      </c>
      <c r="G26" s="38"/>
    </row>
    <row r="27" spans="1:7" ht="12.75">
      <c r="A27" s="57"/>
      <c r="B27" s="38" t="s">
        <v>660</v>
      </c>
      <c r="C27" s="61">
        <v>0</v>
      </c>
      <c r="D27" s="61">
        <v>7291</v>
      </c>
      <c r="E27" s="105">
        <v>7291</v>
      </c>
      <c r="F27" s="108">
        <f t="shared" si="1"/>
        <v>100</v>
      </c>
      <c r="G27" s="38"/>
    </row>
    <row r="28" spans="1:7" ht="12.75">
      <c r="A28" s="57"/>
      <c r="B28" s="38" t="s">
        <v>557</v>
      </c>
      <c r="C28" s="61">
        <v>0</v>
      </c>
      <c r="D28" s="61">
        <v>25000</v>
      </c>
      <c r="E28" s="105">
        <v>24261</v>
      </c>
      <c r="F28" s="108">
        <f t="shared" si="1"/>
        <v>97.044</v>
      </c>
      <c r="G28" s="38"/>
    </row>
    <row r="29" spans="1:7" ht="12.75">
      <c r="A29" s="57"/>
      <c r="B29" s="38" t="s">
        <v>827</v>
      </c>
      <c r="C29" s="61">
        <v>0</v>
      </c>
      <c r="D29" s="61">
        <v>12481</v>
      </c>
      <c r="E29" s="105">
        <v>0</v>
      </c>
      <c r="F29" s="108">
        <f t="shared" si="1"/>
        <v>0</v>
      </c>
      <c r="G29" s="57"/>
    </row>
    <row r="30" spans="1:7" ht="12.75">
      <c r="A30" s="57"/>
      <c r="B30" s="38" t="s">
        <v>828</v>
      </c>
      <c r="C30" s="61">
        <v>0</v>
      </c>
      <c r="D30" s="61">
        <v>10472</v>
      </c>
      <c r="E30" s="105">
        <v>0</v>
      </c>
      <c r="F30" s="108">
        <f t="shared" si="1"/>
        <v>0</v>
      </c>
      <c r="G30" s="57" t="s">
        <v>80</v>
      </c>
    </row>
    <row r="31" spans="1:7" ht="12.75">
      <c r="A31" s="57"/>
      <c r="B31" s="38" t="s">
        <v>829</v>
      </c>
      <c r="C31" s="61">
        <v>0</v>
      </c>
      <c r="D31" s="61">
        <v>3598</v>
      </c>
      <c r="E31" s="105">
        <v>0</v>
      </c>
      <c r="F31" s="108">
        <f t="shared" si="1"/>
        <v>0</v>
      </c>
      <c r="G31" s="57"/>
    </row>
    <row r="32" spans="1:7" ht="12.75">
      <c r="A32" s="57"/>
      <c r="B32" s="38" t="s">
        <v>830</v>
      </c>
      <c r="C32" s="61">
        <v>0</v>
      </c>
      <c r="D32" s="61">
        <v>100</v>
      </c>
      <c r="E32" s="105">
        <v>0</v>
      </c>
      <c r="F32" s="108">
        <f t="shared" si="1"/>
        <v>0</v>
      </c>
      <c r="G32" s="57"/>
    </row>
    <row r="33" spans="1:7" ht="12.75">
      <c r="A33" s="57"/>
      <c r="B33" s="38" t="s">
        <v>831</v>
      </c>
      <c r="C33" s="61">
        <v>0</v>
      </c>
      <c r="D33" s="61">
        <v>5413</v>
      </c>
      <c r="E33" s="105">
        <v>0</v>
      </c>
      <c r="F33" s="108">
        <f t="shared" si="1"/>
        <v>0</v>
      </c>
      <c r="G33" s="57"/>
    </row>
    <row r="34" spans="1:7" ht="12.75">
      <c r="A34" s="57"/>
      <c r="B34" s="38" t="s">
        <v>832</v>
      </c>
      <c r="C34" s="61">
        <v>0</v>
      </c>
      <c r="D34" s="61">
        <v>100</v>
      </c>
      <c r="E34" s="105">
        <v>0</v>
      </c>
      <c r="F34" s="108">
        <f t="shared" si="1"/>
        <v>0</v>
      </c>
      <c r="G34" s="57"/>
    </row>
    <row r="35" spans="1:7" ht="12.75">
      <c r="A35" s="57"/>
      <c r="B35" s="38" t="s">
        <v>833</v>
      </c>
      <c r="C35" s="61">
        <v>0</v>
      </c>
      <c r="D35" s="61">
        <v>100</v>
      </c>
      <c r="E35" s="105">
        <v>0</v>
      </c>
      <c r="F35" s="108">
        <f t="shared" si="1"/>
        <v>0</v>
      </c>
      <c r="G35" s="57"/>
    </row>
    <row r="36" spans="1:7" ht="12.75">
      <c r="A36" s="57"/>
      <c r="B36" s="38" t="s">
        <v>891</v>
      </c>
      <c r="C36" s="61">
        <v>0</v>
      </c>
      <c r="D36" s="61">
        <v>0</v>
      </c>
      <c r="E36" s="105">
        <v>7611</v>
      </c>
      <c r="F36" s="133">
        <v>0</v>
      </c>
      <c r="G36" s="58" t="s">
        <v>878</v>
      </c>
    </row>
    <row r="37" spans="1:7" ht="12.75">
      <c r="A37" s="57"/>
      <c r="B37" s="38" t="s">
        <v>892</v>
      </c>
      <c r="C37" s="61">
        <v>0</v>
      </c>
      <c r="D37" s="61">
        <v>0</v>
      </c>
      <c r="E37" s="105">
        <v>772</v>
      </c>
      <c r="F37" s="133">
        <v>0</v>
      </c>
      <c r="G37" s="57"/>
    </row>
    <row r="38" spans="1:7" ht="12.75">
      <c r="A38" s="57" t="s">
        <v>91</v>
      </c>
      <c r="B38" s="38" t="s">
        <v>661</v>
      </c>
      <c r="C38" s="61"/>
      <c r="D38" s="61"/>
      <c r="E38" s="105"/>
      <c r="F38" s="108"/>
      <c r="G38" s="57"/>
    </row>
    <row r="39" spans="1:7" ht="12.75">
      <c r="A39" s="57"/>
      <c r="B39" s="38" t="s">
        <v>662</v>
      </c>
      <c r="C39" s="61">
        <v>0</v>
      </c>
      <c r="D39" s="61">
        <v>1414</v>
      </c>
      <c r="E39" s="105">
        <v>1414</v>
      </c>
      <c r="F39" s="108">
        <f t="shared" si="1"/>
        <v>100</v>
      </c>
      <c r="G39" s="57"/>
    </row>
    <row r="40" spans="1:7" ht="12.75">
      <c r="A40" s="57"/>
      <c r="B40" s="38"/>
      <c r="C40" s="61"/>
      <c r="D40" s="105"/>
      <c r="E40" s="114"/>
      <c r="F40" s="113"/>
      <c r="G40" s="57"/>
    </row>
    <row r="41" spans="1:7" ht="12.75">
      <c r="A41" s="59"/>
      <c r="B41" s="49" t="s">
        <v>229</v>
      </c>
      <c r="C41" s="79">
        <f>SUM(C22:C40)</f>
        <v>14497</v>
      </c>
      <c r="D41" s="79">
        <f>SUM(D22:D40)</f>
        <v>106902</v>
      </c>
      <c r="E41" s="79">
        <f>SUM(E22:E40)</f>
        <v>82151</v>
      </c>
      <c r="F41" s="111">
        <f>(E41/D41*100)</f>
        <v>76.84701876485005</v>
      </c>
      <c r="G41" s="115"/>
    </row>
    <row r="42" spans="1:7" ht="12.75">
      <c r="A42" s="85"/>
      <c r="B42" s="85"/>
      <c r="C42" s="85"/>
      <c r="D42" s="85"/>
      <c r="E42" s="85"/>
      <c r="F42" s="85"/>
      <c r="G42" s="85"/>
    </row>
    <row r="43" spans="1:7" ht="12.75">
      <c r="A43" s="59"/>
      <c r="B43" s="49" t="s">
        <v>230</v>
      </c>
      <c r="C43" s="79">
        <f>(C19+C41)</f>
        <v>17217</v>
      </c>
      <c r="D43" s="79">
        <f>(D19+D41)</f>
        <v>190272</v>
      </c>
      <c r="E43" s="79">
        <f>(E19+E41)</f>
        <v>113666</v>
      </c>
      <c r="F43" s="111">
        <f>(E43/D43*100)</f>
        <v>59.73868987554659</v>
      </c>
      <c r="G43" s="115"/>
    </row>
  </sheetData>
  <mergeCells count="2">
    <mergeCell ref="B4:G5"/>
    <mergeCell ref="B21:G21"/>
  </mergeCells>
  <printOptions horizontalCentered="1" verticalCentered="1"/>
  <pageMargins left="0.7874015748031497" right="0.7874015748031497" top="1.09" bottom="0.984251968503937" header="0.5118110236220472" footer="0.5118110236220472"/>
  <pageSetup blackAndWhite="1" horizontalDpi="300" verticalDpi="300" orientation="landscape" paperSize="9" scale="78" r:id="rId1"/>
  <headerFooter alignWithMargins="0">
    <oddHeader>&amp;C&amp;"Times New Roman CE,Normál"&amp;P/&amp;N
Központi támogatások&amp;R&amp;"Times New Roman CE,Normál"1/b.sz. táblázat
(ezer ft-ban)</oddHeader>
    <oddFooter>&amp;L&amp;"Times New Roman CE,Normál"&amp;D / &amp;T 
Bagyari Lajosné &amp;C&amp;"Times New Roman CE,Normál"&amp;F/&amp;A/Ráczné&amp;R&amp;"Times New Roman CE,Normál"................../.................oldal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zoomScaleSheetLayoutView="75" workbookViewId="0" topLeftCell="A1">
      <selection activeCell="F33" sqref="F33"/>
    </sheetView>
  </sheetViews>
  <sheetFormatPr defaultColWidth="9.140625" defaultRowHeight="12.75"/>
  <cols>
    <col min="1" max="1" width="5.28125" style="0" customWidth="1"/>
    <col min="2" max="2" width="59.28125" style="0" customWidth="1"/>
    <col min="3" max="3" width="12.57421875" style="0" customWidth="1"/>
    <col min="4" max="4" width="12.00390625" style="0" customWidth="1"/>
    <col min="5" max="6" width="10.7109375" style="0" customWidth="1"/>
    <col min="7" max="7" width="24.421875" style="0" customWidth="1"/>
  </cols>
  <sheetData>
    <row r="1" spans="1:7" ht="12.75">
      <c r="A1" s="36"/>
      <c r="B1" s="36"/>
      <c r="C1" s="36"/>
      <c r="D1" s="36"/>
      <c r="E1" s="36"/>
      <c r="F1" s="36"/>
      <c r="G1" s="81" t="s">
        <v>80</v>
      </c>
    </row>
    <row r="2" spans="1:7" ht="12.75">
      <c r="A2" s="60" t="s">
        <v>84</v>
      </c>
      <c r="B2" s="60" t="s">
        <v>225</v>
      </c>
      <c r="C2" s="60" t="s">
        <v>76</v>
      </c>
      <c r="D2" s="60" t="s">
        <v>77</v>
      </c>
      <c r="E2" s="60" t="s">
        <v>368</v>
      </c>
      <c r="F2" s="60" t="s">
        <v>369</v>
      </c>
      <c r="G2" s="60" t="s">
        <v>185</v>
      </c>
    </row>
    <row r="3" spans="1:7" ht="12.75">
      <c r="A3" s="62" t="s">
        <v>85</v>
      </c>
      <c r="B3" s="99"/>
      <c r="C3" s="62" t="s">
        <v>87</v>
      </c>
      <c r="D3" s="62" t="s">
        <v>87</v>
      </c>
      <c r="E3" s="330" t="s">
        <v>844</v>
      </c>
      <c r="F3" s="62" t="s">
        <v>370</v>
      </c>
      <c r="G3" s="63"/>
    </row>
    <row r="4" spans="1:7" ht="12.75">
      <c r="A4" s="36"/>
      <c r="B4" s="36"/>
      <c r="C4" s="36"/>
      <c r="D4" s="36"/>
      <c r="E4" s="36"/>
      <c r="F4" s="36"/>
      <c r="G4" s="36"/>
    </row>
    <row r="5" spans="1:7" ht="12.75">
      <c r="A5" s="36"/>
      <c r="B5" s="668" t="s">
        <v>234</v>
      </c>
      <c r="C5" s="668"/>
      <c r="D5" s="668"/>
      <c r="E5" s="668"/>
      <c r="F5" s="668"/>
      <c r="G5" s="668"/>
    </row>
    <row r="6" spans="1:7" ht="12.75">
      <c r="A6" s="40" t="s">
        <v>90</v>
      </c>
      <c r="B6" s="37" t="s">
        <v>235</v>
      </c>
      <c r="C6" s="77">
        <v>12000</v>
      </c>
      <c r="D6" s="77">
        <v>15000</v>
      </c>
      <c r="E6" s="331">
        <v>17787</v>
      </c>
      <c r="F6" s="108">
        <f>(E6/D6*100)</f>
        <v>118.58</v>
      </c>
      <c r="G6" s="37"/>
    </row>
    <row r="7" spans="1:7" ht="12.75">
      <c r="A7" s="39" t="s">
        <v>88</v>
      </c>
      <c r="B7" s="38" t="s">
        <v>236</v>
      </c>
      <c r="C7" s="61">
        <v>22000</v>
      </c>
      <c r="D7" s="61">
        <v>25600</v>
      </c>
      <c r="E7" s="332">
        <v>25797</v>
      </c>
      <c r="F7" s="108">
        <f aca="true" t="shared" si="0" ref="F7:F17">(E7/D7*100)</f>
        <v>100.76953125000001</v>
      </c>
      <c r="G7" s="38"/>
    </row>
    <row r="8" spans="1:7" ht="12.75">
      <c r="A8" s="39" t="s">
        <v>91</v>
      </c>
      <c r="B8" s="38" t="s">
        <v>237</v>
      </c>
      <c r="C8" s="61">
        <v>2000</v>
      </c>
      <c r="D8" s="61">
        <v>5000</v>
      </c>
      <c r="E8" s="332">
        <v>5330</v>
      </c>
      <c r="F8" s="108">
        <f t="shared" si="0"/>
        <v>106.60000000000001</v>
      </c>
      <c r="G8" s="38"/>
    </row>
    <row r="9" spans="1:7" ht="12.75">
      <c r="A9" s="39" t="s">
        <v>92</v>
      </c>
      <c r="B9" s="71" t="s">
        <v>238</v>
      </c>
      <c r="C9" s="61"/>
      <c r="D9" s="61"/>
      <c r="E9" s="332"/>
      <c r="F9" s="108"/>
      <c r="G9" s="38"/>
    </row>
    <row r="10" spans="1:7" ht="12.75">
      <c r="A10" s="39"/>
      <c r="B10" s="38" t="s">
        <v>24</v>
      </c>
      <c r="C10" s="61">
        <v>1400</v>
      </c>
      <c r="D10" s="61">
        <v>1200</v>
      </c>
      <c r="E10" s="332">
        <v>299</v>
      </c>
      <c r="F10" s="108">
        <f t="shared" si="0"/>
        <v>24.916666666666668</v>
      </c>
      <c r="G10" s="38"/>
    </row>
    <row r="11" spans="1:7" ht="12.75">
      <c r="A11" s="39"/>
      <c r="B11" s="38" t="s">
        <v>25</v>
      </c>
      <c r="C11" s="61">
        <v>8500</v>
      </c>
      <c r="D11" s="61">
        <v>8500</v>
      </c>
      <c r="E11" s="332">
        <v>6336</v>
      </c>
      <c r="F11" s="108">
        <f t="shared" si="0"/>
        <v>74.54117647058823</v>
      </c>
      <c r="G11" s="38"/>
    </row>
    <row r="12" spans="1:7" ht="12.75">
      <c r="A12" s="39"/>
      <c r="B12" s="38" t="s">
        <v>239</v>
      </c>
      <c r="C12" s="61">
        <v>18000</v>
      </c>
      <c r="D12" s="61">
        <v>19000</v>
      </c>
      <c r="E12" s="332">
        <v>11691</v>
      </c>
      <c r="F12" s="108">
        <f t="shared" si="0"/>
        <v>61.53157894736842</v>
      </c>
      <c r="G12" s="38"/>
    </row>
    <row r="13" spans="1:7" ht="12.75">
      <c r="A13" s="39"/>
      <c r="B13" s="38" t="s">
        <v>240</v>
      </c>
      <c r="C13" s="61">
        <v>11906</v>
      </c>
      <c r="D13" s="61">
        <v>11906</v>
      </c>
      <c r="E13" s="332">
        <v>7938</v>
      </c>
      <c r="F13" s="108">
        <f t="shared" si="0"/>
        <v>66.67226608432722</v>
      </c>
      <c r="G13" s="38"/>
    </row>
    <row r="14" spans="1:7" ht="12.75">
      <c r="A14" s="39" t="s">
        <v>93</v>
      </c>
      <c r="B14" s="38" t="s">
        <v>845</v>
      </c>
      <c r="C14" s="61">
        <v>4000</v>
      </c>
      <c r="D14" s="61">
        <v>5000</v>
      </c>
      <c r="E14" s="332">
        <v>5579</v>
      </c>
      <c r="F14" s="108">
        <f t="shared" si="0"/>
        <v>111.57999999999998</v>
      </c>
      <c r="G14" s="38"/>
    </row>
    <row r="15" spans="1:7" ht="12.75">
      <c r="A15" s="39" t="s">
        <v>95</v>
      </c>
      <c r="B15" s="38" t="s">
        <v>26</v>
      </c>
      <c r="C15" s="61">
        <v>20000</v>
      </c>
      <c r="D15" s="61">
        <v>20000</v>
      </c>
      <c r="E15" s="332">
        <v>16375</v>
      </c>
      <c r="F15" s="108">
        <f t="shared" si="0"/>
        <v>81.875</v>
      </c>
      <c r="G15" s="38"/>
    </row>
    <row r="16" spans="1:7" ht="12.75">
      <c r="A16" s="39" t="s">
        <v>96</v>
      </c>
      <c r="B16" s="38" t="s">
        <v>27</v>
      </c>
      <c r="C16" s="61">
        <v>85416</v>
      </c>
      <c r="D16" s="61">
        <v>85416</v>
      </c>
      <c r="E16" s="332">
        <v>66578</v>
      </c>
      <c r="F16" s="108">
        <f t="shared" si="0"/>
        <v>77.94558396553339</v>
      </c>
      <c r="G16" s="38"/>
    </row>
    <row r="17" spans="1:7" ht="12.75">
      <c r="A17" s="39" t="s">
        <v>97</v>
      </c>
      <c r="B17" s="38" t="s">
        <v>28</v>
      </c>
      <c r="C17" s="61">
        <v>14000</v>
      </c>
      <c r="D17" s="61">
        <v>14000</v>
      </c>
      <c r="E17" s="332">
        <v>8617</v>
      </c>
      <c r="F17" s="108">
        <f t="shared" si="0"/>
        <v>61.550000000000004</v>
      </c>
      <c r="G17" s="38"/>
    </row>
    <row r="18" spans="1:7" ht="12.75">
      <c r="A18" s="39" t="s">
        <v>98</v>
      </c>
      <c r="B18" s="38" t="s">
        <v>29</v>
      </c>
      <c r="C18" s="61">
        <v>1000</v>
      </c>
      <c r="D18" s="61">
        <v>3500</v>
      </c>
      <c r="E18" s="61">
        <v>4817</v>
      </c>
      <c r="F18" s="349">
        <f>(E18/D18*100)</f>
        <v>137.62857142857143</v>
      </c>
      <c r="G18" s="38"/>
    </row>
    <row r="19" spans="1:7" ht="12.75">
      <c r="A19" s="39" t="s">
        <v>99</v>
      </c>
      <c r="B19" s="38" t="s">
        <v>30</v>
      </c>
      <c r="C19" s="61">
        <v>6000</v>
      </c>
      <c r="D19" s="61">
        <v>6000</v>
      </c>
      <c r="E19" s="332">
        <v>3087</v>
      </c>
      <c r="F19" s="349">
        <f>(E19/D19*100)</f>
        <v>51.449999999999996</v>
      </c>
      <c r="G19" s="38"/>
    </row>
    <row r="20" spans="1:7" ht="12.75">
      <c r="A20" s="39" t="s">
        <v>100</v>
      </c>
      <c r="B20" s="38" t="s">
        <v>31</v>
      </c>
      <c r="C20" s="61">
        <v>2000</v>
      </c>
      <c r="D20" s="61">
        <v>2000</v>
      </c>
      <c r="E20" s="332">
        <v>1379</v>
      </c>
      <c r="F20" s="349">
        <f>(E20/D20*100)</f>
        <v>68.95</v>
      </c>
      <c r="G20" s="38"/>
    </row>
    <row r="21" spans="1:7" ht="12.75">
      <c r="A21" s="39"/>
      <c r="B21" s="38"/>
      <c r="C21" s="61"/>
      <c r="D21" s="61"/>
      <c r="E21" s="332"/>
      <c r="F21" s="349"/>
      <c r="G21" s="38"/>
    </row>
    <row r="22" spans="1:7" ht="12.75">
      <c r="A22" s="39"/>
      <c r="B22" s="38"/>
      <c r="C22" s="61"/>
      <c r="D22" s="61"/>
      <c r="E22" s="332"/>
      <c r="F22" s="349"/>
      <c r="G22" s="38"/>
    </row>
    <row r="23" spans="1:7" ht="12.75">
      <c r="A23" s="39"/>
      <c r="B23" s="38"/>
      <c r="C23" s="61"/>
      <c r="D23" s="61"/>
      <c r="E23" s="332"/>
      <c r="F23" s="349"/>
      <c r="G23" s="38"/>
    </row>
    <row r="24" spans="1:7" ht="12.75">
      <c r="A24" s="73"/>
      <c r="B24" s="41"/>
      <c r="C24" s="64"/>
      <c r="D24" s="64"/>
      <c r="E24" s="346"/>
      <c r="F24" s="350"/>
      <c r="G24" s="41"/>
    </row>
    <row r="25" spans="1:7" ht="13.5" thickBot="1">
      <c r="A25" s="118"/>
      <c r="B25" s="118" t="s">
        <v>241</v>
      </c>
      <c r="C25" s="119">
        <f>SUM(C6:C24)</f>
        <v>208222</v>
      </c>
      <c r="D25" s="119">
        <f>SUM(D6:D24)</f>
        <v>222122</v>
      </c>
      <c r="E25" s="119">
        <f>SUM(E6:E24)</f>
        <v>181610</v>
      </c>
      <c r="F25" s="120">
        <f>(E25/D25*100)</f>
        <v>81.76137437984531</v>
      </c>
      <c r="G25" s="121"/>
    </row>
    <row r="26" spans="1:7" ht="13.5" thickTop="1">
      <c r="A26" s="36"/>
      <c r="B26" s="36"/>
      <c r="C26" s="36"/>
      <c r="D26" s="36"/>
      <c r="E26" s="36"/>
      <c r="F26" s="36"/>
      <c r="G26" s="36"/>
    </row>
    <row r="27" spans="1:7" ht="12.75">
      <c r="A27" s="36"/>
      <c r="B27" s="668" t="s">
        <v>242</v>
      </c>
      <c r="C27" s="668"/>
      <c r="D27" s="668"/>
      <c r="E27" s="668"/>
      <c r="F27" s="668"/>
      <c r="G27" s="668"/>
    </row>
    <row r="28" spans="1:7" ht="12.75">
      <c r="A28" s="39" t="s">
        <v>90</v>
      </c>
      <c r="B28" s="38" t="s">
        <v>530</v>
      </c>
      <c r="C28" s="61">
        <v>1000</v>
      </c>
      <c r="D28" s="77">
        <v>1000</v>
      </c>
      <c r="E28" s="122">
        <v>753</v>
      </c>
      <c r="F28" s="108">
        <f>(E28/D28*100)</f>
        <v>75.3</v>
      </c>
      <c r="G28" s="37"/>
    </row>
    <row r="29" spans="1:7" ht="12.75">
      <c r="A29" s="39" t="s">
        <v>88</v>
      </c>
      <c r="B29" s="38" t="s">
        <v>243</v>
      </c>
      <c r="C29" s="61">
        <v>200</v>
      </c>
      <c r="D29" s="61">
        <v>200</v>
      </c>
      <c r="E29" s="332">
        <v>35</v>
      </c>
      <c r="F29" s="108">
        <f>(E29/D29*100)</f>
        <v>17.5</v>
      </c>
      <c r="G29" s="38"/>
    </row>
    <row r="30" spans="1:7" ht="12.75">
      <c r="A30" s="39" t="s">
        <v>91</v>
      </c>
      <c r="B30" s="38" t="s">
        <v>770</v>
      </c>
      <c r="C30" s="61">
        <v>0</v>
      </c>
      <c r="D30" s="61">
        <v>528</v>
      </c>
      <c r="E30" s="332">
        <v>1488</v>
      </c>
      <c r="F30" s="108">
        <f>(E30/D30*100)</f>
        <v>281.8181818181818</v>
      </c>
      <c r="G30" s="38" t="s">
        <v>80</v>
      </c>
    </row>
    <row r="31" spans="1:7" ht="12.75">
      <c r="A31" s="39" t="s">
        <v>92</v>
      </c>
      <c r="B31" s="38" t="s">
        <v>771</v>
      </c>
      <c r="C31" s="61">
        <v>0</v>
      </c>
      <c r="D31" s="61">
        <v>150</v>
      </c>
      <c r="E31" s="332">
        <v>150</v>
      </c>
      <c r="F31" s="108">
        <f>(E31/D31*100)</f>
        <v>100</v>
      </c>
      <c r="G31" s="57"/>
    </row>
    <row r="32" spans="1:7" ht="12.75">
      <c r="A32" s="39" t="s">
        <v>93</v>
      </c>
      <c r="B32" s="38" t="s">
        <v>875</v>
      </c>
      <c r="C32" s="61">
        <v>0</v>
      </c>
      <c r="D32" s="61">
        <v>0</v>
      </c>
      <c r="E32" s="332">
        <v>893</v>
      </c>
      <c r="F32" s="133">
        <v>0</v>
      </c>
      <c r="G32" s="57"/>
    </row>
    <row r="33" spans="1:7" ht="12.75">
      <c r="A33" s="39"/>
      <c r="B33" s="38"/>
      <c r="C33" s="61"/>
      <c r="D33" s="61"/>
      <c r="E33" s="123"/>
      <c r="F33" s="108"/>
      <c r="G33" s="38"/>
    </row>
    <row r="34" spans="1:7" ht="13.5" thickBot="1">
      <c r="A34" s="118"/>
      <c r="B34" s="118" t="s">
        <v>244</v>
      </c>
      <c r="C34" s="119">
        <f>SUM(C28:C33)</f>
        <v>1200</v>
      </c>
      <c r="D34" s="119">
        <f>SUM(D28:D33)</f>
        <v>1878</v>
      </c>
      <c r="E34" s="119">
        <f>SUM(E28:E33)</f>
        <v>3319</v>
      </c>
      <c r="F34" s="120">
        <f>(E34/D34*100)</f>
        <v>176.73056443024495</v>
      </c>
      <c r="G34" s="121"/>
    </row>
    <row r="35" spans="1:7" ht="13.5" thickTop="1">
      <c r="A35" s="85"/>
      <c r="B35" s="85"/>
      <c r="C35" s="85"/>
      <c r="D35" s="85"/>
      <c r="E35" s="85"/>
      <c r="F35" s="85"/>
      <c r="G35" s="85"/>
    </row>
    <row r="36" spans="1:7" ht="13.5" thickBot="1">
      <c r="A36" s="118"/>
      <c r="B36" s="118" t="s">
        <v>245</v>
      </c>
      <c r="C36" s="119">
        <f>(C25+C34)</f>
        <v>209422</v>
      </c>
      <c r="D36" s="119">
        <f>(D25+D34)</f>
        <v>224000</v>
      </c>
      <c r="E36" s="119">
        <f>(E25+E34)</f>
        <v>184929</v>
      </c>
      <c r="F36" s="120">
        <f>(E36/D36*100)</f>
        <v>82.55758928571429</v>
      </c>
      <c r="G36" s="121"/>
    </row>
    <row r="37" ht="13.5" thickTop="1"/>
  </sheetData>
  <mergeCells count="2">
    <mergeCell ref="B5:G5"/>
    <mergeCell ref="B27:G27"/>
  </mergeCells>
  <printOptions horizontalCentered="1" verticalCentered="1"/>
  <pageMargins left="0.7874015748031497" right="0.7874015748031497" top="1.19" bottom="0.984251968503937" header="0.5118110236220472" footer="0.5118110236220472"/>
  <pageSetup blackAndWhite="1" horizontalDpi="300" verticalDpi="300" orientation="landscape" paperSize="9" scale="86" r:id="rId1"/>
  <headerFooter alignWithMargins="0">
    <oddHeader>&amp;C&amp;"Times New Roman CE,Normál"&amp;P/&amp;N
Egyéb bevételek
lakosságtól, gazdálkodó szervektől&amp;R&amp;"Times New Roman CE,Normál"1/d.sz. táblázat
(ezer ft-ban )</oddHeader>
    <oddFooter>&amp;L&amp;"Times New Roman CE,Normál"&amp;D / &amp;T
Bagyari Lajosné&amp;C&amp;"Times New Roman CE,Normál"&amp;F/&amp;A/Ráczné&amp;R&amp;"Times New Roman CE,Normál".................../..................oldal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="75" zoomScaleNormal="75" zoomScaleSheetLayoutView="75" workbookViewId="0" topLeftCell="A49">
      <selection activeCell="A59" sqref="A59:G59"/>
    </sheetView>
  </sheetViews>
  <sheetFormatPr defaultColWidth="9.140625" defaultRowHeight="12.75"/>
  <cols>
    <col min="1" max="1" width="5.00390625" style="0" customWidth="1"/>
    <col min="2" max="2" width="65.28125" style="0" bestFit="1" customWidth="1"/>
    <col min="3" max="3" width="10.7109375" style="0" customWidth="1"/>
    <col min="4" max="4" width="11.00390625" style="0" customWidth="1"/>
    <col min="5" max="5" width="9.28125" style="0" customWidth="1"/>
    <col min="6" max="6" width="7.28125" style="0" customWidth="1"/>
    <col min="7" max="7" width="23.00390625" style="0" customWidth="1"/>
  </cols>
  <sheetData>
    <row r="1" spans="1:7" ht="15">
      <c r="A1" s="397" t="s">
        <v>84</v>
      </c>
      <c r="B1" s="397" t="s">
        <v>225</v>
      </c>
      <c r="C1" s="397" t="s">
        <v>76</v>
      </c>
      <c r="D1" s="397" t="s">
        <v>77</v>
      </c>
      <c r="E1" s="397" t="s">
        <v>368</v>
      </c>
      <c r="F1" s="397" t="s">
        <v>369</v>
      </c>
      <c r="G1" s="397" t="s">
        <v>185</v>
      </c>
    </row>
    <row r="2" spans="1:7" ht="15">
      <c r="A2" s="393" t="s">
        <v>85</v>
      </c>
      <c r="B2" s="394"/>
      <c r="C2" s="393" t="s">
        <v>87</v>
      </c>
      <c r="D2" s="393" t="s">
        <v>87</v>
      </c>
      <c r="E2" s="395" t="s">
        <v>818</v>
      </c>
      <c r="F2" s="393" t="s">
        <v>370</v>
      </c>
      <c r="G2" s="396"/>
    </row>
    <row r="3" spans="1:7" ht="15">
      <c r="A3" s="182"/>
      <c r="B3" s="669" t="s">
        <v>231</v>
      </c>
      <c r="C3" s="669"/>
      <c r="D3" s="669"/>
      <c r="E3" s="669"/>
      <c r="F3" s="669"/>
      <c r="G3" s="398"/>
    </row>
    <row r="4" spans="1:7" ht="12.75">
      <c r="A4" s="37"/>
      <c r="B4" s="75"/>
      <c r="C4" s="77"/>
      <c r="D4" s="77"/>
      <c r="E4" s="122"/>
      <c r="F4" s="122"/>
      <c r="G4" s="32"/>
    </row>
    <row r="5" spans="1:7" ht="15">
      <c r="A5" s="383" t="s">
        <v>90</v>
      </c>
      <c r="B5" s="384" t="s">
        <v>597</v>
      </c>
      <c r="C5" s="405">
        <v>2820</v>
      </c>
      <c r="D5" s="310">
        <v>2820</v>
      </c>
      <c r="E5" s="399">
        <v>828</v>
      </c>
      <c r="F5" s="400">
        <f aca="true" t="shared" si="0" ref="F5:F31">(E5/D5*100)</f>
        <v>29.361702127659573</v>
      </c>
      <c r="G5" s="33"/>
    </row>
    <row r="6" spans="1:7" ht="15">
      <c r="A6" s="383" t="s">
        <v>88</v>
      </c>
      <c r="B6" s="384" t="s">
        <v>348</v>
      </c>
      <c r="C6" s="405">
        <v>12000</v>
      </c>
      <c r="D6" s="310">
        <v>12000</v>
      </c>
      <c r="E6" s="399">
        <v>8749</v>
      </c>
      <c r="F6" s="400">
        <f t="shared" si="0"/>
        <v>72.90833333333333</v>
      </c>
      <c r="G6" s="33"/>
    </row>
    <row r="7" spans="1:7" ht="15">
      <c r="A7" s="383" t="s">
        <v>91</v>
      </c>
      <c r="B7" s="384" t="s">
        <v>222</v>
      </c>
      <c r="C7" s="405">
        <v>16100</v>
      </c>
      <c r="D7" s="310">
        <v>16100</v>
      </c>
      <c r="E7" s="399">
        <v>2754</v>
      </c>
      <c r="F7" s="400">
        <f t="shared" si="0"/>
        <v>17.1055900621118</v>
      </c>
      <c r="G7" s="33"/>
    </row>
    <row r="8" spans="1:7" ht="15">
      <c r="A8" s="383" t="s">
        <v>92</v>
      </c>
      <c r="B8" s="384" t="s">
        <v>224</v>
      </c>
      <c r="C8" s="405">
        <v>7560</v>
      </c>
      <c r="D8" s="310">
        <v>7560</v>
      </c>
      <c r="E8" s="399">
        <v>6719</v>
      </c>
      <c r="F8" s="400">
        <f t="shared" si="0"/>
        <v>88.87566137566138</v>
      </c>
      <c r="G8" s="33"/>
    </row>
    <row r="9" spans="1:7" ht="15">
      <c r="A9" s="383" t="s">
        <v>93</v>
      </c>
      <c r="B9" s="384" t="s">
        <v>349</v>
      </c>
      <c r="C9" s="405"/>
      <c r="D9" s="310"/>
      <c r="E9" s="399"/>
      <c r="F9" s="400"/>
      <c r="G9" s="33"/>
    </row>
    <row r="10" spans="1:7" ht="15">
      <c r="A10" s="383"/>
      <c r="B10" s="384" t="s">
        <v>663</v>
      </c>
      <c r="C10" s="405">
        <v>12000</v>
      </c>
      <c r="D10" s="310">
        <v>12000</v>
      </c>
      <c r="E10" s="399">
        <v>9000</v>
      </c>
      <c r="F10" s="400">
        <f t="shared" si="0"/>
        <v>75</v>
      </c>
      <c r="G10" s="33"/>
    </row>
    <row r="11" spans="1:7" ht="15">
      <c r="A11" s="383" t="s">
        <v>95</v>
      </c>
      <c r="B11" s="384" t="s">
        <v>664</v>
      </c>
      <c r="C11" s="405">
        <v>12000</v>
      </c>
      <c r="D11" s="310">
        <v>12000</v>
      </c>
      <c r="E11" s="399">
        <v>9115</v>
      </c>
      <c r="F11" s="400">
        <f t="shared" si="0"/>
        <v>75.95833333333334</v>
      </c>
      <c r="G11" s="33"/>
    </row>
    <row r="12" spans="1:7" ht="15">
      <c r="A12" s="383" t="s">
        <v>96</v>
      </c>
      <c r="B12" s="384" t="s">
        <v>665</v>
      </c>
      <c r="C12" s="405">
        <v>1213</v>
      </c>
      <c r="D12" s="310">
        <v>1213</v>
      </c>
      <c r="E12" s="399">
        <v>607</v>
      </c>
      <c r="F12" s="400">
        <f t="shared" si="0"/>
        <v>50.041220115416316</v>
      </c>
      <c r="G12" s="33"/>
    </row>
    <row r="13" spans="1:7" ht="15">
      <c r="A13" s="383" t="s">
        <v>97</v>
      </c>
      <c r="B13" s="384" t="s">
        <v>666</v>
      </c>
      <c r="C13" s="405">
        <v>1450</v>
      </c>
      <c r="D13" s="310">
        <v>1450</v>
      </c>
      <c r="E13" s="399">
        <v>1450</v>
      </c>
      <c r="F13" s="400">
        <f t="shared" si="0"/>
        <v>100</v>
      </c>
      <c r="G13" s="33"/>
    </row>
    <row r="14" spans="1:7" ht="15">
      <c r="A14" s="383" t="s">
        <v>98</v>
      </c>
      <c r="B14" s="384" t="s">
        <v>667</v>
      </c>
      <c r="C14" s="405">
        <v>12100</v>
      </c>
      <c r="D14" s="310">
        <v>14100</v>
      </c>
      <c r="E14" s="399">
        <v>9552</v>
      </c>
      <c r="F14" s="400">
        <f t="shared" si="0"/>
        <v>67.74468085106383</v>
      </c>
      <c r="G14" s="33"/>
    </row>
    <row r="15" spans="1:7" ht="15">
      <c r="A15" s="383" t="s">
        <v>99</v>
      </c>
      <c r="B15" s="384" t="s">
        <v>668</v>
      </c>
      <c r="C15" s="405">
        <v>3000</v>
      </c>
      <c r="D15" s="310">
        <v>3000</v>
      </c>
      <c r="E15" s="399">
        <v>0</v>
      </c>
      <c r="F15" s="400">
        <f t="shared" si="0"/>
        <v>0</v>
      </c>
      <c r="G15" s="38"/>
    </row>
    <row r="16" spans="1:7" ht="15">
      <c r="A16" s="383" t="s">
        <v>100</v>
      </c>
      <c r="B16" s="384" t="s">
        <v>669</v>
      </c>
      <c r="C16" s="405">
        <v>700</v>
      </c>
      <c r="D16" s="310">
        <v>0</v>
      </c>
      <c r="E16" s="399">
        <v>0</v>
      </c>
      <c r="F16" s="400">
        <v>0</v>
      </c>
      <c r="G16" s="33"/>
    </row>
    <row r="17" spans="1:7" ht="15">
      <c r="A17" s="383" t="s">
        <v>101</v>
      </c>
      <c r="B17" s="384" t="s">
        <v>670</v>
      </c>
      <c r="C17" s="405">
        <v>790</v>
      </c>
      <c r="D17" s="310">
        <v>790</v>
      </c>
      <c r="E17" s="399">
        <v>0</v>
      </c>
      <c r="F17" s="400">
        <v>0</v>
      </c>
      <c r="G17" s="38"/>
    </row>
    <row r="18" spans="1:7" ht="15">
      <c r="A18" s="383" t="s">
        <v>102</v>
      </c>
      <c r="B18" s="384" t="s">
        <v>671</v>
      </c>
      <c r="C18" s="405">
        <v>600</v>
      </c>
      <c r="D18" s="310">
        <v>600</v>
      </c>
      <c r="E18" s="399">
        <v>600</v>
      </c>
      <c r="F18" s="400">
        <f t="shared" si="0"/>
        <v>100</v>
      </c>
      <c r="G18" s="33"/>
    </row>
    <row r="19" spans="1:7" ht="15">
      <c r="A19" s="383" t="s">
        <v>115</v>
      </c>
      <c r="B19" s="384" t="s">
        <v>672</v>
      </c>
      <c r="C19" s="405">
        <v>60000</v>
      </c>
      <c r="D19" s="310">
        <v>0</v>
      </c>
      <c r="E19" s="399">
        <v>0</v>
      </c>
      <c r="F19" s="620">
        <v>0</v>
      </c>
      <c r="G19" s="33"/>
    </row>
    <row r="20" spans="1:7" ht="15">
      <c r="A20" s="383" t="s">
        <v>116</v>
      </c>
      <c r="B20" s="384" t="s">
        <v>673</v>
      </c>
      <c r="C20" s="405">
        <v>281</v>
      </c>
      <c r="D20" s="310">
        <v>0</v>
      </c>
      <c r="E20" s="399">
        <v>0</v>
      </c>
      <c r="F20" s="620">
        <v>0</v>
      </c>
      <c r="G20" s="33"/>
    </row>
    <row r="21" spans="1:7" ht="15">
      <c r="A21" s="383" t="s">
        <v>117</v>
      </c>
      <c r="B21" s="384" t="s">
        <v>674</v>
      </c>
      <c r="C21" s="405">
        <v>7230</v>
      </c>
      <c r="D21" s="310">
        <v>7230</v>
      </c>
      <c r="E21" s="399">
        <v>0</v>
      </c>
      <c r="F21" s="400">
        <f t="shared" si="0"/>
        <v>0</v>
      </c>
      <c r="G21" s="38"/>
    </row>
    <row r="22" spans="1:7" ht="15">
      <c r="A22" s="383" t="s">
        <v>118</v>
      </c>
      <c r="B22" s="384" t="s">
        <v>675</v>
      </c>
      <c r="C22" s="405">
        <v>526</v>
      </c>
      <c r="D22" s="310">
        <v>526</v>
      </c>
      <c r="E22" s="399">
        <v>526</v>
      </c>
      <c r="F22" s="400">
        <f t="shared" si="0"/>
        <v>100</v>
      </c>
      <c r="G22" s="38"/>
    </row>
    <row r="23" spans="1:7" ht="15">
      <c r="A23" s="383" t="s">
        <v>119</v>
      </c>
      <c r="B23" s="384" t="s">
        <v>676</v>
      </c>
      <c r="C23" s="405">
        <v>0</v>
      </c>
      <c r="D23" s="310">
        <v>7000</v>
      </c>
      <c r="E23" s="399">
        <v>7000</v>
      </c>
      <c r="F23" s="400">
        <f t="shared" si="0"/>
        <v>100</v>
      </c>
      <c r="G23" s="33"/>
    </row>
    <row r="24" spans="1:7" ht="15">
      <c r="A24" s="383" t="s">
        <v>120</v>
      </c>
      <c r="B24" s="384" t="s">
        <v>677</v>
      </c>
      <c r="C24" s="405">
        <v>0</v>
      </c>
      <c r="D24" s="310">
        <v>3461</v>
      </c>
      <c r="E24" s="399">
        <v>1232</v>
      </c>
      <c r="F24" s="400">
        <f t="shared" si="0"/>
        <v>35.596648367523834</v>
      </c>
      <c r="G24" s="33"/>
    </row>
    <row r="25" spans="1:7" ht="15">
      <c r="A25" s="383" t="s">
        <v>121</v>
      </c>
      <c r="B25" s="384" t="s">
        <v>678</v>
      </c>
      <c r="C25" s="310">
        <v>0</v>
      </c>
      <c r="D25" s="310">
        <v>7994</v>
      </c>
      <c r="E25" s="399">
        <v>7994</v>
      </c>
      <c r="F25" s="400">
        <f t="shared" si="0"/>
        <v>100</v>
      </c>
      <c r="G25" s="33"/>
    </row>
    <row r="26" spans="1:7" ht="15">
      <c r="A26" s="383" t="s">
        <v>122</v>
      </c>
      <c r="B26" s="385" t="s">
        <v>767</v>
      </c>
      <c r="C26" s="310">
        <v>0</v>
      </c>
      <c r="D26" s="310">
        <v>1700</v>
      </c>
      <c r="E26" s="399">
        <v>1275</v>
      </c>
      <c r="F26" s="400">
        <f t="shared" si="0"/>
        <v>75</v>
      </c>
      <c r="G26" s="33"/>
    </row>
    <row r="27" spans="1:7" ht="15">
      <c r="A27" s="383" t="s">
        <v>123</v>
      </c>
      <c r="B27" s="385" t="s">
        <v>834</v>
      </c>
      <c r="C27" s="310">
        <v>0</v>
      </c>
      <c r="D27" s="310">
        <v>471</v>
      </c>
      <c r="E27" s="399">
        <v>471</v>
      </c>
      <c r="F27" s="400">
        <f t="shared" si="0"/>
        <v>100</v>
      </c>
      <c r="G27" s="33"/>
    </row>
    <row r="28" spans="1:7" ht="15">
      <c r="A28" s="383" t="s">
        <v>124</v>
      </c>
      <c r="B28" s="385" t="s">
        <v>835</v>
      </c>
      <c r="C28" s="310">
        <v>0</v>
      </c>
      <c r="D28" s="310">
        <v>6640</v>
      </c>
      <c r="E28" s="399">
        <v>0</v>
      </c>
      <c r="F28" s="400">
        <f t="shared" si="0"/>
        <v>0</v>
      </c>
      <c r="G28" s="33"/>
    </row>
    <row r="29" spans="1:7" ht="15">
      <c r="A29" s="383" t="s">
        <v>125</v>
      </c>
      <c r="B29" s="385" t="s">
        <v>836</v>
      </c>
      <c r="C29" s="310">
        <v>0</v>
      </c>
      <c r="D29" s="310">
        <v>1300</v>
      </c>
      <c r="E29" s="399">
        <v>1300</v>
      </c>
      <c r="F29" s="400">
        <f t="shared" si="0"/>
        <v>100</v>
      </c>
      <c r="G29" s="33"/>
    </row>
    <row r="30" spans="1:7" ht="15">
      <c r="A30" s="383" t="s">
        <v>126</v>
      </c>
      <c r="B30" s="385" t="s">
        <v>837</v>
      </c>
      <c r="C30" s="310">
        <v>0</v>
      </c>
      <c r="D30" s="310">
        <v>900</v>
      </c>
      <c r="E30" s="399">
        <v>0</v>
      </c>
      <c r="F30" s="400">
        <f t="shared" si="0"/>
        <v>0</v>
      </c>
      <c r="G30" s="33"/>
    </row>
    <row r="31" spans="1:7" ht="15">
      <c r="A31" s="383" t="s">
        <v>127</v>
      </c>
      <c r="B31" s="58" t="s">
        <v>838</v>
      </c>
      <c r="C31" s="61">
        <v>0</v>
      </c>
      <c r="D31" s="310">
        <v>1500</v>
      </c>
      <c r="E31" s="399">
        <v>0</v>
      </c>
      <c r="F31" s="400">
        <f t="shared" si="0"/>
        <v>0</v>
      </c>
      <c r="G31" s="33"/>
    </row>
    <row r="32" spans="1:7" ht="15">
      <c r="A32" s="383" t="s">
        <v>128</v>
      </c>
      <c r="B32" s="58" t="s">
        <v>876</v>
      </c>
      <c r="C32" s="61">
        <v>0</v>
      </c>
      <c r="D32" s="310">
        <v>0</v>
      </c>
      <c r="E32" s="399">
        <v>1674</v>
      </c>
      <c r="F32" s="620">
        <v>0</v>
      </c>
      <c r="G32" s="33"/>
    </row>
    <row r="33" spans="1:7" ht="15">
      <c r="A33" s="57"/>
      <c r="B33" s="58"/>
      <c r="C33" s="61"/>
      <c r="D33" s="310"/>
      <c r="E33" s="399"/>
      <c r="F33" s="400"/>
      <c r="G33" s="347"/>
    </row>
    <row r="34" spans="1:7" ht="15">
      <c r="A34" s="401" t="s">
        <v>89</v>
      </c>
      <c r="B34" s="401" t="s">
        <v>350</v>
      </c>
      <c r="C34" s="402">
        <f>SUM(C5:C33)</f>
        <v>150370</v>
      </c>
      <c r="D34" s="402">
        <f>SUM(D5:D33)</f>
        <v>122355</v>
      </c>
      <c r="E34" s="402">
        <f>SUM(E5:E33)</f>
        <v>70846</v>
      </c>
      <c r="F34" s="403">
        <f>(E34/D34*100)</f>
        <v>57.902006456622125</v>
      </c>
      <c r="G34" s="404"/>
    </row>
    <row r="35" spans="1:6" ht="12.75">
      <c r="A35" s="85"/>
      <c r="B35" s="85"/>
      <c r="C35" s="85"/>
      <c r="D35" s="85"/>
      <c r="E35" s="85"/>
      <c r="F35" s="85"/>
    </row>
    <row r="36" spans="1:6" ht="15.75">
      <c r="A36" s="36"/>
      <c r="B36" s="670" t="s">
        <v>260</v>
      </c>
      <c r="C36" s="670"/>
      <c r="D36" s="670"/>
      <c r="E36" s="670"/>
      <c r="F36" s="670"/>
    </row>
    <row r="37" spans="1:7" ht="15">
      <c r="A37" s="387" t="s">
        <v>90</v>
      </c>
      <c r="B37" s="388" t="s">
        <v>351</v>
      </c>
      <c r="C37" s="308">
        <v>60000</v>
      </c>
      <c r="D37" s="308">
        <v>75000</v>
      </c>
      <c r="E37" s="308">
        <v>86120</v>
      </c>
      <c r="F37" s="406">
        <f aca="true" t="shared" si="1" ref="F37:F58">(E37/D37*100)</f>
        <v>114.82666666666668</v>
      </c>
      <c r="G37" s="32"/>
    </row>
    <row r="38" spans="1:7" ht="15">
      <c r="A38" s="383" t="s">
        <v>88</v>
      </c>
      <c r="B38" s="385" t="s">
        <v>353</v>
      </c>
      <c r="C38" s="310">
        <v>500</v>
      </c>
      <c r="D38" s="310">
        <v>500</v>
      </c>
      <c r="E38" s="310">
        <v>367</v>
      </c>
      <c r="F38" s="400">
        <f t="shared" si="1"/>
        <v>73.4</v>
      </c>
      <c r="G38" s="33"/>
    </row>
    <row r="39" spans="1:7" ht="15">
      <c r="A39" s="383" t="s">
        <v>91</v>
      </c>
      <c r="B39" s="384" t="s">
        <v>679</v>
      </c>
      <c r="C39" s="389">
        <v>19000</v>
      </c>
      <c r="D39" s="310">
        <v>19000</v>
      </c>
      <c r="E39" s="310">
        <v>14144</v>
      </c>
      <c r="F39" s="400">
        <f t="shared" si="1"/>
        <v>74.4421052631579</v>
      </c>
      <c r="G39" s="33"/>
    </row>
    <row r="40" spans="1:7" ht="15">
      <c r="A40" s="383" t="s">
        <v>92</v>
      </c>
      <c r="B40" s="384" t="s">
        <v>354</v>
      </c>
      <c r="C40" s="390">
        <v>2000</v>
      </c>
      <c r="D40" s="389">
        <v>2000</v>
      </c>
      <c r="E40" s="310">
        <v>2301</v>
      </c>
      <c r="F40" s="400">
        <f t="shared" si="1"/>
        <v>115.05000000000001</v>
      </c>
      <c r="G40" s="33"/>
    </row>
    <row r="41" spans="1:7" ht="15">
      <c r="A41" s="383" t="s">
        <v>93</v>
      </c>
      <c r="B41" s="384" t="s">
        <v>768</v>
      </c>
      <c r="C41" s="390">
        <v>4000</v>
      </c>
      <c r="D41" s="390">
        <v>4000</v>
      </c>
      <c r="E41" s="310">
        <v>3117</v>
      </c>
      <c r="F41" s="400">
        <f t="shared" si="1"/>
        <v>77.925</v>
      </c>
      <c r="G41" s="33"/>
    </row>
    <row r="42" spans="1:7" ht="15">
      <c r="A42" s="383" t="s">
        <v>95</v>
      </c>
      <c r="B42" s="384" t="s">
        <v>521</v>
      </c>
      <c r="C42" s="310">
        <v>2000</v>
      </c>
      <c r="D42" s="390">
        <v>2000</v>
      </c>
      <c r="E42" s="310">
        <v>0</v>
      </c>
      <c r="F42" s="400">
        <f t="shared" si="1"/>
        <v>0</v>
      </c>
      <c r="G42" s="33"/>
    </row>
    <row r="43" spans="1:7" ht="15">
      <c r="A43" s="383" t="s">
        <v>96</v>
      </c>
      <c r="B43" s="384" t="s">
        <v>680</v>
      </c>
      <c r="C43" s="310"/>
      <c r="D43" s="310"/>
      <c r="E43" s="310"/>
      <c r="F43" s="400"/>
      <c r="G43" s="33"/>
    </row>
    <row r="44" spans="1:7" ht="15">
      <c r="A44" s="383"/>
      <c r="B44" s="384" t="s">
        <v>522</v>
      </c>
      <c r="C44" s="310">
        <v>21027</v>
      </c>
      <c r="D44" s="310">
        <v>28134</v>
      </c>
      <c r="E44" s="310">
        <v>21608</v>
      </c>
      <c r="F44" s="400">
        <f t="shared" si="1"/>
        <v>76.80386720693822</v>
      </c>
      <c r="G44" s="33"/>
    </row>
    <row r="45" spans="1:7" ht="15">
      <c r="A45" s="383"/>
      <c r="B45" s="384" t="s">
        <v>523</v>
      </c>
      <c r="C45" s="310">
        <v>32666</v>
      </c>
      <c r="D45" s="310">
        <v>32453</v>
      </c>
      <c r="E45" s="310">
        <v>32011</v>
      </c>
      <c r="F45" s="400">
        <f t="shared" si="1"/>
        <v>98.63803038239917</v>
      </c>
      <c r="G45" s="33"/>
    </row>
    <row r="46" spans="1:7" ht="15">
      <c r="A46" s="383"/>
      <c r="B46" s="384" t="s">
        <v>681</v>
      </c>
      <c r="C46" s="310">
        <v>17765</v>
      </c>
      <c r="D46" s="310">
        <v>19856</v>
      </c>
      <c r="E46" s="310">
        <v>20516</v>
      </c>
      <c r="F46" s="400">
        <f t="shared" si="1"/>
        <v>103.3239323126511</v>
      </c>
      <c r="G46" s="33"/>
    </row>
    <row r="47" spans="1:7" ht="15">
      <c r="A47" s="383" t="s">
        <v>97</v>
      </c>
      <c r="B47" s="384" t="s">
        <v>682</v>
      </c>
      <c r="C47" s="310"/>
      <c r="D47" s="310"/>
      <c r="E47" s="310"/>
      <c r="F47" s="400"/>
      <c r="G47" s="33"/>
    </row>
    <row r="48" spans="1:7" ht="15">
      <c r="A48" s="383"/>
      <c r="B48" s="384" t="s">
        <v>522</v>
      </c>
      <c r="C48" s="310">
        <v>43802</v>
      </c>
      <c r="D48" s="310">
        <v>43802</v>
      </c>
      <c r="E48" s="310">
        <v>0</v>
      </c>
      <c r="F48" s="400">
        <f t="shared" si="1"/>
        <v>0</v>
      </c>
      <c r="G48" s="33"/>
    </row>
    <row r="49" spans="1:7" ht="15">
      <c r="A49" s="383"/>
      <c r="B49" s="384" t="s">
        <v>523</v>
      </c>
      <c r="C49" s="310">
        <v>97338</v>
      </c>
      <c r="D49" s="310">
        <v>98180</v>
      </c>
      <c r="E49" s="310">
        <v>0</v>
      </c>
      <c r="F49" s="400">
        <f t="shared" si="1"/>
        <v>0</v>
      </c>
      <c r="G49" s="33"/>
    </row>
    <row r="50" spans="1:7" ht="15">
      <c r="A50" s="383"/>
      <c r="B50" s="384" t="s">
        <v>681</v>
      </c>
      <c r="C50" s="310">
        <v>53536</v>
      </c>
      <c r="D50" s="310">
        <v>53998</v>
      </c>
      <c r="E50" s="310">
        <v>0</v>
      </c>
      <c r="F50" s="400">
        <f t="shared" si="1"/>
        <v>0</v>
      </c>
      <c r="G50" s="33"/>
    </row>
    <row r="51" spans="1:7" ht="15">
      <c r="A51" s="383" t="s">
        <v>98</v>
      </c>
      <c r="B51" s="384" t="s">
        <v>881</v>
      </c>
      <c r="C51" s="310">
        <v>113168</v>
      </c>
      <c r="D51" s="310">
        <v>113168</v>
      </c>
      <c r="E51" s="310">
        <v>78057</v>
      </c>
      <c r="F51" s="400">
        <f t="shared" si="1"/>
        <v>68.9744450728121</v>
      </c>
      <c r="G51" s="33"/>
    </row>
    <row r="52" spans="1:7" ht="15">
      <c r="A52" s="383" t="s">
        <v>99</v>
      </c>
      <c r="B52" s="384" t="s">
        <v>683</v>
      </c>
      <c r="C52" s="310">
        <v>0</v>
      </c>
      <c r="D52" s="310">
        <v>105000</v>
      </c>
      <c r="E52" s="310">
        <v>0</v>
      </c>
      <c r="F52" s="400">
        <f t="shared" si="1"/>
        <v>0</v>
      </c>
      <c r="G52" s="33"/>
    </row>
    <row r="53" spans="1:7" ht="15">
      <c r="A53" s="383" t="s">
        <v>100</v>
      </c>
      <c r="B53" s="384" t="s">
        <v>684</v>
      </c>
      <c r="C53" s="310"/>
      <c r="D53" s="310"/>
      <c r="E53" s="310"/>
      <c r="F53" s="400"/>
      <c r="G53" s="33"/>
    </row>
    <row r="54" spans="1:7" ht="15">
      <c r="A54" s="383"/>
      <c r="B54" s="384" t="s">
        <v>685</v>
      </c>
      <c r="C54" s="310">
        <v>39</v>
      </c>
      <c r="D54" s="407">
        <v>39</v>
      </c>
      <c r="E54" s="407">
        <v>0</v>
      </c>
      <c r="F54" s="400">
        <f t="shared" si="1"/>
        <v>0</v>
      </c>
      <c r="G54" s="33"/>
    </row>
    <row r="55" spans="1:7" ht="15">
      <c r="A55" s="383"/>
      <c r="B55" s="384" t="s">
        <v>686</v>
      </c>
      <c r="C55" s="310">
        <v>7707</v>
      </c>
      <c r="D55" s="310">
        <v>7707</v>
      </c>
      <c r="E55" s="310">
        <v>0</v>
      </c>
      <c r="F55" s="408">
        <f t="shared" si="1"/>
        <v>0</v>
      </c>
      <c r="G55" s="33"/>
    </row>
    <row r="56" spans="1:7" ht="15">
      <c r="A56" s="383" t="s">
        <v>101</v>
      </c>
      <c r="B56" s="384" t="s">
        <v>687</v>
      </c>
      <c r="C56" s="310"/>
      <c r="D56" s="310"/>
      <c r="E56" s="310"/>
      <c r="F56" s="408"/>
      <c r="G56" s="33"/>
    </row>
    <row r="57" spans="1:7" ht="15">
      <c r="A57" s="383"/>
      <c r="B57" s="384" t="s">
        <v>685</v>
      </c>
      <c r="C57" s="310">
        <v>83493</v>
      </c>
      <c r="D57" s="310">
        <v>83493</v>
      </c>
      <c r="E57" s="310">
        <v>83493</v>
      </c>
      <c r="F57" s="408">
        <f t="shared" si="1"/>
        <v>100</v>
      </c>
      <c r="G57" s="33"/>
    </row>
    <row r="58" spans="1:7" ht="15">
      <c r="A58" s="544"/>
      <c r="B58" s="545" t="s">
        <v>686</v>
      </c>
      <c r="C58" s="313">
        <v>431223</v>
      </c>
      <c r="D58" s="313">
        <v>431223</v>
      </c>
      <c r="E58" s="313">
        <v>300606</v>
      </c>
      <c r="F58" s="409">
        <f t="shared" si="1"/>
        <v>69.71010358909427</v>
      </c>
      <c r="G58" s="347"/>
    </row>
    <row r="59" spans="1:7" ht="15">
      <c r="A59" s="671"/>
      <c r="B59" s="671"/>
      <c r="C59" s="671"/>
      <c r="D59" s="671"/>
      <c r="E59" s="671"/>
      <c r="F59" s="671"/>
      <c r="G59" s="671"/>
    </row>
    <row r="60" spans="1:7" ht="15">
      <c r="A60" s="672"/>
      <c r="B60" s="672"/>
      <c r="C60" s="672"/>
      <c r="D60" s="672"/>
      <c r="E60" s="672"/>
      <c r="F60" s="672"/>
      <c r="G60" s="672"/>
    </row>
    <row r="61" spans="1:7" ht="15">
      <c r="A61" s="392" t="s">
        <v>84</v>
      </c>
      <c r="B61" s="392" t="s">
        <v>225</v>
      </c>
      <c r="C61" s="392" t="s">
        <v>76</v>
      </c>
      <c r="D61" s="392" t="s">
        <v>77</v>
      </c>
      <c r="E61" s="392" t="s">
        <v>368</v>
      </c>
      <c r="F61" s="392" t="s">
        <v>369</v>
      </c>
      <c r="G61" s="392" t="s">
        <v>185</v>
      </c>
    </row>
    <row r="62" spans="1:7" ht="15">
      <c r="A62" s="393" t="s">
        <v>85</v>
      </c>
      <c r="B62" s="394"/>
      <c r="C62" s="393" t="s">
        <v>87</v>
      </c>
      <c r="D62" s="393" t="s">
        <v>87</v>
      </c>
      <c r="E62" s="395" t="s">
        <v>818</v>
      </c>
      <c r="F62" s="393" t="s">
        <v>370</v>
      </c>
      <c r="G62" s="396"/>
    </row>
    <row r="63" spans="1:7" ht="15">
      <c r="A63" s="383" t="s">
        <v>102</v>
      </c>
      <c r="B63" s="384" t="s">
        <v>568</v>
      </c>
      <c r="C63" s="310"/>
      <c r="D63" s="310"/>
      <c r="E63" s="310"/>
      <c r="F63" s="408"/>
      <c r="G63" s="33"/>
    </row>
    <row r="64" spans="1:7" ht="15">
      <c r="A64" s="383"/>
      <c r="B64" s="384" t="s">
        <v>688</v>
      </c>
      <c r="C64" s="310"/>
      <c r="D64" s="310"/>
      <c r="E64" s="310"/>
      <c r="F64" s="408"/>
      <c r="G64" s="33"/>
    </row>
    <row r="65" spans="1:7" ht="15">
      <c r="A65" s="383"/>
      <c r="B65" s="384" t="s">
        <v>689</v>
      </c>
      <c r="C65" s="310">
        <v>13359</v>
      </c>
      <c r="D65" s="310">
        <v>13359</v>
      </c>
      <c r="E65" s="310">
        <v>9328</v>
      </c>
      <c r="F65" s="408">
        <f aca="true" t="shared" si="2" ref="F65:F128">(E65/D65*100)</f>
        <v>69.82558574743618</v>
      </c>
      <c r="G65" s="33"/>
    </row>
    <row r="66" spans="1:7" ht="15">
      <c r="A66" s="383"/>
      <c r="B66" s="384" t="s">
        <v>690</v>
      </c>
      <c r="C66" s="310">
        <v>13200</v>
      </c>
      <c r="D66" s="310">
        <v>13200</v>
      </c>
      <c r="E66" s="310">
        <v>13200</v>
      </c>
      <c r="F66" s="408">
        <f t="shared" si="2"/>
        <v>100</v>
      </c>
      <c r="G66" s="33"/>
    </row>
    <row r="67" spans="1:7" ht="15">
      <c r="A67" s="383"/>
      <c r="B67" s="384" t="s">
        <v>814</v>
      </c>
      <c r="C67" s="310">
        <v>0</v>
      </c>
      <c r="D67" s="310">
        <v>159</v>
      </c>
      <c r="E67" s="310">
        <v>159</v>
      </c>
      <c r="F67" s="408">
        <f t="shared" si="2"/>
        <v>100</v>
      </c>
      <c r="G67" s="33"/>
    </row>
    <row r="68" spans="1:7" ht="15">
      <c r="A68" s="383"/>
      <c r="B68" s="384" t="s">
        <v>0</v>
      </c>
      <c r="C68" s="310"/>
      <c r="D68" s="310"/>
      <c r="E68" s="310"/>
      <c r="F68" s="408"/>
      <c r="G68" s="33"/>
    </row>
    <row r="69" spans="1:7" ht="15">
      <c r="A69" s="383"/>
      <c r="B69" s="384" t="s">
        <v>689</v>
      </c>
      <c r="C69" s="310">
        <v>6881</v>
      </c>
      <c r="D69" s="310">
        <v>6881</v>
      </c>
      <c r="E69" s="310">
        <v>6345</v>
      </c>
      <c r="F69" s="408">
        <f t="shared" si="2"/>
        <v>92.21043452986486</v>
      </c>
      <c r="G69" s="33"/>
    </row>
    <row r="70" spans="1:7" ht="15">
      <c r="A70" s="383"/>
      <c r="B70" s="384" t="s">
        <v>690</v>
      </c>
      <c r="C70" s="310">
        <v>6176</v>
      </c>
      <c r="D70" s="310">
        <v>6176</v>
      </c>
      <c r="E70" s="310">
        <v>6176</v>
      </c>
      <c r="F70" s="408">
        <f t="shared" si="2"/>
        <v>100</v>
      </c>
      <c r="G70" s="33"/>
    </row>
    <row r="71" spans="1:7" ht="15">
      <c r="A71" s="383"/>
      <c r="B71" s="384" t="s">
        <v>814</v>
      </c>
      <c r="C71" s="310">
        <v>0</v>
      </c>
      <c r="D71" s="310">
        <v>705</v>
      </c>
      <c r="E71" s="310">
        <v>705</v>
      </c>
      <c r="F71" s="408">
        <f t="shared" si="2"/>
        <v>100</v>
      </c>
      <c r="G71" s="33"/>
    </row>
    <row r="72" spans="1:7" ht="15">
      <c r="A72" s="383"/>
      <c r="B72" s="384" t="s">
        <v>1</v>
      </c>
      <c r="C72" s="310"/>
      <c r="D72" s="310"/>
      <c r="E72" s="310"/>
      <c r="F72" s="408"/>
      <c r="G72" s="33"/>
    </row>
    <row r="73" spans="1:7" ht="15">
      <c r="A73" s="383"/>
      <c r="B73" s="384" t="s">
        <v>689</v>
      </c>
      <c r="C73" s="310">
        <v>33207</v>
      </c>
      <c r="D73" s="310">
        <v>33207</v>
      </c>
      <c r="E73" s="310">
        <v>10715</v>
      </c>
      <c r="F73" s="408">
        <f t="shared" si="2"/>
        <v>32.26729304062396</v>
      </c>
      <c r="G73" s="33"/>
    </row>
    <row r="74" spans="1:7" ht="15">
      <c r="A74" s="383"/>
      <c r="B74" s="384" t="s">
        <v>690</v>
      </c>
      <c r="C74" s="310">
        <v>33207</v>
      </c>
      <c r="D74" s="310">
        <v>33207</v>
      </c>
      <c r="E74" s="310">
        <v>33197</v>
      </c>
      <c r="F74" s="408">
        <f t="shared" si="2"/>
        <v>99.9698858674376</v>
      </c>
      <c r="G74" s="33"/>
    </row>
    <row r="75" spans="1:7" ht="15">
      <c r="A75" s="383" t="s">
        <v>115</v>
      </c>
      <c r="B75" s="384" t="s">
        <v>815</v>
      </c>
      <c r="C75" s="310">
        <v>28489</v>
      </c>
      <c r="D75" s="310">
        <v>28489</v>
      </c>
      <c r="E75" s="310">
        <v>28489</v>
      </c>
      <c r="F75" s="408">
        <f t="shared" si="2"/>
        <v>100</v>
      </c>
      <c r="G75" s="33"/>
    </row>
    <row r="76" spans="1:7" ht="15">
      <c r="A76" s="383" t="s">
        <v>116</v>
      </c>
      <c r="B76" s="384" t="s">
        <v>2</v>
      </c>
      <c r="C76" s="310">
        <v>692</v>
      </c>
      <c r="D76" s="310">
        <v>1426</v>
      </c>
      <c r="E76" s="310">
        <v>0</v>
      </c>
      <c r="F76" s="408">
        <f t="shared" si="2"/>
        <v>0</v>
      </c>
      <c r="G76" s="33"/>
    </row>
    <row r="77" spans="1:7" ht="15">
      <c r="A77" s="383" t="s">
        <v>117</v>
      </c>
      <c r="B77" s="384" t="s">
        <v>3</v>
      </c>
      <c r="C77" s="310">
        <v>150365</v>
      </c>
      <c r="D77" s="310">
        <v>150365</v>
      </c>
      <c r="E77" s="310">
        <v>118650</v>
      </c>
      <c r="F77" s="408">
        <f t="shared" si="2"/>
        <v>78.90799055631297</v>
      </c>
      <c r="G77" s="33"/>
    </row>
    <row r="78" spans="1:7" ht="15">
      <c r="A78" s="383" t="s">
        <v>118</v>
      </c>
      <c r="B78" s="384" t="s">
        <v>4</v>
      </c>
      <c r="C78" s="310"/>
      <c r="D78" s="310"/>
      <c r="E78" s="310"/>
      <c r="F78" s="408"/>
      <c r="G78" s="33"/>
    </row>
    <row r="79" spans="1:7" ht="15">
      <c r="A79" s="383"/>
      <c r="B79" s="384" t="s">
        <v>524</v>
      </c>
      <c r="C79" s="310">
        <v>221375</v>
      </c>
      <c r="D79" s="310">
        <v>221375</v>
      </c>
      <c r="E79" s="310">
        <v>112713</v>
      </c>
      <c r="F79" s="408">
        <f t="shared" si="2"/>
        <v>50.914963297571994</v>
      </c>
      <c r="G79" s="33"/>
    </row>
    <row r="80" spans="1:7" ht="15">
      <c r="A80" s="383"/>
      <c r="B80" s="384" t="s">
        <v>525</v>
      </c>
      <c r="C80" s="310">
        <v>31254</v>
      </c>
      <c r="D80" s="310">
        <v>31254</v>
      </c>
      <c r="E80" s="310">
        <v>8031</v>
      </c>
      <c r="F80" s="408">
        <f t="shared" si="2"/>
        <v>25.695910923401804</v>
      </c>
      <c r="G80" s="33"/>
    </row>
    <row r="81" spans="1:7" ht="15">
      <c r="A81" s="383"/>
      <c r="B81" s="384" t="s">
        <v>526</v>
      </c>
      <c r="C81" s="310">
        <v>6945</v>
      </c>
      <c r="D81" s="310">
        <v>6945</v>
      </c>
      <c r="E81" s="310">
        <v>1853</v>
      </c>
      <c r="F81" s="408">
        <f t="shared" si="2"/>
        <v>26.681065514758817</v>
      </c>
      <c r="G81" s="33"/>
    </row>
    <row r="82" spans="1:7" ht="15">
      <c r="A82" s="383" t="s">
        <v>119</v>
      </c>
      <c r="B82" s="384" t="s">
        <v>5</v>
      </c>
      <c r="C82" s="310"/>
      <c r="D82" s="310"/>
      <c r="E82" s="310"/>
      <c r="F82" s="408"/>
      <c r="G82" s="33"/>
    </row>
    <row r="83" spans="1:7" ht="15">
      <c r="A83" s="383"/>
      <c r="B83" s="384" t="s">
        <v>524</v>
      </c>
      <c r="C83" s="310">
        <v>190727</v>
      </c>
      <c r="D83" s="407">
        <v>190727</v>
      </c>
      <c r="E83" s="407">
        <v>3350</v>
      </c>
      <c r="F83" s="408">
        <f t="shared" si="2"/>
        <v>1.7564372113020181</v>
      </c>
      <c r="G83" s="33"/>
    </row>
    <row r="84" spans="1:7" ht="15">
      <c r="A84" s="383"/>
      <c r="B84" s="384" t="s">
        <v>525</v>
      </c>
      <c r="C84" s="310">
        <v>26898</v>
      </c>
      <c r="D84" s="407">
        <v>26898</v>
      </c>
      <c r="E84" s="407">
        <v>384</v>
      </c>
      <c r="F84" s="408">
        <f t="shared" si="2"/>
        <v>1.427615436091903</v>
      </c>
      <c r="G84" s="33"/>
    </row>
    <row r="85" spans="1:7" ht="15">
      <c r="A85" s="383"/>
      <c r="B85" s="384" t="s">
        <v>526</v>
      </c>
      <c r="C85" s="310">
        <v>5977</v>
      </c>
      <c r="D85" s="407">
        <v>5977</v>
      </c>
      <c r="E85" s="407">
        <v>94</v>
      </c>
      <c r="F85" s="408">
        <f t="shared" si="2"/>
        <v>1.572695332106408</v>
      </c>
      <c r="G85" s="33"/>
    </row>
    <row r="86" spans="1:7" ht="15">
      <c r="A86" s="383" t="s">
        <v>120</v>
      </c>
      <c r="B86" s="384" t="s">
        <v>6</v>
      </c>
      <c r="C86" s="310">
        <v>6465</v>
      </c>
      <c r="D86" s="407">
        <v>6206</v>
      </c>
      <c r="E86" s="407">
        <v>6206</v>
      </c>
      <c r="F86" s="408">
        <f t="shared" si="2"/>
        <v>100</v>
      </c>
      <c r="G86" s="33"/>
    </row>
    <row r="87" spans="1:7" ht="15">
      <c r="A87" s="383" t="s">
        <v>121</v>
      </c>
      <c r="B87" s="384" t="s">
        <v>527</v>
      </c>
      <c r="C87" s="310">
        <v>700</v>
      </c>
      <c r="D87" s="407">
        <v>700</v>
      </c>
      <c r="E87" s="407">
        <v>696</v>
      </c>
      <c r="F87" s="408">
        <f t="shared" si="2"/>
        <v>99.42857142857143</v>
      </c>
      <c r="G87" s="33"/>
    </row>
    <row r="88" spans="1:7" ht="15">
      <c r="A88" s="383" t="s">
        <v>122</v>
      </c>
      <c r="B88" s="384" t="s">
        <v>528</v>
      </c>
      <c r="C88" s="310"/>
      <c r="D88" s="407"/>
      <c r="E88" s="407"/>
      <c r="F88" s="410"/>
      <c r="G88" s="33"/>
    </row>
    <row r="89" spans="1:7" ht="15">
      <c r="A89" s="383"/>
      <c r="B89" s="384" t="s">
        <v>7</v>
      </c>
      <c r="C89" s="310">
        <v>24000</v>
      </c>
      <c r="D89" s="310">
        <v>24000</v>
      </c>
      <c r="E89" s="407">
        <v>24000</v>
      </c>
      <c r="F89" s="408">
        <f t="shared" si="2"/>
        <v>100</v>
      </c>
      <c r="G89" s="33"/>
    </row>
    <row r="90" spans="1:7" ht="15">
      <c r="A90" s="383"/>
      <c r="B90" s="384" t="s">
        <v>8</v>
      </c>
      <c r="C90" s="310">
        <v>60000</v>
      </c>
      <c r="D90" s="407">
        <v>60000</v>
      </c>
      <c r="E90" s="407">
        <v>0</v>
      </c>
      <c r="F90" s="408">
        <f t="shared" si="2"/>
        <v>0</v>
      </c>
      <c r="G90" s="33"/>
    </row>
    <row r="91" spans="1:7" ht="15">
      <c r="A91" s="383"/>
      <c r="B91" s="384" t="s">
        <v>9</v>
      </c>
      <c r="C91" s="310">
        <v>30000</v>
      </c>
      <c r="D91" s="310">
        <v>30000</v>
      </c>
      <c r="E91" s="310">
        <v>28347</v>
      </c>
      <c r="F91" s="408">
        <f t="shared" si="2"/>
        <v>94.49</v>
      </c>
      <c r="G91" s="33"/>
    </row>
    <row r="92" spans="1:7" ht="15">
      <c r="A92" s="383" t="s">
        <v>123</v>
      </c>
      <c r="B92" s="384" t="s">
        <v>529</v>
      </c>
      <c r="C92" s="310">
        <v>241</v>
      </c>
      <c r="D92" s="310">
        <v>241</v>
      </c>
      <c r="E92" s="310">
        <v>241</v>
      </c>
      <c r="F92" s="408">
        <f t="shared" si="2"/>
        <v>100</v>
      </c>
      <c r="G92" s="33"/>
    </row>
    <row r="93" spans="1:7" ht="15">
      <c r="A93" s="383" t="s">
        <v>124</v>
      </c>
      <c r="B93" s="384" t="s">
        <v>558</v>
      </c>
      <c r="C93" s="310"/>
      <c r="D93" s="310"/>
      <c r="E93" s="310"/>
      <c r="F93" s="408"/>
      <c r="G93" s="33"/>
    </row>
    <row r="94" spans="1:7" ht="15">
      <c r="A94" s="383"/>
      <c r="B94" s="384" t="s">
        <v>559</v>
      </c>
      <c r="C94" s="310"/>
      <c r="D94" s="407"/>
      <c r="E94" s="407"/>
      <c r="F94" s="408"/>
      <c r="G94" s="33"/>
    </row>
    <row r="95" spans="1:7" ht="15">
      <c r="A95" s="383"/>
      <c r="B95" s="384" t="s">
        <v>10</v>
      </c>
      <c r="C95" s="310">
        <v>5619</v>
      </c>
      <c r="D95" s="310">
        <v>5619</v>
      </c>
      <c r="E95" s="310">
        <v>4539</v>
      </c>
      <c r="F95" s="408">
        <f t="shared" si="2"/>
        <v>80.7794981313401</v>
      </c>
      <c r="G95" s="33"/>
    </row>
    <row r="96" spans="1:7" ht="15">
      <c r="A96" s="383"/>
      <c r="B96" s="384" t="s">
        <v>11</v>
      </c>
      <c r="C96" s="310">
        <v>5619</v>
      </c>
      <c r="D96" s="310">
        <v>5619</v>
      </c>
      <c r="E96" s="310">
        <v>5619</v>
      </c>
      <c r="F96" s="408">
        <f t="shared" si="2"/>
        <v>100</v>
      </c>
      <c r="G96" s="33"/>
    </row>
    <row r="97" spans="1:7" ht="15">
      <c r="A97" s="383"/>
      <c r="B97" s="384" t="s">
        <v>560</v>
      </c>
      <c r="C97" s="310"/>
      <c r="D97" s="310"/>
      <c r="E97" s="310"/>
      <c r="F97" s="408"/>
      <c r="G97" s="33"/>
    </row>
    <row r="98" spans="1:7" ht="15">
      <c r="A98" s="383"/>
      <c r="B98" s="384" t="s">
        <v>10</v>
      </c>
      <c r="C98" s="310">
        <v>2757</v>
      </c>
      <c r="D98" s="310">
        <v>2757</v>
      </c>
      <c r="E98" s="310">
        <v>2755</v>
      </c>
      <c r="F98" s="408">
        <f t="shared" si="2"/>
        <v>99.92745738121145</v>
      </c>
      <c r="G98" s="33"/>
    </row>
    <row r="99" spans="1:7" ht="15">
      <c r="A99" s="383"/>
      <c r="B99" s="384" t="s">
        <v>12</v>
      </c>
      <c r="C99" s="310"/>
      <c r="D99" s="310"/>
      <c r="E99" s="310"/>
      <c r="F99" s="408"/>
      <c r="G99" s="33"/>
    </row>
    <row r="100" spans="1:7" ht="15">
      <c r="A100" s="383"/>
      <c r="B100" s="384" t="s">
        <v>10</v>
      </c>
      <c r="C100" s="310">
        <v>6793</v>
      </c>
      <c r="D100" s="310">
        <v>6793</v>
      </c>
      <c r="E100" s="310">
        <v>6790</v>
      </c>
      <c r="F100" s="408">
        <f t="shared" si="2"/>
        <v>99.95583689091711</v>
      </c>
      <c r="G100" s="33"/>
    </row>
    <row r="101" spans="1:7" ht="15">
      <c r="A101" s="383"/>
      <c r="B101" s="384" t="s">
        <v>13</v>
      </c>
      <c r="C101" s="310"/>
      <c r="D101" s="310"/>
      <c r="E101" s="310"/>
      <c r="F101" s="408"/>
      <c r="G101" s="33"/>
    </row>
    <row r="102" spans="1:7" ht="15">
      <c r="A102" s="383"/>
      <c r="B102" s="384" t="s">
        <v>10</v>
      </c>
      <c r="C102" s="310">
        <v>391</v>
      </c>
      <c r="D102" s="310">
        <v>391</v>
      </c>
      <c r="E102" s="310">
        <v>0</v>
      </c>
      <c r="F102" s="408">
        <f t="shared" si="2"/>
        <v>0</v>
      </c>
      <c r="G102" s="33"/>
    </row>
    <row r="103" spans="1:7" ht="15">
      <c r="A103" s="383" t="s">
        <v>125</v>
      </c>
      <c r="B103" s="391" t="s">
        <v>561</v>
      </c>
      <c r="C103" s="310">
        <v>14000</v>
      </c>
      <c r="D103" s="310">
        <v>14000</v>
      </c>
      <c r="E103" s="310">
        <v>0</v>
      </c>
      <c r="F103" s="408">
        <f t="shared" si="2"/>
        <v>0</v>
      </c>
      <c r="G103" s="33"/>
    </row>
    <row r="104" spans="1:7" ht="15">
      <c r="A104" s="383" t="s">
        <v>126</v>
      </c>
      <c r="B104" s="384" t="s">
        <v>14</v>
      </c>
      <c r="C104" s="310"/>
      <c r="D104" s="310"/>
      <c r="E104" s="310"/>
      <c r="F104" s="408"/>
      <c r="G104" s="33"/>
    </row>
    <row r="105" spans="1:7" ht="15">
      <c r="A105" s="383"/>
      <c r="B105" s="384" t="s">
        <v>15</v>
      </c>
      <c r="C105" s="310"/>
      <c r="D105" s="310"/>
      <c r="E105" s="310"/>
      <c r="F105" s="408"/>
      <c r="G105" s="33"/>
    </row>
    <row r="106" spans="1:7" ht="15">
      <c r="A106" s="383"/>
      <c r="B106" s="384" t="s">
        <v>16</v>
      </c>
      <c r="C106" s="310">
        <v>100</v>
      </c>
      <c r="D106" s="310">
        <v>0</v>
      </c>
      <c r="E106" s="310">
        <v>0</v>
      </c>
      <c r="F106" s="410">
        <v>0</v>
      </c>
      <c r="G106" s="33"/>
    </row>
    <row r="107" spans="1:7" ht="15">
      <c r="A107" s="383"/>
      <c r="B107" s="384" t="s">
        <v>17</v>
      </c>
      <c r="C107" s="310">
        <v>2777</v>
      </c>
      <c r="D107" s="310">
        <v>0</v>
      </c>
      <c r="E107" s="310">
        <v>0</v>
      </c>
      <c r="F107" s="410">
        <v>0</v>
      </c>
      <c r="G107" s="33"/>
    </row>
    <row r="108" spans="1:7" ht="15">
      <c r="A108" s="383"/>
      <c r="B108" s="384" t="s">
        <v>18</v>
      </c>
      <c r="C108" s="310"/>
      <c r="D108" s="310"/>
      <c r="E108" s="310"/>
      <c r="F108" s="408"/>
      <c r="G108" s="33"/>
    </row>
    <row r="109" spans="1:7" ht="15">
      <c r="A109" s="383"/>
      <c r="B109" s="384" t="s">
        <v>16</v>
      </c>
      <c r="C109" s="310">
        <v>100</v>
      </c>
      <c r="D109" s="310">
        <v>0</v>
      </c>
      <c r="E109" s="310">
        <v>0</v>
      </c>
      <c r="F109" s="410">
        <v>0</v>
      </c>
      <c r="G109" s="33"/>
    </row>
    <row r="110" spans="1:7" ht="15">
      <c r="A110" s="383"/>
      <c r="B110" s="384" t="s">
        <v>17</v>
      </c>
      <c r="C110" s="310">
        <v>12255</v>
      </c>
      <c r="D110" s="310">
        <v>0</v>
      </c>
      <c r="E110" s="310">
        <v>0</v>
      </c>
      <c r="F110" s="410">
        <v>0</v>
      </c>
      <c r="G110" s="33"/>
    </row>
    <row r="111" spans="1:7" ht="15">
      <c r="A111" s="383"/>
      <c r="B111" s="384" t="s">
        <v>19</v>
      </c>
      <c r="C111" s="310"/>
      <c r="D111" s="310"/>
      <c r="E111" s="310"/>
      <c r="F111" s="408"/>
      <c r="G111" s="33"/>
    </row>
    <row r="112" spans="1:7" ht="15">
      <c r="A112" s="383"/>
      <c r="B112" s="384" t="s">
        <v>16</v>
      </c>
      <c r="C112" s="310">
        <v>2463</v>
      </c>
      <c r="D112" s="310">
        <v>0</v>
      </c>
      <c r="E112" s="310">
        <v>0</v>
      </c>
      <c r="F112" s="410">
        <v>0</v>
      </c>
      <c r="G112" s="33"/>
    </row>
    <row r="113" spans="1:7" ht="15">
      <c r="A113" s="383"/>
      <c r="B113" s="384" t="s">
        <v>17</v>
      </c>
      <c r="C113" s="310">
        <v>3369</v>
      </c>
      <c r="D113" s="310">
        <v>0</v>
      </c>
      <c r="E113" s="310">
        <v>0</v>
      </c>
      <c r="F113" s="410">
        <v>0</v>
      </c>
      <c r="G113" s="33"/>
    </row>
    <row r="114" spans="1:7" ht="15">
      <c r="A114" s="383"/>
      <c r="B114" s="384" t="s">
        <v>20</v>
      </c>
      <c r="C114" s="310">
        <v>7611</v>
      </c>
      <c r="D114" s="310">
        <v>7611</v>
      </c>
      <c r="E114" s="310">
        <v>0</v>
      </c>
      <c r="F114" s="408">
        <f t="shared" si="2"/>
        <v>0</v>
      </c>
      <c r="G114" s="38" t="s">
        <v>877</v>
      </c>
    </row>
    <row r="115" spans="1:7" ht="15">
      <c r="A115" s="383"/>
      <c r="B115" s="384" t="s">
        <v>21</v>
      </c>
      <c r="C115" s="310">
        <v>25000</v>
      </c>
      <c r="D115" s="310">
        <v>0</v>
      </c>
      <c r="E115" s="310">
        <v>0</v>
      </c>
      <c r="F115" s="410">
        <v>0</v>
      </c>
      <c r="G115" s="33"/>
    </row>
    <row r="116" spans="1:7" ht="15">
      <c r="A116" s="383" t="s">
        <v>127</v>
      </c>
      <c r="B116" s="384" t="s">
        <v>22</v>
      </c>
      <c r="C116" s="310">
        <v>0</v>
      </c>
      <c r="D116" s="310">
        <v>10800</v>
      </c>
      <c r="E116" s="310">
        <v>0</v>
      </c>
      <c r="F116" s="408">
        <f t="shared" si="2"/>
        <v>0</v>
      </c>
      <c r="G116" s="33"/>
    </row>
    <row r="117" spans="1:7" ht="15">
      <c r="A117" s="383" t="s">
        <v>128</v>
      </c>
      <c r="B117" s="384" t="s">
        <v>352</v>
      </c>
      <c r="C117" s="310">
        <v>0</v>
      </c>
      <c r="D117" s="310">
        <v>70</v>
      </c>
      <c r="E117" s="310">
        <v>70</v>
      </c>
      <c r="F117" s="408">
        <f t="shared" si="2"/>
        <v>100</v>
      </c>
      <c r="G117" s="33"/>
    </row>
    <row r="118" spans="1:7" ht="15">
      <c r="A118" s="383" t="s">
        <v>129</v>
      </c>
      <c r="B118" s="384" t="s">
        <v>775</v>
      </c>
      <c r="C118" s="310">
        <v>0</v>
      </c>
      <c r="D118" s="310">
        <v>113</v>
      </c>
      <c r="E118" s="310">
        <v>0</v>
      </c>
      <c r="F118" s="408">
        <f t="shared" si="2"/>
        <v>0</v>
      </c>
      <c r="G118" s="33"/>
    </row>
    <row r="119" spans="1:7" ht="15">
      <c r="A119" s="383" t="s">
        <v>130</v>
      </c>
      <c r="B119" s="384" t="s">
        <v>23</v>
      </c>
      <c r="C119" s="310">
        <v>0</v>
      </c>
      <c r="D119" s="310">
        <v>22182</v>
      </c>
      <c r="E119" s="310">
        <v>0</v>
      </c>
      <c r="F119" s="408">
        <f t="shared" si="2"/>
        <v>0</v>
      </c>
      <c r="G119" s="615"/>
    </row>
    <row r="120" spans="1:7" ht="15.75" customHeight="1">
      <c r="A120" s="616" t="s">
        <v>131</v>
      </c>
      <c r="B120" s="391" t="s">
        <v>776</v>
      </c>
      <c r="C120" s="310">
        <v>0</v>
      </c>
      <c r="D120" s="310">
        <v>238</v>
      </c>
      <c r="E120" s="310">
        <v>406</v>
      </c>
      <c r="F120" s="408">
        <f t="shared" si="2"/>
        <v>170.58823529411765</v>
      </c>
      <c r="G120" s="615"/>
    </row>
    <row r="121" spans="1:7" ht="15">
      <c r="A121" s="383" t="s">
        <v>132</v>
      </c>
      <c r="B121" s="384" t="s">
        <v>769</v>
      </c>
      <c r="C121" s="310">
        <v>0</v>
      </c>
      <c r="D121" s="310">
        <v>29</v>
      </c>
      <c r="E121" s="310">
        <v>29</v>
      </c>
      <c r="F121" s="408">
        <f t="shared" si="2"/>
        <v>100</v>
      </c>
      <c r="G121" s="615"/>
    </row>
    <row r="122" spans="1:7" ht="15">
      <c r="A122" s="383" t="s">
        <v>839</v>
      </c>
      <c r="B122" s="384" t="s">
        <v>840</v>
      </c>
      <c r="C122" s="310"/>
      <c r="D122" s="310"/>
      <c r="E122" s="310"/>
      <c r="F122" s="408"/>
      <c r="G122" s="615"/>
    </row>
    <row r="123" spans="1:7" ht="15">
      <c r="A123" s="383"/>
      <c r="B123" s="384" t="s">
        <v>841</v>
      </c>
      <c r="C123" s="310">
        <v>0</v>
      </c>
      <c r="D123" s="310">
        <v>1330</v>
      </c>
      <c r="E123" s="310">
        <v>0</v>
      </c>
      <c r="F123" s="408">
        <f t="shared" si="2"/>
        <v>0</v>
      </c>
      <c r="G123" s="615"/>
    </row>
    <row r="124" spans="1:7" ht="15">
      <c r="A124" s="383"/>
      <c r="B124" s="384" t="s">
        <v>842</v>
      </c>
      <c r="C124" s="310">
        <v>0</v>
      </c>
      <c r="D124" s="310">
        <v>295</v>
      </c>
      <c r="E124" s="310">
        <v>0</v>
      </c>
      <c r="F124" s="408">
        <f t="shared" si="2"/>
        <v>0</v>
      </c>
      <c r="G124" s="615"/>
    </row>
    <row r="125" spans="1:7" ht="15">
      <c r="A125" s="383" t="s">
        <v>134</v>
      </c>
      <c r="B125" s="384" t="s">
        <v>843</v>
      </c>
      <c r="C125" s="310">
        <v>0</v>
      </c>
      <c r="D125" s="310">
        <v>600</v>
      </c>
      <c r="E125" s="310">
        <v>0</v>
      </c>
      <c r="F125" s="408">
        <f t="shared" si="2"/>
        <v>0</v>
      </c>
      <c r="G125" s="615"/>
    </row>
    <row r="126" spans="1:7" ht="15">
      <c r="A126" s="80"/>
      <c r="B126" s="38"/>
      <c r="C126" s="61"/>
      <c r="D126" s="310"/>
      <c r="E126" s="310"/>
      <c r="F126" s="410"/>
      <c r="G126" s="347"/>
    </row>
    <row r="127" spans="1:7" ht="15">
      <c r="A127" s="124" t="s">
        <v>103</v>
      </c>
      <c r="B127" s="127" t="s">
        <v>232</v>
      </c>
      <c r="C127" s="613">
        <f>SUM(C37:C126)</f>
        <v>1968276</v>
      </c>
      <c r="D127" s="614">
        <f>SUM(D37:D126)</f>
        <v>2089497</v>
      </c>
      <c r="E127" s="614">
        <f>SUM(E37:E126)</f>
        <v>1075427</v>
      </c>
      <c r="F127" s="411">
        <f t="shared" si="2"/>
        <v>51.46822417069754</v>
      </c>
      <c r="G127" s="351"/>
    </row>
    <row r="128" spans="1:7" ht="15">
      <c r="A128" s="128" t="s">
        <v>80</v>
      </c>
      <c r="B128" s="127" t="s">
        <v>233</v>
      </c>
      <c r="C128" s="613">
        <f>C34+C127</f>
        <v>2118646</v>
      </c>
      <c r="D128" s="614">
        <f>D34+D127</f>
        <v>2211852</v>
      </c>
      <c r="E128" s="614">
        <f>E34+E127</f>
        <v>1146273</v>
      </c>
      <c r="F128" s="411">
        <f t="shared" si="2"/>
        <v>51.82412747326674</v>
      </c>
      <c r="G128" s="351"/>
    </row>
    <row r="129" spans="1:6" ht="12.75">
      <c r="A129" s="36"/>
      <c r="B129" s="36"/>
      <c r="C129" s="36"/>
      <c r="D129" s="36"/>
      <c r="E129" s="36"/>
      <c r="F129" s="36"/>
    </row>
    <row r="130" spans="1:6" ht="12.75">
      <c r="A130" s="36"/>
      <c r="B130" s="36"/>
      <c r="C130" s="36"/>
      <c r="D130" s="36"/>
      <c r="E130" s="36"/>
      <c r="F130" s="36"/>
    </row>
  </sheetData>
  <mergeCells count="4">
    <mergeCell ref="B3:F3"/>
    <mergeCell ref="B36:F36"/>
    <mergeCell ref="A59:G59"/>
    <mergeCell ref="A60:G60"/>
  </mergeCells>
  <printOptions horizontalCentered="1" verticalCentered="1"/>
  <pageMargins left="0" right="0" top="0.984251968503937" bottom="0.984251968503937" header="0.5118110236220472" footer="0.5118110236220472"/>
  <pageSetup blackAndWhite="1" horizontalDpi="300" verticalDpi="300" orientation="portrait" paperSize="9" scale="66" r:id="rId1"/>
  <headerFooter alignWithMargins="0">
    <oddHeader>&amp;C&amp;"Times New Roman CE,Normál"&amp;P/&amp;N
Átvett pénzeszközök&amp;R&amp;"Times New Roman CE,Normál"1/c.sz. táblázat
(ezer ft-ban)</oddHeader>
    <oddFooter>&amp;L&amp;"Times New Roman CE,Normál"&amp;D / &amp;T
Bagyari Lajosné&amp;C&amp;"Times New Roman CE,Normál"&amp;F/&amp;A/Ráczné&amp;R&amp;"Times New Roman CE,Normál"..................../..................oldal</oddFooter>
  </headerFooter>
  <rowBreaks count="1" manualBreakCount="1">
    <brk id="6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75" zoomScaleNormal="75" zoomScaleSheetLayoutView="75" workbookViewId="0" topLeftCell="D34">
      <selection activeCell="Q55" sqref="Q55"/>
    </sheetView>
  </sheetViews>
  <sheetFormatPr defaultColWidth="9.140625" defaultRowHeight="12.75"/>
  <cols>
    <col min="1" max="1" width="5.140625" style="0" customWidth="1"/>
    <col min="2" max="2" width="39.28125" style="0" customWidth="1"/>
    <col min="6" max="6" width="8.8515625" style="0" customWidth="1"/>
    <col min="7" max="7" width="9.421875" style="0" bestFit="1" customWidth="1"/>
    <col min="10" max="10" width="9.00390625" style="0" customWidth="1"/>
    <col min="12" max="13" width="9.421875" style="0" customWidth="1"/>
    <col min="16" max="16" width="7.8515625" style="0" customWidth="1"/>
  </cols>
  <sheetData>
    <row r="1" spans="1:14" ht="12.75">
      <c r="A1" s="129" t="s">
        <v>84</v>
      </c>
      <c r="B1" s="130" t="s">
        <v>225</v>
      </c>
      <c r="C1" s="53" t="s">
        <v>246</v>
      </c>
      <c r="D1" s="54"/>
      <c r="E1" s="54"/>
      <c r="F1" s="48"/>
      <c r="G1" s="53" t="s">
        <v>247</v>
      </c>
      <c r="H1" s="54"/>
      <c r="I1" s="54"/>
      <c r="J1" s="48"/>
      <c r="K1" s="53" t="s">
        <v>248</v>
      </c>
      <c r="L1" s="54"/>
      <c r="M1" s="54"/>
      <c r="N1" s="48"/>
    </row>
    <row r="2" spans="1:14" ht="12.75">
      <c r="A2" s="412" t="s">
        <v>85</v>
      </c>
      <c r="B2" s="413"/>
      <c r="C2" s="414" t="s">
        <v>76</v>
      </c>
      <c r="D2" s="414" t="s">
        <v>77</v>
      </c>
      <c r="E2" s="414" t="s">
        <v>368</v>
      </c>
      <c r="F2" s="414" t="s">
        <v>368</v>
      </c>
      <c r="G2" s="414" t="s">
        <v>76</v>
      </c>
      <c r="H2" s="414" t="s">
        <v>77</v>
      </c>
      <c r="I2" s="414" t="s">
        <v>368</v>
      </c>
      <c r="J2" s="414" t="s">
        <v>368</v>
      </c>
      <c r="K2" s="414" t="s">
        <v>76</v>
      </c>
      <c r="L2" s="414" t="s">
        <v>77</v>
      </c>
      <c r="M2" s="414" t="s">
        <v>368</v>
      </c>
      <c r="N2" s="414" t="s">
        <v>368</v>
      </c>
    </row>
    <row r="3" spans="1:14" ht="12.75">
      <c r="A3" s="131"/>
      <c r="B3" s="132"/>
      <c r="C3" s="415" t="s">
        <v>87</v>
      </c>
      <c r="D3" s="415" t="s">
        <v>87</v>
      </c>
      <c r="E3" s="416" t="s">
        <v>844</v>
      </c>
      <c r="F3" s="415" t="s">
        <v>370</v>
      </c>
      <c r="G3" s="415" t="s">
        <v>87</v>
      </c>
      <c r="H3" s="415" t="s">
        <v>87</v>
      </c>
      <c r="I3" s="416" t="s">
        <v>844</v>
      </c>
      <c r="J3" s="415" t="s">
        <v>370</v>
      </c>
      <c r="K3" s="415" t="s">
        <v>87</v>
      </c>
      <c r="L3" s="415" t="s">
        <v>87</v>
      </c>
      <c r="M3" s="416" t="s">
        <v>844</v>
      </c>
      <c r="N3" s="415" t="s">
        <v>370</v>
      </c>
    </row>
    <row r="4" spans="1:14" ht="12.75">
      <c r="A4" s="674" t="s">
        <v>249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</row>
    <row r="5" spans="1:14" ht="12.75">
      <c r="A5" s="57" t="s">
        <v>90</v>
      </c>
      <c r="B5" s="38" t="s">
        <v>598</v>
      </c>
      <c r="C5" s="168" t="s">
        <v>772</v>
      </c>
      <c r="D5" s="168" t="s">
        <v>772</v>
      </c>
      <c r="E5" s="621">
        <v>0</v>
      </c>
      <c r="F5" s="546" t="s">
        <v>773</v>
      </c>
      <c r="G5" s="372" t="s">
        <v>774</v>
      </c>
      <c r="H5" s="325" t="s">
        <v>774</v>
      </c>
      <c r="I5" s="554" t="s">
        <v>774</v>
      </c>
      <c r="J5" s="417" t="s">
        <v>774</v>
      </c>
      <c r="K5" s="168" t="s">
        <v>772</v>
      </c>
      <c r="L5" s="168" t="s">
        <v>772</v>
      </c>
      <c r="M5" s="624" t="s">
        <v>880</v>
      </c>
      <c r="N5" s="549">
        <v>0</v>
      </c>
    </row>
    <row r="6" spans="1:14" ht="12.75">
      <c r="A6" s="57" t="s">
        <v>88</v>
      </c>
      <c r="B6" s="38" t="s">
        <v>599</v>
      </c>
      <c r="C6" s="168" t="s">
        <v>772</v>
      </c>
      <c r="D6" s="168" t="s">
        <v>772</v>
      </c>
      <c r="E6" s="621">
        <v>4108</v>
      </c>
      <c r="F6" s="546" t="s">
        <v>773</v>
      </c>
      <c r="G6" s="372" t="s">
        <v>774</v>
      </c>
      <c r="H6" s="325" t="s">
        <v>774</v>
      </c>
      <c r="I6" s="554" t="s">
        <v>774</v>
      </c>
      <c r="J6" s="325" t="s">
        <v>774</v>
      </c>
      <c r="K6" s="168" t="s">
        <v>772</v>
      </c>
      <c r="L6" s="168" t="s">
        <v>772</v>
      </c>
      <c r="M6" s="624">
        <v>4108</v>
      </c>
      <c r="N6" s="549">
        <v>0</v>
      </c>
    </row>
    <row r="7" spans="1:14" ht="12.75">
      <c r="A7" s="57" t="s">
        <v>91</v>
      </c>
      <c r="B7" s="38" t="s">
        <v>600</v>
      </c>
      <c r="C7" s="168" t="s">
        <v>772</v>
      </c>
      <c r="D7" s="168" t="s">
        <v>772</v>
      </c>
      <c r="E7" s="621">
        <v>13864</v>
      </c>
      <c r="F7" s="546">
        <v>0</v>
      </c>
      <c r="G7" s="372" t="s">
        <v>774</v>
      </c>
      <c r="H7" s="325" t="s">
        <v>774</v>
      </c>
      <c r="I7" s="554" t="s">
        <v>774</v>
      </c>
      <c r="J7" s="325" t="s">
        <v>774</v>
      </c>
      <c r="K7" s="168" t="s">
        <v>772</v>
      </c>
      <c r="L7" s="168" t="s">
        <v>772</v>
      </c>
      <c r="M7" s="624">
        <v>13864</v>
      </c>
      <c r="N7" s="549">
        <v>0</v>
      </c>
    </row>
    <row r="8" spans="1:14" ht="12.75">
      <c r="A8" s="57" t="s">
        <v>92</v>
      </c>
      <c r="B8" s="38" t="s">
        <v>601</v>
      </c>
      <c r="C8" s="168" t="s">
        <v>772</v>
      </c>
      <c r="D8" s="168" t="s">
        <v>772</v>
      </c>
      <c r="E8" s="621">
        <v>0</v>
      </c>
      <c r="F8" s="546">
        <v>0</v>
      </c>
      <c r="G8" s="372" t="s">
        <v>774</v>
      </c>
      <c r="H8" s="325" t="s">
        <v>774</v>
      </c>
      <c r="I8" s="554" t="s">
        <v>774</v>
      </c>
      <c r="J8" s="325" t="s">
        <v>774</v>
      </c>
      <c r="K8" s="168" t="s">
        <v>772</v>
      </c>
      <c r="L8" s="168" t="s">
        <v>772</v>
      </c>
      <c r="M8" s="624">
        <v>0</v>
      </c>
      <c r="N8" s="549">
        <v>0</v>
      </c>
    </row>
    <row r="9" spans="1:14" ht="12.75">
      <c r="A9" s="57" t="s">
        <v>93</v>
      </c>
      <c r="B9" s="38" t="s">
        <v>602</v>
      </c>
      <c r="C9" s="168" t="s">
        <v>772</v>
      </c>
      <c r="D9" s="168" t="s">
        <v>772</v>
      </c>
      <c r="E9" s="621">
        <v>0</v>
      </c>
      <c r="F9" s="546">
        <v>0</v>
      </c>
      <c r="G9" s="372" t="s">
        <v>774</v>
      </c>
      <c r="H9" s="325" t="s">
        <v>774</v>
      </c>
      <c r="I9" s="554" t="s">
        <v>774</v>
      </c>
      <c r="J9" s="325" t="s">
        <v>774</v>
      </c>
      <c r="K9" s="168" t="s">
        <v>772</v>
      </c>
      <c r="L9" s="168" t="s">
        <v>772</v>
      </c>
      <c r="M9" s="624">
        <v>0</v>
      </c>
      <c r="N9" s="549">
        <v>0</v>
      </c>
    </row>
    <row r="10" spans="1:14" ht="12.75">
      <c r="A10" s="57" t="s">
        <v>95</v>
      </c>
      <c r="B10" s="38" t="s">
        <v>603</v>
      </c>
      <c r="C10" s="168" t="s">
        <v>772</v>
      </c>
      <c r="D10" s="168">
        <v>0</v>
      </c>
      <c r="E10" s="621">
        <v>0</v>
      </c>
      <c r="F10" s="546">
        <v>0</v>
      </c>
      <c r="G10" s="372" t="s">
        <v>774</v>
      </c>
      <c r="H10" s="325" t="s">
        <v>774</v>
      </c>
      <c r="I10" s="554" t="s">
        <v>774</v>
      </c>
      <c r="J10" s="325" t="s">
        <v>774</v>
      </c>
      <c r="K10" s="168" t="s">
        <v>772</v>
      </c>
      <c r="L10" s="168">
        <v>0</v>
      </c>
      <c r="M10" s="624">
        <v>0</v>
      </c>
      <c r="N10" s="549">
        <v>0</v>
      </c>
    </row>
    <row r="11" spans="1:14" ht="12.75">
      <c r="A11" s="57" t="s">
        <v>96</v>
      </c>
      <c r="B11" s="38" t="s">
        <v>604</v>
      </c>
      <c r="C11" s="168" t="s">
        <v>772</v>
      </c>
      <c r="D11" s="168" t="s">
        <v>772</v>
      </c>
      <c r="E11" s="621">
        <v>0</v>
      </c>
      <c r="F11" s="546">
        <v>0</v>
      </c>
      <c r="G11" s="372" t="s">
        <v>774</v>
      </c>
      <c r="H11" s="325" t="s">
        <v>774</v>
      </c>
      <c r="I11" s="554" t="s">
        <v>774</v>
      </c>
      <c r="J11" s="325" t="s">
        <v>774</v>
      </c>
      <c r="K11" s="168" t="s">
        <v>772</v>
      </c>
      <c r="L11" s="168" t="s">
        <v>772</v>
      </c>
      <c r="M11" s="624">
        <v>0</v>
      </c>
      <c r="N11" s="549">
        <v>0</v>
      </c>
    </row>
    <row r="12" spans="1:14" ht="12.75">
      <c r="A12" s="57" t="s">
        <v>97</v>
      </c>
      <c r="B12" s="38" t="s">
        <v>605</v>
      </c>
      <c r="C12" s="168" t="s">
        <v>772</v>
      </c>
      <c r="D12" s="168" t="s">
        <v>772</v>
      </c>
      <c r="E12" s="621">
        <v>0</v>
      </c>
      <c r="F12" s="546">
        <v>0</v>
      </c>
      <c r="G12" s="372" t="s">
        <v>774</v>
      </c>
      <c r="H12" s="325" t="s">
        <v>774</v>
      </c>
      <c r="I12" s="554" t="s">
        <v>774</v>
      </c>
      <c r="J12" s="325" t="s">
        <v>774</v>
      </c>
      <c r="K12" s="168" t="s">
        <v>772</v>
      </c>
      <c r="L12" s="168" t="s">
        <v>772</v>
      </c>
      <c r="M12" s="624">
        <v>0</v>
      </c>
      <c r="N12" s="549">
        <v>0</v>
      </c>
    </row>
    <row r="13" spans="1:14" ht="12.75">
      <c r="A13" s="57" t="s">
        <v>98</v>
      </c>
      <c r="B13" s="38" t="s">
        <v>606</v>
      </c>
      <c r="C13" s="168" t="s">
        <v>772</v>
      </c>
      <c r="D13" s="168" t="s">
        <v>772</v>
      </c>
      <c r="E13" s="621">
        <v>0</v>
      </c>
      <c r="F13" s="546">
        <v>0</v>
      </c>
      <c r="G13" s="372" t="s">
        <v>774</v>
      </c>
      <c r="H13" s="325" t="s">
        <v>774</v>
      </c>
      <c r="I13" s="554" t="s">
        <v>774</v>
      </c>
      <c r="J13" s="325" t="s">
        <v>774</v>
      </c>
      <c r="K13" s="168" t="s">
        <v>772</v>
      </c>
      <c r="L13" s="168" t="s">
        <v>772</v>
      </c>
      <c r="M13" s="624">
        <v>0</v>
      </c>
      <c r="N13" s="549">
        <v>0</v>
      </c>
    </row>
    <row r="14" spans="1:14" ht="12.75">
      <c r="A14" s="57" t="s">
        <v>99</v>
      </c>
      <c r="B14" s="38" t="s">
        <v>607</v>
      </c>
      <c r="C14" s="168" t="s">
        <v>772</v>
      </c>
      <c r="D14" s="168" t="s">
        <v>772</v>
      </c>
      <c r="E14" s="621">
        <v>9780</v>
      </c>
      <c r="F14" s="546">
        <v>0</v>
      </c>
      <c r="G14" s="372" t="s">
        <v>774</v>
      </c>
      <c r="H14" s="325" t="s">
        <v>774</v>
      </c>
      <c r="I14" s="554" t="s">
        <v>774</v>
      </c>
      <c r="J14" s="325" t="s">
        <v>774</v>
      </c>
      <c r="K14" s="168" t="s">
        <v>772</v>
      </c>
      <c r="L14" s="168" t="s">
        <v>772</v>
      </c>
      <c r="M14" s="624">
        <v>9780</v>
      </c>
      <c r="N14" s="549">
        <v>0</v>
      </c>
    </row>
    <row r="15" spans="1:14" ht="12.75">
      <c r="A15" s="57" t="s">
        <v>100</v>
      </c>
      <c r="B15" s="38" t="s">
        <v>608</v>
      </c>
      <c r="C15" s="168" t="s">
        <v>772</v>
      </c>
      <c r="D15" s="168" t="s">
        <v>772</v>
      </c>
      <c r="E15" s="621">
        <v>0</v>
      </c>
      <c r="F15" s="546">
        <v>0</v>
      </c>
      <c r="G15" s="372" t="s">
        <v>774</v>
      </c>
      <c r="H15" s="325" t="s">
        <v>774</v>
      </c>
      <c r="I15" s="554" t="s">
        <v>774</v>
      </c>
      <c r="J15" s="325" t="s">
        <v>774</v>
      </c>
      <c r="K15" s="168" t="s">
        <v>772</v>
      </c>
      <c r="L15" s="168" t="s">
        <v>772</v>
      </c>
      <c r="M15" s="624">
        <v>0</v>
      </c>
      <c r="N15" s="549">
        <v>0</v>
      </c>
    </row>
    <row r="16" spans="1:14" ht="12.75">
      <c r="A16" s="57" t="s">
        <v>101</v>
      </c>
      <c r="B16" s="38" t="s">
        <v>609</v>
      </c>
      <c r="C16" s="168" t="s">
        <v>772</v>
      </c>
      <c r="D16" s="168" t="s">
        <v>772</v>
      </c>
      <c r="E16" s="621">
        <v>13000</v>
      </c>
      <c r="F16" s="546">
        <v>0</v>
      </c>
      <c r="G16" s="372" t="s">
        <v>774</v>
      </c>
      <c r="H16" s="325" t="s">
        <v>774</v>
      </c>
      <c r="I16" s="554" t="s">
        <v>774</v>
      </c>
      <c r="J16" s="325" t="s">
        <v>774</v>
      </c>
      <c r="K16" s="168" t="s">
        <v>772</v>
      </c>
      <c r="L16" s="168" t="s">
        <v>772</v>
      </c>
      <c r="M16" s="624">
        <v>13000</v>
      </c>
      <c r="N16" s="549">
        <v>0</v>
      </c>
    </row>
    <row r="17" spans="1:14" ht="12.75">
      <c r="A17" s="57" t="s">
        <v>102</v>
      </c>
      <c r="B17" s="38" t="s">
        <v>610</v>
      </c>
      <c r="C17" s="168" t="s">
        <v>772</v>
      </c>
      <c r="D17" s="168">
        <v>0</v>
      </c>
      <c r="E17" s="621">
        <v>0</v>
      </c>
      <c r="F17" s="546">
        <v>0</v>
      </c>
      <c r="G17" s="372" t="s">
        <v>774</v>
      </c>
      <c r="H17" s="325" t="s">
        <v>774</v>
      </c>
      <c r="I17" s="554" t="s">
        <v>774</v>
      </c>
      <c r="J17" s="325" t="s">
        <v>774</v>
      </c>
      <c r="K17" s="168" t="s">
        <v>772</v>
      </c>
      <c r="L17" s="168">
        <v>0</v>
      </c>
      <c r="M17" s="624">
        <v>0</v>
      </c>
      <c r="N17" s="549">
        <v>0</v>
      </c>
    </row>
    <row r="18" spans="1:14" ht="12.75">
      <c r="A18" s="57" t="s">
        <v>115</v>
      </c>
      <c r="B18" s="38" t="s">
        <v>611</v>
      </c>
      <c r="C18" s="168" t="s">
        <v>772</v>
      </c>
      <c r="D18" s="168" t="s">
        <v>772</v>
      </c>
      <c r="E18" s="621">
        <v>0</v>
      </c>
      <c r="F18" s="546">
        <v>0</v>
      </c>
      <c r="G18" s="372" t="s">
        <v>774</v>
      </c>
      <c r="H18" s="325" t="s">
        <v>774</v>
      </c>
      <c r="I18" s="554" t="s">
        <v>774</v>
      </c>
      <c r="J18" s="325" t="s">
        <v>774</v>
      </c>
      <c r="K18" s="168" t="s">
        <v>772</v>
      </c>
      <c r="L18" s="168" t="s">
        <v>772</v>
      </c>
      <c r="M18" s="624">
        <v>0</v>
      </c>
      <c r="N18" s="549">
        <v>0</v>
      </c>
    </row>
    <row r="19" spans="1:14" ht="12.75">
      <c r="A19" s="57" t="s">
        <v>116</v>
      </c>
      <c r="B19" s="38" t="s">
        <v>612</v>
      </c>
      <c r="C19" s="168" t="s">
        <v>772</v>
      </c>
      <c r="D19" s="168" t="s">
        <v>772</v>
      </c>
      <c r="E19" s="621">
        <v>0</v>
      </c>
      <c r="F19" s="546">
        <v>0</v>
      </c>
      <c r="G19" s="372" t="s">
        <v>774</v>
      </c>
      <c r="H19" s="325" t="s">
        <v>774</v>
      </c>
      <c r="I19" s="554" t="s">
        <v>774</v>
      </c>
      <c r="J19" s="325" t="s">
        <v>774</v>
      </c>
      <c r="K19" s="168" t="s">
        <v>772</v>
      </c>
      <c r="L19" s="168" t="s">
        <v>772</v>
      </c>
      <c r="M19" s="624">
        <v>0</v>
      </c>
      <c r="N19" s="549">
        <v>0</v>
      </c>
    </row>
    <row r="20" spans="1:14" ht="12.75">
      <c r="A20" s="57" t="s">
        <v>117</v>
      </c>
      <c r="B20" s="38" t="s">
        <v>613</v>
      </c>
      <c r="C20" s="168" t="s">
        <v>772</v>
      </c>
      <c r="D20" s="168" t="s">
        <v>772</v>
      </c>
      <c r="E20" s="621">
        <v>0</v>
      </c>
      <c r="F20" s="546">
        <v>0</v>
      </c>
      <c r="G20" s="372" t="s">
        <v>774</v>
      </c>
      <c r="H20" s="325" t="s">
        <v>774</v>
      </c>
      <c r="I20" s="554" t="s">
        <v>774</v>
      </c>
      <c r="J20" s="325" t="s">
        <v>774</v>
      </c>
      <c r="K20" s="168" t="s">
        <v>772</v>
      </c>
      <c r="L20" s="168" t="s">
        <v>772</v>
      </c>
      <c r="M20" s="624">
        <v>0</v>
      </c>
      <c r="N20" s="549">
        <v>0</v>
      </c>
    </row>
    <row r="21" spans="1:14" ht="12.75">
      <c r="A21" s="57" t="s">
        <v>118</v>
      </c>
      <c r="B21" s="38" t="s">
        <v>614</v>
      </c>
      <c r="C21" s="168" t="s">
        <v>772</v>
      </c>
      <c r="D21" s="168" t="s">
        <v>772</v>
      </c>
      <c r="E21" s="621">
        <v>15219</v>
      </c>
      <c r="F21" s="546">
        <v>0</v>
      </c>
      <c r="G21" s="372" t="s">
        <v>774</v>
      </c>
      <c r="H21" s="325" t="s">
        <v>774</v>
      </c>
      <c r="I21" s="554" t="s">
        <v>774</v>
      </c>
      <c r="J21" s="325" t="s">
        <v>774</v>
      </c>
      <c r="K21" s="168" t="s">
        <v>772</v>
      </c>
      <c r="L21" s="168" t="s">
        <v>772</v>
      </c>
      <c r="M21" s="624">
        <v>15219</v>
      </c>
      <c r="N21" s="549">
        <v>0</v>
      </c>
    </row>
    <row r="22" spans="1:14" ht="12.75">
      <c r="A22" s="57" t="s">
        <v>119</v>
      </c>
      <c r="B22" s="38" t="s">
        <v>615</v>
      </c>
      <c r="C22" s="168" t="s">
        <v>772</v>
      </c>
      <c r="D22" s="168" t="s">
        <v>772</v>
      </c>
      <c r="E22" s="621">
        <v>0</v>
      </c>
      <c r="F22" s="546">
        <v>0</v>
      </c>
      <c r="G22" s="372" t="s">
        <v>774</v>
      </c>
      <c r="H22" s="325" t="s">
        <v>774</v>
      </c>
      <c r="I22" s="554" t="s">
        <v>774</v>
      </c>
      <c r="J22" s="325" t="s">
        <v>774</v>
      </c>
      <c r="K22" s="168" t="s">
        <v>772</v>
      </c>
      <c r="L22" s="168" t="s">
        <v>772</v>
      </c>
      <c r="M22" s="624">
        <v>0</v>
      </c>
      <c r="N22" s="549">
        <v>0</v>
      </c>
    </row>
    <row r="23" spans="1:14" ht="12.75">
      <c r="A23" s="57" t="s">
        <v>120</v>
      </c>
      <c r="B23" s="38" t="s">
        <v>616</v>
      </c>
      <c r="C23" s="168" t="s">
        <v>772</v>
      </c>
      <c r="D23" s="168">
        <v>0</v>
      </c>
      <c r="E23" s="621">
        <v>0</v>
      </c>
      <c r="F23" s="546">
        <v>0</v>
      </c>
      <c r="G23" s="372" t="s">
        <v>774</v>
      </c>
      <c r="H23" s="325" t="s">
        <v>774</v>
      </c>
      <c r="I23" s="554" t="s">
        <v>774</v>
      </c>
      <c r="J23" s="325" t="s">
        <v>774</v>
      </c>
      <c r="K23" s="168" t="s">
        <v>772</v>
      </c>
      <c r="L23" s="168">
        <v>0</v>
      </c>
      <c r="M23" s="624">
        <v>0</v>
      </c>
      <c r="N23" s="549">
        <v>0</v>
      </c>
    </row>
    <row r="24" spans="1:14" ht="12.75">
      <c r="A24" s="57" t="s">
        <v>121</v>
      </c>
      <c r="B24" s="38" t="s">
        <v>617</v>
      </c>
      <c r="C24" s="168" t="s">
        <v>772</v>
      </c>
      <c r="D24" s="168" t="s">
        <v>772</v>
      </c>
      <c r="E24" s="621">
        <v>0</v>
      </c>
      <c r="F24" s="546">
        <v>0</v>
      </c>
      <c r="G24" s="372" t="s">
        <v>774</v>
      </c>
      <c r="H24" s="325" t="s">
        <v>774</v>
      </c>
      <c r="I24" s="554" t="s">
        <v>774</v>
      </c>
      <c r="J24" s="325" t="s">
        <v>774</v>
      </c>
      <c r="K24" s="168" t="s">
        <v>772</v>
      </c>
      <c r="L24" s="168" t="s">
        <v>772</v>
      </c>
      <c r="M24" s="624">
        <v>0</v>
      </c>
      <c r="N24" s="549">
        <v>0</v>
      </c>
    </row>
    <row r="25" spans="1:14" ht="12.75">
      <c r="A25" s="57" t="s">
        <v>122</v>
      </c>
      <c r="B25" s="38" t="s">
        <v>618</v>
      </c>
      <c r="C25" s="168" t="s">
        <v>772</v>
      </c>
      <c r="D25" s="168" t="s">
        <v>772</v>
      </c>
      <c r="E25" s="621">
        <v>0</v>
      </c>
      <c r="F25" s="546">
        <v>0</v>
      </c>
      <c r="G25" s="372" t="s">
        <v>774</v>
      </c>
      <c r="H25" s="325" t="s">
        <v>774</v>
      </c>
      <c r="I25" s="554" t="s">
        <v>774</v>
      </c>
      <c r="J25" s="325" t="s">
        <v>774</v>
      </c>
      <c r="K25" s="168" t="s">
        <v>772</v>
      </c>
      <c r="L25" s="168" t="s">
        <v>772</v>
      </c>
      <c r="M25" s="624">
        <v>0</v>
      </c>
      <c r="N25" s="549">
        <v>0</v>
      </c>
    </row>
    <row r="26" spans="1:14" ht="12.75">
      <c r="A26" s="57" t="s">
        <v>123</v>
      </c>
      <c r="B26" s="38" t="s">
        <v>619</v>
      </c>
      <c r="C26" s="168" t="s">
        <v>772</v>
      </c>
      <c r="D26" s="168" t="s">
        <v>772</v>
      </c>
      <c r="E26" s="621">
        <v>0</v>
      </c>
      <c r="F26" s="546">
        <v>0</v>
      </c>
      <c r="G26" s="372" t="s">
        <v>774</v>
      </c>
      <c r="H26" s="325" t="s">
        <v>774</v>
      </c>
      <c r="I26" s="554" t="s">
        <v>774</v>
      </c>
      <c r="J26" s="325" t="s">
        <v>774</v>
      </c>
      <c r="K26" s="168" t="s">
        <v>772</v>
      </c>
      <c r="L26" s="168" t="s">
        <v>772</v>
      </c>
      <c r="M26" s="624">
        <v>0</v>
      </c>
      <c r="N26" s="549">
        <v>0</v>
      </c>
    </row>
    <row r="27" spans="1:14" ht="12.75">
      <c r="A27" s="57" t="s">
        <v>124</v>
      </c>
      <c r="B27" s="38" t="s">
        <v>620</v>
      </c>
      <c r="C27" s="168" t="s">
        <v>772</v>
      </c>
      <c r="D27" s="168" t="s">
        <v>772</v>
      </c>
      <c r="E27" s="621">
        <v>0</v>
      </c>
      <c r="F27" s="546">
        <v>0</v>
      </c>
      <c r="G27" s="372" t="s">
        <v>774</v>
      </c>
      <c r="H27" s="325" t="s">
        <v>774</v>
      </c>
      <c r="I27" s="554" t="s">
        <v>774</v>
      </c>
      <c r="J27" s="325" t="s">
        <v>774</v>
      </c>
      <c r="K27" s="168" t="s">
        <v>772</v>
      </c>
      <c r="L27" s="168" t="s">
        <v>772</v>
      </c>
      <c r="M27" s="624">
        <v>0</v>
      </c>
      <c r="N27" s="549">
        <v>0</v>
      </c>
    </row>
    <row r="28" spans="1:14" ht="12.75">
      <c r="A28" s="57" t="s">
        <v>125</v>
      </c>
      <c r="B28" s="38" t="s">
        <v>621</v>
      </c>
      <c r="C28" s="168" t="s">
        <v>772</v>
      </c>
      <c r="D28" s="168">
        <v>0</v>
      </c>
      <c r="E28" s="621">
        <v>0</v>
      </c>
      <c r="F28" s="546">
        <v>0</v>
      </c>
      <c r="G28" s="372" t="s">
        <v>774</v>
      </c>
      <c r="H28" s="325" t="s">
        <v>774</v>
      </c>
      <c r="I28" s="554" t="s">
        <v>774</v>
      </c>
      <c r="J28" s="325" t="s">
        <v>774</v>
      </c>
      <c r="K28" s="168" t="s">
        <v>772</v>
      </c>
      <c r="L28" s="168">
        <v>0</v>
      </c>
      <c r="M28" s="624">
        <v>0</v>
      </c>
      <c r="N28" s="549">
        <v>0</v>
      </c>
    </row>
    <row r="29" spans="1:14" ht="12.75">
      <c r="A29" s="57" t="s">
        <v>126</v>
      </c>
      <c r="B29" s="38" t="s">
        <v>622</v>
      </c>
      <c r="C29" s="168" t="s">
        <v>772</v>
      </c>
      <c r="D29" s="168" t="s">
        <v>772</v>
      </c>
      <c r="E29" s="621">
        <v>0</v>
      </c>
      <c r="F29" s="546">
        <v>0</v>
      </c>
      <c r="G29" s="372" t="s">
        <v>774</v>
      </c>
      <c r="H29" s="325" t="s">
        <v>774</v>
      </c>
      <c r="I29" s="554" t="s">
        <v>774</v>
      </c>
      <c r="J29" s="325" t="s">
        <v>774</v>
      </c>
      <c r="K29" s="168" t="s">
        <v>772</v>
      </c>
      <c r="L29" s="168" t="s">
        <v>772</v>
      </c>
      <c r="M29" s="624">
        <v>0</v>
      </c>
      <c r="N29" s="549">
        <v>0</v>
      </c>
    </row>
    <row r="30" spans="1:14" ht="12.75">
      <c r="A30" s="57" t="s">
        <v>127</v>
      </c>
      <c r="B30" s="38" t="s">
        <v>623</v>
      </c>
      <c r="C30" s="168" t="s">
        <v>772</v>
      </c>
      <c r="D30" s="168" t="s">
        <v>772</v>
      </c>
      <c r="E30" s="621">
        <v>0</v>
      </c>
      <c r="F30" s="546">
        <v>0</v>
      </c>
      <c r="G30" s="372" t="s">
        <v>774</v>
      </c>
      <c r="H30" s="325" t="s">
        <v>774</v>
      </c>
      <c r="I30" s="554" t="s">
        <v>774</v>
      </c>
      <c r="J30" s="325" t="s">
        <v>774</v>
      </c>
      <c r="K30" s="168" t="s">
        <v>772</v>
      </c>
      <c r="L30" s="168" t="s">
        <v>772</v>
      </c>
      <c r="M30" s="624">
        <v>0</v>
      </c>
      <c r="N30" s="549">
        <v>0</v>
      </c>
    </row>
    <row r="31" spans="1:14" ht="12.75">
      <c r="A31" s="57" t="s">
        <v>128</v>
      </c>
      <c r="B31" s="38" t="s">
        <v>624</v>
      </c>
      <c r="C31" s="168" t="s">
        <v>772</v>
      </c>
      <c r="D31" s="168">
        <v>0</v>
      </c>
      <c r="E31" s="621">
        <v>0</v>
      </c>
      <c r="F31" s="546">
        <v>0</v>
      </c>
      <c r="G31" s="372" t="s">
        <v>774</v>
      </c>
      <c r="H31" s="325" t="s">
        <v>774</v>
      </c>
      <c r="I31" s="554" t="s">
        <v>774</v>
      </c>
      <c r="J31" s="325" t="s">
        <v>774</v>
      </c>
      <c r="K31" s="168" t="s">
        <v>772</v>
      </c>
      <c r="L31" s="168">
        <v>0</v>
      </c>
      <c r="M31" s="624">
        <v>0</v>
      </c>
      <c r="N31" s="549">
        <v>0</v>
      </c>
    </row>
    <row r="32" spans="1:14" ht="12.75">
      <c r="A32" s="57" t="s">
        <v>129</v>
      </c>
      <c r="B32" s="38" t="s">
        <v>625</v>
      </c>
      <c r="C32" s="168" t="s">
        <v>772</v>
      </c>
      <c r="D32" s="168" t="s">
        <v>772</v>
      </c>
      <c r="E32" s="621">
        <v>7850</v>
      </c>
      <c r="F32" s="546">
        <v>0</v>
      </c>
      <c r="G32" s="372" t="s">
        <v>774</v>
      </c>
      <c r="H32" s="325" t="s">
        <v>774</v>
      </c>
      <c r="I32" s="554" t="s">
        <v>774</v>
      </c>
      <c r="J32" s="325" t="s">
        <v>774</v>
      </c>
      <c r="K32" s="168" t="s">
        <v>772</v>
      </c>
      <c r="L32" s="168" t="s">
        <v>772</v>
      </c>
      <c r="M32" s="624">
        <v>7850</v>
      </c>
      <c r="N32" s="549">
        <v>0</v>
      </c>
    </row>
    <row r="33" spans="1:14" ht="12.75">
      <c r="A33" s="80" t="s">
        <v>130</v>
      </c>
      <c r="B33" s="41" t="s">
        <v>626</v>
      </c>
      <c r="C33" s="51" t="s">
        <v>772</v>
      </c>
      <c r="D33" s="51">
        <v>0</v>
      </c>
      <c r="E33" s="622">
        <v>0</v>
      </c>
      <c r="F33" s="547">
        <v>0</v>
      </c>
      <c r="G33" s="374" t="s">
        <v>774</v>
      </c>
      <c r="H33" s="329" t="s">
        <v>774</v>
      </c>
      <c r="I33" s="556" t="s">
        <v>774</v>
      </c>
      <c r="J33" s="329" t="s">
        <v>774</v>
      </c>
      <c r="K33" s="51" t="s">
        <v>772</v>
      </c>
      <c r="L33" s="51">
        <v>0</v>
      </c>
      <c r="M33" s="625">
        <v>0</v>
      </c>
      <c r="N33" s="550">
        <v>0</v>
      </c>
    </row>
    <row r="34" spans="1:14" ht="12.75">
      <c r="A34" s="129" t="s">
        <v>84</v>
      </c>
      <c r="B34" s="130" t="s">
        <v>225</v>
      </c>
      <c r="C34" s="53" t="s">
        <v>246</v>
      </c>
      <c r="D34" s="54"/>
      <c r="E34" s="623"/>
      <c r="F34" s="48"/>
      <c r="G34" s="53" t="s">
        <v>247</v>
      </c>
      <c r="H34" s="54"/>
      <c r="I34" s="54"/>
      <c r="J34" s="48"/>
      <c r="K34" s="53" t="s">
        <v>248</v>
      </c>
      <c r="L34" s="54"/>
      <c r="M34" s="54"/>
      <c r="N34" s="48"/>
    </row>
    <row r="35" spans="1:14" ht="12.75">
      <c r="A35" s="412" t="s">
        <v>85</v>
      </c>
      <c r="B35" s="413"/>
      <c r="C35" s="414" t="s">
        <v>76</v>
      </c>
      <c r="D35" s="414" t="s">
        <v>77</v>
      </c>
      <c r="E35" s="414" t="s">
        <v>368</v>
      </c>
      <c r="F35" s="414" t="s">
        <v>368</v>
      </c>
      <c r="G35" s="414" t="s">
        <v>76</v>
      </c>
      <c r="H35" s="414" t="s">
        <v>77</v>
      </c>
      <c r="I35" s="414" t="s">
        <v>368</v>
      </c>
      <c r="J35" s="414" t="s">
        <v>368</v>
      </c>
      <c r="K35" s="414" t="s">
        <v>76</v>
      </c>
      <c r="L35" s="414" t="s">
        <v>77</v>
      </c>
      <c r="M35" s="414" t="s">
        <v>368</v>
      </c>
      <c r="N35" s="414" t="s">
        <v>368</v>
      </c>
    </row>
    <row r="36" spans="1:14" ht="12.75">
      <c r="A36" s="131"/>
      <c r="B36" s="132"/>
      <c r="C36" s="415" t="s">
        <v>87</v>
      </c>
      <c r="D36" s="415" t="s">
        <v>87</v>
      </c>
      <c r="E36" s="416" t="s">
        <v>844</v>
      </c>
      <c r="F36" s="415" t="s">
        <v>370</v>
      </c>
      <c r="G36" s="415" t="s">
        <v>87</v>
      </c>
      <c r="H36" s="415" t="s">
        <v>87</v>
      </c>
      <c r="I36" s="416" t="s">
        <v>844</v>
      </c>
      <c r="J36" s="415" t="s">
        <v>370</v>
      </c>
      <c r="K36" s="415" t="s">
        <v>87</v>
      </c>
      <c r="L36" s="415" t="s">
        <v>87</v>
      </c>
      <c r="M36" s="416" t="s">
        <v>844</v>
      </c>
      <c r="N36" s="415" t="s">
        <v>370</v>
      </c>
    </row>
    <row r="37" spans="1:14" ht="12.75">
      <c r="A37" s="674" t="s">
        <v>249</v>
      </c>
      <c r="B37" s="674"/>
      <c r="C37" s="674"/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</row>
    <row r="38" spans="1:14" ht="12.75">
      <c r="A38" s="57" t="s">
        <v>131</v>
      </c>
      <c r="B38" s="38" t="s">
        <v>627</v>
      </c>
      <c r="C38" s="626" t="s">
        <v>772</v>
      </c>
      <c r="D38" s="626" t="s">
        <v>772</v>
      </c>
      <c r="E38" s="621">
        <v>6400</v>
      </c>
      <c r="F38" s="546">
        <v>0</v>
      </c>
      <c r="G38" s="372" t="s">
        <v>774</v>
      </c>
      <c r="H38" s="373" t="s">
        <v>774</v>
      </c>
      <c r="I38" s="375" t="s">
        <v>774</v>
      </c>
      <c r="J38" s="417" t="s">
        <v>774</v>
      </c>
      <c r="K38" s="626" t="s">
        <v>772</v>
      </c>
      <c r="L38" s="626" t="s">
        <v>772</v>
      </c>
      <c r="M38" s="627">
        <v>6400</v>
      </c>
      <c r="N38" s="652">
        <v>0</v>
      </c>
    </row>
    <row r="39" spans="1:14" ht="12.75">
      <c r="A39" s="57" t="s">
        <v>132</v>
      </c>
      <c r="B39" s="38" t="s">
        <v>628</v>
      </c>
      <c r="C39" s="626" t="s">
        <v>772</v>
      </c>
      <c r="D39" s="626" t="s">
        <v>772</v>
      </c>
      <c r="E39" s="621">
        <v>1000</v>
      </c>
      <c r="F39" s="546">
        <v>0</v>
      </c>
      <c r="G39" s="372" t="s">
        <v>774</v>
      </c>
      <c r="H39" s="325" t="s">
        <v>774</v>
      </c>
      <c r="I39" s="554" t="s">
        <v>774</v>
      </c>
      <c r="J39" s="325" t="s">
        <v>774</v>
      </c>
      <c r="K39" s="626" t="s">
        <v>772</v>
      </c>
      <c r="L39" s="626" t="s">
        <v>772</v>
      </c>
      <c r="M39" s="627">
        <v>1000</v>
      </c>
      <c r="N39" s="549">
        <v>0</v>
      </c>
    </row>
    <row r="40" spans="1:14" ht="12.75">
      <c r="A40" s="57" t="s">
        <v>133</v>
      </c>
      <c r="B40" s="38" t="s">
        <v>629</v>
      </c>
      <c r="C40" s="626" t="s">
        <v>772</v>
      </c>
      <c r="D40" s="626" t="s">
        <v>772</v>
      </c>
      <c r="E40" s="621">
        <v>3400</v>
      </c>
      <c r="F40" s="546">
        <v>0</v>
      </c>
      <c r="G40" s="372" t="s">
        <v>774</v>
      </c>
      <c r="H40" s="325" t="s">
        <v>774</v>
      </c>
      <c r="I40" s="554" t="s">
        <v>774</v>
      </c>
      <c r="J40" s="325" t="s">
        <v>774</v>
      </c>
      <c r="K40" s="626" t="s">
        <v>772</v>
      </c>
      <c r="L40" s="626" t="s">
        <v>772</v>
      </c>
      <c r="M40" s="627">
        <v>3400</v>
      </c>
      <c r="N40" s="549">
        <v>0</v>
      </c>
    </row>
    <row r="41" spans="1:14" ht="12.75">
      <c r="A41" s="57" t="s">
        <v>134</v>
      </c>
      <c r="B41" s="38" t="s">
        <v>630</v>
      </c>
      <c r="C41" s="626" t="s">
        <v>772</v>
      </c>
      <c r="D41" s="628" t="s">
        <v>772</v>
      </c>
      <c r="E41" s="635">
        <v>0</v>
      </c>
      <c r="F41" s="552">
        <v>0</v>
      </c>
      <c r="G41" s="325" t="s">
        <v>774</v>
      </c>
      <c r="H41" s="325" t="s">
        <v>774</v>
      </c>
      <c r="I41" s="554" t="s">
        <v>774</v>
      </c>
      <c r="J41" s="325" t="s">
        <v>774</v>
      </c>
      <c r="K41" s="626" t="s">
        <v>772</v>
      </c>
      <c r="L41" s="626" t="s">
        <v>772</v>
      </c>
      <c r="M41" s="627">
        <v>0</v>
      </c>
      <c r="N41" s="549">
        <v>0</v>
      </c>
    </row>
    <row r="42" spans="1:14" ht="12.75">
      <c r="A42" s="57" t="s">
        <v>135</v>
      </c>
      <c r="B42" s="38" t="s">
        <v>631</v>
      </c>
      <c r="C42" s="626" t="s">
        <v>772</v>
      </c>
      <c r="D42" s="628" t="s">
        <v>772</v>
      </c>
      <c r="E42" s="635">
        <v>0</v>
      </c>
      <c r="F42" s="549">
        <v>0</v>
      </c>
      <c r="G42" s="372" t="s">
        <v>774</v>
      </c>
      <c r="H42" s="325" t="s">
        <v>774</v>
      </c>
      <c r="I42" s="554" t="s">
        <v>774</v>
      </c>
      <c r="J42" s="325" t="s">
        <v>774</v>
      </c>
      <c r="K42" s="626" t="s">
        <v>772</v>
      </c>
      <c r="L42" s="626" t="s">
        <v>772</v>
      </c>
      <c r="M42" s="627">
        <v>0</v>
      </c>
      <c r="N42" s="549">
        <v>0</v>
      </c>
    </row>
    <row r="43" spans="1:14" ht="12.75">
      <c r="A43" s="57" t="s">
        <v>136</v>
      </c>
      <c r="B43" s="38" t="s">
        <v>632</v>
      </c>
      <c r="C43" s="626" t="s">
        <v>772</v>
      </c>
      <c r="D43" s="628" t="s">
        <v>772</v>
      </c>
      <c r="E43" s="635">
        <v>0</v>
      </c>
      <c r="F43" s="549">
        <v>0</v>
      </c>
      <c r="G43" s="372" t="s">
        <v>774</v>
      </c>
      <c r="H43" s="325" t="s">
        <v>774</v>
      </c>
      <c r="I43" s="554" t="s">
        <v>774</v>
      </c>
      <c r="J43" s="325" t="s">
        <v>774</v>
      </c>
      <c r="K43" s="626" t="s">
        <v>772</v>
      </c>
      <c r="L43" s="626" t="s">
        <v>772</v>
      </c>
      <c r="M43" s="627">
        <v>0</v>
      </c>
      <c r="N43" s="549">
        <v>0</v>
      </c>
    </row>
    <row r="44" spans="1:14" ht="12.75">
      <c r="A44" s="57" t="s">
        <v>137</v>
      </c>
      <c r="B44" s="72" t="s">
        <v>633</v>
      </c>
      <c r="C44" s="626" t="s">
        <v>772</v>
      </c>
      <c r="D44" s="628" t="s">
        <v>772</v>
      </c>
      <c r="E44" s="635">
        <v>0</v>
      </c>
      <c r="F44" s="549">
        <v>0</v>
      </c>
      <c r="G44" s="372" t="s">
        <v>774</v>
      </c>
      <c r="H44" s="325" t="s">
        <v>774</v>
      </c>
      <c r="I44" s="554" t="s">
        <v>774</v>
      </c>
      <c r="J44" s="325" t="s">
        <v>774</v>
      </c>
      <c r="K44" s="626" t="s">
        <v>772</v>
      </c>
      <c r="L44" s="626" t="s">
        <v>772</v>
      </c>
      <c r="M44" s="627">
        <v>0</v>
      </c>
      <c r="N44" s="549">
        <v>0</v>
      </c>
    </row>
    <row r="45" spans="1:14" ht="12.75">
      <c r="A45" s="57" t="s">
        <v>138</v>
      </c>
      <c r="B45" s="65" t="s">
        <v>846</v>
      </c>
      <c r="C45" s="628" t="s">
        <v>774</v>
      </c>
      <c r="D45" s="628" t="s">
        <v>772</v>
      </c>
      <c r="E45" s="635">
        <v>0</v>
      </c>
      <c r="F45" s="552">
        <v>0</v>
      </c>
      <c r="G45" s="325" t="s">
        <v>774</v>
      </c>
      <c r="H45" s="617" t="s">
        <v>774</v>
      </c>
      <c r="I45" s="325" t="s">
        <v>774</v>
      </c>
      <c r="J45" s="325" t="s">
        <v>774</v>
      </c>
      <c r="K45" s="628" t="s">
        <v>774</v>
      </c>
      <c r="L45" s="628" t="s">
        <v>772</v>
      </c>
      <c r="M45" s="629">
        <v>0</v>
      </c>
      <c r="N45" s="549">
        <v>0</v>
      </c>
    </row>
    <row r="46" spans="1:14" ht="12.75">
      <c r="A46" s="57" t="s">
        <v>139</v>
      </c>
      <c r="B46" s="65" t="s">
        <v>847</v>
      </c>
      <c r="C46" s="628" t="s">
        <v>774</v>
      </c>
      <c r="D46" s="628" t="s">
        <v>772</v>
      </c>
      <c r="E46" s="635">
        <v>0</v>
      </c>
      <c r="F46" s="552">
        <v>0</v>
      </c>
      <c r="G46" s="325" t="s">
        <v>774</v>
      </c>
      <c r="H46" s="617" t="s">
        <v>774</v>
      </c>
      <c r="I46" s="325" t="s">
        <v>774</v>
      </c>
      <c r="J46" s="325" t="s">
        <v>774</v>
      </c>
      <c r="K46" s="628" t="s">
        <v>774</v>
      </c>
      <c r="L46" s="628" t="s">
        <v>772</v>
      </c>
      <c r="M46" s="629">
        <v>0</v>
      </c>
      <c r="N46" s="549">
        <v>0</v>
      </c>
    </row>
    <row r="47" spans="1:14" ht="12.75">
      <c r="A47" s="57" t="s">
        <v>140</v>
      </c>
      <c r="B47" s="87" t="s">
        <v>879</v>
      </c>
      <c r="C47" s="628" t="s">
        <v>774</v>
      </c>
      <c r="D47" s="628" t="s">
        <v>774</v>
      </c>
      <c r="E47" s="635">
        <v>15656</v>
      </c>
      <c r="F47" s="552">
        <v>0</v>
      </c>
      <c r="G47" s="551" t="s">
        <v>774</v>
      </c>
      <c r="H47" s="551" t="s">
        <v>774</v>
      </c>
      <c r="I47" s="551" t="s">
        <v>774</v>
      </c>
      <c r="J47" s="51" t="s">
        <v>774</v>
      </c>
      <c r="K47" s="628" t="s">
        <v>774</v>
      </c>
      <c r="L47" s="628" t="s">
        <v>774</v>
      </c>
      <c r="M47" s="629">
        <v>15656</v>
      </c>
      <c r="N47" s="550">
        <v>0</v>
      </c>
    </row>
    <row r="48" spans="1:14" ht="12.75">
      <c r="A48" s="44"/>
      <c r="B48" s="46" t="s">
        <v>250</v>
      </c>
      <c r="C48" s="630">
        <v>509000</v>
      </c>
      <c r="D48" s="630">
        <v>474390</v>
      </c>
      <c r="E48" s="631">
        <f>SUM(E5:E47)</f>
        <v>90277</v>
      </c>
      <c r="F48" s="553">
        <f>E48/D48*100</f>
        <v>19.03012289466473</v>
      </c>
      <c r="G48" s="555" t="s">
        <v>774</v>
      </c>
      <c r="H48" s="555" t="s">
        <v>774</v>
      </c>
      <c r="I48" s="555" t="s">
        <v>774</v>
      </c>
      <c r="J48" s="555" t="s">
        <v>774</v>
      </c>
      <c r="K48" s="630">
        <v>509000</v>
      </c>
      <c r="L48" s="630">
        <v>474390</v>
      </c>
      <c r="M48" s="631">
        <f>SUM(M5:M47)</f>
        <v>90277</v>
      </c>
      <c r="N48" s="553">
        <f>M48/L48*100</f>
        <v>19.03012289466473</v>
      </c>
    </row>
    <row r="49" spans="1:14" ht="12.75">
      <c r="A49" s="673" t="s">
        <v>251</v>
      </c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5"/>
    </row>
    <row r="50" spans="1:14" ht="12.75">
      <c r="A50" s="57" t="s">
        <v>90</v>
      </c>
      <c r="B50" s="72" t="s">
        <v>634</v>
      </c>
      <c r="C50" s="636">
        <v>90000</v>
      </c>
      <c r="D50" s="636">
        <v>65000</v>
      </c>
      <c r="E50" s="637">
        <v>0</v>
      </c>
      <c r="F50" s="557">
        <f>E50/D50*100</f>
        <v>0</v>
      </c>
      <c r="G50" s="637">
        <v>50000</v>
      </c>
      <c r="H50" s="636">
        <v>50000</v>
      </c>
      <c r="I50" s="638">
        <v>0</v>
      </c>
      <c r="J50" s="558">
        <f>I50/H50*100</f>
        <v>0</v>
      </c>
      <c r="K50" s="632">
        <f aca="true" t="shared" si="0" ref="K50:M56">(C50-G50)</f>
        <v>40000</v>
      </c>
      <c r="L50" s="632">
        <f t="shared" si="0"/>
        <v>15000</v>
      </c>
      <c r="M50" s="632">
        <f t="shared" si="0"/>
        <v>0</v>
      </c>
      <c r="N50" s="558">
        <f>M50/L50*100</f>
        <v>0</v>
      </c>
    </row>
    <row r="51" spans="1:14" ht="12.75">
      <c r="A51" s="57" t="s">
        <v>88</v>
      </c>
      <c r="B51" s="72" t="s">
        <v>635</v>
      </c>
      <c r="C51" s="636">
        <v>95766</v>
      </c>
      <c r="D51" s="636">
        <v>95766</v>
      </c>
      <c r="E51" s="637">
        <v>0</v>
      </c>
      <c r="F51" s="557">
        <f>E51/D51*100</f>
        <v>0</v>
      </c>
      <c r="G51" s="637">
        <v>95766</v>
      </c>
      <c r="H51" s="636">
        <v>95766</v>
      </c>
      <c r="I51" s="638">
        <v>0</v>
      </c>
      <c r="J51" s="548">
        <f>I51/H51*100</f>
        <v>0</v>
      </c>
      <c r="K51" s="633">
        <f t="shared" si="0"/>
        <v>0</v>
      </c>
      <c r="L51" s="633">
        <f t="shared" si="0"/>
        <v>0</v>
      </c>
      <c r="M51" s="633">
        <f t="shared" si="0"/>
        <v>0</v>
      </c>
      <c r="N51" s="549">
        <v>0</v>
      </c>
    </row>
    <row r="52" spans="1:14" ht="12.75">
      <c r="A52" s="57" t="s">
        <v>91</v>
      </c>
      <c r="B52" s="72" t="s">
        <v>531</v>
      </c>
      <c r="C52" s="636">
        <v>27000</v>
      </c>
      <c r="D52" s="636">
        <v>0</v>
      </c>
      <c r="E52" s="637">
        <v>0</v>
      </c>
      <c r="F52" s="546">
        <v>0</v>
      </c>
      <c r="G52" s="637">
        <v>12000</v>
      </c>
      <c r="H52" s="636">
        <v>0</v>
      </c>
      <c r="I52" s="638">
        <v>0</v>
      </c>
      <c r="J52" s="549">
        <v>0</v>
      </c>
      <c r="K52" s="633">
        <f t="shared" si="0"/>
        <v>15000</v>
      </c>
      <c r="L52" s="633">
        <f t="shared" si="0"/>
        <v>0</v>
      </c>
      <c r="M52" s="633">
        <f t="shared" si="0"/>
        <v>0</v>
      </c>
      <c r="N52" s="549">
        <v>0</v>
      </c>
    </row>
    <row r="53" spans="1:14" ht="12.75">
      <c r="A53" s="57" t="s">
        <v>92</v>
      </c>
      <c r="B53" s="72" t="s">
        <v>894</v>
      </c>
      <c r="C53" s="636">
        <v>55000</v>
      </c>
      <c r="D53" s="636">
        <v>55000</v>
      </c>
      <c r="E53" s="637">
        <v>0</v>
      </c>
      <c r="F53" s="557">
        <f>E53/D53*100</f>
        <v>0</v>
      </c>
      <c r="G53" s="637">
        <v>50000</v>
      </c>
      <c r="H53" s="636">
        <v>50000</v>
      </c>
      <c r="I53" s="638">
        <v>0</v>
      </c>
      <c r="J53" s="548">
        <f>I53/H53*100</f>
        <v>0</v>
      </c>
      <c r="K53" s="633">
        <f t="shared" si="0"/>
        <v>5000</v>
      </c>
      <c r="L53" s="633">
        <f t="shared" si="0"/>
        <v>5000</v>
      </c>
      <c r="M53" s="633">
        <f t="shared" si="0"/>
        <v>0</v>
      </c>
      <c r="N53" s="548">
        <f>M53/L53*100</f>
        <v>0</v>
      </c>
    </row>
    <row r="54" spans="1:14" ht="12.75">
      <c r="A54" s="57" t="s">
        <v>93</v>
      </c>
      <c r="B54" s="72" t="s">
        <v>636</v>
      </c>
      <c r="C54" s="636">
        <v>135000</v>
      </c>
      <c r="D54" s="636">
        <v>135000</v>
      </c>
      <c r="E54" s="637">
        <v>0</v>
      </c>
      <c r="F54" s="557">
        <f>E54/D54*100</f>
        <v>0</v>
      </c>
      <c r="G54" s="637">
        <v>125000</v>
      </c>
      <c r="H54" s="636">
        <v>125000</v>
      </c>
      <c r="I54" s="638">
        <v>0</v>
      </c>
      <c r="J54" s="548">
        <f>I54/H54*100</f>
        <v>0</v>
      </c>
      <c r="K54" s="633">
        <f t="shared" si="0"/>
        <v>10000</v>
      </c>
      <c r="L54" s="633">
        <f t="shared" si="0"/>
        <v>10000</v>
      </c>
      <c r="M54" s="633">
        <f t="shared" si="0"/>
        <v>0</v>
      </c>
      <c r="N54" s="548">
        <f>M54/L54*100</f>
        <v>0</v>
      </c>
    </row>
    <row r="55" spans="1:14" ht="12.75">
      <c r="A55" s="57" t="s">
        <v>95</v>
      </c>
      <c r="B55" s="72" t="s">
        <v>637</v>
      </c>
      <c r="C55" s="636">
        <v>120000</v>
      </c>
      <c r="D55" s="636">
        <v>120000</v>
      </c>
      <c r="E55" s="637">
        <v>0</v>
      </c>
      <c r="F55" s="557">
        <f>E55/D55*100</f>
        <v>0</v>
      </c>
      <c r="G55" s="637">
        <v>80000</v>
      </c>
      <c r="H55" s="636">
        <v>80000</v>
      </c>
      <c r="I55" s="638">
        <v>0</v>
      </c>
      <c r="J55" s="548">
        <f>I55/H55*100</f>
        <v>0</v>
      </c>
      <c r="K55" s="633">
        <f t="shared" si="0"/>
        <v>40000</v>
      </c>
      <c r="L55" s="633">
        <f t="shared" si="0"/>
        <v>40000</v>
      </c>
      <c r="M55" s="633">
        <f t="shared" si="0"/>
        <v>0</v>
      </c>
      <c r="N55" s="548">
        <f>M55/L55*100</f>
        <v>0</v>
      </c>
    </row>
    <row r="56" spans="1:14" ht="12.75">
      <c r="A56" s="57" t="s">
        <v>96</v>
      </c>
      <c r="B56" s="72" t="s">
        <v>638</v>
      </c>
      <c r="C56" s="636">
        <v>55000</v>
      </c>
      <c r="D56" s="636">
        <v>0</v>
      </c>
      <c r="E56" s="637">
        <v>0</v>
      </c>
      <c r="F56" s="546">
        <v>0</v>
      </c>
      <c r="G56" s="637">
        <v>33000</v>
      </c>
      <c r="H56" s="636">
        <v>0</v>
      </c>
      <c r="I56" s="638">
        <v>0</v>
      </c>
      <c r="J56" s="549">
        <v>0</v>
      </c>
      <c r="K56" s="633">
        <f t="shared" si="0"/>
        <v>22000</v>
      </c>
      <c r="L56" s="633">
        <f t="shared" si="0"/>
        <v>0</v>
      </c>
      <c r="M56" s="633">
        <f t="shared" si="0"/>
        <v>0</v>
      </c>
      <c r="N56" s="549">
        <v>0</v>
      </c>
    </row>
    <row r="57" spans="1:14" ht="12.75">
      <c r="A57" s="57"/>
      <c r="B57" s="72"/>
      <c r="C57" s="636"/>
      <c r="D57" s="636"/>
      <c r="E57" s="637"/>
      <c r="F57" s="546"/>
      <c r="G57" s="637"/>
      <c r="H57" s="636"/>
      <c r="I57" s="639"/>
      <c r="J57" s="550"/>
      <c r="K57" s="634"/>
      <c r="L57" s="634"/>
      <c r="M57" s="634"/>
      <c r="N57" s="550"/>
    </row>
    <row r="58" spans="1:14" ht="12.75">
      <c r="A58" s="44"/>
      <c r="B58" s="84" t="s">
        <v>355</v>
      </c>
      <c r="C58" s="631">
        <f aca="true" t="shared" si="1" ref="C58:M58">SUM(C50:C57)</f>
        <v>577766</v>
      </c>
      <c r="D58" s="631">
        <f t="shared" si="1"/>
        <v>470766</v>
      </c>
      <c r="E58" s="631">
        <f t="shared" si="1"/>
        <v>0</v>
      </c>
      <c r="F58" s="553">
        <f>E58/D58*100</f>
        <v>0</v>
      </c>
      <c r="G58" s="631">
        <f t="shared" si="1"/>
        <v>445766</v>
      </c>
      <c r="H58" s="631">
        <f t="shared" si="1"/>
        <v>400766</v>
      </c>
      <c r="I58" s="631">
        <f t="shared" si="1"/>
        <v>0</v>
      </c>
      <c r="J58" s="553">
        <f>I58/H58*100</f>
        <v>0</v>
      </c>
      <c r="K58" s="631">
        <f t="shared" si="1"/>
        <v>132000</v>
      </c>
      <c r="L58" s="631">
        <f t="shared" si="1"/>
        <v>70000</v>
      </c>
      <c r="M58" s="631">
        <f t="shared" si="1"/>
        <v>0</v>
      </c>
      <c r="N58" s="553">
        <f>M58/L58*100</f>
        <v>0</v>
      </c>
    </row>
    <row r="59" spans="1:14" ht="12.75">
      <c r="A59" s="41"/>
      <c r="B59" s="67" t="s">
        <v>252</v>
      </c>
      <c r="C59" s="631">
        <f aca="true" t="shared" si="2" ref="C59:M59">(C48+C58)</f>
        <v>1086766</v>
      </c>
      <c r="D59" s="631">
        <f t="shared" si="2"/>
        <v>945156</v>
      </c>
      <c r="E59" s="631">
        <f t="shared" si="2"/>
        <v>90277</v>
      </c>
      <c r="F59" s="553">
        <f>E59/D59*100</f>
        <v>9.551544930149097</v>
      </c>
      <c r="G59" s="631">
        <f>G58</f>
        <v>445766</v>
      </c>
      <c r="H59" s="631">
        <f>H58</f>
        <v>400766</v>
      </c>
      <c r="I59" s="631">
        <f>I58</f>
        <v>0</v>
      </c>
      <c r="J59" s="553">
        <f>I59/H59*100</f>
        <v>0</v>
      </c>
      <c r="K59" s="631">
        <f t="shared" si="2"/>
        <v>641000</v>
      </c>
      <c r="L59" s="631">
        <f t="shared" si="2"/>
        <v>544390</v>
      </c>
      <c r="M59" s="631">
        <f t="shared" si="2"/>
        <v>90277</v>
      </c>
      <c r="N59" s="553">
        <f>M59/L59*100</f>
        <v>16.58314811072944</v>
      </c>
    </row>
    <row r="60" spans="7:10" ht="12.75">
      <c r="G60" s="355"/>
      <c r="H60" s="355"/>
      <c r="I60" s="355"/>
      <c r="J60" s="355"/>
    </row>
  </sheetData>
  <mergeCells count="3">
    <mergeCell ref="A49:N49"/>
    <mergeCell ref="A4:N4"/>
    <mergeCell ref="A37:N37"/>
  </mergeCells>
  <printOptions horizontalCentered="1" verticalCentered="1"/>
  <pageMargins left="0.7874015748031497" right="0.7874015748031497" top="1.16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&amp;C&amp;"Times New Roman CE,Normál"&amp;P/&amp;N
Építési telek- és ingatlan eladás&amp;R&amp;"Times New Roman CE,Normál"1/e.sz.táblázat
(ezer ft-ban )</oddHeader>
    <oddFooter>&amp;L&amp;"Times New Roman CE,Normál"&amp;D/&amp;T
Bagyari Lajosné&amp;C&amp;"Times New Roman CE,Normál"&amp;F/&amp;A/ Ráczné&amp;R&amp;"Times New Roman CE,Normál"................../...............oldal</oddFooter>
  </headerFooter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B229"/>
  <sheetViews>
    <sheetView zoomScale="75" zoomScaleNormal="75" zoomScaleSheetLayoutView="75" workbookViewId="0" topLeftCell="BF43">
      <selection activeCell="BP112" sqref="BP112"/>
    </sheetView>
  </sheetViews>
  <sheetFormatPr defaultColWidth="9.140625" defaultRowHeight="12.75"/>
  <cols>
    <col min="1" max="1" width="5.28125" style="0" customWidth="1"/>
    <col min="2" max="2" width="3.7109375" style="0" customWidth="1"/>
    <col min="3" max="3" width="59.7109375" style="0" customWidth="1"/>
    <col min="4" max="4" width="7.7109375" style="0" customWidth="1"/>
    <col min="5" max="5" width="8.140625" style="0" customWidth="1"/>
    <col min="6" max="6" width="8.28125" style="0" customWidth="1"/>
    <col min="7" max="7" width="6.57421875" style="0" customWidth="1"/>
    <col min="8" max="8" width="8.28125" style="0" customWidth="1"/>
    <col min="9" max="9" width="8.00390625" style="0" customWidth="1"/>
    <col min="10" max="10" width="8.140625" style="0" bestFit="1" customWidth="1"/>
    <col min="11" max="11" width="6.7109375" style="0" customWidth="1"/>
    <col min="12" max="12" width="5.140625" style="0" customWidth="1"/>
    <col min="13" max="13" width="4.28125" style="0" customWidth="1"/>
    <col min="14" max="14" width="59.7109375" style="0" customWidth="1"/>
    <col min="15" max="15" width="8.28125" style="0" customWidth="1"/>
    <col min="16" max="16" width="8.00390625" style="0" customWidth="1"/>
    <col min="17" max="17" width="7.7109375" style="0" customWidth="1"/>
    <col min="18" max="18" width="6.421875" style="0" bestFit="1" customWidth="1"/>
    <col min="19" max="19" width="8.421875" style="0" customWidth="1"/>
    <col min="20" max="20" width="8.00390625" style="0" customWidth="1"/>
    <col min="21" max="21" width="8.28125" style="0" customWidth="1"/>
    <col min="22" max="22" width="6.421875" style="0" customWidth="1"/>
    <col min="23" max="23" width="5.28125" style="0" customWidth="1"/>
    <col min="24" max="24" width="3.421875" style="0" customWidth="1"/>
    <col min="25" max="25" width="59.7109375" style="0" customWidth="1"/>
    <col min="26" max="26" width="8.28125" style="0" customWidth="1"/>
    <col min="27" max="27" width="8.7109375" style="0" customWidth="1"/>
    <col min="28" max="28" width="8.28125" style="0" customWidth="1"/>
    <col min="29" max="29" width="7.57421875" style="0" customWidth="1"/>
    <col min="31" max="31" width="9.00390625" style="0" customWidth="1"/>
    <col min="32" max="32" width="7.8515625" style="0" customWidth="1"/>
    <col min="33" max="33" width="7.421875" style="0" customWidth="1"/>
    <col min="34" max="34" width="4.7109375" style="0" customWidth="1"/>
    <col min="35" max="35" width="3.421875" style="0" customWidth="1"/>
    <col min="36" max="36" width="59.7109375" style="0" customWidth="1"/>
    <col min="37" max="37" width="8.00390625" style="0" customWidth="1"/>
    <col min="38" max="39" width="7.7109375" style="0" customWidth="1"/>
    <col min="40" max="40" width="6.00390625" style="0" customWidth="1"/>
    <col min="41" max="42" width="9.28125" style="0" bestFit="1" customWidth="1"/>
    <col min="43" max="43" width="8.28125" style="0" customWidth="1"/>
    <col min="44" max="44" width="7.57421875" style="0" customWidth="1"/>
    <col min="45" max="45" width="5.7109375" style="0" customWidth="1"/>
    <col min="46" max="46" width="3.57421875" style="0" customWidth="1"/>
    <col min="47" max="47" width="59.7109375" style="0" customWidth="1"/>
    <col min="48" max="48" width="7.8515625" style="0" customWidth="1"/>
    <col min="49" max="49" width="8.28125" style="0" customWidth="1"/>
    <col min="50" max="50" width="7.7109375" style="0" customWidth="1"/>
    <col min="51" max="51" width="5.57421875" style="0" customWidth="1"/>
    <col min="52" max="52" width="8.28125" style="0" customWidth="1"/>
    <col min="53" max="53" width="8.00390625" style="0" customWidth="1"/>
    <col min="54" max="54" width="7.7109375" style="0" customWidth="1"/>
    <col min="55" max="55" width="6.421875" style="0" customWidth="1"/>
    <col min="56" max="56" width="5.28125" style="0" customWidth="1"/>
    <col min="57" max="57" width="3.421875" style="0" customWidth="1"/>
    <col min="58" max="58" width="59.7109375" style="0" customWidth="1"/>
    <col min="59" max="59" width="9.28125" style="0" bestFit="1" customWidth="1"/>
    <col min="61" max="61" width="9.28125" style="0" bestFit="1" customWidth="1"/>
    <col min="62" max="62" width="6.140625" style="0" customWidth="1"/>
    <col min="63" max="63" width="8.140625" style="0" bestFit="1" customWidth="1"/>
    <col min="64" max="64" width="8.140625" style="0" customWidth="1"/>
    <col min="65" max="65" width="8.28125" style="0" customWidth="1"/>
    <col min="66" max="66" width="6.00390625" style="0" customWidth="1"/>
  </cols>
  <sheetData>
    <row r="1" spans="1:80" ht="15.75">
      <c r="A1" s="446" t="s">
        <v>80</v>
      </c>
      <c r="B1" s="446" t="s">
        <v>80</v>
      </c>
      <c r="C1" s="446" t="s">
        <v>80</v>
      </c>
      <c r="D1" s="447" t="s">
        <v>107</v>
      </c>
      <c r="E1" s="448"/>
      <c r="F1" s="448"/>
      <c r="G1" s="449"/>
      <c r="H1" s="447" t="s">
        <v>107</v>
      </c>
      <c r="I1" s="448"/>
      <c r="J1" s="448"/>
      <c r="K1" s="449"/>
      <c r="L1" s="446" t="s">
        <v>80</v>
      </c>
      <c r="M1" s="446" t="s">
        <v>80</v>
      </c>
      <c r="N1" s="446" t="s">
        <v>80</v>
      </c>
      <c r="O1" s="447" t="s">
        <v>107</v>
      </c>
      <c r="P1" s="448"/>
      <c r="Q1" s="448"/>
      <c r="R1" s="449"/>
      <c r="S1" s="447" t="s">
        <v>107</v>
      </c>
      <c r="T1" s="448"/>
      <c r="U1" s="448"/>
      <c r="V1" s="449"/>
      <c r="W1" s="446" t="s">
        <v>80</v>
      </c>
      <c r="X1" s="446" t="s">
        <v>80</v>
      </c>
      <c r="Y1" s="446" t="s">
        <v>80</v>
      </c>
      <c r="Z1" s="447" t="s">
        <v>107</v>
      </c>
      <c r="AA1" s="448"/>
      <c r="AB1" s="448"/>
      <c r="AC1" s="449"/>
      <c r="AD1" s="447" t="s">
        <v>107</v>
      </c>
      <c r="AE1" s="448"/>
      <c r="AF1" s="448"/>
      <c r="AG1" s="449"/>
      <c r="AH1" s="446" t="s">
        <v>80</v>
      </c>
      <c r="AI1" s="446" t="s">
        <v>80</v>
      </c>
      <c r="AJ1" s="446" t="s">
        <v>80</v>
      </c>
      <c r="AK1" s="447" t="s">
        <v>107</v>
      </c>
      <c r="AL1" s="448"/>
      <c r="AM1" s="448"/>
      <c r="AN1" s="449"/>
      <c r="AO1" s="447" t="s">
        <v>107</v>
      </c>
      <c r="AP1" s="448"/>
      <c r="AQ1" s="448"/>
      <c r="AR1" s="449"/>
      <c r="AS1" s="446" t="s">
        <v>80</v>
      </c>
      <c r="AT1" s="446" t="s">
        <v>80</v>
      </c>
      <c r="AU1" s="446" t="s">
        <v>80</v>
      </c>
      <c r="AV1" s="447" t="s">
        <v>107</v>
      </c>
      <c r="AW1" s="448"/>
      <c r="AX1" s="448"/>
      <c r="AY1" s="449"/>
      <c r="AZ1" s="447" t="s">
        <v>107</v>
      </c>
      <c r="BA1" s="448"/>
      <c r="BB1" s="448"/>
      <c r="BC1" s="449"/>
      <c r="BD1" s="446" t="s">
        <v>80</v>
      </c>
      <c r="BE1" s="446" t="s">
        <v>80</v>
      </c>
      <c r="BF1" s="446" t="s">
        <v>80</v>
      </c>
      <c r="BG1" s="447" t="s">
        <v>107</v>
      </c>
      <c r="BH1" s="448"/>
      <c r="BI1" s="448"/>
      <c r="BJ1" s="449"/>
      <c r="BK1" s="447" t="s">
        <v>107</v>
      </c>
      <c r="BL1" s="448"/>
      <c r="BM1" s="448"/>
      <c r="BN1" s="449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</row>
    <row r="2" spans="1:80" ht="15.75">
      <c r="A2" s="450" t="s">
        <v>108</v>
      </c>
      <c r="B2" s="450" t="s">
        <v>152</v>
      </c>
      <c r="C2" s="450" t="s">
        <v>153</v>
      </c>
      <c r="D2" s="451" t="s">
        <v>109</v>
      </c>
      <c r="E2" s="451"/>
      <c r="F2" s="451"/>
      <c r="G2" s="451"/>
      <c r="H2" s="451" t="s">
        <v>110</v>
      </c>
      <c r="I2" s="451"/>
      <c r="J2" s="451"/>
      <c r="K2" s="451"/>
      <c r="L2" s="450" t="s">
        <v>108</v>
      </c>
      <c r="M2" s="450" t="s">
        <v>152</v>
      </c>
      <c r="N2" s="450" t="s">
        <v>153</v>
      </c>
      <c r="O2" s="451" t="s">
        <v>111</v>
      </c>
      <c r="P2" s="451"/>
      <c r="Q2" s="451"/>
      <c r="R2" s="451"/>
      <c r="S2" s="451" t="s">
        <v>700</v>
      </c>
      <c r="T2" s="451"/>
      <c r="U2" s="451"/>
      <c r="V2" s="451"/>
      <c r="W2" s="450" t="s">
        <v>108</v>
      </c>
      <c r="X2" s="450" t="s">
        <v>152</v>
      </c>
      <c r="Y2" s="450" t="s">
        <v>153</v>
      </c>
      <c r="Z2" s="451" t="s">
        <v>699</v>
      </c>
      <c r="AA2" s="451"/>
      <c r="AB2" s="451"/>
      <c r="AC2" s="451"/>
      <c r="AD2" s="451" t="s">
        <v>112</v>
      </c>
      <c r="AE2" s="451"/>
      <c r="AF2" s="451"/>
      <c r="AG2" s="451"/>
      <c r="AH2" s="450" t="s">
        <v>108</v>
      </c>
      <c r="AI2" s="450" t="s">
        <v>152</v>
      </c>
      <c r="AJ2" s="450" t="s">
        <v>153</v>
      </c>
      <c r="AK2" s="451" t="s">
        <v>701</v>
      </c>
      <c r="AL2" s="451"/>
      <c r="AM2" s="451"/>
      <c r="AN2" s="451"/>
      <c r="AO2" s="451" t="s">
        <v>702</v>
      </c>
      <c r="AP2" s="451"/>
      <c r="AQ2" s="451"/>
      <c r="AR2" s="451"/>
      <c r="AS2" s="450" t="s">
        <v>108</v>
      </c>
      <c r="AT2" s="450" t="s">
        <v>152</v>
      </c>
      <c r="AU2" s="450" t="s">
        <v>153</v>
      </c>
      <c r="AV2" s="451" t="s">
        <v>705</v>
      </c>
      <c r="AW2" s="451"/>
      <c r="AX2" s="451"/>
      <c r="AY2" s="451"/>
      <c r="AZ2" s="451" t="s">
        <v>706</v>
      </c>
      <c r="BA2" s="451"/>
      <c r="BB2" s="451"/>
      <c r="BC2" s="451"/>
      <c r="BD2" s="450" t="s">
        <v>108</v>
      </c>
      <c r="BE2" s="450" t="s">
        <v>152</v>
      </c>
      <c r="BF2" s="450" t="s">
        <v>153</v>
      </c>
      <c r="BG2" s="451" t="s">
        <v>709</v>
      </c>
      <c r="BH2" s="451"/>
      <c r="BI2" s="451"/>
      <c r="BJ2" s="451"/>
      <c r="BK2" s="451" t="s">
        <v>710</v>
      </c>
      <c r="BL2" s="451"/>
      <c r="BM2" s="451"/>
      <c r="BN2" s="451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</row>
    <row r="3" spans="1:80" ht="15.75">
      <c r="A3" s="450" t="s">
        <v>114</v>
      </c>
      <c r="B3" s="450" t="s">
        <v>154</v>
      </c>
      <c r="C3" s="452"/>
      <c r="D3" s="447" t="s">
        <v>261</v>
      </c>
      <c r="E3" s="448"/>
      <c r="F3" s="448"/>
      <c r="G3" s="449"/>
      <c r="H3" s="447" t="s">
        <v>146</v>
      </c>
      <c r="I3" s="448"/>
      <c r="J3" s="448"/>
      <c r="K3" s="449"/>
      <c r="L3" s="450" t="s">
        <v>114</v>
      </c>
      <c r="M3" s="450" t="s">
        <v>154</v>
      </c>
      <c r="N3" s="452"/>
      <c r="O3" s="447" t="s">
        <v>147</v>
      </c>
      <c r="P3" s="448"/>
      <c r="Q3" s="448"/>
      <c r="R3" s="449"/>
      <c r="S3" s="447" t="s">
        <v>697</v>
      </c>
      <c r="T3" s="448"/>
      <c r="U3" s="448"/>
      <c r="V3" s="449"/>
      <c r="W3" s="450" t="s">
        <v>114</v>
      </c>
      <c r="X3" s="450" t="s">
        <v>154</v>
      </c>
      <c r="Y3" s="452"/>
      <c r="Z3" s="447" t="s">
        <v>698</v>
      </c>
      <c r="AA3" s="448"/>
      <c r="AB3" s="448"/>
      <c r="AC3" s="449"/>
      <c r="AD3" s="447" t="s">
        <v>148</v>
      </c>
      <c r="AE3" s="448"/>
      <c r="AF3" s="448"/>
      <c r="AG3" s="449"/>
      <c r="AH3" s="450" t="s">
        <v>114</v>
      </c>
      <c r="AI3" s="450" t="s">
        <v>154</v>
      </c>
      <c r="AJ3" s="452"/>
      <c r="AK3" s="447" t="s">
        <v>703</v>
      </c>
      <c r="AL3" s="448"/>
      <c r="AM3" s="448"/>
      <c r="AN3" s="449"/>
      <c r="AO3" s="447" t="s">
        <v>704</v>
      </c>
      <c r="AP3" s="448"/>
      <c r="AQ3" s="448"/>
      <c r="AR3" s="449"/>
      <c r="AS3" s="450" t="s">
        <v>114</v>
      </c>
      <c r="AT3" s="450" t="s">
        <v>154</v>
      </c>
      <c r="AU3" s="452"/>
      <c r="AV3" s="447" t="s">
        <v>707</v>
      </c>
      <c r="AW3" s="448"/>
      <c r="AX3" s="448"/>
      <c r="AY3" s="449"/>
      <c r="AZ3" s="447" t="s">
        <v>708</v>
      </c>
      <c r="BA3" s="448"/>
      <c r="BB3" s="448"/>
      <c r="BC3" s="449"/>
      <c r="BD3" s="450" t="s">
        <v>114</v>
      </c>
      <c r="BE3" s="450" t="s">
        <v>154</v>
      </c>
      <c r="BF3" s="452"/>
      <c r="BG3" s="447" t="s">
        <v>711</v>
      </c>
      <c r="BH3" s="448"/>
      <c r="BI3" s="448"/>
      <c r="BJ3" s="449"/>
      <c r="BK3" s="447" t="s">
        <v>712</v>
      </c>
      <c r="BL3" s="448"/>
      <c r="BM3" s="448"/>
      <c r="BN3" s="449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</row>
    <row r="4" spans="1:80" ht="15.75">
      <c r="A4" s="450" t="s">
        <v>80</v>
      </c>
      <c r="B4" s="450" t="s">
        <v>114</v>
      </c>
      <c r="C4" s="450"/>
      <c r="D4" s="453" t="s">
        <v>76</v>
      </c>
      <c r="E4" s="453" t="s">
        <v>83</v>
      </c>
      <c r="F4" s="453" t="s">
        <v>369</v>
      </c>
      <c r="G4" s="453" t="s">
        <v>369</v>
      </c>
      <c r="H4" s="453" t="s">
        <v>76</v>
      </c>
      <c r="I4" s="453" t="s">
        <v>83</v>
      </c>
      <c r="J4" s="453" t="s">
        <v>369</v>
      </c>
      <c r="K4" s="453" t="s">
        <v>369</v>
      </c>
      <c r="L4" s="450" t="s">
        <v>80</v>
      </c>
      <c r="M4" s="450" t="s">
        <v>114</v>
      </c>
      <c r="N4" s="450"/>
      <c r="O4" s="453" t="s">
        <v>76</v>
      </c>
      <c r="P4" s="453" t="s">
        <v>83</v>
      </c>
      <c r="Q4" s="453" t="s">
        <v>369</v>
      </c>
      <c r="R4" s="453" t="s">
        <v>369</v>
      </c>
      <c r="S4" s="453" t="s">
        <v>76</v>
      </c>
      <c r="T4" s="453" t="s">
        <v>83</v>
      </c>
      <c r="U4" s="453" t="s">
        <v>369</v>
      </c>
      <c r="V4" s="453" t="s">
        <v>369</v>
      </c>
      <c r="W4" s="450" t="s">
        <v>80</v>
      </c>
      <c r="X4" s="450" t="s">
        <v>114</v>
      </c>
      <c r="Y4" s="450"/>
      <c r="Z4" s="453" t="s">
        <v>76</v>
      </c>
      <c r="AA4" s="453" t="s">
        <v>83</v>
      </c>
      <c r="AB4" s="453" t="s">
        <v>369</v>
      </c>
      <c r="AC4" s="453" t="s">
        <v>369</v>
      </c>
      <c r="AD4" s="453" t="s">
        <v>76</v>
      </c>
      <c r="AE4" s="453" t="s">
        <v>83</v>
      </c>
      <c r="AF4" s="453" t="s">
        <v>369</v>
      </c>
      <c r="AG4" s="453" t="s">
        <v>369</v>
      </c>
      <c r="AH4" s="450" t="s">
        <v>80</v>
      </c>
      <c r="AI4" s="450" t="s">
        <v>114</v>
      </c>
      <c r="AJ4" s="450"/>
      <c r="AK4" s="453" t="s">
        <v>76</v>
      </c>
      <c r="AL4" s="453" t="s">
        <v>83</v>
      </c>
      <c r="AM4" s="453" t="s">
        <v>369</v>
      </c>
      <c r="AN4" s="453" t="s">
        <v>369</v>
      </c>
      <c r="AO4" s="453" t="s">
        <v>76</v>
      </c>
      <c r="AP4" s="453" t="s">
        <v>83</v>
      </c>
      <c r="AQ4" s="453" t="s">
        <v>369</v>
      </c>
      <c r="AR4" s="453" t="s">
        <v>369</v>
      </c>
      <c r="AS4" s="450" t="s">
        <v>80</v>
      </c>
      <c r="AT4" s="450" t="s">
        <v>114</v>
      </c>
      <c r="AU4" s="450"/>
      <c r="AV4" s="453" t="s">
        <v>76</v>
      </c>
      <c r="AW4" s="453" t="s">
        <v>83</v>
      </c>
      <c r="AX4" s="453" t="s">
        <v>369</v>
      </c>
      <c r="AY4" s="453" t="s">
        <v>369</v>
      </c>
      <c r="AZ4" s="453" t="s">
        <v>76</v>
      </c>
      <c r="BA4" s="453" t="s">
        <v>83</v>
      </c>
      <c r="BB4" s="453" t="s">
        <v>369</v>
      </c>
      <c r="BC4" s="453" t="s">
        <v>369</v>
      </c>
      <c r="BD4" s="450" t="s">
        <v>80</v>
      </c>
      <c r="BE4" s="450" t="s">
        <v>114</v>
      </c>
      <c r="BF4" s="450"/>
      <c r="BG4" s="453" t="s">
        <v>76</v>
      </c>
      <c r="BH4" s="453" t="s">
        <v>83</v>
      </c>
      <c r="BI4" s="453" t="s">
        <v>369</v>
      </c>
      <c r="BJ4" s="453" t="s">
        <v>369</v>
      </c>
      <c r="BK4" s="453" t="s">
        <v>76</v>
      </c>
      <c r="BL4" s="453" t="s">
        <v>83</v>
      </c>
      <c r="BM4" s="453" t="s">
        <v>369</v>
      </c>
      <c r="BN4" s="453" t="s">
        <v>369</v>
      </c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</row>
    <row r="5" spans="1:80" ht="15.75">
      <c r="A5" s="454"/>
      <c r="B5" s="455"/>
      <c r="C5" s="456"/>
      <c r="D5" s="457" t="s">
        <v>79</v>
      </c>
      <c r="E5" s="457" t="s">
        <v>79</v>
      </c>
      <c r="F5" s="458" t="s">
        <v>844</v>
      </c>
      <c r="G5" s="457" t="s">
        <v>370</v>
      </c>
      <c r="H5" s="457" t="s">
        <v>79</v>
      </c>
      <c r="I5" s="457" t="s">
        <v>79</v>
      </c>
      <c r="J5" s="458" t="s">
        <v>844</v>
      </c>
      <c r="K5" s="457" t="s">
        <v>370</v>
      </c>
      <c r="L5" s="454"/>
      <c r="M5" s="455"/>
      <c r="N5" s="456"/>
      <c r="O5" s="457" t="s">
        <v>79</v>
      </c>
      <c r="P5" s="457" t="s">
        <v>79</v>
      </c>
      <c r="Q5" s="458" t="s">
        <v>844</v>
      </c>
      <c r="R5" s="457" t="s">
        <v>370</v>
      </c>
      <c r="S5" s="457" t="s">
        <v>79</v>
      </c>
      <c r="T5" s="457" t="s">
        <v>79</v>
      </c>
      <c r="U5" s="458" t="s">
        <v>844</v>
      </c>
      <c r="V5" s="457" t="s">
        <v>370</v>
      </c>
      <c r="W5" s="454"/>
      <c r="X5" s="455"/>
      <c r="Y5" s="456"/>
      <c r="Z5" s="457" t="s">
        <v>79</v>
      </c>
      <c r="AA5" s="457" t="s">
        <v>79</v>
      </c>
      <c r="AB5" s="458" t="s">
        <v>844</v>
      </c>
      <c r="AC5" s="457" t="s">
        <v>370</v>
      </c>
      <c r="AD5" s="457" t="s">
        <v>79</v>
      </c>
      <c r="AE5" s="457" t="s">
        <v>79</v>
      </c>
      <c r="AF5" s="458" t="s">
        <v>844</v>
      </c>
      <c r="AG5" s="457" t="s">
        <v>370</v>
      </c>
      <c r="AH5" s="454"/>
      <c r="AI5" s="455"/>
      <c r="AJ5" s="456"/>
      <c r="AK5" s="457" t="s">
        <v>79</v>
      </c>
      <c r="AL5" s="457" t="s">
        <v>79</v>
      </c>
      <c r="AM5" s="458" t="s">
        <v>844</v>
      </c>
      <c r="AN5" s="457" t="s">
        <v>370</v>
      </c>
      <c r="AO5" s="457" t="s">
        <v>79</v>
      </c>
      <c r="AP5" s="457" t="s">
        <v>79</v>
      </c>
      <c r="AQ5" s="458" t="s">
        <v>844</v>
      </c>
      <c r="AR5" s="457" t="s">
        <v>370</v>
      </c>
      <c r="AS5" s="454"/>
      <c r="AT5" s="455"/>
      <c r="AU5" s="456"/>
      <c r="AV5" s="457" t="s">
        <v>79</v>
      </c>
      <c r="AW5" s="457" t="s">
        <v>79</v>
      </c>
      <c r="AX5" s="458" t="s">
        <v>844</v>
      </c>
      <c r="AY5" s="457" t="s">
        <v>370</v>
      </c>
      <c r="AZ5" s="457" t="s">
        <v>79</v>
      </c>
      <c r="BA5" s="457" t="s">
        <v>79</v>
      </c>
      <c r="BB5" s="458" t="s">
        <v>844</v>
      </c>
      <c r="BC5" s="457" t="s">
        <v>370</v>
      </c>
      <c r="BD5" s="454"/>
      <c r="BE5" s="455"/>
      <c r="BF5" s="456"/>
      <c r="BG5" s="457" t="s">
        <v>79</v>
      </c>
      <c r="BH5" s="457" t="s">
        <v>79</v>
      </c>
      <c r="BI5" s="458" t="s">
        <v>844</v>
      </c>
      <c r="BJ5" s="457" t="s">
        <v>370</v>
      </c>
      <c r="BK5" s="457" t="s">
        <v>79</v>
      </c>
      <c r="BL5" s="457" t="s">
        <v>79</v>
      </c>
      <c r="BM5" s="458" t="s">
        <v>844</v>
      </c>
      <c r="BN5" s="457" t="s">
        <v>370</v>
      </c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ht="18.75">
      <c r="A6" s="418" t="s">
        <v>155</v>
      </c>
      <c r="B6" s="419" t="s">
        <v>90</v>
      </c>
      <c r="C6" s="420" t="s">
        <v>691</v>
      </c>
      <c r="D6" s="430">
        <v>0</v>
      </c>
      <c r="E6" s="430">
        <v>0</v>
      </c>
      <c r="F6" s="430">
        <v>0</v>
      </c>
      <c r="G6" s="467">
        <v>0</v>
      </c>
      <c r="H6" s="430">
        <v>0</v>
      </c>
      <c r="I6" s="430">
        <v>0</v>
      </c>
      <c r="J6" s="430">
        <v>0</v>
      </c>
      <c r="K6" s="467">
        <v>0</v>
      </c>
      <c r="L6" s="418" t="s">
        <v>155</v>
      </c>
      <c r="M6" s="419" t="s">
        <v>90</v>
      </c>
      <c r="N6" s="420" t="s">
        <v>691</v>
      </c>
      <c r="O6" s="430">
        <v>0</v>
      </c>
      <c r="P6" s="430">
        <v>0</v>
      </c>
      <c r="Q6" s="430">
        <v>0</v>
      </c>
      <c r="R6" s="467">
        <v>0</v>
      </c>
      <c r="S6" s="430">
        <v>0</v>
      </c>
      <c r="T6" s="430">
        <v>0</v>
      </c>
      <c r="U6" s="430">
        <v>0</v>
      </c>
      <c r="V6" s="467">
        <v>0</v>
      </c>
      <c r="W6" s="418" t="s">
        <v>155</v>
      </c>
      <c r="X6" s="419" t="s">
        <v>90</v>
      </c>
      <c r="Y6" s="420" t="s">
        <v>691</v>
      </c>
      <c r="Z6" s="444">
        <f aca="true" t="shared" si="0" ref="Z6:Z18">(O6-S6)</f>
        <v>0</v>
      </c>
      <c r="AA6" s="444">
        <f aca="true" t="shared" si="1" ref="AA6:AA18">(P6-T6)</f>
        <v>0</v>
      </c>
      <c r="AB6" s="444">
        <f aca="true" t="shared" si="2" ref="AB6:AB18">(Q6-U6)</f>
        <v>0</v>
      </c>
      <c r="AC6" s="467">
        <v>0</v>
      </c>
      <c r="AD6" s="430">
        <v>56203</v>
      </c>
      <c r="AE6" s="430">
        <v>66484</v>
      </c>
      <c r="AF6" s="430">
        <v>48000</v>
      </c>
      <c r="AG6" s="431">
        <f>(AF6/AE6*100)</f>
        <v>72.19782203236869</v>
      </c>
      <c r="AH6" s="418" t="s">
        <v>155</v>
      </c>
      <c r="AI6" s="419" t="s">
        <v>90</v>
      </c>
      <c r="AJ6" s="420" t="s">
        <v>691</v>
      </c>
      <c r="AK6" s="430">
        <v>0</v>
      </c>
      <c r="AL6" s="430">
        <v>0</v>
      </c>
      <c r="AM6" s="430">
        <v>0</v>
      </c>
      <c r="AN6" s="465">
        <v>0</v>
      </c>
      <c r="AO6" s="444">
        <f aca="true" t="shared" si="3" ref="AO6:AQ7">(AD6-AK6)</f>
        <v>56203</v>
      </c>
      <c r="AP6" s="444">
        <f t="shared" si="3"/>
        <v>66484</v>
      </c>
      <c r="AQ6" s="444">
        <f t="shared" si="3"/>
        <v>48000</v>
      </c>
      <c r="AR6" s="431">
        <f>(AQ6/AP6*100)</f>
        <v>72.19782203236869</v>
      </c>
      <c r="AS6" s="418" t="s">
        <v>155</v>
      </c>
      <c r="AT6" s="419" t="s">
        <v>90</v>
      </c>
      <c r="AU6" s="420" t="s">
        <v>691</v>
      </c>
      <c r="AV6" s="430">
        <v>0</v>
      </c>
      <c r="AW6" s="430">
        <v>0</v>
      </c>
      <c r="AX6" s="430">
        <v>0</v>
      </c>
      <c r="AY6" s="465">
        <v>0</v>
      </c>
      <c r="AZ6" s="430">
        <v>0</v>
      </c>
      <c r="BA6" s="430">
        <v>0</v>
      </c>
      <c r="BB6" s="430">
        <v>0</v>
      </c>
      <c r="BC6" s="465">
        <v>0</v>
      </c>
      <c r="BD6" s="418" t="s">
        <v>155</v>
      </c>
      <c r="BE6" s="419" t="s">
        <v>90</v>
      </c>
      <c r="BF6" s="420" t="s">
        <v>691</v>
      </c>
      <c r="BG6" s="444">
        <f aca="true" t="shared" si="4" ref="BG6:BG19">(D6+H6+O6+AD6+AV6+AZ6)</f>
        <v>56203</v>
      </c>
      <c r="BH6" s="444">
        <f aca="true" t="shared" si="5" ref="BH6:BH19">(E6+I6+P6+AE6+AW6+BA6)</f>
        <v>66484</v>
      </c>
      <c r="BI6" s="444">
        <f aca="true" t="shared" si="6" ref="BI6:BI20">(F6+J6+Q6+AF6+AX6+BB6)</f>
        <v>48000</v>
      </c>
      <c r="BJ6" s="431">
        <f>(BI6/BH6*100)</f>
        <v>72.19782203236869</v>
      </c>
      <c r="BK6" s="444">
        <f aca="true" t="shared" si="7" ref="BK6:BM8">(AK6+AV6+AZ6)</f>
        <v>0</v>
      </c>
      <c r="BL6" s="444">
        <f t="shared" si="7"/>
        <v>0</v>
      </c>
      <c r="BM6" s="444">
        <f t="shared" si="7"/>
        <v>0</v>
      </c>
      <c r="BN6" s="465">
        <v>0</v>
      </c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</row>
    <row r="7" spans="1:80" ht="15.75">
      <c r="A7" s="421"/>
      <c r="B7" s="422" t="s">
        <v>88</v>
      </c>
      <c r="C7" s="423" t="s">
        <v>156</v>
      </c>
      <c r="D7" s="421">
        <v>0</v>
      </c>
      <c r="E7" s="421">
        <v>0</v>
      </c>
      <c r="F7" s="421">
        <v>0</v>
      </c>
      <c r="G7" s="465">
        <v>0</v>
      </c>
      <c r="H7" s="421">
        <v>0</v>
      </c>
      <c r="I7" s="421">
        <v>0</v>
      </c>
      <c r="J7" s="421">
        <v>0</v>
      </c>
      <c r="K7" s="465">
        <v>0</v>
      </c>
      <c r="L7" s="421"/>
      <c r="M7" s="422" t="s">
        <v>88</v>
      </c>
      <c r="N7" s="423" t="s">
        <v>156</v>
      </c>
      <c r="O7" s="421">
        <v>0</v>
      </c>
      <c r="P7" s="421">
        <v>0</v>
      </c>
      <c r="Q7" s="421">
        <v>0</v>
      </c>
      <c r="R7" s="433">
        <v>0</v>
      </c>
      <c r="S7" s="421">
        <v>0</v>
      </c>
      <c r="T7" s="421">
        <v>0</v>
      </c>
      <c r="U7" s="421">
        <v>0</v>
      </c>
      <c r="V7" s="465">
        <v>0</v>
      </c>
      <c r="W7" s="421"/>
      <c r="X7" s="422" t="s">
        <v>88</v>
      </c>
      <c r="Y7" s="423" t="s">
        <v>156</v>
      </c>
      <c r="Z7" s="499">
        <f t="shared" si="0"/>
        <v>0</v>
      </c>
      <c r="AA7" s="499">
        <f t="shared" si="1"/>
        <v>0</v>
      </c>
      <c r="AB7" s="499">
        <f t="shared" si="2"/>
        <v>0</v>
      </c>
      <c r="AC7" s="465">
        <v>0</v>
      </c>
      <c r="AD7" s="421">
        <v>62077</v>
      </c>
      <c r="AE7" s="421">
        <v>62077</v>
      </c>
      <c r="AF7" s="421">
        <v>49800</v>
      </c>
      <c r="AG7" s="432">
        <f>(AF7/AE7*100)</f>
        <v>80.22294891827892</v>
      </c>
      <c r="AH7" s="421"/>
      <c r="AI7" s="422" t="s">
        <v>88</v>
      </c>
      <c r="AJ7" s="423" t="s">
        <v>156</v>
      </c>
      <c r="AK7" s="421">
        <v>0</v>
      </c>
      <c r="AL7" s="421">
        <v>0</v>
      </c>
      <c r="AM7" s="421">
        <v>0</v>
      </c>
      <c r="AN7" s="465">
        <v>0</v>
      </c>
      <c r="AO7" s="499">
        <f t="shared" si="3"/>
        <v>62077</v>
      </c>
      <c r="AP7" s="499">
        <f t="shared" si="3"/>
        <v>62077</v>
      </c>
      <c r="AQ7" s="499">
        <f t="shared" si="3"/>
        <v>49800</v>
      </c>
      <c r="AR7" s="432">
        <f>(AQ7/AP7*100)</f>
        <v>80.22294891827892</v>
      </c>
      <c r="AS7" s="421"/>
      <c r="AT7" s="422" t="s">
        <v>88</v>
      </c>
      <c r="AU7" s="423" t="s">
        <v>156</v>
      </c>
      <c r="AV7" s="421">
        <v>0</v>
      </c>
      <c r="AW7" s="421">
        <v>0</v>
      </c>
      <c r="AX7" s="421">
        <v>0</v>
      </c>
      <c r="AY7" s="465">
        <v>0</v>
      </c>
      <c r="AZ7" s="421">
        <v>0</v>
      </c>
      <c r="BA7" s="423">
        <v>0</v>
      </c>
      <c r="BB7" s="421">
        <v>0</v>
      </c>
      <c r="BC7" s="465">
        <v>0</v>
      </c>
      <c r="BD7" s="421"/>
      <c r="BE7" s="422" t="s">
        <v>88</v>
      </c>
      <c r="BF7" s="423" t="s">
        <v>156</v>
      </c>
      <c r="BG7" s="499">
        <f t="shared" si="4"/>
        <v>62077</v>
      </c>
      <c r="BH7" s="499">
        <f t="shared" si="5"/>
        <v>62077</v>
      </c>
      <c r="BI7" s="499">
        <f t="shared" si="6"/>
        <v>49800</v>
      </c>
      <c r="BJ7" s="432">
        <f>(BI7/BH7*100)</f>
        <v>80.22294891827892</v>
      </c>
      <c r="BK7" s="499">
        <f t="shared" si="7"/>
        <v>0</v>
      </c>
      <c r="BL7" s="499">
        <f t="shared" si="7"/>
        <v>0</v>
      </c>
      <c r="BM7" s="499">
        <f t="shared" si="7"/>
        <v>0</v>
      </c>
      <c r="BN7" s="465">
        <v>0</v>
      </c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</row>
    <row r="8" spans="1:80" ht="15.75">
      <c r="A8" s="421"/>
      <c r="B8" s="422" t="s">
        <v>91</v>
      </c>
      <c r="C8" s="423" t="s">
        <v>32</v>
      </c>
      <c r="D8" s="499">
        <f>egyéb!H109</f>
        <v>0</v>
      </c>
      <c r="E8" s="499">
        <f>egyéb!I109</f>
        <v>0</v>
      </c>
      <c r="F8" s="499">
        <f>egyéb!J109</f>
        <v>104</v>
      </c>
      <c r="G8" s="465">
        <v>0</v>
      </c>
      <c r="H8" s="421">
        <v>0</v>
      </c>
      <c r="I8" s="421">
        <v>0</v>
      </c>
      <c r="J8" s="421">
        <v>0</v>
      </c>
      <c r="K8" s="465">
        <v>0</v>
      </c>
      <c r="L8" s="421"/>
      <c r="M8" s="422" t="s">
        <v>91</v>
      </c>
      <c r="N8" s="423" t="s">
        <v>32</v>
      </c>
      <c r="O8" s="499">
        <f>egyéb!L109</f>
        <v>1411</v>
      </c>
      <c r="P8" s="499">
        <f>egyéb!M109</f>
        <v>4853</v>
      </c>
      <c r="Q8" s="499">
        <f>egyéb!N109</f>
        <v>1730</v>
      </c>
      <c r="R8" s="432">
        <f aca="true" t="shared" si="8" ref="R8:R46">(Q8/P8*100)</f>
        <v>35.64805275087575</v>
      </c>
      <c r="S8" s="421">
        <v>0</v>
      </c>
      <c r="T8" s="421">
        <v>0</v>
      </c>
      <c r="U8" s="421">
        <v>0</v>
      </c>
      <c r="V8" s="465">
        <v>0</v>
      </c>
      <c r="W8" s="421"/>
      <c r="X8" s="422" t="s">
        <v>91</v>
      </c>
      <c r="Y8" s="423" t="s">
        <v>32</v>
      </c>
      <c r="Z8" s="499">
        <f t="shared" si="0"/>
        <v>1411</v>
      </c>
      <c r="AA8" s="499">
        <f t="shared" si="1"/>
        <v>4853</v>
      </c>
      <c r="AB8" s="499">
        <f t="shared" si="2"/>
        <v>1730</v>
      </c>
      <c r="AC8" s="432">
        <f>(AB8/AA8*100)</f>
        <v>35.64805275087575</v>
      </c>
      <c r="AD8" s="589">
        <f>(AK8+AO8)</f>
        <v>135550</v>
      </c>
      <c r="AE8" s="499">
        <f>(AL8+AP8)</f>
        <v>236221</v>
      </c>
      <c r="AF8" s="499">
        <f>(AM8+AQ8)</f>
        <v>158096</v>
      </c>
      <c r="AG8" s="432">
        <f>(AF8/AE8*100)</f>
        <v>66.9271571960156</v>
      </c>
      <c r="AH8" s="421"/>
      <c r="AI8" s="422" t="s">
        <v>91</v>
      </c>
      <c r="AJ8" s="423" t="s">
        <v>32</v>
      </c>
      <c r="AK8" s="499">
        <f>egyéb!P110</f>
        <v>45889</v>
      </c>
      <c r="AL8" s="499">
        <f>egyéb!Q110</f>
        <v>83432</v>
      </c>
      <c r="AM8" s="499">
        <f>egyéb!R110</f>
        <v>31289</v>
      </c>
      <c r="AN8" s="432">
        <f>(AM8/AL8*100)</f>
        <v>37.50239716176048</v>
      </c>
      <c r="AO8" s="499">
        <f>egyéb!T109</f>
        <v>89661</v>
      </c>
      <c r="AP8" s="499">
        <f>egyéb!U109</f>
        <v>152789</v>
      </c>
      <c r="AQ8" s="499">
        <f>egyéb!V109</f>
        <v>126807</v>
      </c>
      <c r="AR8" s="432">
        <f>(AQ8/AP8*100)</f>
        <v>82.99484910562933</v>
      </c>
      <c r="AS8" s="421"/>
      <c r="AT8" s="422" t="s">
        <v>91</v>
      </c>
      <c r="AU8" s="423" t="s">
        <v>32</v>
      </c>
      <c r="AV8" s="421">
        <v>0</v>
      </c>
      <c r="AW8" s="421">
        <v>0</v>
      </c>
      <c r="AX8" s="421">
        <v>0</v>
      </c>
      <c r="AY8" s="465">
        <v>0</v>
      </c>
      <c r="AZ8" s="421">
        <v>0</v>
      </c>
      <c r="BA8" s="421">
        <v>0</v>
      </c>
      <c r="BB8" s="421">
        <v>0</v>
      </c>
      <c r="BC8" s="465">
        <v>0</v>
      </c>
      <c r="BD8" s="421"/>
      <c r="BE8" s="422" t="s">
        <v>91</v>
      </c>
      <c r="BF8" s="423" t="s">
        <v>32</v>
      </c>
      <c r="BG8" s="499">
        <f t="shared" si="4"/>
        <v>136961</v>
      </c>
      <c r="BH8" s="499">
        <f t="shared" si="5"/>
        <v>241074</v>
      </c>
      <c r="BI8" s="499">
        <f t="shared" si="6"/>
        <v>159930</v>
      </c>
      <c r="BJ8" s="432">
        <f>(BI8/BH8*100)</f>
        <v>66.34062569999253</v>
      </c>
      <c r="BK8" s="499">
        <f t="shared" si="7"/>
        <v>45889</v>
      </c>
      <c r="BL8" s="499">
        <f t="shared" si="7"/>
        <v>83432</v>
      </c>
      <c r="BM8" s="499">
        <f t="shared" si="7"/>
        <v>31289</v>
      </c>
      <c r="BN8" s="432">
        <f>(BM8/BL8*100)</f>
        <v>37.50239716176048</v>
      </c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</row>
    <row r="9" spans="1:80" ht="15.75">
      <c r="A9" s="421"/>
      <c r="B9" s="422" t="s">
        <v>92</v>
      </c>
      <c r="C9" s="423" t="s">
        <v>33</v>
      </c>
      <c r="D9" s="421">
        <v>0</v>
      </c>
      <c r="E9" s="421">
        <v>0</v>
      </c>
      <c r="F9" s="421">
        <v>0</v>
      </c>
      <c r="G9" s="465">
        <v>0</v>
      </c>
      <c r="H9" s="421">
        <v>0</v>
      </c>
      <c r="I9" s="421">
        <v>0</v>
      </c>
      <c r="J9" s="421">
        <v>0</v>
      </c>
      <c r="K9" s="465">
        <v>0</v>
      </c>
      <c r="L9" s="421"/>
      <c r="M9" s="422" t="s">
        <v>92</v>
      </c>
      <c r="N9" s="423" t="s">
        <v>33</v>
      </c>
      <c r="O9" s="421">
        <v>82938</v>
      </c>
      <c r="P9" s="421">
        <v>85098</v>
      </c>
      <c r="Q9" s="421">
        <v>18267</v>
      </c>
      <c r="R9" s="432">
        <f t="shared" si="8"/>
        <v>21.46583938517944</v>
      </c>
      <c r="S9" s="421">
        <v>0</v>
      </c>
      <c r="T9" s="421">
        <v>0</v>
      </c>
      <c r="U9" s="421">
        <v>0</v>
      </c>
      <c r="V9" s="465">
        <v>0</v>
      </c>
      <c r="W9" s="421"/>
      <c r="X9" s="422" t="s">
        <v>92</v>
      </c>
      <c r="Y9" s="423" t="s">
        <v>33</v>
      </c>
      <c r="Z9" s="499">
        <f t="shared" si="0"/>
        <v>82938</v>
      </c>
      <c r="AA9" s="499">
        <f t="shared" si="1"/>
        <v>85098</v>
      </c>
      <c r="AB9" s="499">
        <f t="shared" si="2"/>
        <v>18267</v>
      </c>
      <c r="AC9" s="432">
        <f aca="true" t="shared" si="9" ref="AC9:AC37">(AB9/AA9*100)</f>
        <v>21.46583938517944</v>
      </c>
      <c r="AD9" s="427">
        <v>0</v>
      </c>
      <c r="AE9" s="421">
        <v>0</v>
      </c>
      <c r="AF9" s="421">
        <v>0</v>
      </c>
      <c r="AG9" s="433">
        <v>0</v>
      </c>
      <c r="AH9" s="421"/>
      <c r="AI9" s="422" t="s">
        <v>92</v>
      </c>
      <c r="AJ9" s="423" t="s">
        <v>33</v>
      </c>
      <c r="AK9" s="421">
        <v>0</v>
      </c>
      <c r="AL9" s="421">
        <v>0</v>
      </c>
      <c r="AM9" s="421">
        <v>0</v>
      </c>
      <c r="AN9" s="433">
        <v>0</v>
      </c>
      <c r="AO9" s="499">
        <f aca="true" t="shared" si="10" ref="AO9:AO22">(AD9-AK9)</f>
        <v>0</v>
      </c>
      <c r="AP9" s="499">
        <f aca="true" t="shared" si="11" ref="AP9:AP22">(AE9-AL9)</f>
        <v>0</v>
      </c>
      <c r="AQ9" s="499">
        <f aca="true" t="shared" si="12" ref="AQ9:AQ22">(AF9-AM9)</f>
        <v>0</v>
      </c>
      <c r="AR9" s="433">
        <v>0</v>
      </c>
      <c r="AS9" s="421"/>
      <c r="AT9" s="422" t="s">
        <v>92</v>
      </c>
      <c r="AU9" s="423" t="s">
        <v>33</v>
      </c>
      <c r="AV9" s="421">
        <v>0</v>
      </c>
      <c r="AW9" s="421">
        <v>0</v>
      </c>
      <c r="AX9" s="421">
        <v>0</v>
      </c>
      <c r="AY9" s="465">
        <v>0</v>
      </c>
      <c r="AZ9" s="421">
        <v>0</v>
      </c>
      <c r="BA9" s="421">
        <v>0</v>
      </c>
      <c r="BB9" s="421">
        <v>0</v>
      </c>
      <c r="BC9" s="465">
        <v>0</v>
      </c>
      <c r="BD9" s="421"/>
      <c r="BE9" s="422" t="s">
        <v>92</v>
      </c>
      <c r="BF9" s="423" t="s">
        <v>33</v>
      </c>
      <c r="BG9" s="499">
        <f t="shared" si="4"/>
        <v>82938</v>
      </c>
      <c r="BH9" s="499">
        <f t="shared" si="5"/>
        <v>85098</v>
      </c>
      <c r="BI9" s="499">
        <f t="shared" si="6"/>
        <v>18267</v>
      </c>
      <c r="BJ9" s="432">
        <f aca="true" t="shared" si="13" ref="BJ9:BJ16">(BI9/BH9*100)</f>
        <v>21.46583938517944</v>
      </c>
      <c r="BK9" s="499">
        <f>(O9)</f>
        <v>82938</v>
      </c>
      <c r="BL9" s="499">
        <f>(P9)</f>
        <v>85098</v>
      </c>
      <c r="BM9" s="499">
        <f>Q9</f>
        <v>18267</v>
      </c>
      <c r="BN9" s="432">
        <f>(BM9/BL9*100)</f>
        <v>21.46583938517944</v>
      </c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</row>
    <row r="10" spans="1:80" ht="15.75">
      <c r="A10" s="421"/>
      <c r="B10" s="422"/>
      <c r="C10" s="423" t="s">
        <v>34</v>
      </c>
      <c r="D10" s="421">
        <v>0</v>
      </c>
      <c r="E10" s="421">
        <v>0</v>
      </c>
      <c r="F10" s="421">
        <v>0</v>
      </c>
      <c r="G10" s="465">
        <v>0</v>
      </c>
      <c r="H10" s="421">
        <v>0</v>
      </c>
      <c r="I10" s="421">
        <v>0</v>
      </c>
      <c r="J10" s="421">
        <v>0</v>
      </c>
      <c r="K10" s="465">
        <v>0</v>
      </c>
      <c r="L10" s="421"/>
      <c r="M10" s="422"/>
      <c r="N10" s="423" t="s">
        <v>34</v>
      </c>
      <c r="O10" s="421">
        <v>89783</v>
      </c>
      <c r="P10" s="421">
        <v>90138</v>
      </c>
      <c r="Q10" s="421">
        <v>35740</v>
      </c>
      <c r="R10" s="432">
        <f t="shared" si="8"/>
        <v>39.650313963034456</v>
      </c>
      <c r="S10" s="421">
        <v>0</v>
      </c>
      <c r="T10" s="421">
        <v>0</v>
      </c>
      <c r="U10" s="421">
        <v>0</v>
      </c>
      <c r="V10" s="465">
        <v>0</v>
      </c>
      <c r="W10" s="421"/>
      <c r="X10" s="422"/>
      <c r="Y10" s="423" t="s">
        <v>34</v>
      </c>
      <c r="Z10" s="499">
        <f t="shared" si="0"/>
        <v>89783</v>
      </c>
      <c r="AA10" s="499">
        <f t="shared" si="1"/>
        <v>90138</v>
      </c>
      <c r="AB10" s="499">
        <f t="shared" si="2"/>
        <v>35740</v>
      </c>
      <c r="AC10" s="432">
        <f t="shared" si="9"/>
        <v>39.650313963034456</v>
      </c>
      <c r="AD10" s="421">
        <v>0</v>
      </c>
      <c r="AE10" s="421">
        <v>0</v>
      </c>
      <c r="AF10" s="421">
        <v>0</v>
      </c>
      <c r="AG10" s="465">
        <v>0</v>
      </c>
      <c r="AH10" s="421"/>
      <c r="AI10" s="422"/>
      <c r="AJ10" s="423" t="s">
        <v>34</v>
      </c>
      <c r="AK10" s="421">
        <v>0</v>
      </c>
      <c r="AL10" s="421">
        <v>0</v>
      </c>
      <c r="AM10" s="421">
        <v>0</v>
      </c>
      <c r="AN10" s="465">
        <v>0</v>
      </c>
      <c r="AO10" s="499">
        <f t="shared" si="10"/>
        <v>0</v>
      </c>
      <c r="AP10" s="499">
        <f t="shared" si="11"/>
        <v>0</v>
      </c>
      <c r="AQ10" s="499">
        <f t="shared" si="12"/>
        <v>0</v>
      </c>
      <c r="AR10" s="465">
        <v>0</v>
      </c>
      <c r="AS10" s="421"/>
      <c r="AT10" s="422"/>
      <c r="AU10" s="423" t="s">
        <v>34</v>
      </c>
      <c r="AV10" s="421">
        <v>0</v>
      </c>
      <c r="AW10" s="421">
        <v>0</v>
      </c>
      <c r="AX10" s="421">
        <v>0</v>
      </c>
      <c r="AY10" s="465">
        <v>0</v>
      </c>
      <c r="AZ10" s="421">
        <v>0</v>
      </c>
      <c r="BA10" s="423">
        <v>0</v>
      </c>
      <c r="BB10" s="421">
        <v>0</v>
      </c>
      <c r="BC10" s="465">
        <v>0</v>
      </c>
      <c r="BD10" s="421"/>
      <c r="BE10" s="422"/>
      <c r="BF10" s="423" t="s">
        <v>34</v>
      </c>
      <c r="BG10" s="499">
        <f t="shared" si="4"/>
        <v>89783</v>
      </c>
      <c r="BH10" s="499">
        <f t="shared" si="5"/>
        <v>90138</v>
      </c>
      <c r="BI10" s="499">
        <f t="shared" si="6"/>
        <v>35740</v>
      </c>
      <c r="BJ10" s="432">
        <f t="shared" si="13"/>
        <v>39.650313963034456</v>
      </c>
      <c r="BK10" s="499">
        <f>(AK10+AV10+AZ10)</f>
        <v>0</v>
      </c>
      <c r="BL10" s="499">
        <f>(AL10+AW10+BA10)</f>
        <v>0</v>
      </c>
      <c r="BM10" s="499">
        <f aca="true" t="shared" si="14" ref="BM10:BM19">(AM10+AX10+BB10)</f>
        <v>0</v>
      </c>
      <c r="BN10" s="465">
        <v>0</v>
      </c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</row>
    <row r="11" spans="1:80" ht="15.75">
      <c r="A11" s="421"/>
      <c r="B11" s="422" t="s">
        <v>93</v>
      </c>
      <c r="C11" s="423" t="s">
        <v>157</v>
      </c>
      <c r="D11" s="421">
        <v>0</v>
      </c>
      <c r="E11" s="421">
        <v>0</v>
      </c>
      <c r="F11" s="421">
        <v>0</v>
      </c>
      <c r="G11" s="465">
        <v>0</v>
      </c>
      <c r="H11" s="421">
        <v>0</v>
      </c>
      <c r="I11" s="421">
        <v>0</v>
      </c>
      <c r="J11" s="421">
        <v>0</v>
      </c>
      <c r="K11" s="465">
        <v>0</v>
      </c>
      <c r="L11" s="421"/>
      <c r="M11" s="422" t="s">
        <v>93</v>
      </c>
      <c r="N11" s="423" t="s">
        <v>157</v>
      </c>
      <c r="O11" s="421">
        <v>1824</v>
      </c>
      <c r="P11" s="421">
        <v>1824</v>
      </c>
      <c r="Q11" s="421">
        <v>1253</v>
      </c>
      <c r="R11" s="432">
        <f t="shared" si="8"/>
        <v>68.6951754385965</v>
      </c>
      <c r="S11" s="421">
        <v>0</v>
      </c>
      <c r="T11" s="421">
        <v>0</v>
      </c>
      <c r="U11" s="421">
        <v>0</v>
      </c>
      <c r="V11" s="465">
        <v>0</v>
      </c>
      <c r="W11" s="421"/>
      <c r="X11" s="422" t="s">
        <v>93</v>
      </c>
      <c r="Y11" s="423" t="s">
        <v>157</v>
      </c>
      <c r="Z11" s="499">
        <f t="shared" si="0"/>
        <v>1824</v>
      </c>
      <c r="AA11" s="499">
        <f t="shared" si="1"/>
        <v>1824</v>
      </c>
      <c r="AB11" s="499">
        <f t="shared" si="2"/>
        <v>1253</v>
      </c>
      <c r="AC11" s="432">
        <f t="shared" si="9"/>
        <v>68.6951754385965</v>
      </c>
      <c r="AD11" s="421">
        <v>0</v>
      </c>
      <c r="AE11" s="421">
        <v>0</v>
      </c>
      <c r="AF11" s="421">
        <v>0</v>
      </c>
      <c r="AG11" s="465">
        <v>0</v>
      </c>
      <c r="AH11" s="421"/>
      <c r="AI11" s="422" t="s">
        <v>93</v>
      </c>
      <c r="AJ11" s="423" t="s">
        <v>157</v>
      </c>
      <c r="AK11" s="421">
        <v>0</v>
      </c>
      <c r="AL11" s="421">
        <v>0</v>
      </c>
      <c r="AM11" s="421">
        <v>0</v>
      </c>
      <c r="AN11" s="465">
        <v>0</v>
      </c>
      <c r="AO11" s="499">
        <f t="shared" si="10"/>
        <v>0</v>
      </c>
      <c r="AP11" s="499">
        <f t="shared" si="11"/>
        <v>0</v>
      </c>
      <c r="AQ11" s="499">
        <f t="shared" si="12"/>
        <v>0</v>
      </c>
      <c r="AR11" s="465">
        <v>0</v>
      </c>
      <c r="AS11" s="421"/>
      <c r="AT11" s="422" t="s">
        <v>93</v>
      </c>
      <c r="AU11" s="423" t="s">
        <v>157</v>
      </c>
      <c r="AV11" s="421">
        <v>0</v>
      </c>
      <c r="AW11" s="421">
        <v>0</v>
      </c>
      <c r="AX11" s="421">
        <v>0</v>
      </c>
      <c r="AY11" s="465">
        <v>0</v>
      </c>
      <c r="AZ11" s="421">
        <v>0</v>
      </c>
      <c r="BA11" s="423">
        <v>0</v>
      </c>
      <c r="BB11" s="421">
        <v>0</v>
      </c>
      <c r="BC11" s="465">
        <v>0</v>
      </c>
      <c r="BD11" s="421"/>
      <c r="BE11" s="422" t="s">
        <v>93</v>
      </c>
      <c r="BF11" s="423" t="s">
        <v>157</v>
      </c>
      <c r="BG11" s="499">
        <f t="shared" si="4"/>
        <v>1824</v>
      </c>
      <c r="BH11" s="499">
        <f t="shared" si="5"/>
        <v>1824</v>
      </c>
      <c r="BI11" s="499">
        <f t="shared" si="6"/>
        <v>1253</v>
      </c>
      <c r="BJ11" s="432">
        <f t="shared" si="13"/>
        <v>68.6951754385965</v>
      </c>
      <c r="BK11" s="499">
        <f aca="true" t="shared" si="15" ref="BK11:BK19">(AK11+AV11+AZ11)</f>
        <v>0</v>
      </c>
      <c r="BL11" s="499">
        <f aca="true" t="shared" si="16" ref="BL11:BL19">(AL11+AW11+BA11)</f>
        <v>0</v>
      </c>
      <c r="BM11" s="499">
        <f t="shared" si="14"/>
        <v>0</v>
      </c>
      <c r="BN11" s="465">
        <v>0</v>
      </c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ht="15.75">
      <c r="A12" s="421"/>
      <c r="B12" s="422" t="s">
        <v>95</v>
      </c>
      <c r="C12" s="423" t="s">
        <v>35</v>
      </c>
      <c r="D12" s="421">
        <v>0</v>
      </c>
      <c r="E12" s="421">
        <v>0</v>
      </c>
      <c r="F12" s="421">
        <v>0</v>
      </c>
      <c r="G12" s="465">
        <v>0</v>
      </c>
      <c r="H12" s="421">
        <v>0</v>
      </c>
      <c r="I12" s="421">
        <v>0</v>
      </c>
      <c r="J12" s="421">
        <v>0</v>
      </c>
      <c r="K12" s="465">
        <v>0</v>
      </c>
      <c r="L12" s="421"/>
      <c r="M12" s="422" t="s">
        <v>95</v>
      </c>
      <c r="N12" s="423" t="s">
        <v>35</v>
      </c>
      <c r="O12" s="421">
        <v>3500</v>
      </c>
      <c r="P12" s="421">
        <v>3500</v>
      </c>
      <c r="Q12" s="421">
        <v>2056</v>
      </c>
      <c r="R12" s="432">
        <f t="shared" si="8"/>
        <v>58.74285714285714</v>
      </c>
      <c r="S12" s="421">
        <v>0</v>
      </c>
      <c r="T12" s="421">
        <v>0</v>
      </c>
      <c r="U12" s="421">
        <v>0</v>
      </c>
      <c r="V12" s="465">
        <v>0</v>
      </c>
      <c r="W12" s="421"/>
      <c r="X12" s="422" t="s">
        <v>95</v>
      </c>
      <c r="Y12" s="423" t="s">
        <v>35</v>
      </c>
      <c r="Z12" s="499">
        <f t="shared" si="0"/>
        <v>3500</v>
      </c>
      <c r="AA12" s="499">
        <f t="shared" si="1"/>
        <v>3500</v>
      </c>
      <c r="AB12" s="499">
        <f t="shared" si="2"/>
        <v>2056</v>
      </c>
      <c r="AC12" s="432">
        <f t="shared" si="9"/>
        <v>58.74285714285714</v>
      </c>
      <c r="AD12" s="421">
        <v>0</v>
      </c>
      <c r="AE12" s="421">
        <v>0</v>
      </c>
      <c r="AF12" s="421">
        <v>0</v>
      </c>
      <c r="AG12" s="465">
        <v>0</v>
      </c>
      <c r="AH12" s="421"/>
      <c r="AI12" s="422" t="s">
        <v>95</v>
      </c>
      <c r="AJ12" s="423" t="s">
        <v>35</v>
      </c>
      <c r="AK12" s="421">
        <v>0</v>
      </c>
      <c r="AL12" s="421">
        <v>0</v>
      </c>
      <c r="AM12" s="421">
        <v>0</v>
      </c>
      <c r="AN12" s="465">
        <v>0</v>
      </c>
      <c r="AO12" s="499">
        <f t="shared" si="10"/>
        <v>0</v>
      </c>
      <c r="AP12" s="499">
        <f t="shared" si="11"/>
        <v>0</v>
      </c>
      <c r="AQ12" s="499">
        <f t="shared" si="12"/>
        <v>0</v>
      </c>
      <c r="AR12" s="465">
        <v>0</v>
      </c>
      <c r="AS12" s="421"/>
      <c r="AT12" s="422" t="s">
        <v>95</v>
      </c>
      <c r="AU12" s="423" t="s">
        <v>35</v>
      </c>
      <c r="AV12" s="421">
        <v>0</v>
      </c>
      <c r="AW12" s="421">
        <v>0</v>
      </c>
      <c r="AX12" s="421">
        <v>0</v>
      </c>
      <c r="AY12" s="465">
        <v>0</v>
      </c>
      <c r="AZ12" s="421">
        <v>0</v>
      </c>
      <c r="BA12" s="423">
        <v>0</v>
      </c>
      <c r="BB12" s="421">
        <v>0</v>
      </c>
      <c r="BC12" s="465">
        <v>0</v>
      </c>
      <c r="BD12" s="421"/>
      <c r="BE12" s="422" t="s">
        <v>95</v>
      </c>
      <c r="BF12" s="423" t="s">
        <v>35</v>
      </c>
      <c r="BG12" s="499">
        <f t="shared" si="4"/>
        <v>3500</v>
      </c>
      <c r="BH12" s="499">
        <f t="shared" si="5"/>
        <v>3500</v>
      </c>
      <c r="BI12" s="499">
        <f t="shared" si="6"/>
        <v>2056</v>
      </c>
      <c r="BJ12" s="432">
        <f t="shared" si="13"/>
        <v>58.74285714285714</v>
      </c>
      <c r="BK12" s="499">
        <f t="shared" si="15"/>
        <v>0</v>
      </c>
      <c r="BL12" s="499">
        <f t="shared" si="16"/>
        <v>0</v>
      </c>
      <c r="BM12" s="499">
        <f t="shared" si="14"/>
        <v>0</v>
      </c>
      <c r="BN12" s="465">
        <v>0</v>
      </c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</row>
    <row r="13" spans="1:80" ht="15.75">
      <c r="A13" s="421"/>
      <c r="B13" s="422" t="s">
        <v>96</v>
      </c>
      <c r="C13" s="423" t="s">
        <v>692</v>
      </c>
      <c r="D13" s="421">
        <v>0</v>
      </c>
      <c r="E13" s="421">
        <v>100</v>
      </c>
      <c r="F13" s="421">
        <v>100</v>
      </c>
      <c r="G13" s="432">
        <f>F13/E13*100</f>
        <v>100</v>
      </c>
      <c r="H13" s="421">
        <v>0</v>
      </c>
      <c r="I13" s="421">
        <v>27</v>
      </c>
      <c r="J13" s="421">
        <v>26</v>
      </c>
      <c r="K13" s="432">
        <f>J13/I13*100</f>
        <v>96.29629629629629</v>
      </c>
      <c r="L13" s="421"/>
      <c r="M13" s="422" t="s">
        <v>96</v>
      </c>
      <c r="N13" s="423" t="s">
        <v>692</v>
      </c>
      <c r="O13" s="421">
        <v>1000</v>
      </c>
      <c r="P13" s="421">
        <v>1792</v>
      </c>
      <c r="Q13" s="421">
        <v>68</v>
      </c>
      <c r="R13" s="432">
        <f t="shared" si="8"/>
        <v>3.7946428571428568</v>
      </c>
      <c r="S13" s="421">
        <v>0</v>
      </c>
      <c r="T13" s="421">
        <v>0</v>
      </c>
      <c r="U13" s="421">
        <v>0</v>
      </c>
      <c r="V13" s="465">
        <v>0</v>
      </c>
      <c r="W13" s="421"/>
      <c r="X13" s="422" t="s">
        <v>96</v>
      </c>
      <c r="Y13" s="423" t="s">
        <v>692</v>
      </c>
      <c r="Z13" s="499">
        <f t="shared" si="0"/>
        <v>1000</v>
      </c>
      <c r="AA13" s="499">
        <f t="shared" si="1"/>
        <v>1792</v>
      </c>
      <c r="AB13" s="499">
        <f t="shared" si="2"/>
        <v>68</v>
      </c>
      <c r="AC13" s="432">
        <f t="shared" si="9"/>
        <v>3.7946428571428568</v>
      </c>
      <c r="AD13" s="421">
        <v>0</v>
      </c>
      <c r="AE13" s="421">
        <v>0</v>
      </c>
      <c r="AF13" s="421">
        <v>0</v>
      </c>
      <c r="AG13" s="465">
        <v>0</v>
      </c>
      <c r="AH13" s="421"/>
      <c r="AI13" s="422" t="s">
        <v>96</v>
      </c>
      <c r="AJ13" s="423" t="s">
        <v>692</v>
      </c>
      <c r="AK13" s="421">
        <v>0</v>
      </c>
      <c r="AL13" s="421">
        <v>0</v>
      </c>
      <c r="AM13" s="421">
        <v>0</v>
      </c>
      <c r="AN13" s="465">
        <v>0</v>
      </c>
      <c r="AO13" s="499">
        <f t="shared" si="10"/>
        <v>0</v>
      </c>
      <c r="AP13" s="499">
        <f t="shared" si="11"/>
        <v>0</v>
      </c>
      <c r="AQ13" s="499">
        <f t="shared" si="12"/>
        <v>0</v>
      </c>
      <c r="AR13" s="465">
        <v>0</v>
      </c>
      <c r="AS13" s="421"/>
      <c r="AT13" s="422" t="s">
        <v>96</v>
      </c>
      <c r="AU13" s="423" t="s">
        <v>692</v>
      </c>
      <c r="AV13" s="421">
        <v>0</v>
      </c>
      <c r="AW13" s="421">
        <v>0</v>
      </c>
      <c r="AX13" s="421">
        <v>0</v>
      </c>
      <c r="AY13" s="465">
        <v>0</v>
      </c>
      <c r="AZ13" s="421">
        <v>0</v>
      </c>
      <c r="BA13" s="423">
        <v>0</v>
      </c>
      <c r="BB13" s="421">
        <v>0</v>
      </c>
      <c r="BC13" s="465">
        <v>0</v>
      </c>
      <c r="BD13" s="421"/>
      <c r="BE13" s="422" t="s">
        <v>96</v>
      </c>
      <c r="BF13" s="423" t="s">
        <v>692</v>
      </c>
      <c r="BG13" s="499">
        <f t="shared" si="4"/>
        <v>1000</v>
      </c>
      <c r="BH13" s="499">
        <f t="shared" si="5"/>
        <v>1919</v>
      </c>
      <c r="BI13" s="499">
        <f t="shared" si="6"/>
        <v>194</v>
      </c>
      <c r="BJ13" s="432">
        <f t="shared" si="13"/>
        <v>10.109431995831162</v>
      </c>
      <c r="BK13" s="499">
        <f t="shared" si="15"/>
        <v>0</v>
      </c>
      <c r="BL13" s="499">
        <f t="shared" si="16"/>
        <v>0</v>
      </c>
      <c r="BM13" s="499">
        <f t="shared" si="14"/>
        <v>0</v>
      </c>
      <c r="BN13" s="465">
        <v>0</v>
      </c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</row>
    <row r="14" spans="1:80" ht="15.75">
      <c r="A14" s="421"/>
      <c r="B14" s="422" t="s">
        <v>97</v>
      </c>
      <c r="C14" s="423" t="s">
        <v>36</v>
      </c>
      <c r="D14" s="421">
        <v>0</v>
      </c>
      <c r="E14" s="421">
        <v>0</v>
      </c>
      <c r="F14" s="421">
        <v>0</v>
      </c>
      <c r="G14" s="465">
        <v>0</v>
      </c>
      <c r="H14" s="421">
        <v>0</v>
      </c>
      <c r="I14" s="421">
        <v>0</v>
      </c>
      <c r="J14" s="421">
        <v>0</v>
      </c>
      <c r="K14" s="465">
        <v>0</v>
      </c>
      <c r="L14" s="421"/>
      <c r="M14" s="422" t="s">
        <v>97</v>
      </c>
      <c r="N14" s="423" t="s">
        <v>36</v>
      </c>
      <c r="O14" s="421">
        <v>18100</v>
      </c>
      <c r="P14" s="421">
        <v>18100</v>
      </c>
      <c r="Q14" s="421">
        <v>12747</v>
      </c>
      <c r="R14" s="432">
        <f t="shared" si="8"/>
        <v>70.42541436464089</v>
      </c>
      <c r="S14" s="421">
        <v>0</v>
      </c>
      <c r="T14" s="421">
        <v>0</v>
      </c>
      <c r="U14" s="421">
        <v>0</v>
      </c>
      <c r="V14" s="465">
        <v>0</v>
      </c>
      <c r="W14" s="421"/>
      <c r="X14" s="422" t="s">
        <v>97</v>
      </c>
      <c r="Y14" s="423" t="s">
        <v>36</v>
      </c>
      <c r="Z14" s="499">
        <f t="shared" si="0"/>
        <v>18100</v>
      </c>
      <c r="AA14" s="499">
        <f t="shared" si="1"/>
        <v>18100</v>
      </c>
      <c r="AB14" s="499">
        <f t="shared" si="2"/>
        <v>12747</v>
      </c>
      <c r="AC14" s="432">
        <f t="shared" si="9"/>
        <v>70.42541436464089</v>
      </c>
      <c r="AD14" s="421">
        <v>0</v>
      </c>
      <c r="AE14" s="421">
        <v>0</v>
      </c>
      <c r="AF14" s="421">
        <v>0</v>
      </c>
      <c r="AG14" s="465">
        <v>0</v>
      </c>
      <c r="AH14" s="421"/>
      <c r="AI14" s="422" t="s">
        <v>97</v>
      </c>
      <c r="AJ14" s="423" t="s">
        <v>36</v>
      </c>
      <c r="AK14" s="421">
        <v>0</v>
      </c>
      <c r="AL14" s="421">
        <v>0</v>
      </c>
      <c r="AM14" s="421">
        <v>0</v>
      </c>
      <c r="AN14" s="465">
        <v>0</v>
      </c>
      <c r="AO14" s="499">
        <f t="shared" si="10"/>
        <v>0</v>
      </c>
      <c r="AP14" s="499">
        <f t="shared" si="11"/>
        <v>0</v>
      </c>
      <c r="AQ14" s="499">
        <f t="shared" si="12"/>
        <v>0</v>
      </c>
      <c r="AR14" s="465">
        <v>0</v>
      </c>
      <c r="AS14" s="421"/>
      <c r="AT14" s="422" t="s">
        <v>97</v>
      </c>
      <c r="AU14" s="423" t="s">
        <v>36</v>
      </c>
      <c r="AV14" s="421">
        <v>0</v>
      </c>
      <c r="AW14" s="421">
        <v>0</v>
      </c>
      <c r="AX14" s="421">
        <v>0</v>
      </c>
      <c r="AY14" s="465">
        <v>0</v>
      </c>
      <c r="AZ14" s="421">
        <v>0</v>
      </c>
      <c r="BA14" s="423">
        <v>0</v>
      </c>
      <c r="BB14" s="421">
        <v>0</v>
      </c>
      <c r="BC14" s="465">
        <v>0</v>
      </c>
      <c r="BD14" s="421"/>
      <c r="BE14" s="422" t="s">
        <v>97</v>
      </c>
      <c r="BF14" s="423" t="s">
        <v>36</v>
      </c>
      <c r="BG14" s="499">
        <f t="shared" si="4"/>
        <v>18100</v>
      </c>
      <c r="BH14" s="499">
        <f t="shared" si="5"/>
        <v>18100</v>
      </c>
      <c r="BI14" s="499">
        <f t="shared" si="6"/>
        <v>12747</v>
      </c>
      <c r="BJ14" s="432">
        <f t="shared" si="13"/>
        <v>70.42541436464089</v>
      </c>
      <c r="BK14" s="499">
        <f t="shared" si="15"/>
        <v>0</v>
      </c>
      <c r="BL14" s="499">
        <f t="shared" si="16"/>
        <v>0</v>
      </c>
      <c r="BM14" s="499">
        <f t="shared" si="14"/>
        <v>0</v>
      </c>
      <c r="BN14" s="465">
        <v>0</v>
      </c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</row>
    <row r="15" spans="1:80" ht="15.75">
      <c r="A15" s="421"/>
      <c r="B15" s="422" t="s">
        <v>98</v>
      </c>
      <c r="C15" s="423" t="s">
        <v>37</v>
      </c>
      <c r="D15" s="421">
        <v>0</v>
      </c>
      <c r="E15" s="421">
        <v>0</v>
      </c>
      <c r="F15" s="421">
        <v>0</v>
      </c>
      <c r="G15" s="465">
        <v>0</v>
      </c>
      <c r="H15" s="421">
        <v>0</v>
      </c>
      <c r="I15" s="421">
        <v>0</v>
      </c>
      <c r="J15" s="421">
        <v>0</v>
      </c>
      <c r="K15" s="465">
        <v>0</v>
      </c>
      <c r="L15" s="421"/>
      <c r="M15" s="422" t="s">
        <v>98</v>
      </c>
      <c r="N15" s="423" t="s">
        <v>37</v>
      </c>
      <c r="O15" s="421">
        <v>2395</v>
      </c>
      <c r="P15" s="421">
        <v>2395</v>
      </c>
      <c r="Q15" s="421">
        <v>0</v>
      </c>
      <c r="R15" s="432">
        <f t="shared" si="8"/>
        <v>0</v>
      </c>
      <c r="S15" s="421">
        <v>0</v>
      </c>
      <c r="T15" s="421">
        <v>0</v>
      </c>
      <c r="U15" s="421">
        <v>0</v>
      </c>
      <c r="V15" s="465">
        <v>0</v>
      </c>
      <c r="W15" s="421"/>
      <c r="X15" s="422" t="s">
        <v>98</v>
      </c>
      <c r="Y15" s="423" t="s">
        <v>37</v>
      </c>
      <c r="Z15" s="499">
        <f t="shared" si="0"/>
        <v>2395</v>
      </c>
      <c r="AA15" s="499">
        <f t="shared" si="1"/>
        <v>2395</v>
      </c>
      <c r="AB15" s="499">
        <f t="shared" si="2"/>
        <v>0</v>
      </c>
      <c r="AC15" s="432">
        <f t="shared" si="9"/>
        <v>0</v>
      </c>
      <c r="AD15" s="421">
        <v>0</v>
      </c>
      <c r="AE15" s="421">
        <v>0</v>
      </c>
      <c r="AF15" s="421">
        <v>0</v>
      </c>
      <c r="AG15" s="465">
        <v>0</v>
      </c>
      <c r="AH15" s="421"/>
      <c r="AI15" s="422" t="s">
        <v>98</v>
      </c>
      <c r="AJ15" s="423" t="s">
        <v>37</v>
      </c>
      <c r="AK15" s="421">
        <v>0</v>
      </c>
      <c r="AL15" s="421">
        <v>0</v>
      </c>
      <c r="AM15" s="421">
        <v>0</v>
      </c>
      <c r="AN15" s="465">
        <v>0</v>
      </c>
      <c r="AO15" s="499">
        <f t="shared" si="10"/>
        <v>0</v>
      </c>
      <c r="AP15" s="499">
        <f t="shared" si="11"/>
        <v>0</v>
      </c>
      <c r="AQ15" s="499">
        <f t="shared" si="12"/>
        <v>0</v>
      </c>
      <c r="AR15" s="465">
        <v>0</v>
      </c>
      <c r="AS15" s="421"/>
      <c r="AT15" s="422" t="s">
        <v>98</v>
      </c>
      <c r="AU15" s="423" t="s">
        <v>37</v>
      </c>
      <c r="AV15" s="421">
        <v>0</v>
      </c>
      <c r="AW15" s="421">
        <v>0</v>
      </c>
      <c r="AX15" s="421">
        <v>0</v>
      </c>
      <c r="AY15" s="465">
        <v>0</v>
      </c>
      <c r="AZ15" s="421">
        <v>0</v>
      </c>
      <c r="BA15" s="423">
        <v>0</v>
      </c>
      <c r="BB15" s="421">
        <v>0</v>
      </c>
      <c r="BC15" s="465">
        <v>0</v>
      </c>
      <c r="BD15" s="421"/>
      <c r="BE15" s="422" t="s">
        <v>98</v>
      </c>
      <c r="BF15" s="423" t="s">
        <v>37</v>
      </c>
      <c r="BG15" s="499">
        <f t="shared" si="4"/>
        <v>2395</v>
      </c>
      <c r="BH15" s="499">
        <f t="shared" si="5"/>
        <v>2395</v>
      </c>
      <c r="BI15" s="499">
        <f t="shared" si="6"/>
        <v>0</v>
      </c>
      <c r="BJ15" s="432">
        <f t="shared" si="13"/>
        <v>0</v>
      </c>
      <c r="BK15" s="499">
        <f t="shared" si="15"/>
        <v>0</v>
      </c>
      <c r="BL15" s="499">
        <f t="shared" si="16"/>
        <v>0</v>
      </c>
      <c r="BM15" s="499">
        <f t="shared" si="14"/>
        <v>0</v>
      </c>
      <c r="BN15" s="465">
        <v>0</v>
      </c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</row>
    <row r="16" spans="1:80" ht="15.75">
      <c r="A16" s="421"/>
      <c r="B16" s="422" t="s">
        <v>99</v>
      </c>
      <c r="C16" s="423" t="s">
        <v>38</v>
      </c>
      <c r="D16" s="421">
        <v>0</v>
      </c>
      <c r="E16" s="421">
        <v>0</v>
      </c>
      <c r="F16" s="421">
        <v>0</v>
      </c>
      <c r="G16" s="465">
        <v>0</v>
      </c>
      <c r="H16" s="421">
        <v>0</v>
      </c>
      <c r="I16" s="421">
        <v>0</v>
      </c>
      <c r="J16" s="421">
        <v>0</v>
      </c>
      <c r="K16" s="465">
        <v>0</v>
      </c>
      <c r="L16" s="421"/>
      <c r="M16" s="422" t="s">
        <v>99</v>
      </c>
      <c r="N16" s="423" t="s">
        <v>38</v>
      </c>
      <c r="O16" s="421">
        <v>2500</v>
      </c>
      <c r="P16" s="421">
        <v>2500</v>
      </c>
      <c r="Q16" s="421">
        <v>2370</v>
      </c>
      <c r="R16" s="432">
        <f t="shared" si="8"/>
        <v>94.8</v>
      </c>
      <c r="S16" s="421">
        <v>0</v>
      </c>
      <c r="T16" s="421">
        <v>0</v>
      </c>
      <c r="U16" s="421">
        <v>0</v>
      </c>
      <c r="V16" s="465">
        <v>0</v>
      </c>
      <c r="W16" s="421"/>
      <c r="X16" s="422" t="s">
        <v>99</v>
      </c>
      <c r="Y16" s="423" t="s">
        <v>38</v>
      </c>
      <c r="Z16" s="499">
        <f t="shared" si="0"/>
        <v>2500</v>
      </c>
      <c r="AA16" s="499">
        <f t="shared" si="1"/>
        <v>2500</v>
      </c>
      <c r="AB16" s="499">
        <f t="shared" si="2"/>
        <v>2370</v>
      </c>
      <c r="AC16" s="432">
        <f t="shared" si="9"/>
        <v>94.8</v>
      </c>
      <c r="AD16" s="421">
        <v>0</v>
      </c>
      <c r="AE16" s="421">
        <v>0</v>
      </c>
      <c r="AF16" s="421">
        <v>0</v>
      </c>
      <c r="AG16" s="465">
        <v>0</v>
      </c>
      <c r="AH16" s="421"/>
      <c r="AI16" s="422" t="s">
        <v>99</v>
      </c>
      <c r="AJ16" s="423" t="s">
        <v>38</v>
      </c>
      <c r="AK16" s="421">
        <v>0</v>
      </c>
      <c r="AL16" s="421">
        <v>0</v>
      </c>
      <c r="AM16" s="421">
        <v>0</v>
      </c>
      <c r="AN16" s="465">
        <v>0</v>
      </c>
      <c r="AO16" s="499">
        <f t="shared" si="10"/>
        <v>0</v>
      </c>
      <c r="AP16" s="499">
        <f t="shared" si="11"/>
        <v>0</v>
      </c>
      <c r="AQ16" s="499">
        <f t="shared" si="12"/>
        <v>0</v>
      </c>
      <c r="AR16" s="465">
        <v>0</v>
      </c>
      <c r="AS16" s="421"/>
      <c r="AT16" s="422" t="s">
        <v>99</v>
      </c>
      <c r="AU16" s="423" t="s">
        <v>38</v>
      </c>
      <c r="AV16" s="421">
        <v>0</v>
      </c>
      <c r="AW16" s="421">
        <v>0</v>
      </c>
      <c r="AX16" s="421">
        <v>0</v>
      </c>
      <c r="AY16" s="465">
        <v>0</v>
      </c>
      <c r="AZ16" s="421">
        <v>0</v>
      </c>
      <c r="BA16" s="423">
        <v>0</v>
      </c>
      <c r="BB16" s="421">
        <v>0</v>
      </c>
      <c r="BC16" s="465">
        <v>0</v>
      </c>
      <c r="BD16" s="421"/>
      <c r="BE16" s="422" t="s">
        <v>99</v>
      </c>
      <c r="BF16" s="423" t="s">
        <v>38</v>
      </c>
      <c r="BG16" s="499">
        <f t="shared" si="4"/>
        <v>2500</v>
      </c>
      <c r="BH16" s="499">
        <f t="shared" si="5"/>
        <v>2500</v>
      </c>
      <c r="BI16" s="499">
        <f t="shared" si="6"/>
        <v>2370</v>
      </c>
      <c r="BJ16" s="432">
        <f t="shared" si="13"/>
        <v>94.8</v>
      </c>
      <c r="BK16" s="499">
        <f t="shared" si="15"/>
        <v>0</v>
      </c>
      <c r="BL16" s="499">
        <f t="shared" si="16"/>
        <v>0</v>
      </c>
      <c r="BM16" s="499">
        <f t="shared" si="14"/>
        <v>0</v>
      </c>
      <c r="BN16" s="465">
        <v>0</v>
      </c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</row>
    <row r="17" spans="1:80" ht="15.75">
      <c r="A17" s="421"/>
      <c r="B17" s="422" t="s">
        <v>100</v>
      </c>
      <c r="C17" s="423" t="s">
        <v>39</v>
      </c>
      <c r="D17" s="421">
        <v>0</v>
      </c>
      <c r="E17" s="421">
        <v>0</v>
      </c>
      <c r="F17" s="421">
        <v>0</v>
      </c>
      <c r="G17" s="465">
        <v>0</v>
      </c>
      <c r="H17" s="421">
        <v>0</v>
      </c>
      <c r="I17" s="421">
        <v>0</v>
      </c>
      <c r="J17" s="421">
        <v>0</v>
      </c>
      <c r="K17" s="465">
        <v>0</v>
      </c>
      <c r="L17" s="421"/>
      <c r="M17" s="422" t="s">
        <v>100</v>
      </c>
      <c r="N17" s="423" t="s">
        <v>39</v>
      </c>
      <c r="O17" s="421">
        <v>1000</v>
      </c>
      <c r="P17" s="421">
        <v>2150</v>
      </c>
      <c r="Q17" s="421">
        <v>1622</v>
      </c>
      <c r="R17" s="432">
        <f t="shared" si="8"/>
        <v>75.44186046511628</v>
      </c>
      <c r="S17" s="421">
        <v>0</v>
      </c>
      <c r="T17" s="421">
        <v>0</v>
      </c>
      <c r="U17" s="421">
        <v>0</v>
      </c>
      <c r="V17" s="465">
        <v>0</v>
      </c>
      <c r="W17" s="421"/>
      <c r="X17" s="422" t="s">
        <v>100</v>
      </c>
      <c r="Y17" s="423" t="s">
        <v>39</v>
      </c>
      <c r="Z17" s="499">
        <f t="shared" si="0"/>
        <v>1000</v>
      </c>
      <c r="AA17" s="499">
        <f t="shared" si="1"/>
        <v>2150</v>
      </c>
      <c r="AB17" s="499">
        <f t="shared" si="2"/>
        <v>1622</v>
      </c>
      <c r="AC17" s="432">
        <f t="shared" si="9"/>
        <v>75.44186046511628</v>
      </c>
      <c r="AD17" s="421">
        <v>0</v>
      </c>
      <c r="AE17" s="421">
        <v>0</v>
      </c>
      <c r="AF17" s="421">
        <v>0</v>
      </c>
      <c r="AG17" s="465">
        <v>0</v>
      </c>
      <c r="AH17" s="421"/>
      <c r="AI17" s="422" t="s">
        <v>100</v>
      </c>
      <c r="AJ17" s="423" t="s">
        <v>39</v>
      </c>
      <c r="AK17" s="421">
        <v>0</v>
      </c>
      <c r="AL17" s="421">
        <v>0</v>
      </c>
      <c r="AM17" s="421">
        <v>0</v>
      </c>
      <c r="AN17" s="465">
        <v>0</v>
      </c>
      <c r="AO17" s="499">
        <f t="shared" si="10"/>
        <v>0</v>
      </c>
      <c r="AP17" s="499">
        <f t="shared" si="11"/>
        <v>0</v>
      </c>
      <c r="AQ17" s="499">
        <f t="shared" si="12"/>
        <v>0</v>
      </c>
      <c r="AR17" s="465">
        <v>0</v>
      </c>
      <c r="AS17" s="421"/>
      <c r="AT17" s="422" t="s">
        <v>100</v>
      </c>
      <c r="AU17" s="423" t="s">
        <v>39</v>
      </c>
      <c r="AV17" s="421">
        <v>0</v>
      </c>
      <c r="AW17" s="421">
        <v>0</v>
      </c>
      <c r="AX17" s="421">
        <v>0</v>
      </c>
      <c r="AY17" s="465">
        <v>0</v>
      </c>
      <c r="AZ17" s="421">
        <v>0</v>
      </c>
      <c r="BA17" s="423">
        <v>0</v>
      </c>
      <c r="BB17" s="421">
        <v>0</v>
      </c>
      <c r="BC17" s="465">
        <v>0</v>
      </c>
      <c r="BD17" s="421"/>
      <c r="BE17" s="422" t="s">
        <v>100</v>
      </c>
      <c r="BF17" s="423" t="s">
        <v>39</v>
      </c>
      <c r="BG17" s="499">
        <f t="shared" si="4"/>
        <v>1000</v>
      </c>
      <c r="BH17" s="499">
        <f t="shared" si="5"/>
        <v>2150</v>
      </c>
      <c r="BI17" s="499">
        <f t="shared" si="6"/>
        <v>1622</v>
      </c>
      <c r="BJ17" s="432">
        <f aca="true" t="shared" si="17" ref="BJ17:BJ34">(BI17/BH17*100)</f>
        <v>75.44186046511628</v>
      </c>
      <c r="BK17" s="499">
        <f t="shared" si="15"/>
        <v>0</v>
      </c>
      <c r="BL17" s="499">
        <f t="shared" si="16"/>
        <v>0</v>
      </c>
      <c r="BM17" s="499">
        <f t="shared" si="14"/>
        <v>0</v>
      </c>
      <c r="BN17" s="465">
        <v>0</v>
      </c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</row>
    <row r="18" spans="1:80" ht="15.75">
      <c r="A18" s="421"/>
      <c r="B18" s="422" t="s">
        <v>101</v>
      </c>
      <c r="C18" s="423" t="s">
        <v>40</v>
      </c>
      <c r="D18" s="421">
        <v>0</v>
      </c>
      <c r="E18" s="421">
        <v>0</v>
      </c>
      <c r="F18" s="421">
        <v>0</v>
      </c>
      <c r="G18" s="465">
        <v>0</v>
      </c>
      <c r="H18" s="421">
        <v>0</v>
      </c>
      <c r="I18" s="421">
        <v>0</v>
      </c>
      <c r="J18" s="421">
        <v>0</v>
      </c>
      <c r="K18" s="465">
        <v>0</v>
      </c>
      <c r="L18" s="421"/>
      <c r="M18" s="422" t="s">
        <v>101</v>
      </c>
      <c r="N18" s="423" t="s">
        <v>40</v>
      </c>
      <c r="O18" s="421">
        <v>1685</v>
      </c>
      <c r="P18" s="421">
        <v>1685</v>
      </c>
      <c r="Q18" s="421">
        <v>1073</v>
      </c>
      <c r="R18" s="432">
        <f t="shared" si="8"/>
        <v>63.67952522255192</v>
      </c>
      <c r="S18" s="421">
        <v>0</v>
      </c>
      <c r="T18" s="421">
        <v>0</v>
      </c>
      <c r="U18" s="421">
        <v>0</v>
      </c>
      <c r="V18" s="465">
        <v>0</v>
      </c>
      <c r="W18" s="421"/>
      <c r="X18" s="422" t="s">
        <v>101</v>
      </c>
      <c r="Y18" s="423" t="s">
        <v>40</v>
      </c>
      <c r="Z18" s="499">
        <f t="shared" si="0"/>
        <v>1685</v>
      </c>
      <c r="AA18" s="499">
        <f t="shared" si="1"/>
        <v>1685</v>
      </c>
      <c r="AB18" s="499">
        <f t="shared" si="2"/>
        <v>1073</v>
      </c>
      <c r="AC18" s="432">
        <f t="shared" si="9"/>
        <v>63.67952522255192</v>
      </c>
      <c r="AD18" s="421">
        <v>0</v>
      </c>
      <c r="AE18" s="421">
        <v>0</v>
      </c>
      <c r="AF18" s="421">
        <v>0</v>
      </c>
      <c r="AG18" s="465">
        <v>0</v>
      </c>
      <c r="AH18" s="421"/>
      <c r="AI18" s="422" t="s">
        <v>101</v>
      </c>
      <c r="AJ18" s="423" t="s">
        <v>40</v>
      </c>
      <c r="AK18" s="421">
        <v>0</v>
      </c>
      <c r="AL18" s="421">
        <v>0</v>
      </c>
      <c r="AM18" s="421">
        <v>0</v>
      </c>
      <c r="AN18" s="465">
        <v>0</v>
      </c>
      <c r="AO18" s="499">
        <f t="shared" si="10"/>
        <v>0</v>
      </c>
      <c r="AP18" s="499">
        <f t="shared" si="11"/>
        <v>0</v>
      </c>
      <c r="AQ18" s="499">
        <f t="shared" si="12"/>
        <v>0</v>
      </c>
      <c r="AR18" s="465">
        <v>0</v>
      </c>
      <c r="AS18" s="421"/>
      <c r="AT18" s="422" t="s">
        <v>101</v>
      </c>
      <c r="AU18" s="423" t="s">
        <v>40</v>
      </c>
      <c r="AV18" s="421">
        <v>0</v>
      </c>
      <c r="AW18" s="421">
        <v>0</v>
      </c>
      <c r="AX18" s="421">
        <v>0</v>
      </c>
      <c r="AY18" s="465">
        <v>0</v>
      </c>
      <c r="AZ18" s="421">
        <v>0</v>
      </c>
      <c r="BA18" s="423">
        <v>0</v>
      </c>
      <c r="BB18" s="421">
        <v>0</v>
      </c>
      <c r="BC18" s="465">
        <v>0</v>
      </c>
      <c r="BD18" s="421"/>
      <c r="BE18" s="422" t="s">
        <v>101</v>
      </c>
      <c r="BF18" s="423" t="s">
        <v>40</v>
      </c>
      <c r="BG18" s="499">
        <f t="shared" si="4"/>
        <v>1685</v>
      </c>
      <c r="BH18" s="499">
        <f t="shared" si="5"/>
        <v>1685</v>
      </c>
      <c r="BI18" s="499">
        <f t="shared" si="6"/>
        <v>1073</v>
      </c>
      <c r="BJ18" s="432">
        <f t="shared" si="17"/>
        <v>63.67952522255192</v>
      </c>
      <c r="BK18" s="499">
        <f t="shared" si="15"/>
        <v>0</v>
      </c>
      <c r="BL18" s="499">
        <f t="shared" si="16"/>
        <v>0</v>
      </c>
      <c r="BM18" s="499">
        <f t="shared" si="14"/>
        <v>0</v>
      </c>
      <c r="BN18" s="465">
        <v>0</v>
      </c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</row>
    <row r="19" spans="1:80" ht="15.75">
      <c r="A19" s="421"/>
      <c r="B19" s="422" t="s">
        <v>102</v>
      </c>
      <c r="C19" s="423" t="s">
        <v>158</v>
      </c>
      <c r="D19" s="421">
        <v>0</v>
      </c>
      <c r="E19" s="421">
        <v>90</v>
      </c>
      <c r="F19" s="421">
        <v>211</v>
      </c>
      <c r="G19" s="432">
        <f>F19/E19*100</f>
        <v>234.44444444444446</v>
      </c>
      <c r="H19" s="421">
        <v>0</v>
      </c>
      <c r="I19" s="421">
        <v>17</v>
      </c>
      <c r="J19" s="421">
        <v>29</v>
      </c>
      <c r="K19" s="432">
        <f>J19/I19*100</f>
        <v>170.58823529411765</v>
      </c>
      <c r="L19" s="421"/>
      <c r="M19" s="422" t="s">
        <v>102</v>
      </c>
      <c r="N19" s="423" t="s">
        <v>158</v>
      </c>
      <c r="O19" s="421">
        <v>13500</v>
      </c>
      <c r="P19" s="421">
        <v>13393</v>
      </c>
      <c r="Q19" s="421">
        <v>332</v>
      </c>
      <c r="R19" s="432">
        <f t="shared" si="8"/>
        <v>2.4789068916598223</v>
      </c>
      <c r="S19" s="421">
        <v>0</v>
      </c>
      <c r="T19" s="421">
        <v>0</v>
      </c>
      <c r="U19" s="421">
        <v>0</v>
      </c>
      <c r="V19" s="465">
        <v>0</v>
      </c>
      <c r="W19" s="421"/>
      <c r="X19" s="422" t="s">
        <v>102</v>
      </c>
      <c r="Y19" s="423" t="s">
        <v>158</v>
      </c>
      <c r="Z19" s="499">
        <f aca="true" t="shared" si="18" ref="Z19:Z34">(O19-S19)</f>
        <v>13500</v>
      </c>
      <c r="AA19" s="499">
        <f aca="true" t="shared" si="19" ref="AA19:AB34">(P19-T19)</f>
        <v>13393</v>
      </c>
      <c r="AB19" s="499">
        <f t="shared" si="19"/>
        <v>332</v>
      </c>
      <c r="AC19" s="432">
        <f t="shared" si="9"/>
        <v>2.4789068916598223</v>
      </c>
      <c r="AD19" s="421">
        <v>0</v>
      </c>
      <c r="AE19" s="421">
        <v>0</v>
      </c>
      <c r="AF19" s="421">
        <v>0</v>
      </c>
      <c r="AG19" s="465">
        <v>0</v>
      </c>
      <c r="AH19" s="421"/>
      <c r="AI19" s="422" t="s">
        <v>102</v>
      </c>
      <c r="AJ19" s="423" t="s">
        <v>158</v>
      </c>
      <c r="AK19" s="421">
        <v>0</v>
      </c>
      <c r="AL19" s="421">
        <v>0</v>
      </c>
      <c r="AM19" s="421">
        <v>0</v>
      </c>
      <c r="AN19" s="465">
        <v>0</v>
      </c>
      <c r="AO19" s="499">
        <f t="shared" si="10"/>
        <v>0</v>
      </c>
      <c r="AP19" s="499">
        <f t="shared" si="11"/>
        <v>0</v>
      </c>
      <c r="AQ19" s="499">
        <f t="shared" si="12"/>
        <v>0</v>
      </c>
      <c r="AR19" s="465">
        <v>0</v>
      </c>
      <c r="AS19" s="421"/>
      <c r="AT19" s="422" t="s">
        <v>102</v>
      </c>
      <c r="AU19" s="423" t="s">
        <v>158</v>
      </c>
      <c r="AV19" s="421">
        <v>0</v>
      </c>
      <c r="AW19" s="421">
        <v>0</v>
      </c>
      <c r="AX19" s="421">
        <v>0</v>
      </c>
      <c r="AY19" s="465">
        <v>0</v>
      </c>
      <c r="AZ19" s="421">
        <v>0</v>
      </c>
      <c r="BA19" s="423">
        <v>0</v>
      </c>
      <c r="BB19" s="421">
        <v>0</v>
      </c>
      <c r="BC19" s="465">
        <v>0</v>
      </c>
      <c r="BD19" s="421"/>
      <c r="BE19" s="422" t="s">
        <v>102</v>
      </c>
      <c r="BF19" s="423" t="s">
        <v>158</v>
      </c>
      <c r="BG19" s="499">
        <f t="shared" si="4"/>
        <v>13500</v>
      </c>
      <c r="BH19" s="499">
        <f t="shared" si="5"/>
        <v>13500</v>
      </c>
      <c r="BI19" s="499">
        <f t="shared" si="6"/>
        <v>572</v>
      </c>
      <c r="BJ19" s="432">
        <f t="shared" si="17"/>
        <v>4.237037037037037</v>
      </c>
      <c r="BK19" s="499">
        <f t="shared" si="15"/>
        <v>0</v>
      </c>
      <c r="BL19" s="499">
        <f t="shared" si="16"/>
        <v>0</v>
      </c>
      <c r="BM19" s="499">
        <f t="shared" si="14"/>
        <v>0</v>
      </c>
      <c r="BN19" s="465">
        <v>0</v>
      </c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</row>
    <row r="20" spans="1:80" ht="15.75">
      <c r="A20" s="421"/>
      <c r="B20" s="422" t="s">
        <v>115</v>
      </c>
      <c r="C20" s="423" t="s">
        <v>94</v>
      </c>
      <c r="D20" s="421">
        <v>0</v>
      </c>
      <c r="E20" s="421">
        <v>0</v>
      </c>
      <c r="F20" s="421">
        <v>70</v>
      </c>
      <c r="G20" s="465">
        <v>0</v>
      </c>
      <c r="H20" s="421">
        <v>0</v>
      </c>
      <c r="I20" s="421">
        <v>0</v>
      </c>
      <c r="J20" s="421">
        <v>18</v>
      </c>
      <c r="K20" s="465">
        <v>0</v>
      </c>
      <c r="L20" s="421"/>
      <c r="M20" s="422" t="s">
        <v>115</v>
      </c>
      <c r="N20" s="423" t="s">
        <v>94</v>
      </c>
      <c r="O20" s="421">
        <v>1250</v>
      </c>
      <c r="P20" s="421">
        <v>1250</v>
      </c>
      <c r="Q20" s="421">
        <v>170</v>
      </c>
      <c r="R20" s="432">
        <f t="shared" si="8"/>
        <v>13.600000000000001</v>
      </c>
      <c r="S20" s="421">
        <v>0</v>
      </c>
      <c r="T20" s="421">
        <v>0</v>
      </c>
      <c r="U20" s="421">
        <v>0</v>
      </c>
      <c r="V20" s="465">
        <v>0</v>
      </c>
      <c r="W20" s="421"/>
      <c r="X20" s="422" t="s">
        <v>115</v>
      </c>
      <c r="Y20" s="423" t="s">
        <v>94</v>
      </c>
      <c r="Z20" s="499">
        <f t="shared" si="18"/>
        <v>1250</v>
      </c>
      <c r="AA20" s="499">
        <f t="shared" si="19"/>
        <v>1250</v>
      </c>
      <c r="AB20" s="499">
        <f t="shared" si="19"/>
        <v>170</v>
      </c>
      <c r="AC20" s="432">
        <f t="shared" si="9"/>
        <v>13.600000000000001</v>
      </c>
      <c r="AD20" s="421">
        <v>0</v>
      </c>
      <c r="AE20" s="421">
        <v>0</v>
      </c>
      <c r="AF20" s="421">
        <v>0</v>
      </c>
      <c r="AG20" s="465">
        <v>0</v>
      </c>
      <c r="AH20" s="421"/>
      <c r="AI20" s="422" t="s">
        <v>115</v>
      </c>
      <c r="AJ20" s="423" t="s">
        <v>94</v>
      </c>
      <c r="AK20" s="421">
        <v>0</v>
      </c>
      <c r="AL20" s="421">
        <v>0</v>
      </c>
      <c r="AM20" s="421">
        <v>0</v>
      </c>
      <c r="AN20" s="465">
        <v>0</v>
      </c>
      <c r="AO20" s="499">
        <f t="shared" si="10"/>
        <v>0</v>
      </c>
      <c r="AP20" s="499">
        <f t="shared" si="11"/>
        <v>0</v>
      </c>
      <c r="AQ20" s="499">
        <f t="shared" si="12"/>
        <v>0</v>
      </c>
      <c r="AR20" s="465">
        <v>0</v>
      </c>
      <c r="AS20" s="421"/>
      <c r="AT20" s="422" t="s">
        <v>115</v>
      </c>
      <c r="AU20" s="423" t="s">
        <v>94</v>
      </c>
      <c r="AV20" s="421">
        <v>0</v>
      </c>
      <c r="AW20" s="421">
        <v>0</v>
      </c>
      <c r="AX20" s="421">
        <v>0</v>
      </c>
      <c r="AY20" s="465">
        <v>0</v>
      </c>
      <c r="AZ20" s="421">
        <v>0</v>
      </c>
      <c r="BA20" s="423">
        <v>0</v>
      </c>
      <c r="BB20" s="421">
        <v>0</v>
      </c>
      <c r="BC20" s="465">
        <v>0</v>
      </c>
      <c r="BD20" s="421"/>
      <c r="BE20" s="422" t="s">
        <v>115</v>
      </c>
      <c r="BF20" s="423" t="s">
        <v>94</v>
      </c>
      <c r="BG20" s="499">
        <f aca="true" t="shared" si="20" ref="BG20:BG34">(D20+H20+O20+AD20+AV20+AZ20)</f>
        <v>1250</v>
      </c>
      <c r="BH20" s="499">
        <f aca="true" t="shared" si="21" ref="BH20:BI34">(E20+I20+P20+AE20+AW20+BA20)</f>
        <v>1250</v>
      </c>
      <c r="BI20" s="499">
        <f t="shared" si="6"/>
        <v>258</v>
      </c>
      <c r="BJ20" s="432">
        <f t="shared" si="17"/>
        <v>20.64</v>
      </c>
      <c r="BK20" s="499">
        <f aca="true" t="shared" si="22" ref="BK20:BK34">(AK20+AV20+AZ20)</f>
        <v>0</v>
      </c>
      <c r="BL20" s="499">
        <f aca="true" t="shared" si="23" ref="BL20:BL29">(AL20+AW20+BA20)</f>
        <v>0</v>
      </c>
      <c r="BM20" s="499">
        <f aca="true" t="shared" si="24" ref="BM20:BM29">(AM20+AX20+BB20)</f>
        <v>0</v>
      </c>
      <c r="BN20" s="465">
        <v>0</v>
      </c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ht="15.75">
      <c r="A21" s="421"/>
      <c r="B21" s="422" t="s">
        <v>116</v>
      </c>
      <c r="C21" s="423" t="s">
        <v>159</v>
      </c>
      <c r="D21" s="421">
        <v>0</v>
      </c>
      <c r="E21" s="421">
        <v>0</v>
      </c>
      <c r="F21" s="421">
        <v>0</v>
      </c>
      <c r="G21" s="465">
        <v>0</v>
      </c>
      <c r="H21" s="421">
        <v>0</v>
      </c>
      <c r="I21" s="421">
        <v>0</v>
      </c>
      <c r="J21" s="421">
        <v>0</v>
      </c>
      <c r="K21" s="465">
        <v>0</v>
      </c>
      <c r="L21" s="421"/>
      <c r="M21" s="422" t="s">
        <v>116</v>
      </c>
      <c r="N21" s="423" t="s">
        <v>159</v>
      </c>
      <c r="O21" s="421">
        <v>4000</v>
      </c>
      <c r="P21" s="421">
        <v>4000</v>
      </c>
      <c r="Q21" s="421">
        <v>0</v>
      </c>
      <c r="R21" s="432">
        <f t="shared" si="8"/>
        <v>0</v>
      </c>
      <c r="S21" s="421">
        <v>0</v>
      </c>
      <c r="T21" s="421">
        <v>0</v>
      </c>
      <c r="U21" s="421">
        <v>0</v>
      </c>
      <c r="V21" s="465">
        <v>0</v>
      </c>
      <c r="W21" s="421"/>
      <c r="X21" s="422" t="s">
        <v>116</v>
      </c>
      <c r="Y21" s="423" t="s">
        <v>159</v>
      </c>
      <c r="Z21" s="499">
        <f t="shared" si="18"/>
        <v>4000</v>
      </c>
      <c r="AA21" s="499">
        <f t="shared" si="19"/>
        <v>4000</v>
      </c>
      <c r="AB21" s="499">
        <f t="shared" si="19"/>
        <v>0</v>
      </c>
      <c r="AC21" s="432">
        <f t="shared" si="9"/>
        <v>0</v>
      </c>
      <c r="AD21" s="421">
        <v>0</v>
      </c>
      <c r="AE21" s="421">
        <v>0</v>
      </c>
      <c r="AF21" s="421">
        <v>0</v>
      </c>
      <c r="AG21" s="465">
        <v>0</v>
      </c>
      <c r="AH21" s="421"/>
      <c r="AI21" s="422" t="s">
        <v>116</v>
      </c>
      <c r="AJ21" s="423" t="s">
        <v>159</v>
      </c>
      <c r="AK21" s="421">
        <v>0</v>
      </c>
      <c r="AL21" s="421">
        <v>0</v>
      </c>
      <c r="AM21" s="421">
        <v>0</v>
      </c>
      <c r="AN21" s="465">
        <v>0</v>
      </c>
      <c r="AO21" s="499">
        <f t="shared" si="10"/>
        <v>0</v>
      </c>
      <c r="AP21" s="499">
        <f t="shared" si="11"/>
        <v>0</v>
      </c>
      <c r="AQ21" s="499">
        <f t="shared" si="12"/>
        <v>0</v>
      </c>
      <c r="AR21" s="465">
        <v>0</v>
      </c>
      <c r="AS21" s="421"/>
      <c r="AT21" s="422" t="s">
        <v>116</v>
      </c>
      <c r="AU21" s="423" t="s">
        <v>159</v>
      </c>
      <c r="AV21" s="421">
        <v>0</v>
      </c>
      <c r="AW21" s="421">
        <v>0</v>
      </c>
      <c r="AX21" s="421">
        <v>0</v>
      </c>
      <c r="AY21" s="465">
        <v>0</v>
      </c>
      <c r="AZ21" s="421">
        <v>0</v>
      </c>
      <c r="BA21" s="423">
        <v>0</v>
      </c>
      <c r="BB21" s="421">
        <v>0</v>
      </c>
      <c r="BC21" s="465">
        <v>0</v>
      </c>
      <c r="BD21" s="421"/>
      <c r="BE21" s="422" t="s">
        <v>116</v>
      </c>
      <c r="BF21" s="423" t="s">
        <v>159</v>
      </c>
      <c r="BG21" s="499">
        <f t="shared" si="20"/>
        <v>4000</v>
      </c>
      <c r="BH21" s="499">
        <f t="shared" si="21"/>
        <v>4000</v>
      </c>
      <c r="BI21" s="499">
        <f t="shared" si="21"/>
        <v>0</v>
      </c>
      <c r="BJ21" s="432">
        <f t="shared" si="17"/>
        <v>0</v>
      </c>
      <c r="BK21" s="499">
        <f t="shared" si="22"/>
        <v>0</v>
      </c>
      <c r="BL21" s="499">
        <f t="shared" si="23"/>
        <v>0</v>
      </c>
      <c r="BM21" s="499">
        <f t="shared" si="24"/>
        <v>0</v>
      </c>
      <c r="BN21" s="465">
        <v>0</v>
      </c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80" ht="15.75">
      <c r="A22" s="421"/>
      <c r="B22" s="422" t="s">
        <v>117</v>
      </c>
      <c r="C22" s="423" t="s">
        <v>41</v>
      </c>
      <c r="D22" s="421">
        <v>0</v>
      </c>
      <c r="E22" s="421">
        <v>0</v>
      </c>
      <c r="F22" s="421">
        <v>0</v>
      </c>
      <c r="G22" s="465">
        <v>0</v>
      </c>
      <c r="H22" s="421">
        <v>0</v>
      </c>
      <c r="I22" s="421">
        <v>0</v>
      </c>
      <c r="J22" s="421">
        <v>0</v>
      </c>
      <c r="K22" s="465">
        <v>0</v>
      </c>
      <c r="L22" s="421"/>
      <c r="M22" s="422" t="s">
        <v>117</v>
      </c>
      <c r="N22" s="423" t="s">
        <v>41</v>
      </c>
      <c r="O22" s="421">
        <v>0</v>
      </c>
      <c r="P22" s="421">
        <v>0</v>
      </c>
      <c r="Q22" s="421">
        <v>0</v>
      </c>
      <c r="R22" s="465">
        <v>0</v>
      </c>
      <c r="S22" s="421">
        <v>0</v>
      </c>
      <c r="T22" s="421">
        <v>0</v>
      </c>
      <c r="U22" s="421">
        <v>0</v>
      </c>
      <c r="V22" s="465">
        <v>0</v>
      </c>
      <c r="W22" s="421"/>
      <c r="X22" s="422" t="s">
        <v>117</v>
      </c>
      <c r="Y22" s="423" t="s">
        <v>41</v>
      </c>
      <c r="Z22" s="499">
        <f t="shared" si="18"/>
        <v>0</v>
      </c>
      <c r="AA22" s="499">
        <f t="shared" si="19"/>
        <v>0</v>
      </c>
      <c r="AB22" s="499">
        <f t="shared" si="19"/>
        <v>0</v>
      </c>
      <c r="AC22" s="433">
        <v>0</v>
      </c>
      <c r="AD22" s="421">
        <v>3000</v>
      </c>
      <c r="AE22" s="421">
        <v>3000</v>
      </c>
      <c r="AF22" s="421">
        <v>3000</v>
      </c>
      <c r="AG22" s="432">
        <f>(AF22/AE22*100)</f>
        <v>100</v>
      </c>
      <c r="AH22" s="421"/>
      <c r="AI22" s="422" t="s">
        <v>117</v>
      </c>
      <c r="AJ22" s="423" t="s">
        <v>41</v>
      </c>
      <c r="AK22" s="421">
        <v>0</v>
      </c>
      <c r="AL22" s="421">
        <v>0</v>
      </c>
      <c r="AM22" s="421">
        <v>0</v>
      </c>
      <c r="AN22" s="465">
        <v>0</v>
      </c>
      <c r="AO22" s="499">
        <f t="shared" si="10"/>
        <v>3000</v>
      </c>
      <c r="AP22" s="499">
        <f t="shared" si="11"/>
        <v>3000</v>
      </c>
      <c r="AQ22" s="499">
        <f t="shared" si="12"/>
        <v>3000</v>
      </c>
      <c r="AR22" s="432">
        <f>(AQ22/AP22*100)</f>
        <v>100</v>
      </c>
      <c r="AS22" s="421"/>
      <c r="AT22" s="422" t="s">
        <v>117</v>
      </c>
      <c r="AU22" s="423" t="s">
        <v>41</v>
      </c>
      <c r="AV22" s="421">
        <v>0</v>
      </c>
      <c r="AW22" s="421">
        <v>0</v>
      </c>
      <c r="AX22" s="421">
        <v>0</v>
      </c>
      <c r="AY22" s="465">
        <v>0</v>
      </c>
      <c r="AZ22" s="421">
        <v>0</v>
      </c>
      <c r="BA22" s="423">
        <v>0</v>
      </c>
      <c r="BB22" s="421">
        <v>0</v>
      </c>
      <c r="BC22" s="465">
        <v>0</v>
      </c>
      <c r="BD22" s="421"/>
      <c r="BE22" s="422" t="s">
        <v>117</v>
      </c>
      <c r="BF22" s="423" t="s">
        <v>41</v>
      </c>
      <c r="BG22" s="499">
        <f t="shared" si="20"/>
        <v>3000</v>
      </c>
      <c r="BH22" s="499">
        <f t="shared" si="21"/>
        <v>3000</v>
      </c>
      <c r="BI22" s="499">
        <f t="shared" si="21"/>
        <v>3000</v>
      </c>
      <c r="BJ22" s="432">
        <f t="shared" si="17"/>
        <v>100</v>
      </c>
      <c r="BK22" s="499">
        <f t="shared" si="22"/>
        <v>0</v>
      </c>
      <c r="BL22" s="499">
        <f t="shared" si="23"/>
        <v>0</v>
      </c>
      <c r="BM22" s="499">
        <f t="shared" si="24"/>
        <v>0</v>
      </c>
      <c r="BN22" s="465">
        <v>0</v>
      </c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</row>
    <row r="23" spans="1:80" ht="15.75">
      <c r="A23" s="421"/>
      <c r="B23" s="422" t="s">
        <v>118</v>
      </c>
      <c r="C23" s="423" t="s">
        <v>42</v>
      </c>
      <c r="D23" s="421">
        <v>0</v>
      </c>
      <c r="E23" s="421">
        <v>0</v>
      </c>
      <c r="F23" s="421">
        <v>0</v>
      </c>
      <c r="G23" s="465">
        <v>0</v>
      </c>
      <c r="H23" s="421">
        <v>0</v>
      </c>
      <c r="I23" s="421">
        <v>0</v>
      </c>
      <c r="J23" s="421">
        <v>0</v>
      </c>
      <c r="K23" s="465">
        <v>0</v>
      </c>
      <c r="L23" s="421"/>
      <c r="M23" s="422" t="s">
        <v>118</v>
      </c>
      <c r="N23" s="423" t="s">
        <v>42</v>
      </c>
      <c r="O23" s="421">
        <v>3000</v>
      </c>
      <c r="P23" s="421">
        <v>3000</v>
      </c>
      <c r="Q23" s="421">
        <v>1076</v>
      </c>
      <c r="R23" s="432">
        <f t="shared" si="8"/>
        <v>35.86666666666667</v>
      </c>
      <c r="S23" s="421">
        <v>0</v>
      </c>
      <c r="T23" s="421">
        <v>0</v>
      </c>
      <c r="U23" s="421">
        <v>0</v>
      </c>
      <c r="V23" s="465">
        <v>0</v>
      </c>
      <c r="W23" s="421"/>
      <c r="X23" s="422" t="s">
        <v>118</v>
      </c>
      <c r="Y23" s="423" t="s">
        <v>42</v>
      </c>
      <c r="Z23" s="499">
        <f t="shared" si="18"/>
        <v>3000</v>
      </c>
      <c r="AA23" s="499">
        <f t="shared" si="19"/>
        <v>3000</v>
      </c>
      <c r="AB23" s="499">
        <f t="shared" si="19"/>
        <v>1076</v>
      </c>
      <c r="AC23" s="432">
        <f t="shared" si="9"/>
        <v>35.86666666666667</v>
      </c>
      <c r="AD23" s="421">
        <v>0</v>
      </c>
      <c r="AE23" s="421">
        <v>0</v>
      </c>
      <c r="AF23" s="421">
        <v>0</v>
      </c>
      <c r="AG23" s="465">
        <v>0</v>
      </c>
      <c r="AH23" s="421"/>
      <c r="AI23" s="422" t="s">
        <v>118</v>
      </c>
      <c r="AJ23" s="423" t="s">
        <v>42</v>
      </c>
      <c r="AK23" s="421">
        <v>0</v>
      </c>
      <c r="AL23" s="421">
        <v>0</v>
      </c>
      <c r="AM23" s="421">
        <v>0</v>
      </c>
      <c r="AN23" s="465">
        <v>0</v>
      </c>
      <c r="AO23" s="499">
        <f aca="true" t="shared" si="25" ref="AO23:AO30">(AD23-AK23)</f>
        <v>0</v>
      </c>
      <c r="AP23" s="499">
        <f aca="true" t="shared" si="26" ref="AP23:AQ30">(AE23-AL23)</f>
        <v>0</v>
      </c>
      <c r="AQ23" s="499">
        <f t="shared" si="26"/>
        <v>0</v>
      </c>
      <c r="AR23" s="465">
        <v>0</v>
      </c>
      <c r="AS23" s="421"/>
      <c r="AT23" s="422" t="s">
        <v>118</v>
      </c>
      <c r="AU23" s="423" t="s">
        <v>42</v>
      </c>
      <c r="AV23" s="421">
        <v>0</v>
      </c>
      <c r="AW23" s="421">
        <v>0</v>
      </c>
      <c r="AX23" s="421">
        <v>0</v>
      </c>
      <c r="AY23" s="465">
        <v>0</v>
      </c>
      <c r="AZ23" s="421">
        <v>0</v>
      </c>
      <c r="BA23" s="423">
        <v>0</v>
      </c>
      <c r="BB23" s="421">
        <v>0</v>
      </c>
      <c r="BC23" s="465">
        <v>0</v>
      </c>
      <c r="BD23" s="421"/>
      <c r="BE23" s="422" t="s">
        <v>118</v>
      </c>
      <c r="BF23" s="423" t="s">
        <v>42</v>
      </c>
      <c r="BG23" s="499">
        <f t="shared" si="20"/>
        <v>3000</v>
      </c>
      <c r="BH23" s="499">
        <f t="shared" si="21"/>
        <v>3000</v>
      </c>
      <c r="BI23" s="499">
        <f t="shared" si="21"/>
        <v>1076</v>
      </c>
      <c r="BJ23" s="432">
        <f t="shared" si="17"/>
        <v>35.86666666666667</v>
      </c>
      <c r="BK23" s="499">
        <f t="shared" si="22"/>
        <v>0</v>
      </c>
      <c r="BL23" s="499">
        <f t="shared" si="23"/>
        <v>0</v>
      </c>
      <c r="BM23" s="499">
        <f t="shared" si="24"/>
        <v>0</v>
      </c>
      <c r="BN23" s="465">
        <v>0</v>
      </c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</row>
    <row r="24" spans="1:80" ht="15.75">
      <c r="A24" s="421"/>
      <c r="B24" s="422" t="s">
        <v>119</v>
      </c>
      <c r="C24" s="423" t="s">
        <v>160</v>
      </c>
      <c r="D24" s="421">
        <v>0</v>
      </c>
      <c r="E24" s="421">
        <v>0</v>
      </c>
      <c r="F24" s="421">
        <v>0</v>
      </c>
      <c r="G24" s="465">
        <v>0</v>
      </c>
      <c r="H24" s="421">
        <v>0</v>
      </c>
      <c r="I24" s="421">
        <v>0</v>
      </c>
      <c r="J24" s="421">
        <v>0</v>
      </c>
      <c r="K24" s="465">
        <v>0</v>
      </c>
      <c r="L24" s="421"/>
      <c r="M24" s="422" t="s">
        <v>119</v>
      </c>
      <c r="N24" s="423" t="s">
        <v>160</v>
      </c>
      <c r="O24" s="421">
        <v>500</v>
      </c>
      <c r="P24" s="421">
        <v>500</v>
      </c>
      <c r="Q24" s="421">
        <v>500</v>
      </c>
      <c r="R24" s="432">
        <f t="shared" si="8"/>
        <v>100</v>
      </c>
      <c r="S24" s="421">
        <v>0</v>
      </c>
      <c r="T24" s="421">
        <v>0</v>
      </c>
      <c r="U24" s="421">
        <v>0</v>
      </c>
      <c r="V24" s="465">
        <v>0</v>
      </c>
      <c r="W24" s="421"/>
      <c r="X24" s="422" t="s">
        <v>119</v>
      </c>
      <c r="Y24" s="423" t="s">
        <v>160</v>
      </c>
      <c r="Z24" s="499">
        <f t="shared" si="18"/>
        <v>500</v>
      </c>
      <c r="AA24" s="499">
        <f t="shared" si="19"/>
        <v>500</v>
      </c>
      <c r="AB24" s="499">
        <f t="shared" si="19"/>
        <v>500</v>
      </c>
      <c r="AC24" s="432">
        <f t="shared" si="9"/>
        <v>100</v>
      </c>
      <c r="AD24" s="421">
        <v>0</v>
      </c>
      <c r="AE24" s="421">
        <v>0</v>
      </c>
      <c r="AF24" s="421">
        <v>0</v>
      </c>
      <c r="AG24" s="465">
        <v>0</v>
      </c>
      <c r="AH24" s="421"/>
      <c r="AI24" s="422" t="s">
        <v>119</v>
      </c>
      <c r="AJ24" s="423" t="s">
        <v>160</v>
      </c>
      <c r="AK24" s="421">
        <v>0</v>
      </c>
      <c r="AL24" s="421">
        <v>0</v>
      </c>
      <c r="AM24" s="421">
        <v>0</v>
      </c>
      <c r="AN24" s="465">
        <v>0</v>
      </c>
      <c r="AO24" s="499">
        <f t="shared" si="25"/>
        <v>0</v>
      </c>
      <c r="AP24" s="499">
        <f t="shared" si="26"/>
        <v>0</v>
      </c>
      <c r="AQ24" s="499">
        <f t="shared" si="26"/>
        <v>0</v>
      </c>
      <c r="AR24" s="465">
        <v>0</v>
      </c>
      <c r="AS24" s="421"/>
      <c r="AT24" s="422" t="s">
        <v>119</v>
      </c>
      <c r="AU24" s="423" t="s">
        <v>160</v>
      </c>
      <c r="AV24" s="421">
        <v>0</v>
      </c>
      <c r="AW24" s="421">
        <v>0</v>
      </c>
      <c r="AX24" s="421">
        <v>0</v>
      </c>
      <c r="AY24" s="465">
        <v>0</v>
      </c>
      <c r="AZ24" s="421">
        <v>0</v>
      </c>
      <c r="BA24" s="423">
        <v>0</v>
      </c>
      <c r="BB24" s="421">
        <v>0</v>
      </c>
      <c r="BC24" s="465">
        <v>0</v>
      </c>
      <c r="BD24" s="421"/>
      <c r="BE24" s="422" t="s">
        <v>119</v>
      </c>
      <c r="BF24" s="423" t="s">
        <v>160</v>
      </c>
      <c r="BG24" s="499">
        <f t="shared" si="20"/>
        <v>500</v>
      </c>
      <c r="BH24" s="499">
        <f t="shared" si="21"/>
        <v>500</v>
      </c>
      <c r="BI24" s="499">
        <f t="shared" si="21"/>
        <v>500</v>
      </c>
      <c r="BJ24" s="432">
        <f t="shared" si="17"/>
        <v>100</v>
      </c>
      <c r="BK24" s="499">
        <f t="shared" si="22"/>
        <v>0</v>
      </c>
      <c r="BL24" s="499">
        <f t="shared" si="23"/>
        <v>0</v>
      </c>
      <c r="BM24" s="499">
        <f t="shared" si="24"/>
        <v>0</v>
      </c>
      <c r="BN24" s="465">
        <v>0</v>
      </c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ht="15.75">
      <c r="A25" s="421"/>
      <c r="B25" s="422" t="s">
        <v>120</v>
      </c>
      <c r="C25" s="423" t="s">
        <v>161</v>
      </c>
      <c r="D25" s="421">
        <v>0</v>
      </c>
      <c r="E25" s="421">
        <v>0</v>
      </c>
      <c r="F25" s="421">
        <v>0</v>
      </c>
      <c r="G25" s="465">
        <v>0</v>
      </c>
      <c r="H25" s="421">
        <v>0</v>
      </c>
      <c r="I25" s="421">
        <v>0</v>
      </c>
      <c r="J25" s="421">
        <v>0</v>
      </c>
      <c r="K25" s="465">
        <v>0</v>
      </c>
      <c r="L25" s="421"/>
      <c r="M25" s="422" t="s">
        <v>120</v>
      </c>
      <c r="N25" s="423" t="s">
        <v>161</v>
      </c>
      <c r="O25" s="421">
        <v>350</v>
      </c>
      <c r="P25" s="421">
        <v>350</v>
      </c>
      <c r="Q25" s="421">
        <v>186</v>
      </c>
      <c r="R25" s="432">
        <f t="shared" si="8"/>
        <v>53.142857142857146</v>
      </c>
      <c r="S25" s="421">
        <v>0</v>
      </c>
      <c r="T25" s="421">
        <v>0</v>
      </c>
      <c r="U25" s="421">
        <v>0</v>
      </c>
      <c r="V25" s="465">
        <v>0</v>
      </c>
      <c r="W25" s="421"/>
      <c r="X25" s="422" t="s">
        <v>120</v>
      </c>
      <c r="Y25" s="423" t="s">
        <v>161</v>
      </c>
      <c r="Z25" s="499">
        <f t="shared" si="18"/>
        <v>350</v>
      </c>
      <c r="AA25" s="499">
        <f t="shared" si="19"/>
        <v>350</v>
      </c>
      <c r="AB25" s="499">
        <f t="shared" si="19"/>
        <v>186</v>
      </c>
      <c r="AC25" s="432">
        <f t="shared" si="9"/>
        <v>53.142857142857146</v>
      </c>
      <c r="AD25" s="421">
        <v>0</v>
      </c>
      <c r="AE25" s="421">
        <v>0</v>
      </c>
      <c r="AF25" s="421">
        <v>0</v>
      </c>
      <c r="AG25" s="465">
        <v>0</v>
      </c>
      <c r="AH25" s="421"/>
      <c r="AI25" s="422" t="s">
        <v>120</v>
      </c>
      <c r="AJ25" s="423" t="s">
        <v>161</v>
      </c>
      <c r="AK25" s="421">
        <v>0</v>
      </c>
      <c r="AL25" s="421">
        <v>0</v>
      </c>
      <c r="AM25" s="421">
        <v>0</v>
      </c>
      <c r="AN25" s="465">
        <v>0</v>
      </c>
      <c r="AO25" s="499">
        <f t="shared" si="25"/>
        <v>0</v>
      </c>
      <c r="AP25" s="499">
        <f t="shared" si="26"/>
        <v>0</v>
      </c>
      <c r="AQ25" s="499">
        <f t="shared" si="26"/>
        <v>0</v>
      </c>
      <c r="AR25" s="465">
        <v>0</v>
      </c>
      <c r="AS25" s="421"/>
      <c r="AT25" s="422" t="s">
        <v>120</v>
      </c>
      <c r="AU25" s="423" t="s">
        <v>161</v>
      </c>
      <c r="AV25" s="421">
        <v>0</v>
      </c>
      <c r="AW25" s="421">
        <v>0</v>
      </c>
      <c r="AX25" s="421">
        <v>0</v>
      </c>
      <c r="AY25" s="465">
        <v>0</v>
      </c>
      <c r="AZ25" s="421">
        <v>0</v>
      </c>
      <c r="BA25" s="421">
        <v>0</v>
      </c>
      <c r="BB25" s="421">
        <v>0</v>
      </c>
      <c r="BC25" s="465">
        <v>0</v>
      </c>
      <c r="BD25" s="421"/>
      <c r="BE25" s="422" t="s">
        <v>120</v>
      </c>
      <c r="BF25" s="423" t="s">
        <v>161</v>
      </c>
      <c r="BG25" s="499">
        <f t="shared" si="20"/>
        <v>350</v>
      </c>
      <c r="BH25" s="499">
        <f t="shared" si="21"/>
        <v>350</v>
      </c>
      <c r="BI25" s="499">
        <f t="shared" si="21"/>
        <v>186</v>
      </c>
      <c r="BJ25" s="432">
        <f t="shared" si="17"/>
        <v>53.142857142857146</v>
      </c>
      <c r="BK25" s="499">
        <f t="shared" si="22"/>
        <v>0</v>
      </c>
      <c r="BL25" s="499">
        <f t="shared" si="23"/>
        <v>0</v>
      </c>
      <c r="BM25" s="499">
        <f t="shared" si="24"/>
        <v>0</v>
      </c>
      <c r="BN25" s="465">
        <v>0</v>
      </c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80" ht="15.75">
      <c r="A26" s="421"/>
      <c r="B26" s="422" t="s">
        <v>121</v>
      </c>
      <c r="C26" s="423" t="s">
        <v>43</v>
      </c>
      <c r="D26" s="421">
        <v>0</v>
      </c>
      <c r="E26" s="421">
        <v>0</v>
      </c>
      <c r="F26" s="421">
        <v>0</v>
      </c>
      <c r="G26" s="465">
        <v>0</v>
      </c>
      <c r="H26" s="421">
        <v>0</v>
      </c>
      <c r="I26" s="421">
        <v>0</v>
      </c>
      <c r="J26" s="421">
        <v>0</v>
      </c>
      <c r="K26" s="465">
        <v>0</v>
      </c>
      <c r="L26" s="421"/>
      <c r="M26" s="422" t="s">
        <v>121</v>
      </c>
      <c r="N26" s="423" t="s">
        <v>43</v>
      </c>
      <c r="O26" s="421">
        <v>5000</v>
      </c>
      <c r="P26" s="421">
        <v>5000</v>
      </c>
      <c r="Q26" s="421">
        <v>0</v>
      </c>
      <c r="R26" s="432">
        <f t="shared" si="8"/>
        <v>0</v>
      </c>
      <c r="S26" s="421">
        <v>0</v>
      </c>
      <c r="T26" s="421">
        <v>0</v>
      </c>
      <c r="U26" s="421">
        <v>0</v>
      </c>
      <c r="V26" s="465">
        <v>0</v>
      </c>
      <c r="W26" s="421"/>
      <c r="X26" s="422" t="s">
        <v>121</v>
      </c>
      <c r="Y26" s="423" t="s">
        <v>43</v>
      </c>
      <c r="Z26" s="499">
        <f t="shared" si="18"/>
        <v>5000</v>
      </c>
      <c r="AA26" s="499">
        <f t="shared" si="19"/>
        <v>5000</v>
      </c>
      <c r="AB26" s="499">
        <f t="shared" si="19"/>
        <v>0</v>
      </c>
      <c r="AC26" s="432">
        <f t="shared" si="9"/>
        <v>0</v>
      </c>
      <c r="AD26" s="421">
        <v>0</v>
      </c>
      <c r="AE26" s="421">
        <v>0</v>
      </c>
      <c r="AF26" s="421">
        <v>0</v>
      </c>
      <c r="AG26" s="465">
        <v>0</v>
      </c>
      <c r="AH26" s="421"/>
      <c r="AI26" s="422" t="s">
        <v>121</v>
      </c>
      <c r="AJ26" s="423" t="s">
        <v>43</v>
      </c>
      <c r="AK26" s="421">
        <v>0</v>
      </c>
      <c r="AL26" s="421">
        <v>0</v>
      </c>
      <c r="AM26" s="421">
        <v>0</v>
      </c>
      <c r="AN26" s="465">
        <v>0</v>
      </c>
      <c r="AO26" s="499">
        <f t="shared" si="25"/>
        <v>0</v>
      </c>
      <c r="AP26" s="499">
        <f t="shared" si="26"/>
        <v>0</v>
      </c>
      <c r="AQ26" s="499">
        <f t="shared" si="26"/>
        <v>0</v>
      </c>
      <c r="AR26" s="465">
        <v>0</v>
      </c>
      <c r="AS26" s="421"/>
      <c r="AT26" s="422" t="s">
        <v>121</v>
      </c>
      <c r="AU26" s="423" t="s">
        <v>43</v>
      </c>
      <c r="AV26" s="421">
        <v>0</v>
      </c>
      <c r="AW26" s="421">
        <v>0</v>
      </c>
      <c r="AX26" s="421">
        <v>0</v>
      </c>
      <c r="AY26" s="465">
        <v>0</v>
      </c>
      <c r="AZ26" s="421">
        <v>0</v>
      </c>
      <c r="BA26" s="421">
        <v>0</v>
      </c>
      <c r="BB26" s="421">
        <v>0</v>
      </c>
      <c r="BC26" s="465">
        <v>0</v>
      </c>
      <c r="BD26" s="421"/>
      <c r="BE26" s="422" t="s">
        <v>121</v>
      </c>
      <c r="BF26" s="423" t="s">
        <v>43</v>
      </c>
      <c r="BG26" s="499">
        <f t="shared" si="20"/>
        <v>5000</v>
      </c>
      <c r="BH26" s="499">
        <f t="shared" si="21"/>
        <v>5000</v>
      </c>
      <c r="BI26" s="499">
        <f t="shared" si="21"/>
        <v>0</v>
      </c>
      <c r="BJ26" s="432">
        <f t="shared" si="17"/>
        <v>0</v>
      </c>
      <c r="BK26" s="499">
        <f t="shared" si="22"/>
        <v>0</v>
      </c>
      <c r="BL26" s="499">
        <f t="shared" si="23"/>
        <v>0</v>
      </c>
      <c r="BM26" s="499">
        <f t="shared" si="24"/>
        <v>0</v>
      </c>
      <c r="BN26" s="465">
        <v>0</v>
      </c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</row>
    <row r="27" spans="1:80" ht="18.75">
      <c r="A27" s="421"/>
      <c r="B27" s="422" t="s">
        <v>122</v>
      </c>
      <c r="C27" s="423" t="s">
        <v>693</v>
      </c>
      <c r="D27" s="421">
        <v>0</v>
      </c>
      <c r="E27" s="421">
        <v>0</v>
      </c>
      <c r="F27" s="421">
        <v>0</v>
      </c>
      <c r="G27" s="465">
        <v>0</v>
      </c>
      <c r="H27" s="421">
        <v>0</v>
      </c>
      <c r="I27" s="421">
        <v>0</v>
      </c>
      <c r="J27" s="421">
        <v>0</v>
      </c>
      <c r="K27" s="465">
        <v>0</v>
      </c>
      <c r="L27" s="421"/>
      <c r="M27" s="422" t="s">
        <v>122</v>
      </c>
      <c r="N27" s="423" t="s">
        <v>693</v>
      </c>
      <c r="O27" s="421">
        <v>5000</v>
      </c>
      <c r="P27" s="421">
        <v>5377</v>
      </c>
      <c r="Q27" s="421">
        <v>0</v>
      </c>
      <c r="R27" s="432">
        <f t="shared" si="8"/>
        <v>0</v>
      </c>
      <c r="S27" s="421">
        <v>0</v>
      </c>
      <c r="T27" s="421">
        <v>0</v>
      </c>
      <c r="U27" s="421">
        <v>0</v>
      </c>
      <c r="V27" s="465">
        <v>0</v>
      </c>
      <c r="W27" s="421"/>
      <c r="X27" s="422" t="s">
        <v>122</v>
      </c>
      <c r="Y27" s="423" t="s">
        <v>693</v>
      </c>
      <c r="Z27" s="499">
        <f t="shared" si="18"/>
        <v>5000</v>
      </c>
      <c r="AA27" s="499">
        <f t="shared" si="19"/>
        <v>5377</v>
      </c>
      <c r="AB27" s="499">
        <f t="shared" si="19"/>
        <v>0</v>
      </c>
      <c r="AC27" s="432">
        <f t="shared" si="9"/>
        <v>0</v>
      </c>
      <c r="AD27" s="421">
        <v>0</v>
      </c>
      <c r="AE27" s="421">
        <v>0</v>
      </c>
      <c r="AF27" s="421">
        <v>0</v>
      </c>
      <c r="AG27" s="465">
        <v>0</v>
      </c>
      <c r="AH27" s="421"/>
      <c r="AI27" s="422" t="s">
        <v>122</v>
      </c>
      <c r="AJ27" s="423" t="s">
        <v>693</v>
      </c>
      <c r="AK27" s="421">
        <v>0</v>
      </c>
      <c r="AL27" s="421">
        <v>0</v>
      </c>
      <c r="AM27" s="421">
        <v>0</v>
      </c>
      <c r="AN27" s="465">
        <v>0</v>
      </c>
      <c r="AO27" s="499">
        <f t="shared" si="25"/>
        <v>0</v>
      </c>
      <c r="AP27" s="499">
        <f t="shared" si="26"/>
        <v>0</v>
      </c>
      <c r="AQ27" s="499">
        <f t="shared" si="26"/>
        <v>0</v>
      </c>
      <c r="AR27" s="465">
        <v>0</v>
      </c>
      <c r="AS27" s="421"/>
      <c r="AT27" s="422" t="s">
        <v>122</v>
      </c>
      <c r="AU27" s="423" t="s">
        <v>693</v>
      </c>
      <c r="AV27" s="421">
        <v>0</v>
      </c>
      <c r="AW27" s="421">
        <v>0</v>
      </c>
      <c r="AX27" s="421">
        <v>0</v>
      </c>
      <c r="AY27" s="465">
        <v>0</v>
      </c>
      <c r="AZ27" s="421">
        <v>0</v>
      </c>
      <c r="BA27" s="421">
        <v>0</v>
      </c>
      <c r="BB27" s="421">
        <v>0</v>
      </c>
      <c r="BC27" s="465">
        <v>0</v>
      </c>
      <c r="BD27" s="421"/>
      <c r="BE27" s="422" t="s">
        <v>122</v>
      </c>
      <c r="BF27" s="423" t="s">
        <v>693</v>
      </c>
      <c r="BG27" s="499">
        <f t="shared" si="20"/>
        <v>5000</v>
      </c>
      <c r="BH27" s="499">
        <f t="shared" si="21"/>
        <v>5377</v>
      </c>
      <c r="BI27" s="499">
        <f t="shared" si="21"/>
        <v>0</v>
      </c>
      <c r="BJ27" s="432">
        <f t="shared" si="17"/>
        <v>0</v>
      </c>
      <c r="BK27" s="499">
        <f t="shared" si="22"/>
        <v>0</v>
      </c>
      <c r="BL27" s="499">
        <f t="shared" si="23"/>
        <v>0</v>
      </c>
      <c r="BM27" s="499">
        <f t="shared" si="24"/>
        <v>0</v>
      </c>
      <c r="BN27" s="465">
        <v>0</v>
      </c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</row>
    <row r="28" spans="1:80" ht="15.75">
      <c r="A28" s="421"/>
      <c r="B28" s="422" t="s">
        <v>123</v>
      </c>
      <c r="C28" s="423" t="s">
        <v>44</v>
      </c>
      <c r="D28" s="421">
        <v>0</v>
      </c>
      <c r="E28" s="421">
        <v>0</v>
      </c>
      <c r="F28" s="421">
        <v>0</v>
      </c>
      <c r="G28" s="465">
        <v>0</v>
      </c>
      <c r="H28" s="421">
        <v>0</v>
      </c>
      <c r="I28" s="421">
        <v>0</v>
      </c>
      <c r="J28" s="421">
        <v>0</v>
      </c>
      <c r="K28" s="465">
        <v>0</v>
      </c>
      <c r="L28" s="421"/>
      <c r="M28" s="422" t="s">
        <v>123</v>
      </c>
      <c r="N28" s="423" t="s">
        <v>44</v>
      </c>
      <c r="O28" s="421">
        <v>18948</v>
      </c>
      <c r="P28" s="421">
        <v>18948</v>
      </c>
      <c r="Q28" s="421">
        <v>0</v>
      </c>
      <c r="R28" s="432">
        <f t="shared" si="8"/>
        <v>0</v>
      </c>
      <c r="S28" s="421">
        <v>0</v>
      </c>
      <c r="T28" s="421">
        <v>0</v>
      </c>
      <c r="U28" s="421">
        <v>0</v>
      </c>
      <c r="V28" s="465">
        <v>0</v>
      </c>
      <c r="W28" s="421"/>
      <c r="X28" s="422" t="s">
        <v>123</v>
      </c>
      <c r="Y28" s="423" t="s">
        <v>44</v>
      </c>
      <c r="Z28" s="499">
        <f t="shared" si="18"/>
        <v>18948</v>
      </c>
      <c r="AA28" s="499">
        <f t="shared" si="19"/>
        <v>18948</v>
      </c>
      <c r="AB28" s="499">
        <f t="shared" si="19"/>
        <v>0</v>
      </c>
      <c r="AC28" s="432">
        <f t="shared" si="9"/>
        <v>0</v>
      </c>
      <c r="AD28" s="421">
        <v>0</v>
      </c>
      <c r="AE28" s="421">
        <v>0</v>
      </c>
      <c r="AF28" s="421">
        <v>14128</v>
      </c>
      <c r="AG28" s="465">
        <v>0</v>
      </c>
      <c r="AH28" s="421"/>
      <c r="AI28" s="422" t="s">
        <v>123</v>
      </c>
      <c r="AJ28" s="423" t="s">
        <v>44</v>
      </c>
      <c r="AK28" s="421">
        <v>0</v>
      </c>
      <c r="AL28" s="421">
        <v>0</v>
      </c>
      <c r="AM28" s="421">
        <v>0</v>
      </c>
      <c r="AN28" s="465">
        <v>0</v>
      </c>
      <c r="AO28" s="499">
        <f t="shared" si="25"/>
        <v>0</v>
      </c>
      <c r="AP28" s="499">
        <f t="shared" si="26"/>
        <v>0</v>
      </c>
      <c r="AQ28" s="499">
        <f t="shared" si="26"/>
        <v>14128</v>
      </c>
      <c r="AR28" s="465">
        <v>0</v>
      </c>
      <c r="AS28" s="421"/>
      <c r="AT28" s="422" t="s">
        <v>123</v>
      </c>
      <c r="AU28" s="423" t="s">
        <v>44</v>
      </c>
      <c r="AV28" s="421">
        <v>0</v>
      </c>
      <c r="AW28" s="421">
        <v>0</v>
      </c>
      <c r="AX28" s="421">
        <v>0</v>
      </c>
      <c r="AY28" s="465">
        <v>0</v>
      </c>
      <c r="AZ28" s="421">
        <v>0</v>
      </c>
      <c r="BA28" s="421">
        <v>0</v>
      </c>
      <c r="BB28" s="421">
        <v>0</v>
      </c>
      <c r="BC28" s="465">
        <v>0</v>
      </c>
      <c r="BD28" s="421"/>
      <c r="BE28" s="422" t="s">
        <v>123</v>
      </c>
      <c r="BF28" s="423" t="s">
        <v>44</v>
      </c>
      <c r="BG28" s="499">
        <f t="shared" si="20"/>
        <v>18948</v>
      </c>
      <c r="BH28" s="499">
        <f t="shared" si="21"/>
        <v>18948</v>
      </c>
      <c r="BI28" s="499">
        <f t="shared" si="21"/>
        <v>14128</v>
      </c>
      <c r="BJ28" s="432">
        <f t="shared" si="17"/>
        <v>74.56195904580959</v>
      </c>
      <c r="BK28" s="499">
        <f t="shared" si="22"/>
        <v>0</v>
      </c>
      <c r="BL28" s="499">
        <f t="shared" si="23"/>
        <v>0</v>
      </c>
      <c r="BM28" s="499">
        <f t="shared" si="24"/>
        <v>0</v>
      </c>
      <c r="BN28" s="465">
        <v>0</v>
      </c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</row>
    <row r="29" spans="1:80" ht="15.75">
      <c r="A29" s="421"/>
      <c r="B29" s="422" t="s">
        <v>124</v>
      </c>
      <c r="C29" s="423" t="s">
        <v>45</v>
      </c>
      <c r="D29" s="421">
        <v>0</v>
      </c>
      <c r="E29" s="421">
        <v>742</v>
      </c>
      <c r="F29" s="421">
        <v>1484</v>
      </c>
      <c r="G29" s="432">
        <f>F29/E29*100</f>
        <v>200</v>
      </c>
      <c r="H29" s="421">
        <v>0</v>
      </c>
      <c r="I29" s="421">
        <v>13</v>
      </c>
      <c r="J29" s="421">
        <v>26</v>
      </c>
      <c r="K29" s="432">
        <f>J29/I29*100</f>
        <v>200</v>
      </c>
      <c r="L29" s="421"/>
      <c r="M29" s="422" t="s">
        <v>124</v>
      </c>
      <c r="N29" s="423" t="s">
        <v>45</v>
      </c>
      <c r="O29" s="421">
        <v>2360</v>
      </c>
      <c r="P29" s="421">
        <v>1605</v>
      </c>
      <c r="Q29" s="421">
        <v>0</v>
      </c>
      <c r="R29" s="432">
        <f t="shared" si="8"/>
        <v>0</v>
      </c>
      <c r="S29" s="421">
        <v>0</v>
      </c>
      <c r="T29" s="421">
        <v>0</v>
      </c>
      <c r="U29" s="421">
        <v>0</v>
      </c>
      <c r="V29" s="465">
        <v>0</v>
      </c>
      <c r="W29" s="421"/>
      <c r="X29" s="422" t="s">
        <v>124</v>
      </c>
      <c r="Y29" s="423" t="s">
        <v>45</v>
      </c>
      <c r="Z29" s="499">
        <f t="shared" si="18"/>
        <v>2360</v>
      </c>
      <c r="AA29" s="499">
        <f t="shared" si="19"/>
        <v>1605</v>
      </c>
      <c r="AB29" s="499">
        <f t="shared" si="19"/>
        <v>0</v>
      </c>
      <c r="AC29" s="432">
        <f t="shared" si="9"/>
        <v>0</v>
      </c>
      <c r="AD29" s="421">
        <v>0</v>
      </c>
      <c r="AE29" s="421">
        <v>0</v>
      </c>
      <c r="AF29" s="421">
        <v>0</v>
      </c>
      <c r="AG29" s="465">
        <v>0</v>
      </c>
      <c r="AH29" s="421"/>
      <c r="AI29" s="422" t="s">
        <v>124</v>
      </c>
      <c r="AJ29" s="423" t="s">
        <v>45</v>
      </c>
      <c r="AK29" s="421">
        <v>0</v>
      </c>
      <c r="AL29" s="421">
        <v>0</v>
      </c>
      <c r="AM29" s="421">
        <v>0</v>
      </c>
      <c r="AN29" s="465">
        <v>0</v>
      </c>
      <c r="AO29" s="499">
        <f t="shared" si="25"/>
        <v>0</v>
      </c>
      <c r="AP29" s="499">
        <f t="shared" si="26"/>
        <v>0</v>
      </c>
      <c r="AQ29" s="499">
        <f t="shared" si="26"/>
        <v>0</v>
      </c>
      <c r="AR29" s="465">
        <v>0</v>
      </c>
      <c r="AS29" s="421"/>
      <c r="AT29" s="422" t="s">
        <v>124</v>
      </c>
      <c r="AU29" s="423" t="s">
        <v>45</v>
      </c>
      <c r="AV29" s="421">
        <v>0</v>
      </c>
      <c r="AW29" s="421">
        <v>0</v>
      </c>
      <c r="AX29" s="421">
        <v>0</v>
      </c>
      <c r="AY29" s="465">
        <v>0</v>
      </c>
      <c r="AZ29" s="421">
        <v>0</v>
      </c>
      <c r="BA29" s="421">
        <v>0</v>
      </c>
      <c r="BB29" s="421">
        <v>0</v>
      </c>
      <c r="BC29" s="465">
        <v>0</v>
      </c>
      <c r="BD29" s="421"/>
      <c r="BE29" s="422" t="s">
        <v>124</v>
      </c>
      <c r="BF29" s="423" t="s">
        <v>45</v>
      </c>
      <c r="BG29" s="499">
        <f t="shared" si="20"/>
        <v>2360</v>
      </c>
      <c r="BH29" s="499">
        <f t="shared" si="21"/>
        <v>2360</v>
      </c>
      <c r="BI29" s="499">
        <f t="shared" si="21"/>
        <v>1510</v>
      </c>
      <c r="BJ29" s="432">
        <f t="shared" si="17"/>
        <v>63.983050847457626</v>
      </c>
      <c r="BK29" s="499">
        <f t="shared" si="22"/>
        <v>0</v>
      </c>
      <c r="BL29" s="499">
        <f t="shared" si="23"/>
        <v>0</v>
      </c>
      <c r="BM29" s="499">
        <f t="shared" si="24"/>
        <v>0</v>
      </c>
      <c r="BN29" s="465">
        <v>0</v>
      </c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</row>
    <row r="30" spans="1:80" ht="15.75">
      <c r="A30" s="421"/>
      <c r="B30" s="422" t="s">
        <v>125</v>
      </c>
      <c r="C30" s="421" t="s">
        <v>312</v>
      </c>
      <c r="D30" s="421">
        <v>0</v>
      </c>
      <c r="E30" s="421">
        <v>0</v>
      </c>
      <c r="F30" s="421">
        <v>0</v>
      </c>
      <c r="G30" s="465">
        <v>0</v>
      </c>
      <c r="H30" s="421">
        <v>0</v>
      </c>
      <c r="I30" s="421">
        <v>0</v>
      </c>
      <c r="J30" s="421">
        <v>0</v>
      </c>
      <c r="K30" s="465">
        <v>0</v>
      </c>
      <c r="L30" s="421"/>
      <c r="M30" s="422" t="s">
        <v>125</v>
      </c>
      <c r="N30" s="421" t="s">
        <v>312</v>
      </c>
      <c r="O30" s="421">
        <v>1300</v>
      </c>
      <c r="P30" s="421">
        <v>0</v>
      </c>
      <c r="Q30" s="421">
        <v>0</v>
      </c>
      <c r="R30" s="465">
        <v>0</v>
      </c>
      <c r="S30" s="421">
        <v>0</v>
      </c>
      <c r="T30" s="421">
        <v>0</v>
      </c>
      <c r="U30" s="421">
        <v>0</v>
      </c>
      <c r="V30" s="465">
        <v>0</v>
      </c>
      <c r="W30" s="421"/>
      <c r="X30" s="422" t="s">
        <v>125</v>
      </c>
      <c r="Y30" s="421" t="s">
        <v>312</v>
      </c>
      <c r="Z30" s="499">
        <f t="shared" si="18"/>
        <v>1300</v>
      </c>
      <c r="AA30" s="499">
        <f t="shared" si="19"/>
        <v>0</v>
      </c>
      <c r="AB30" s="499">
        <f t="shared" si="19"/>
        <v>0</v>
      </c>
      <c r="AC30" s="433">
        <v>0</v>
      </c>
      <c r="AD30" s="421">
        <v>0</v>
      </c>
      <c r="AE30" s="421">
        <v>0</v>
      </c>
      <c r="AF30" s="421">
        <v>0</v>
      </c>
      <c r="AG30" s="465">
        <v>0</v>
      </c>
      <c r="AH30" s="421"/>
      <c r="AI30" s="422" t="s">
        <v>125</v>
      </c>
      <c r="AJ30" s="421" t="s">
        <v>312</v>
      </c>
      <c r="AK30" s="421">
        <v>0</v>
      </c>
      <c r="AL30" s="421">
        <v>0</v>
      </c>
      <c r="AM30" s="421">
        <v>0</v>
      </c>
      <c r="AN30" s="465">
        <v>0</v>
      </c>
      <c r="AO30" s="499">
        <f t="shared" si="25"/>
        <v>0</v>
      </c>
      <c r="AP30" s="499">
        <f t="shared" si="26"/>
        <v>0</v>
      </c>
      <c r="AQ30" s="499">
        <f t="shared" si="26"/>
        <v>0</v>
      </c>
      <c r="AR30" s="465">
        <v>0</v>
      </c>
      <c r="AS30" s="421"/>
      <c r="AT30" s="422" t="s">
        <v>125</v>
      </c>
      <c r="AU30" s="421" t="s">
        <v>312</v>
      </c>
      <c r="AV30" s="421">
        <v>0</v>
      </c>
      <c r="AW30" s="421">
        <v>0</v>
      </c>
      <c r="AX30" s="421">
        <v>0</v>
      </c>
      <c r="AY30" s="465">
        <v>0</v>
      </c>
      <c r="AZ30" s="421">
        <v>0</v>
      </c>
      <c r="BA30" s="421">
        <v>1300</v>
      </c>
      <c r="BB30" s="421">
        <v>1300</v>
      </c>
      <c r="BC30" s="432">
        <f>BB30/BA30*100</f>
        <v>100</v>
      </c>
      <c r="BD30" s="421"/>
      <c r="BE30" s="422" t="s">
        <v>125</v>
      </c>
      <c r="BF30" s="421" t="s">
        <v>312</v>
      </c>
      <c r="BG30" s="499">
        <f t="shared" si="20"/>
        <v>1300</v>
      </c>
      <c r="BH30" s="499">
        <f t="shared" si="21"/>
        <v>1300</v>
      </c>
      <c r="BI30" s="499">
        <f t="shared" si="21"/>
        <v>1300</v>
      </c>
      <c r="BJ30" s="432">
        <f t="shared" si="17"/>
        <v>100</v>
      </c>
      <c r="BK30" s="499">
        <f t="shared" si="22"/>
        <v>0</v>
      </c>
      <c r="BL30" s="499">
        <f aca="true" t="shared" si="27" ref="BL30:BM34">(AL30+AW30+BA30)</f>
        <v>1300</v>
      </c>
      <c r="BM30" s="499">
        <f t="shared" si="27"/>
        <v>1300</v>
      </c>
      <c r="BN30" s="432">
        <f>(BM30/BL30*100)</f>
        <v>100</v>
      </c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</row>
    <row r="31" spans="1:80" ht="15.75">
      <c r="A31" s="421"/>
      <c r="B31" s="422" t="s">
        <v>126</v>
      </c>
      <c r="C31" s="421" t="s">
        <v>258</v>
      </c>
      <c r="D31" s="421">
        <v>0</v>
      </c>
      <c r="E31" s="421">
        <v>0</v>
      </c>
      <c r="F31" s="421">
        <v>0</v>
      </c>
      <c r="G31" s="465">
        <v>0</v>
      </c>
      <c r="H31" s="421">
        <v>0</v>
      </c>
      <c r="I31" s="421">
        <v>0</v>
      </c>
      <c r="J31" s="421">
        <v>0</v>
      </c>
      <c r="K31" s="465">
        <v>0</v>
      </c>
      <c r="L31" s="421"/>
      <c r="M31" s="422" t="s">
        <v>126</v>
      </c>
      <c r="N31" s="421" t="s">
        <v>258</v>
      </c>
      <c r="O31" s="421">
        <v>460</v>
      </c>
      <c r="P31" s="421">
        <v>460</v>
      </c>
      <c r="Q31" s="421">
        <v>336</v>
      </c>
      <c r="R31" s="432">
        <f t="shared" si="8"/>
        <v>73.04347826086956</v>
      </c>
      <c r="S31" s="421">
        <v>0</v>
      </c>
      <c r="T31" s="421">
        <v>0</v>
      </c>
      <c r="U31" s="421">
        <v>0</v>
      </c>
      <c r="V31" s="465">
        <v>0</v>
      </c>
      <c r="W31" s="421"/>
      <c r="X31" s="422" t="s">
        <v>126</v>
      </c>
      <c r="Y31" s="421" t="s">
        <v>258</v>
      </c>
      <c r="Z31" s="499">
        <f t="shared" si="18"/>
        <v>460</v>
      </c>
      <c r="AA31" s="499">
        <f t="shared" si="19"/>
        <v>460</v>
      </c>
      <c r="AB31" s="499">
        <f t="shared" si="19"/>
        <v>336</v>
      </c>
      <c r="AC31" s="432">
        <f t="shared" si="9"/>
        <v>73.04347826086956</v>
      </c>
      <c r="AD31" s="421">
        <v>0</v>
      </c>
      <c r="AE31" s="421">
        <v>0</v>
      </c>
      <c r="AF31" s="421">
        <v>0</v>
      </c>
      <c r="AG31" s="433">
        <v>0</v>
      </c>
      <c r="AH31" s="421"/>
      <c r="AI31" s="422" t="s">
        <v>126</v>
      </c>
      <c r="AJ31" s="421" t="s">
        <v>258</v>
      </c>
      <c r="AK31" s="421">
        <v>0</v>
      </c>
      <c r="AL31" s="421">
        <v>0</v>
      </c>
      <c r="AM31" s="421">
        <v>0</v>
      </c>
      <c r="AN31" s="465">
        <v>0</v>
      </c>
      <c r="AO31" s="499">
        <f aca="true" t="shared" si="28" ref="AO31:AQ34">(AD31-AK31)</f>
        <v>0</v>
      </c>
      <c r="AP31" s="499">
        <f t="shared" si="28"/>
        <v>0</v>
      </c>
      <c r="AQ31" s="499">
        <f t="shared" si="28"/>
        <v>0</v>
      </c>
      <c r="AR31" s="433">
        <v>0</v>
      </c>
      <c r="AS31" s="421"/>
      <c r="AT31" s="422" t="s">
        <v>126</v>
      </c>
      <c r="AU31" s="421" t="s">
        <v>258</v>
      </c>
      <c r="AV31" s="421">
        <v>0</v>
      </c>
      <c r="AW31" s="421">
        <v>0</v>
      </c>
      <c r="AX31" s="421">
        <v>0</v>
      </c>
      <c r="AY31" s="465">
        <v>0</v>
      </c>
      <c r="AZ31" s="421">
        <v>0</v>
      </c>
      <c r="BA31" s="421">
        <v>0</v>
      </c>
      <c r="BB31" s="421">
        <v>0</v>
      </c>
      <c r="BC31" s="465">
        <v>0</v>
      </c>
      <c r="BD31" s="421"/>
      <c r="BE31" s="422" t="s">
        <v>126</v>
      </c>
      <c r="BF31" s="421" t="s">
        <v>258</v>
      </c>
      <c r="BG31" s="499">
        <f aca="true" t="shared" si="29" ref="BG31:BI32">(D31+H31+O31+AD31+AV31+AZ31)</f>
        <v>460</v>
      </c>
      <c r="BH31" s="499">
        <f t="shared" si="29"/>
        <v>460</v>
      </c>
      <c r="BI31" s="499">
        <f t="shared" si="29"/>
        <v>336</v>
      </c>
      <c r="BJ31" s="432">
        <f t="shared" si="17"/>
        <v>73.04347826086956</v>
      </c>
      <c r="BK31" s="499">
        <f aca="true" t="shared" si="30" ref="BK31:BM32">(AK31+AV31+AZ31)</f>
        <v>0</v>
      </c>
      <c r="BL31" s="499">
        <f t="shared" si="30"/>
        <v>0</v>
      </c>
      <c r="BM31" s="499">
        <f t="shared" si="30"/>
        <v>0</v>
      </c>
      <c r="BN31" s="465">
        <v>0</v>
      </c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</row>
    <row r="32" spans="1:80" ht="15.75">
      <c r="A32" s="421"/>
      <c r="B32" s="422" t="s">
        <v>127</v>
      </c>
      <c r="C32" s="421" t="s">
        <v>46</v>
      </c>
      <c r="D32" s="421">
        <v>0</v>
      </c>
      <c r="E32" s="421">
        <v>0</v>
      </c>
      <c r="F32" s="421">
        <v>0</v>
      </c>
      <c r="G32" s="465">
        <v>0</v>
      </c>
      <c r="H32" s="421">
        <v>0</v>
      </c>
      <c r="I32" s="421">
        <v>0</v>
      </c>
      <c r="J32" s="421">
        <v>0</v>
      </c>
      <c r="K32" s="465">
        <v>0</v>
      </c>
      <c r="L32" s="421"/>
      <c r="M32" s="422" t="s">
        <v>127</v>
      </c>
      <c r="N32" s="421" t="s">
        <v>46</v>
      </c>
      <c r="O32" s="421">
        <v>139</v>
      </c>
      <c r="P32" s="421">
        <v>139</v>
      </c>
      <c r="Q32" s="421">
        <v>137</v>
      </c>
      <c r="R32" s="432">
        <f t="shared" si="8"/>
        <v>98.56115107913669</v>
      </c>
      <c r="S32" s="421">
        <v>0</v>
      </c>
      <c r="T32" s="421">
        <v>0</v>
      </c>
      <c r="U32" s="421">
        <v>0</v>
      </c>
      <c r="V32" s="465">
        <v>0</v>
      </c>
      <c r="W32" s="421"/>
      <c r="X32" s="422" t="s">
        <v>127</v>
      </c>
      <c r="Y32" s="421" t="s">
        <v>46</v>
      </c>
      <c r="Z32" s="499">
        <f t="shared" si="18"/>
        <v>139</v>
      </c>
      <c r="AA32" s="499">
        <f t="shared" si="19"/>
        <v>139</v>
      </c>
      <c r="AB32" s="499">
        <f t="shared" si="19"/>
        <v>137</v>
      </c>
      <c r="AC32" s="432">
        <f t="shared" si="9"/>
        <v>98.56115107913669</v>
      </c>
      <c r="AD32" s="421">
        <v>0</v>
      </c>
      <c r="AE32" s="421">
        <v>0</v>
      </c>
      <c r="AF32" s="421">
        <v>0</v>
      </c>
      <c r="AG32" s="433">
        <v>0</v>
      </c>
      <c r="AH32" s="421"/>
      <c r="AI32" s="422" t="s">
        <v>127</v>
      </c>
      <c r="AJ32" s="421" t="s">
        <v>46</v>
      </c>
      <c r="AK32" s="421">
        <v>0</v>
      </c>
      <c r="AL32" s="421">
        <v>0</v>
      </c>
      <c r="AM32" s="421">
        <v>0</v>
      </c>
      <c r="AN32" s="465">
        <v>0</v>
      </c>
      <c r="AO32" s="499">
        <f t="shared" si="28"/>
        <v>0</v>
      </c>
      <c r="AP32" s="499">
        <f t="shared" si="28"/>
        <v>0</v>
      </c>
      <c r="AQ32" s="499">
        <f t="shared" si="28"/>
        <v>0</v>
      </c>
      <c r="AR32" s="433">
        <v>0</v>
      </c>
      <c r="AS32" s="421"/>
      <c r="AT32" s="422" t="s">
        <v>127</v>
      </c>
      <c r="AU32" s="421" t="s">
        <v>46</v>
      </c>
      <c r="AV32" s="421">
        <v>0</v>
      </c>
      <c r="AW32" s="421">
        <v>0</v>
      </c>
      <c r="AX32" s="421">
        <v>0</v>
      </c>
      <c r="AY32" s="465">
        <v>0</v>
      </c>
      <c r="AZ32" s="421">
        <v>0</v>
      </c>
      <c r="BA32" s="421">
        <v>0</v>
      </c>
      <c r="BB32" s="421">
        <v>0</v>
      </c>
      <c r="BC32" s="465">
        <v>0</v>
      </c>
      <c r="BD32" s="421"/>
      <c r="BE32" s="422" t="s">
        <v>127</v>
      </c>
      <c r="BF32" s="421" t="s">
        <v>46</v>
      </c>
      <c r="BG32" s="499">
        <f t="shared" si="29"/>
        <v>139</v>
      </c>
      <c r="BH32" s="499">
        <f t="shared" si="29"/>
        <v>139</v>
      </c>
      <c r="BI32" s="499">
        <f t="shared" si="29"/>
        <v>137</v>
      </c>
      <c r="BJ32" s="432">
        <f t="shared" si="17"/>
        <v>98.56115107913669</v>
      </c>
      <c r="BK32" s="499">
        <f t="shared" si="30"/>
        <v>0</v>
      </c>
      <c r="BL32" s="499">
        <f t="shared" si="30"/>
        <v>0</v>
      </c>
      <c r="BM32" s="499">
        <f t="shared" si="30"/>
        <v>0</v>
      </c>
      <c r="BN32" s="465">
        <v>0</v>
      </c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</row>
    <row r="33" spans="1:80" ht="15.75">
      <c r="A33" s="421"/>
      <c r="B33" s="422" t="s">
        <v>128</v>
      </c>
      <c r="C33" s="421" t="s">
        <v>47</v>
      </c>
      <c r="D33" s="421">
        <v>0</v>
      </c>
      <c r="E33" s="421">
        <v>0</v>
      </c>
      <c r="F33" s="421">
        <v>0</v>
      </c>
      <c r="G33" s="465">
        <v>0</v>
      </c>
      <c r="H33" s="421">
        <v>0</v>
      </c>
      <c r="I33" s="421">
        <v>0</v>
      </c>
      <c r="J33" s="421">
        <v>0</v>
      </c>
      <c r="K33" s="465">
        <v>0</v>
      </c>
      <c r="L33" s="421"/>
      <c r="M33" s="422" t="s">
        <v>128</v>
      </c>
      <c r="N33" s="421" t="s">
        <v>47</v>
      </c>
      <c r="O33" s="421">
        <v>5250</v>
      </c>
      <c r="P33" s="421">
        <v>5250</v>
      </c>
      <c r="Q33" s="421">
        <v>3938</v>
      </c>
      <c r="R33" s="432">
        <f t="shared" si="8"/>
        <v>75.00952380952381</v>
      </c>
      <c r="S33" s="421">
        <v>0</v>
      </c>
      <c r="T33" s="421">
        <v>0</v>
      </c>
      <c r="U33" s="421">
        <v>0</v>
      </c>
      <c r="V33" s="465">
        <v>0</v>
      </c>
      <c r="W33" s="421"/>
      <c r="X33" s="422" t="s">
        <v>128</v>
      </c>
      <c r="Y33" s="421" t="s">
        <v>47</v>
      </c>
      <c r="Z33" s="499">
        <f t="shared" si="18"/>
        <v>5250</v>
      </c>
      <c r="AA33" s="499">
        <f t="shared" si="19"/>
        <v>5250</v>
      </c>
      <c r="AB33" s="499">
        <f t="shared" si="19"/>
        <v>3938</v>
      </c>
      <c r="AC33" s="432">
        <f t="shared" si="9"/>
        <v>75.00952380952381</v>
      </c>
      <c r="AD33" s="421">
        <v>0</v>
      </c>
      <c r="AE33" s="421">
        <v>0</v>
      </c>
      <c r="AF33" s="421">
        <v>0</v>
      </c>
      <c r="AG33" s="433">
        <v>0</v>
      </c>
      <c r="AH33" s="421"/>
      <c r="AI33" s="422" t="s">
        <v>128</v>
      </c>
      <c r="AJ33" s="421" t="s">
        <v>47</v>
      </c>
      <c r="AK33" s="421">
        <v>0</v>
      </c>
      <c r="AL33" s="421">
        <v>0</v>
      </c>
      <c r="AM33" s="421">
        <v>0</v>
      </c>
      <c r="AN33" s="465">
        <v>0</v>
      </c>
      <c r="AO33" s="499">
        <f t="shared" si="28"/>
        <v>0</v>
      </c>
      <c r="AP33" s="499">
        <f t="shared" si="28"/>
        <v>0</v>
      </c>
      <c r="AQ33" s="499">
        <f t="shared" si="28"/>
        <v>0</v>
      </c>
      <c r="AR33" s="433">
        <v>0</v>
      </c>
      <c r="AS33" s="421"/>
      <c r="AT33" s="422" t="s">
        <v>128</v>
      </c>
      <c r="AU33" s="421" t="s">
        <v>47</v>
      </c>
      <c r="AV33" s="421">
        <v>0</v>
      </c>
      <c r="AW33" s="421">
        <v>0</v>
      </c>
      <c r="AX33" s="421">
        <v>0</v>
      </c>
      <c r="AY33" s="465">
        <v>0</v>
      </c>
      <c r="AZ33" s="421">
        <v>0</v>
      </c>
      <c r="BA33" s="421">
        <v>0</v>
      </c>
      <c r="BB33" s="421">
        <v>0</v>
      </c>
      <c r="BC33" s="465">
        <v>0</v>
      </c>
      <c r="BD33" s="421"/>
      <c r="BE33" s="422" t="s">
        <v>128</v>
      </c>
      <c r="BF33" s="421" t="s">
        <v>47</v>
      </c>
      <c r="BG33" s="499">
        <f t="shared" si="20"/>
        <v>5250</v>
      </c>
      <c r="BH33" s="499">
        <f t="shared" si="21"/>
        <v>5250</v>
      </c>
      <c r="BI33" s="499">
        <f t="shared" si="21"/>
        <v>3938</v>
      </c>
      <c r="BJ33" s="432">
        <f t="shared" si="17"/>
        <v>75.00952380952381</v>
      </c>
      <c r="BK33" s="499">
        <f t="shared" si="22"/>
        <v>0</v>
      </c>
      <c r="BL33" s="499">
        <f t="shared" si="27"/>
        <v>0</v>
      </c>
      <c r="BM33" s="499">
        <f t="shared" si="27"/>
        <v>0</v>
      </c>
      <c r="BN33" s="465">
        <v>0</v>
      </c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</row>
    <row r="34" spans="1:80" ht="15.75">
      <c r="A34" s="421"/>
      <c r="B34" s="422" t="s">
        <v>129</v>
      </c>
      <c r="C34" s="421" t="s">
        <v>48</v>
      </c>
      <c r="D34" s="421">
        <v>0</v>
      </c>
      <c r="E34" s="421">
        <v>0</v>
      </c>
      <c r="F34" s="421">
        <v>0</v>
      </c>
      <c r="G34" s="465">
        <v>0</v>
      </c>
      <c r="H34" s="421">
        <v>0</v>
      </c>
      <c r="I34" s="421">
        <v>0</v>
      </c>
      <c r="J34" s="421">
        <v>0</v>
      </c>
      <c r="K34" s="465">
        <v>0</v>
      </c>
      <c r="L34" s="421"/>
      <c r="M34" s="422" t="s">
        <v>129</v>
      </c>
      <c r="N34" s="421" t="s">
        <v>48</v>
      </c>
      <c r="O34" s="421">
        <v>2450</v>
      </c>
      <c r="P34" s="421">
        <v>2450</v>
      </c>
      <c r="Q34" s="421">
        <v>1450</v>
      </c>
      <c r="R34" s="432">
        <f t="shared" si="8"/>
        <v>59.183673469387756</v>
      </c>
      <c r="S34" s="421">
        <v>0</v>
      </c>
      <c r="T34" s="421">
        <v>0</v>
      </c>
      <c r="U34" s="421">
        <v>0</v>
      </c>
      <c r="V34" s="465">
        <v>0</v>
      </c>
      <c r="W34" s="421"/>
      <c r="X34" s="422" t="s">
        <v>129</v>
      </c>
      <c r="Y34" s="421" t="s">
        <v>48</v>
      </c>
      <c r="Z34" s="499">
        <f t="shared" si="18"/>
        <v>2450</v>
      </c>
      <c r="AA34" s="499">
        <f t="shared" si="19"/>
        <v>2450</v>
      </c>
      <c r="AB34" s="499">
        <f t="shared" si="19"/>
        <v>1450</v>
      </c>
      <c r="AC34" s="432">
        <f t="shared" si="9"/>
        <v>59.183673469387756</v>
      </c>
      <c r="AD34" s="421">
        <v>0</v>
      </c>
      <c r="AE34" s="421">
        <v>0</v>
      </c>
      <c r="AF34" s="421">
        <v>0</v>
      </c>
      <c r="AG34" s="433">
        <v>0</v>
      </c>
      <c r="AH34" s="421"/>
      <c r="AI34" s="422" t="s">
        <v>129</v>
      </c>
      <c r="AJ34" s="421" t="s">
        <v>48</v>
      </c>
      <c r="AK34" s="421">
        <v>0</v>
      </c>
      <c r="AL34" s="421">
        <v>0</v>
      </c>
      <c r="AM34" s="421">
        <v>0</v>
      </c>
      <c r="AN34" s="465">
        <v>0</v>
      </c>
      <c r="AO34" s="499">
        <f t="shared" si="28"/>
        <v>0</v>
      </c>
      <c r="AP34" s="499">
        <f t="shared" si="28"/>
        <v>0</v>
      </c>
      <c r="AQ34" s="499">
        <f t="shared" si="28"/>
        <v>0</v>
      </c>
      <c r="AR34" s="433">
        <v>0</v>
      </c>
      <c r="AS34" s="421"/>
      <c r="AT34" s="422" t="s">
        <v>129</v>
      </c>
      <c r="AU34" s="421" t="s">
        <v>48</v>
      </c>
      <c r="AV34" s="421">
        <v>0</v>
      </c>
      <c r="AW34" s="421">
        <v>0</v>
      </c>
      <c r="AX34" s="421">
        <v>0</v>
      </c>
      <c r="AY34" s="465">
        <v>0</v>
      </c>
      <c r="AZ34" s="421">
        <v>0</v>
      </c>
      <c r="BA34" s="421">
        <v>0</v>
      </c>
      <c r="BB34" s="421">
        <v>0</v>
      </c>
      <c r="BC34" s="465">
        <v>0</v>
      </c>
      <c r="BD34" s="421"/>
      <c r="BE34" s="422" t="s">
        <v>129</v>
      </c>
      <c r="BF34" s="421" t="s">
        <v>48</v>
      </c>
      <c r="BG34" s="499">
        <f t="shared" si="20"/>
        <v>2450</v>
      </c>
      <c r="BH34" s="499">
        <f t="shared" si="21"/>
        <v>2450</v>
      </c>
      <c r="BI34" s="499">
        <f t="shared" si="21"/>
        <v>1450</v>
      </c>
      <c r="BJ34" s="432">
        <f t="shared" si="17"/>
        <v>59.183673469387756</v>
      </c>
      <c r="BK34" s="499">
        <f t="shared" si="22"/>
        <v>0</v>
      </c>
      <c r="BL34" s="499">
        <f t="shared" si="27"/>
        <v>0</v>
      </c>
      <c r="BM34" s="499">
        <f t="shared" si="27"/>
        <v>0</v>
      </c>
      <c r="BN34" s="465">
        <v>0</v>
      </c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</row>
    <row r="35" spans="1:80" ht="15.75">
      <c r="A35" s="421"/>
      <c r="B35" s="422" t="s">
        <v>130</v>
      </c>
      <c r="C35" s="421" t="s">
        <v>49</v>
      </c>
      <c r="D35" s="421">
        <v>0</v>
      </c>
      <c r="E35" s="421">
        <v>0</v>
      </c>
      <c r="F35" s="421">
        <v>0</v>
      </c>
      <c r="G35" s="465">
        <v>0</v>
      </c>
      <c r="H35" s="421">
        <v>0</v>
      </c>
      <c r="I35" s="421">
        <v>0</v>
      </c>
      <c r="J35" s="421">
        <v>0</v>
      </c>
      <c r="K35" s="465">
        <v>0</v>
      </c>
      <c r="L35" s="421"/>
      <c r="M35" s="422" t="s">
        <v>130</v>
      </c>
      <c r="N35" s="421" t="s">
        <v>49</v>
      </c>
      <c r="O35" s="421">
        <v>0</v>
      </c>
      <c r="P35" s="421">
        <v>0</v>
      </c>
      <c r="Q35" s="421">
        <v>0</v>
      </c>
      <c r="R35" s="433">
        <v>0</v>
      </c>
      <c r="S35" s="421">
        <v>0</v>
      </c>
      <c r="T35" s="421">
        <v>0</v>
      </c>
      <c r="U35" s="421">
        <v>0</v>
      </c>
      <c r="V35" s="465">
        <v>0</v>
      </c>
      <c r="W35" s="421"/>
      <c r="X35" s="422" t="s">
        <v>130</v>
      </c>
      <c r="Y35" s="421" t="s">
        <v>49</v>
      </c>
      <c r="Z35" s="499">
        <f>(O35-S35)</f>
        <v>0</v>
      </c>
      <c r="AA35" s="499">
        <f>(P35-T35)</f>
        <v>0</v>
      </c>
      <c r="AB35" s="499">
        <f>(Q35-U35)</f>
        <v>0</v>
      </c>
      <c r="AC35" s="433">
        <v>0</v>
      </c>
      <c r="AD35" s="421">
        <v>0</v>
      </c>
      <c r="AE35" s="421">
        <v>0</v>
      </c>
      <c r="AF35" s="421">
        <v>0</v>
      </c>
      <c r="AG35" s="433">
        <v>0</v>
      </c>
      <c r="AH35" s="421"/>
      <c r="AI35" s="422" t="s">
        <v>130</v>
      </c>
      <c r="AJ35" s="421" t="s">
        <v>49</v>
      </c>
      <c r="AK35" s="421">
        <v>0</v>
      </c>
      <c r="AL35" s="421">
        <v>0</v>
      </c>
      <c r="AM35" s="421">
        <v>0</v>
      </c>
      <c r="AN35" s="465">
        <v>0</v>
      </c>
      <c r="AO35" s="499">
        <f>(AD35-AK35)</f>
        <v>0</v>
      </c>
      <c r="AP35" s="499">
        <f>(AE35-AL35)</f>
        <v>0</v>
      </c>
      <c r="AQ35" s="499">
        <f>(AF35-AM35)</f>
        <v>0</v>
      </c>
      <c r="AR35" s="433">
        <v>0</v>
      </c>
      <c r="AS35" s="421"/>
      <c r="AT35" s="422" t="s">
        <v>130</v>
      </c>
      <c r="AU35" s="421" t="s">
        <v>49</v>
      </c>
      <c r="AV35" s="421">
        <v>0</v>
      </c>
      <c r="AW35" s="421">
        <v>0</v>
      </c>
      <c r="AX35" s="421">
        <v>0</v>
      </c>
      <c r="AY35" s="465">
        <v>0</v>
      </c>
      <c r="AZ35" s="421">
        <v>0</v>
      </c>
      <c r="BA35" s="421">
        <v>0</v>
      </c>
      <c r="BB35" s="421">
        <v>0</v>
      </c>
      <c r="BC35" s="465">
        <v>0</v>
      </c>
      <c r="BD35" s="421"/>
      <c r="BE35" s="422" t="s">
        <v>130</v>
      </c>
      <c r="BF35" s="421" t="s">
        <v>49</v>
      </c>
      <c r="BG35" s="499">
        <f>(D35+H35+O35+AD35+AV35+AZ35)</f>
        <v>0</v>
      </c>
      <c r="BH35" s="499">
        <f>(E35+I35+P35+AE35+AW35+BA35)</f>
        <v>0</v>
      </c>
      <c r="BI35" s="499">
        <f>(F35+J35+Q35+AF35+AX35+BB35)</f>
        <v>0</v>
      </c>
      <c r="BJ35" s="433">
        <v>0</v>
      </c>
      <c r="BK35" s="499">
        <f>(AK35+AV35+AZ35)</f>
        <v>0</v>
      </c>
      <c r="BL35" s="499">
        <f>(AL35+AW35+BA35)</f>
        <v>0</v>
      </c>
      <c r="BM35" s="499">
        <f>(AM35+AX35+BB35)</f>
        <v>0</v>
      </c>
      <c r="BN35" s="465">
        <v>0</v>
      </c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0" ht="15.75">
      <c r="A36" s="421"/>
      <c r="B36" s="422" t="s">
        <v>131</v>
      </c>
      <c r="C36" s="421" t="s">
        <v>546</v>
      </c>
      <c r="D36" s="421">
        <v>4232</v>
      </c>
      <c r="E36" s="421">
        <v>4232</v>
      </c>
      <c r="F36" s="421">
        <v>3139</v>
      </c>
      <c r="G36" s="432">
        <f>F36/E36*100</f>
        <v>74.17296786389413</v>
      </c>
      <c r="H36" s="421">
        <v>1244</v>
      </c>
      <c r="I36" s="421">
        <v>1244</v>
      </c>
      <c r="J36" s="421">
        <v>1113</v>
      </c>
      <c r="K36" s="432">
        <f>J36/I36*100</f>
        <v>89.46945337620579</v>
      </c>
      <c r="L36" s="421"/>
      <c r="M36" s="422" t="s">
        <v>131</v>
      </c>
      <c r="N36" s="421" t="s">
        <v>546</v>
      </c>
      <c r="O36" s="421">
        <v>3265</v>
      </c>
      <c r="P36" s="421">
        <v>3265</v>
      </c>
      <c r="Q36" s="421">
        <v>5147</v>
      </c>
      <c r="R36" s="432">
        <f t="shared" si="8"/>
        <v>157.6416539050536</v>
      </c>
      <c r="S36" s="421">
        <v>0</v>
      </c>
      <c r="T36" s="421">
        <v>0</v>
      </c>
      <c r="U36" s="421">
        <v>0</v>
      </c>
      <c r="V36" s="465">
        <v>0</v>
      </c>
      <c r="W36" s="421"/>
      <c r="X36" s="422" t="s">
        <v>131</v>
      </c>
      <c r="Y36" s="421" t="s">
        <v>546</v>
      </c>
      <c r="Z36" s="499">
        <f aca="true" t="shared" si="31" ref="Z36:Z45">(O36-S36)</f>
        <v>3265</v>
      </c>
      <c r="AA36" s="499">
        <f aca="true" t="shared" si="32" ref="AA36:AA45">(P36-T36)</f>
        <v>3265</v>
      </c>
      <c r="AB36" s="499">
        <f aca="true" t="shared" si="33" ref="AB36:AB45">(Q36-U36)</f>
        <v>5147</v>
      </c>
      <c r="AC36" s="432">
        <f t="shared" si="9"/>
        <v>157.6416539050536</v>
      </c>
      <c r="AD36" s="421">
        <v>0</v>
      </c>
      <c r="AE36" s="421">
        <v>0</v>
      </c>
      <c r="AF36" s="421">
        <v>0</v>
      </c>
      <c r="AG36" s="433">
        <v>0</v>
      </c>
      <c r="AH36" s="421"/>
      <c r="AI36" s="422" t="s">
        <v>131</v>
      </c>
      <c r="AJ36" s="421" t="s">
        <v>546</v>
      </c>
      <c r="AK36" s="421">
        <v>0</v>
      </c>
      <c r="AL36" s="421">
        <v>0</v>
      </c>
      <c r="AM36" s="421">
        <v>0</v>
      </c>
      <c r="AN36" s="465">
        <v>0</v>
      </c>
      <c r="AO36" s="499">
        <f aca="true" t="shared" si="34" ref="AO36:AO45">(AD36-AK36)</f>
        <v>0</v>
      </c>
      <c r="AP36" s="499">
        <f aca="true" t="shared" si="35" ref="AP36:AP45">(AE36-AL36)</f>
        <v>0</v>
      </c>
      <c r="AQ36" s="499">
        <f aca="true" t="shared" si="36" ref="AQ36:AQ45">(AF36-AM36)</f>
        <v>0</v>
      </c>
      <c r="AR36" s="433">
        <v>0</v>
      </c>
      <c r="AS36" s="421"/>
      <c r="AT36" s="422" t="s">
        <v>131</v>
      </c>
      <c r="AU36" s="421" t="s">
        <v>546</v>
      </c>
      <c r="AV36" s="421">
        <v>0</v>
      </c>
      <c r="AW36" s="421">
        <v>0</v>
      </c>
      <c r="AX36" s="421">
        <v>0</v>
      </c>
      <c r="AY36" s="465">
        <v>0</v>
      </c>
      <c r="AZ36" s="421">
        <v>0</v>
      </c>
      <c r="BA36" s="421">
        <v>0</v>
      </c>
      <c r="BB36" s="421">
        <v>0</v>
      </c>
      <c r="BC36" s="465">
        <v>0</v>
      </c>
      <c r="BD36" s="421"/>
      <c r="BE36" s="422" t="s">
        <v>131</v>
      </c>
      <c r="BF36" s="421" t="s">
        <v>546</v>
      </c>
      <c r="BG36" s="499">
        <f aca="true" t="shared" si="37" ref="BG36:BG45">(D36+H36+O36+AD36+AV36+AZ36)</f>
        <v>8741</v>
      </c>
      <c r="BH36" s="499">
        <f aca="true" t="shared" si="38" ref="BH36:BH45">(E36+I36+P36+AE36+AW36+BA36)</f>
        <v>8741</v>
      </c>
      <c r="BI36" s="499">
        <f aca="true" t="shared" si="39" ref="BI36:BI45">(F36+J36+Q36+AF36+AX36+BB36)</f>
        <v>9399</v>
      </c>
      <c r="BJ36" s="432">
        <f aca="true" t="shared" si="40" ref="BJ36:BJ46">(BI36/BH36*100)</f>
        <v>107.52774282118752</v>
      </c>
      <c r="BK36" s="499">
        <f aca="true" t="shared" si="41" ref="BK36:BK45">(AK36+AV36+AZ36)</f>
        <v>0</v>
      </c>
      <c r="BL36" s="499">
        <f aca="true" t="shared" si="42" ref="BL36:BL45">(AL36+AW36+BA36)</f>
        <v>0</v>
      </c>
      <c r="BM36" s="499">
        <f aca="true" t="shared" si="43" ref="BM36:BM45">(AM36+AX36+BB36)</f>
        <v>0</v>
      </c>
      <c r="BN36" s="465">
        <v>0</v>
      </c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 ht="15.75">
      <c r="A37" s="421"/>
      <c r="B37" s="422" t="s">
        <v>132</v>
      </c>
      <c r="C37" s="421" t="s">
        <v>50</v>
      </c>
      <c r="D37" s="421">
        <v>0</v>
      </c>
      <c r="E37" s="421">
        <v>0</v>
      </c>
      <c r="F37" s="421">
        <v>0</v>
      </c>
      <c r="G37" s="465">
        <v>0</v>
      </c>
      <c r="H37" s="421">
        <v>0</v>
      </c>
      <c r="I37" s="421">
        <v>0</v>
      </c>
      <c r="J37" s="421">
        <v>0</v>
      </c>
      <c r="K37" s="465">
        <v>0</v>
      </c>
      <c r="L37" s="421"/>
      <c r="M37" s="422" t="s">
        <v>132</v>
      </c>
      <c r="N37" s="421" t="s">
        <v>50</v>
      </c>
      <c r="O37" s="421">
        <v>1391</v>
      </c>
      <c r="P37" s="421">
        <v>1391</v>
      </c>
      <c r="Q37" s="421">
        <v>0</v>
      </c>
      <c r="R37" s="432">
        <f t="shared" si="8"/>
        <v>0</v>
      </c>
      <c r="S37" s="421">
        <v>0</v>
      </c>
      <c r="T37" s="421">
        <v>0</v>
      </c>
      <c r="U37" s="421">
        <v>0</v>
      </c>
      <c r="V37" s="465">
        <v>0</v>
      </c>
      <c r="W37" s="421"/>
      <c r="X37" s="422" t="s">
        <v>132</v>
      </c>
      <c r="Y37" s="421" t="s">
        <v>50</v>
      </c>
      <c r="Z37" s="499">
        <f t="shared" si="31"/>
        <v>1391</v>
      </c>
      <c r="AA37" s="499">
        <f t="shared" si="32"/>
        <v>1391</v>
      </c>
      <c r="AB37" s="499">
        <f t="shared" si="33"/>
        <v>0</v>
      </c>
      <c r="AC37" s="432">
        <f t="shared" si="9"/>
        <v>0</v>
      </c>
      <c r="AD37" s="421">
        <v>0</v>
      </c>
      <c r="AE37" s="421">
        <v>0</v>
      </c>
      <c r="AF37" s="421">
        <v>0</v>
      </c>
      <c r="AG37" s="433">
        <v>0</v>
      </c>
      <c r="AH37" s="421"/>
      <c r="AI37" s="422" t="s">
        <v>132</v>
      </c>
      <c r="AJ37" s="421" t="s">
        <v>50</v>
      </c>
      <c r="AK37" s="421">
        <v>0</v>
      </c>
      <c r="AL37" s="421">
        <v>0</v>
      </c>
      <c r="AM37" s="421">
        <v>0</v>
      </c>
      <c r="AN37" s="465">
        <v>0</v>
      </c>
      <c r="AO37" s="499">
        <f t="shared" si="34"/>
        <v>0</v>
      </c>
      <c r="AP37" s="499">
        <f t="shared" si="35"/>
        <v>0</v>
      </c>
      <c r="AQ37" s="499">
        <f t="shared" si="36"/>
        <v>0</v>
      </c>
      <c r="AR37" s="433">
        <v>0</v>
      </c>
      <c r="AS37" s="421"/>
      <c r="AT37" s="422" t="s">
        <v>132</v>
      </c>
      <c r="AU37" s="421" t="s">
        <v>50</v>
      </c>
      <c r="AV37" s="421">
        <v>0</v>
      </c>
      <c r="AW37" s="421">
        <v>0</v>
      </c>
      <c r="AX37" s="421">
        <v>0</v>
      </c>
      <c r="AY37" s="465">
        <v>0</v>
      </c>
      <c r="AZ37" s="421">
        <v>0</v>
      </c>
      <c r="BA37" s="421">
        <v>0</v>
      </c>
      <c r="BB37" s="421">
        <v>0</v>
      </c>
      <c r="BC37" s="465">
        <v>0</v>
      </c>
      <c r="BD37" s="421"/>
      <c r="BE37" s="422" t="s">
        <v>132</v>
      </c>
      <c r="BF37" s="384" t="s">
        <v>50</v>
      </c>
      <c r="BG37" s="499">
        <f t="shared" si="37"/>
        <v>1391</v>
      </c>
      <c r="BH37" s="499">
        <f t="shared" si="38"/>
        <v>1391</v>
      </c>
      <c r="BI37" s="499">
        <f t="shared" si="39"/>
        <v>0</v>
      </c>
      <c r="BJ37" s="432">
        <f t="shared" si="40"/>
        <v>0</v>
      </c>
      <c r="BK37" s="499">
        <f t="shared" si="41"/>
        <v>0</v>
      </c>
      <c r="BL37" s="499">
        <f t="shared" si="42"/>
        <v>0</v>
      </c>
      <c r="BM37" s="499">
        <f t="shared" si="43"/>
        <v>0</v>
      </c>
      <c r="BN37" s="465">
        <v>0</v>
      </c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0" ht="15.75">
      <c r="A38" s="421"/>
      <c r="B38" s="422" t="s">
        <v>133</v>
      </c>
      <c r="C38" s="421" t="s">
        <v>51</v>
      </c>
      <c r="D38" s="421">
        <v>0</v>
      </c>
      <c r="E38" s="421">
        <v>0</v>
      </c>
      <c r="F38" s="421">
        <v>0</v>
      </c>
      <c r="G38" s="433">
        <v>0</v>
      </c>
      <c r="H38" s="421">
        <v>0</v>
      </c>
      <c r="I38" s="421">
        <v>0</v>
      </c>
      <c r="J38" s="421">
        <v>0</v>
      </c>
      <c r="K38" s="433">
        <v>0</v>
      </c>
      <c r="L38" s="421"/>
      <c r="M38" s="422" t="s">
        <v>133</v>
      </c>
      <c r="N38" s="421" t="s">
        <v>51</v>
      </c>
      <c r="O38" s="421">
        <v>660</v>
      </c>
      <c r="P38" s="421">
        <v>660</v>
      </c>
      <c r="Q38" s="421">
        <v>0</v>
      </c>
      <c r="R38" s="432">
        <f t="shared" si="8"/>
        <v>0</v>
      </c>
      <c r="S38" s="421">
        <v>0</v>
      </c>
      <c r="T38" s="421">
        <v>0</v>
      </c>
      <c r="U38" s="421">
        <v>0</v>
      </c>
      <c r="V38" s="465">
        <v>0</v>
      </c>
      <c r="W38" s="421"/>
      <c r="X38" s="422" t="s">
        <v>133</v>
      </c>
      <c r="Y38" s="421" t="s">
        <v>51</v>
      </c>
      <c r="Z38" s="499">
        <f t="shared" si="31"/>
        <v>660</v>
      </c>
      <c r="AA38" s="499">
        <f t="shared" si="32"/>
        <v>660</v>
      </c>
      <c r="AB38" s="499">
        <f t="shared" si="33"/>
        <v>0</v>
      </c>
      <c r="AC38" s="432">
        <f aca="true" t="shared" si="44" ref="AC38:AC46">(AB38/AA38*100)</f>
        <v>0</v>
      </c>
      <c r="AD38" s="421">
        <v>0</v>
      </c>
      <c r="AE38" s="421">
        <v>0</v>
      </c>
      <c r="AF38" s="421">
        <v>0</v>
      </c>
      <c r="AG38" s="433">
        <v>0</v>
      </c>
      <c r="AH38" s="421"/>
      <c r="AI38" s="422" t="s">
        <v>133</v>
      </c>
      <c r="AJ38" s="421" t="s">
        <v>51</v>
      </c>
      <c r="AK38" s="421">
        <v>0</v>
      </c>
      <c r="AL38" s="421">
        <v>0</v>
      </c>
      <c r="AM38" s="421">
        <v>0</v>
      </c>
      <c r="AN38" s="465">
        <v>0</v>
      </c>
      <c r="AO38" s="499">
        <f t="shared" si="34"/>
        <v>0</v>
      </c>
      <c r="AP38" s="499">
        <f t="shared" si="35"/>
        <v>0</v>
      </c>
      <c r="AQ38" s="499">
        <f t="shared" si="36"/>
        <v>0</v>
      </c>
      <c r="AR38" s="433">
        <v>0</v>
      </c>
      <c r="AS38" s="421"/>
      <c r="AT38" s="422" t="s">
        <v>133</v>
      </c>
      <c r="AU38" s="421" t="s">
        <v>51</v>
      </c>
      <c r="AV38" s="421">
        <v>0</v>
      </c>
      <c r="AW38" s="421">
        <v>0</v>
      </c>
      <c r="AX38" s="421">
        <v>0</v>
      </c>
      <c r="AY38" s="465">
        <v>0</v>
      </c>
      <c r="AZ38" s="421">
        <v>0</v>
      </c>
      <c r="BA38" s="421">
        <v>0</v>
      </c>
      <c r="BB38" s="421">
        <v>0</v>
      </c>
      <c r="BC38" s="465">
        <v>0</v>
      </c>
      <c r="BD38" s="421"/>
      <c r="BE38" s="422" t="s">
        <v>133</v>
      </c>
      <c r="BF38" s="421" t="s">
        <v>51</v>
      </c>
      <c r="BG38" s="499">
        <f t="shared" si="37"/>
        <v>660</v>
      </c>
      <c r="BH38" s="499">
        <f t="shared" si="38"/>
        <v>660</v>
      </c>
      <c r="BI38" s="499">
        <f t="shared" si="39"/>
        <v>0</v>
      </c>
      <c r="BJ38" s="432">
        <f t="shared" si="40"/>
        <v>0</v>
      </c>
      <c r="BK38" s="499">
        <f t="shared" si="41"/>
        <v>0</v>
      </c>
      <c r="BL38" s="499">
        <f t="shared" si="42"/>
        <v>0</v>
      </c>
      <c r="BM38" s="499">
        <f t="shared" si="43"/>
        <v>0</v>
      </c>
      <c r="BN38" s="465">
        <v>0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 ht="15.75">
      <c r="A39" s="421"/>
      <c r="B39" s="422" t="s">
        <v>134</v>
      </c>
      <c r="C39" s="421" t="s">
        <v>52</v>
      </c>
      <c r="D39" s="421">
        <v>0</v>
      </c>
      <c r="E39" s="421">
        <v>144</v>
      </c>
      <c r="F39" s="421">
        <v>144</v>
      </c>
      <c r="G39" s="432">
        <f>F39/E39*100</f>
        <v>100</v>
      </c>
      <c r="H39" s="421">
        <v>0</v>
      </c>
      <c r="I39" s="421">
        <v>22</v>
      </c>
      <c r="J39" s="421">
        <v>21</v>
      </c>
      <c r="K39" s="432">
        <f>J39/I39*100</f>
        <v>95.45454545454545</v>
      </c>
      <c r="L39" s="421"/>
      <c r="M39" s="422" t="s">
        <v>134</v>
      </c>
      <c r="N39" s="421" t="s">
        <v>52</v>
      </c>
      <c r="O39" s="421">
        <v>1000</v>
      </c>
      <c r="P39" s="421">
        <v>834</v>
      </c>
      <c r="Q39" s="421">
        <v>154</v>
      </c>
      <c r="R39" s="432">
        <f t="shared" si="8"/>
        <v>18.465227817745802</v>
      </c>
      <c r="S39" s="421">
        <v>0</v>
      </c>
      <c r="T39" s="421">
        <v>0</v>
      </c>
      <c r="U39" s="421">
        <v>0</v>
      </c>
      <c r="V39" s="465">
        <v>0</v>
      </c>
      <c r="W39" s="421"/>
      <c r="X39" s="422" t="s">
        <v>134</v>
      </c>
      <c r="Y39" s="421" t="s">
        <v>52</v>
      </c>
      <c r="Z39" s="499">
        <f t="shared" si="31"/>
        <v>1000</v>
      </c>
      <c r="AA39" s="499">
        <f t="shared" si="32"/>
        <v>834</v>
      </c>
      <c r="AB39" s="499">
        <f t="shared" si="33"/>
        <v>154</v>
      </c>
      <c r="AC39" s="432">
        <f t="shared" si="44"/>
        <v>18.465227817745802</v>
      </c>
      <c r="AD39" s="421">
        <v>0</v>
      </c>
      <c r="AE39" s="421">
        <v>0</v>
      </c>
      <c r="AF39" s="421">
        <v>0</v>
      </c>
      <c r="AG39" s="433">
        <v>0</v>
      </c>
      <c r="AH39" s="421"/>
      <c r="AI39" s="422" t="s">
        <v>134</v>
      </c>
      <c r="AJ39" s="421" t="s">
        <v>52</v>
      </c>
      <c r="AK39" s="421">
        <v>0</v>
      </c>
      <c r="AL39" s="421">
        <v>0</v>
      </c>
      <c r="AM39" s="421">
        <v>0</v>
      </c>
      <c r="AN39" s="465">
        <v>0</v>
      </c>
      <c r="AO39" s="499">
        <f t="shared" si="34"/>
        <v>0</v>
      </c>
      <c r="AP39" s="499">
        <f t="shared" si="35"/>
        <v>0</v>
      </c>
      <c r="AQ39" s="499">
        <f t="shared" si="36"/>
        <v>0</v>
      </c>
      <c r="AR39" s="433">
        <v>0</v>
      </c>
      <c r="AS39" s="421"/>
      <c r="AT39" s="422" t="s">
        <v>134</v>
      </c>
      <c r="AU39" s="421" t="s">
        <v>52</v>
      </c>
      <c r="AV39" s="421">
        <v>0</v>
      </c>
      <c r="AW39" s="421">
        <v>0</v>
      </c>
      <c r="AX39" s="421">
        <v>0</v>
      </c>
      <c r="AY39" s="465">
        <v>0</v>
      </c>
      <c r="AZ39" s="421">
        <v>0</v>
      </c>
      <c r="BA39" s="421">
        <v>0</v>
      </c>
      <c r="BB39" s="421">
        <v>0</v>
      </c>
      <c r="BC39" s="465">
        <v>0</v>
      </c>
      <c r="BD39" s="421"/>
      <c r="BE39" s="422" t="s">
        <v>134</v>
      </c>
      <c r="BF39" s="421" t="s">
        <v>52</v>
      </c>
      <c r="BG39" s="499">
        <f t="shared" si="37"/>
        <v>1000</v>
      </c>
      <c r="BH39" s="499">
        <f t="shared" si="38"/>
        <v>1000</v>
      </c>
      <c r="BI39" s="499">
        <f t="shared" si="39"/>
        <v>319</v>
      </c>
      <c r="BJ39" s="432">
        <f t="shared" si="40"/>
        <v>31.900000000000002</v>
      </c>
      <c r="BK39" s="499">
        <f t="shared" si="41"/>
        <v>0</v>
      </c>
      <c r="BL39" s="499">
        <f t="shared" si="42"/>
        <v>0</v>
      </c>
      <c r="BM39" s="499">
        <f t="shared" si="43"/>
        <v>0</v>
      </c>
      <c r="BN39" s="465">
        <v>0</v>
      </c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</row>
    <row r="40" spans="1:80" ht="15.75">
      <c r="A40" s="421"/>
      <c r="B40" s="422" t="s">
        <v>135</v>
      </c>
      <c r="C40" s="421" t="s">
        <v>53</v>
      </c>
      <c r="D40" s="421">
        <v>0</v>
      </c>
      <c r="E40" s="421">
        <v>0</v>
      </c>
      <c r="F40" s="421">
        <v>0</v>
      </c>
      <c r="G40" s="465">
        <v>0</v>
      </c>
      <c r="H40" s="421">
        <v>0</v>
      </c>
      <c r="I40" s="421">
        <v>0</v>
      </c>
      <c r="J40" s="421">
        <v>0</v>
      </c>
      <c r="K40" s="465">
        <v>0</v>
      </c>
      <c r="L40" s="421"/>
      <c r="M40" s="422" t="s">
        <v>135</v>
      </c>
      <c r="N40" s="421" t="s">
        <v>53</v>
      </c>
      <c r="O40" s="421">
        <v>6500</v>
      </c>
      <c r="P40" s="421">
        <v>6500</v>
      </c>
      <c r="Q40" s="421">
        <v>5800</v>
      </c>
      <c r="R40" s="432">
        <f t="shared" si="8"/>
        <v>89.23076923076924</v>
      </c>
      <c r="S40" s="421">
        <v>0</v>
      </c>
      <c r="T40" s="421">
        <v>0</v>
      </c>
      <c r="U40" s="421">
        <v>0</v>
      </c>
      <c r="V40" s="465">
        <v>0</v>
      </c>
      <c r="W40" s="421"/>
      <c r="X40" s="422" t="s">
        <v>135</v>
      </c>
      <c r="Y40" s="421" t="s">
        <v>53</v>
      </c>
      <c r="Z40" s="499">
        <f>(O40-S40)</f>
        <v>6500</v>
      </c>
      <c r="AA40" s="499">
        <f>(P40-T40)</f>
        <v>6500</v>
      </c>
      <c r="AB40" s="499">
        <f>(Q40-U40)</f>
        <v>5800</v>
      </c>
      <c r="AC40" s="432">
        <f t="shared" si="44"/>
        <v>89.23076923076924</v>
      </c>
      <c r="AD40" s="421">
        <v>0</v>
      </c>
      <c r="AE40" s="421">
        <v>0</v>
      </c>
      <c r="AF40" s="421">
        <v>0</v>
      </c>
      <c r="AG40" s="433">
        <v>0</v>
      </c>
      <c r="AH40" s="421"/>
      <c r="AI40" s="422" t="s">
        <v>135</v>
      </c>
      <c r="AJ40" s="421" t="s">
        <v>53</v>
      </c>
      <c r="AK40" s="421">
        <v>0</v>
      </c>
      <c r="AL40" s="421">
        <v>0</v>
      </c>
      <c r="AM40" s="421">
        <v>0</v>
      </c>
      <c r="AN40" s="465">
        <v>0</v>
      </c>
      <c r="AO40" s="499">
        <f>(AD40-AK40)</f>
        <v>0</v>
      </c>
      <c r="AP40" s="499">
        <f>(AE40-AL40)</f>
        <v>0</v>
      </c>
      <c r="AQ40" s="499">
        <f>(AF40-AM40)</f>
        <v>0</v>
      </c>
      <c r="AR40" s="433">
        <v>0</v>
      </c>
      <c r="AS40" s="421"/>
      <c r="AT40" s="422" t="s">
        <v>135</v>
      </c>
      <c r="AU40" s="421" t="s">
        <v>53</v>
      </c>
      <c r="AV40" s="421">
        <v>0</v>
      </c>
      <c r="AW40" s="421">
        <v>0</v>
      </c>
      <c r="AX40" s="421">
        <v>0</v>
      </c>
      <c r="AY40" s="465">
        <v>0</v>
      </c>
      <c r="AZ40" s="421">
        <v>0</v>
      </c>
      <c r="BA40" s="421">
        <v>0</v>
      </c>
      <c r="BB40" s="421">
        <v>0</v>
      </c>
      <c r="BC40" s="465">
        <v>0</v>
      </c>
      <c r="BD40" s="421"/>
      <c r="BE40" s="422" t="s">
        <v>135</v>
      </c>
      <c r="BF40" s="421" t="s">
        <v>53</v>
      </c>
      <c r="BG40" s="499">
        <f>(D40+H40+O40+AD40+AV40+AZ40)</f>
        <v>6500</v>
      </c>
      <c r="BH40" s="499">
        <f>(E40+I40+P40+AE40+AW40+BA40)</f>
        <v>6500</v>
      </c>
      <c r="BI40" s="499">
        <f>(F40+J40+Q40+AF40+AX40+BB40)</f>
        <v>5800</v>
      </c>
      <c r="BJ40" s="432">
        <f t="shared" si="40"/>
        <v>89.23076923076924</v>
      </c>
      <c r="BK40" s="499">
        <f>(AK40+AV40+AZ40)</f>
        <v>0</v>
      </c>
      <c r="BL40" s="499">
        <f>(AL40+AW40+BA40)</f>
        <v>0</v>
      </c>
      <c r="BM40" s="499">
        <f>(AM40+AX40+BB40)</f>
        <v>0</v>
      </c>
      <c r="BN40" s="465">
        <v>0</v>
      </c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</row>
    <row r="41" spans="1:80" ht="15.75">
      <c r="A41" s="421"/>
      <c r="B41" s="422" t="s">
        <v>136</v>
      </c>
      <c r="C41" s="421" t="s">
        <v>54</v>
      </c>
      <c r="D41" s="421">
        <v>0</v>
      </c>
      <c r="E41" s="421">
        <v>0</v>
      </c>
      <c r="F41" s="421">
        <v>0</v>
      </c>
      <c r="G41" s="465">
        <v>0</v>
      </c>
      <c r="H41" s="421">
        <v>0</v>
      </c>
      <c r="I41" s="421">
        <v>0</v>
      </c>
      <c r="J41" s="421">
        <v>0</v>
      </c>
      <c r="K41" s="465">
        <v>0</v>
      </c>
      <c r="L41" s="421"/>
      <c r="M41" s="422" t="s">
        <v>136</v>
      </c>
      <c r="N41" s="421" t="s">
        <v>54</v>
      </c>
      <c r="O41" s="421">
        <v>1500</v>
      </c>
      <c r="P41" s="421">
        <v>1100</v>
      </c>
      <c r="Q41" s="421">
        <v>118</v>
      </c>
      <c r="R41" s="432">
        <f t="shared" si="8"/>
        <v>10.727272727272727</v>
      </c>
      <c r="S41" s="421">
        <v>0</v>
      </c>
      <c r="T41" s="421">
        <v>0</v>
      </c>
      <c r="U41" s="421">
        <v>0</v>
      </c>
      <c r="V41" s="465">
        <v>0</v>
      </c>
      <c r="W41" s="421"/>
      <c r="X41" s="422" t="s">
        <v>136</v>
      </c>
      <c r="Y41" s="421" t="s">
        <v>54</v>
      </c>
      <c r="Z41" s="499">
        <f t="shared" si="31"/>
        <v>1500</v>
      </c>
      <c r="AA41" s="499">
        <f t="shared" si="32"/>
        <v>1100</v>
      </c>
      <c r="AB41" s="499">
        <f t="shared" si="33"/>
        <v>118</v>
      </c>
      <c r="AC41" s="432">
        <f t="shared" si="44"/>
        <v>10.727272727272727</v>
      </c>
      <c r="AD41" s="421">
        <v>0</v>
      </c>
      <c r="AE41" s="421">
        <v>0</v>
      </c>
      <c r="AF41" s="421">
        <v>0</v>
      </c>
      <c r="AG41" s="433">
        <v>0</v>
      </c>
      <c r="AH41" s="421"/>
      <c r="AI41" s="422" t="s">
        <v>136</v>
      </c>
      <c r="AJ41" s="421" t="s">
        <v>54</v>
      </c>
      <c r="AK41" s="421">
        <v>0</v>
      </c>
      <c r="AL41" s="421">
        <v>0</v>
      </c>
      <c r="AM41" s="421">
        <v>0</v>
      </c>
      <c r="AN41" s="465">
        <v>0</v>
      </c>
      <c r="AO41" s="499">
        <f t="shared" si="34"/>
        <v>0</v>
      </c>
      <c r="AP41" s="499">
        <f t="shared" si="35"/>
        <v>0</v>
      </c>
      <c r="AQ41" s="499">
        <f t="shared" si="36"/>
        <v>0</v>
      </c>
      <c r="AR41" s="433">
        <v>0</v>
      </c>
      <c r="AS41" s="421"/>
      <c r="AT41" s="422" t="s">
        <v>136</v>
      </c>
      <c r="AU41" s="421" t="s">
        <v>54</v>
      </c>
      <c r="AV41" s="421">
        <v>0</v>
      </c>
      <c r="AW41" s="421">
        <v>0</v>
      </c>
      <c r="AX41" s="421">
        <v>0</v>
      </c>
      <c r="AY41" s="465">
        <v>0</v>
      </c>
      <c r="AZ41" s="421">
        <v>0</v>
      </c>
      <c r="BA41" s="421">
        <v>0</v>
      </c>
      <c r="BB41" s="421">
        <v>0</v>
      </c>
      <c r="BC41" s="465">
        <v>0</v>
      </c>
      <c r="BD41" s="421"/>
      <c r="BE41" s="422" t="s">
        <v>136</v>
      </c>
      <c r="BF41" s="421" t="s">
        <v>54</v>
      </c>
      <c r="BG41" s="499">
        <f t="shared" si="37"/>
        <v>1500</v>
      </c>
      <c r="BH41" s="499">
        <f t="shared" si="38"/>
        <v>1100</v>
      </c>
      <c r="BI41" s="499">
        <f t="shared" si="39"/>
        <v>118</v>
      </c>
      <c r="BJ41" s="432">
        <f t="shared" si="40"/>
        <v>10.727272727272727</v>
      </c>
      <c r="BK41" s="499">
        <f t="shared" si="41"/>
        <v>0</v>
      </c>
      <c r="BL41" s="499">
        <f t="shared" si="42"/>
        <v>0</v>
      </c>
      <c r="BM41" s="499">
        <f t="shared" si="43"/>
        <v>0</v>
      </c>
      <c r="BN41" s="465">
        <v>0</v>
      </c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</row>
    <row r="42" spans="1:80" ht="15.75">
      <c r="A42" s="421"/>
      <c r="B42" s="422" t="s">
        <v>137</v>
      </c>
      <c r="C42" s="421" t="s">
        <v>55</v>
      </c>
      <c r="D42" s="421">
        <v>0</v>
      </c>
      <c r="E42" s="421">
        <v>0</v>
      </c>
      <c r="F42" s="421">
        <v>0</v>
      </c>
      <c r="G42" s="465">
        <v>0</v>
      </c>
      <c r="H42" s="421">
        <v>0</v>
      </c>
      <c r="I42" s="421">
        <v>0</v>
      </c>
      <c r="J42" s="421">
        <v>0</v>
      </c>
      <c r="K42" s="465">
        <v>0</v>
      </c>
      <c r="L42" s="421"/>
      <c r="M42" s="422" t="s">
        <v>137</v>
      </c>
      <c r="N42" s="421" t="s">
        <v>55</v>
      </c>
      <c r="O42" s="421">
        <v>148117</v>
      </c>
      <c r="P42" s="421">
        <v>148178</v>
      </c>
      <c r="Q42" s="421">
        <v>107721</v>
      </c>
      <c r="R42" s="432">
        <f t="shared" si="8"/>
        <v>72.69702654915035</v>
      </c>
      <c r="S42" s="421">
        <v>0</v>
      </c>
      <c r="T42" s="421">
        <v>0</v>
      </c>
      <c r="U42" s="421">
        <v>0</v>
      </c>
      <c r="V42" s="465">
        <v>0</v>
      </c>
      <c r="W42" s="421"/>
      <c r="X42" s="422" t="s">
        <v>137</v>
      </c>
      <c r="Y42" s="421" t="s">
        <v>55</v>
      </c>
      <c r="Z42" s="499">
        <f t="shared" si="31"/>
        <v>148117</v>
      </c>
      <c r="AA42" s="499">
        <f t="shared" si="32"/>
        <v>148178</v>
      </c>
      <c r="AB42" s="499">
        <f t="shared" si="33"/>
        <v>107721</v>
      </c>
      <c r="AC42" s="432">
        <f t="shared" si="44"/>
        <v>72.69702654915035</v>
      </c>
      <c r="AD42" s="421">
        <v>0</v>
      </c>
      <c r="AE42" s="421">
        <v>0</v>
      </c>
      <c r="AF42" s="421">
        <v>0</v>
      </c>
      <c r="AG42" s="433">
        <v>0</v>
      </c>
      <c r="AH42" s="421"/>
      <c r="AI42" s="422" t="s">
        <v>137</v>
      </c>
      <c r="AJ42" s="421" t="s">
        <v>55</v>
      </c>
      <c r="AK42" s="421">
        <v>0</v>
      </c>
      <c r="AL42" s="421">
        <v>0</v>
      </c>
      <c r="AM42" s="421">
        <v>0</v>
      </c>
      <c r="AN42" s="465">
        <v>0</v>
      </c>
      <c r="AO42" s="499">
        <f t="shared" si="34"/>
        <v>0</v>
      </c>
      <c r="AP42" s="499">
        <f t="shared" si="35"/>
        <v>0</v>
      </c>
      <c r="AQ42" s="499">
        <f t="shared" si="36"/>
        <v>0</v>
      </c>
      <c r="AR42" s="433">
        <v>0</v>
      </c>
      <c r="AS42" s="421"/>
      <c r="AT42" s="422" t="s">
        <v>137</v>
      </c>
      <c r="AU42" s="421" t="s">
        <v>55</v>
      </c>
      <c r="AV42" s="421">
        <v>0</v>
      </c>
      <c r="AW42" s="421">
        <v>0</v>
      </c>
      <c r="AX42" s="421">
        <v>0</v>
      </c>
      <c r="AY42" s="465">
        <v>0</v>
      </c>
      <c r="AZ42" s="421">
        <v>0</v>
      </c>
      <c r="BA42" s="421">
        <v>0</v>
      </c>
      <c r="BB42" s="421">
        <v>0</v>
      </c>
      <c r="BC42" s="465">
        <v>0</v>
      </c>
      <c r="BD42" s="421"/>
      <c r="BE42" s="422" t="s">
        <v>137</v>
      </c>
      <c r="BF42" s="421" t="s">
        <v>55</v>
      </c>
      <c r="BG42" s="499">
        <f t="shared" si="37"/>
        <v>148117</v>
      </c>
      <c r="BH42" s="499">
        <f t="shared" si="38"/>
        <v>148178</v>
      </c>
      <c r="BI42" s="499">
        <f t="shared" si="39"/>
        <v>107721</v>
      </c>
      <c r="BJ42" s="432">
        <f t="shared" si="40"/>
        <v>72.69702654915035</v>
      </c>
      <c r="BK42" s="499">
        <f t="shared" si="41"/>
        <v>0</v>
      </c>
      <c r="BL42" s="499">
        <f t="shared" si="42"/>
        <v>0</v>
      </c>
      <c r="BM42" s="499">
        <f t="shared" si="43"/>
        <v>0</v>
      </c>
      <c r="BN42" s="465">
        <v>0</v>
      </c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</row>
    <row r="43" spans="1:80" ht="15.75">
      <c r="A43" s="421"/>
      <c r="B43" s="422" t="s">
        <v>138</v>
      </c>
      <c r="C43" s="421" t="s">
        <v>56</v>
      </c>
      <c r="D43" s="421">
        <v>0</v>
      </c>
      <c r="E43" s="421">
        <v>0</v>
      </c>
      <c r="F43" s="421">
        <v>0</v>
      </c>
      <c r="G43" s="465">
        <v>0</v>
      </c>
      <c r="H43" s="421">
        <v>0</v>
      </c>
      <c r="I43" s="421">
        <v>0</v>
      </c>
      <c r="J43" s="421">
        <v>0</v>
      </c>
      <c r="K43" s="465">
        <v>0</v>
      </c>
      <c r="L43" s="421"/>
      <c r="M43" s="422" t="s">
        <v>138</v>
      </c>
      <c r="N43" s="421" t="s">
        <v>56</v>
      </c>
      <c r="O43" s="421">
        <v>800</v>
      </c>
      <c r="P43" s="421">
        <v>978</v>
      </c>
      <c r="Q43" s="421">
        <v>977</v>
      </c>
      <c r="R43" s="432">
        <f t="shared" si="8"/>
        <v>99.89775051124744</v>
      </c>
      <c r="S43" s="421">
        <v>0</v>
      </c>
      <c r="T43" s="421">
        <v>0</v>
      </c>
      <c r="U43" s="421">
        <v>0</v>
      </c>
      <c r="V43" s="465">
        <v>0</v>
      </c>
      <c r="W43" s="421"/>
      <c r="X43" s="422" t="s">
        <v>138</v>
      </c>
      <c r="Y43" s="421" t="s">
        <v>56</v>
      </c>
      <c r="Z43" s="499">
        <f t="shared" si="31"/>
        <v>800</v>
      </c>
      <c r="AA43" s="499">
        <f t="shared" si="32"/>
        <v>978</v>
      </c>
      <c r="AB43" s="499">
        <f t="shared" si="33"/>
        <v>977</v>
      </c>
      <c r="AC43" s="432">
        <f t="shared" si="44"/>
        <v>99.89775051124744</v>
      </c>
      <c r="AD43" s="421">
        <v>0</v>
      </c>
      <c r="AE43" s="421">
        <v>0</v>
      </c>
      <c r="AF43" s="421">
        <v>0</v>
      </c>
      <c r="AG43" s="433">
        <v>0</v>
      </c>
      <c r="AH43" s="421"/>
      <c r="AI43" s="422" t="s">
        <v>138</v>
      </c>
      <c r="AJ43" s="421" t="s">
        <v>56</v>
      </c>
      <c r="AK43" s="421">
        <v>0</v>
      </c>
      <c r="AL43" s="421">
        <v>0</v>
      </c>
      <c r="AM43" s="421">
        <v>0</v>
      </c>
      <c r="AN43" s="465">
        <v>0</v>
      </c>
      <c r="AO43" s="499">
        <f t="shared" si="34"/>
        <v>0</v>
      </c>
      <c r="AP43" s="499">
        <f t="shared" si="35"/>
        <v>0</v>
      </c>
      <c r="AQ43" s="499">
        <f t="shared" si="36"/>
        <v>0</v>
      </c>
      <c r="AR43" s="433">
        <v>0</v>
      </c>
      <c r="AS43" s="421"/>
      <c r="AT43" s="422" t="s">
        <v>138</v>
      </c>
      <c r="AU43" s="421" t="s">
        <v>56</v>
      </c>
      <c r="AV43" s="421">
        <v>0</v>
      </c>
      <c r="AW43" s="421">
        <v>0</v>
      </c>
      <c r="AX43" s="421">
        <v>0</v>
      </c>
      <c r="AY43" s="465">
        <v>0</v>
      </c>
      <c r="AZ43" s="421">
        <v>0</v>
      </c>
      <c r="BA43" s="421">
        <v>0</v>
      </c>
      <c r="BB43" s="421">
        <v>0</v>
      </c>
      <c r="BC43" s="465">
        <v>0</v>
      </c>
      <c r="BD43" s="421"/>
      <c r="BE43" s="422" t="s">
        <v>138</v>
      </c>
      <c r="BF43" s="421" t="s">
        <v>56</v>
      </c>
      <c r="BG43" s="499">
        <f t="shared" si="37"/>
        <v>800</v>
      </c>
      <c r="BH43" s="499">
        <f t="shared" si="38"/>
        <v>978</v>
      </c>
      <c r="BI43" s="499">
        <f t="shared" si="39"/>
        <v>977</v>
      </c>
      <c r="BJ43" s="432">
        <f t="shared" si="40"/>
        <v>99.89775051124744</v>
      </c>
      <c r="BK43" s="499">
        <f t="shared" si="41"/>
        <v>0</v>
      </c>
      <c r="BL43" s="499">
        <f t="shared" si="42"/>
        <v>0</v>
      </c>
      <c r="BM43" s="499">
        <f t="shared" si="43"/>
        <v>0</v>
      </c>
      <c r="BN43" s="465">
        <v>0</v>
      </c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</row>
    <row r="44" spans="1:80" ht="15.75">
      <c r="A44" s="421"/>
      <c r="B44" s="422" t="s">
        <v>139</v>
      </c>
      <c r="C44" s="38" t="s">
        <v>57</v>
      </c>
      <c r="D44" s="421">
        <v>0</v>
      </c>
      <c r="E44" s="421">
        <v>0</v>
      </c>
      <c r="F44" s="421">
        <v>0</v>
      </c>
      <c r="G44" s="465">
        <v>0</v>
      </c>
      <c r="H44" s="421">
        <v>0</v>
      </c>
      <c r="I44" s="421">
        <v>0</v>
      </c>
      <c r="J44" s="421">
        <v>0</v>
      </c>
      <c r="K44" s="465">
        <v>0</v>
      </c>
      <c r="L44" s="421"/>
      <c r="M44" s="422" t="s">
        <v>139</v>
      </c>
      <c r="N44" s="384" t="s">
        <v>57</v>
      </c>
      <c r="O44" s="421">
        <v>227</v>
      </c>
      <c r="P44" s="421">
        <v>227</v>
      </c>
      <c r="Q44" s="421">
        <v>0</v>
      </c>
      <c r="R44" s="432">
        <f t="shared" si="8"/>
        <v>0</v>
      </c>
      <c r="S44" s="421">
        <v>0</v>
      </c>
      <c r="T44" s="421">
        <v>0</v>
      </c>
      <c r="U44" s="421">
        <v>0</v>
      </c>
      <c r="V44" s="465">
        <v>0</v>
      </c>
      <c r="W44" s="421"/>
      <c r="X44" s="422" t="s">
        <v>139</v>
      </c>
      <c r="Y44" s="384" t="s">
        <v>57</v>
      </c>
      <c r="Z44" s="499">
        <f t="shared" si="31"/>
        <v>227</v>
      </c>
      <c r="AA44" s="499">
        <f t="shared" si="32"/>
        <v>227</v>
      </c>
      <c r="AB44" s="499">
        <f t="shared" si="33"/>
        <v>0</v>
      </c>
      <c r="AC44" s="432">
        <f t="shared" si="44"/>
        <v>0</v>
      </c>
      <c r="AD44" s="421">
        <v>0</v>
      </c>
      <c r="AE44" s="421">
        <v>0</v>
      </c>
      <c r="AF44" s="421">
        <v>0</v>
      </c>
      <c r="AG44" s="433">
        <v>0</v>
      </c>
      <c r="AH44" s="421"/>
      <c r="AI44" s="422" t="s">
        <v>139</v>
      </c>
      <c r="AJ44" s="384" t="s">
        <v>57</v>
      </c>
      <c r="AK44" s="421">
        <v>0</v>
      </c>
      <c r="AL44" s="421">
        <v>0</v>
      </c>
      <c r="AM44" s="421">
        <v>0</v>
      </c>
      <c r="AN44" s="465">
        <v>0</v>
      </c>
      <c r="AO44" s="499">
        <f t="shared" si="34"/>
        <v>0</v>
      </c>
      <c r="AP44" s="499">
        <f t="shared" si="35"/>
        <v>0</v>
      </c>
      <c r="AQ44" s="499">
        <f t="shared" si="36"/>
        <v>0</v>
      </c>
      <c r="AR44" s="433">
        <v>0</v>
      </c>
      <c r="AS44" s="421"/>
      <c r="AT44" s="422" t="s">
        <v>139</v>
      </c>
      <c r="AU44" s="384" t="s">
        <v>57</v>
      </c>
      <c r="AV44" s="421">
        <v>0</v>
      </c>
      <c r="AW44" s="421">
        <v>0</v>
      </c>
      <c r="AX44" s="421">
        <v>0</v>
      </c>
      <c r="AY44" s="465">
        <v>0</v>
      </c>
      <c r="AZ44" s="421">
        <v>0</v>
      </c>
      <c r="BA44" s="421">
        <v>0</v>
      </c>
      <c r="BB44" s="421">
        <v>0</v>
      </c>
      <c r="BC44" s="465">
        <v>0</v>
      </c>
      <c r="BD44" s="421"/>
      <c r="BE44" s="422" t="s">
        <v>139</v>
      </c>
      <c r="BF44" s="38" t="s">
        <v>57</v>
      </c>
      <c r="BG44" s="499">
        <f t="shared" si="37"/>
        <v>227</v>
      </c>
      <c r="BH44" s="499">
        <f t="shared" si="38"/>
        <v>227</v>
      </c>
      <c r="BI44" s="499">
        <f t="shared" si="39"/>
        <v>0</v>
      </c>
      <c r="BJ44" s="432">
        <f t="shared" si="40"/>
        <v>0</v>
      </c>
      <c r="BK44" s="499">
        <f t="shared" si="41"/>
        <v>0</v>
      </c>
      <c r="BL44" s="499">
        <f t="shared" si="42"/>
        <v>0</v>
      </c>
      <c r="BM44" s="499">
        <f t="shared" si="43"/>
        <v>0</v>
      </c>
      <c r="BN44" s="465">
        <v>0</v>
      </c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</row>
    <row r="45" spans="1:80" ht="15.75">
      <c r="A45" s="421"/>
      <c r="B45" s="422" t="s">
        <v>140</v>
      </c>
      <c r="C45" s="424" t="s">
        <v>58</v>
      </c>
      <c r="D45" s="421">
        <v>0</v>
      </c>
      <c r="E45" s="421">
        <v>0</v>
      </c>
      <c r="F45" s="421">
        <v>0</v>
      </c>
      <c r="G45" s="465">
        <v>0</v>
      </c>
      <c r="H45" s="421">
        <v>0</v>
      </c>
      <c r="I45" s="421">
        <v>0</v>
      </c>
      <c r="J45" s="421">
        <v>0</v>
      </c>
      <c r="K45" s="465">
        <v>0</v>
      </c>
      <c r="L45" s="421"/>
      <c r="M45" s="422" t="s">
        <v>140</v>
      </c>
      <c r="N45" s="424" t="s">
        <v>58</v>
      </c>
      <c r="O45" s="421">
        <v>119889</v>
      </c>
      <c r="P45" s="421">
        <v>119889</v>
      </c>
      <c r="Q45" s="421">
        <v>86173</v>
      </c>
      <c r="R45" s="432">
        <f t="shared" si="8"/>
        <v>71.87731985419846</v>
      </c>
      <c r="S45" s="421">
        <v>0</v>
      </c>
      <c r="T45" s="421">
        <v>0</v>
      </c>
      <c r="U45" s="421">
        <v>0</v>
      </c>
      <c r="V45" s="465">
        <v>0</v>
      </c>
      <c r="W45" s="421"/>
      <c r="X45" s="422" t="s">
        <v>140</v>
      </c>
      <c r="Y45" s="424" t="s">
        <v>58</v>
      </c>
      <c r="Z45" s="499">
        <f t="shared" si="31"/>
        <v>119889</v>
      </c>
      <c r="AA45" s="499">
        <f t="shared" si="32"/>
        <v>119889</v>
      </c>
      <c r="AB45" s="499">
        <f t="shared" si="33"/>
        <v>86173</v>
      </c>
      <c r="AC45" s="432">
        <f t="shared" si="44"/>
        <v>71.87731985419846</v>
      </c>
      <c r="AD45" s="421">
        <v>0</v>
      </c>
      <c r="AE45" s="421">
        <v>0</v>
      </c>
      <c r="AF45" s="421">
        <v>0</v>
      </c>
      <c r="AG45" s="433">
        <v>0</v>
      </c>
      <c r="AH45" s="421"/>
      <c r="AI45" s="422" t="s">
        <v>140</v>
      </c>
      <c r="AJ45" s="424" t="s">
        <v>58</v>
      </c>
      <c r="AK45" s="421">
        <v>0</v>
      </c>
      <c r="AL45" s="421">
        <v>0</v>
      </c>
      <c r="AM45" s="421">
        <v>0</v>
      </c>
      <c r="AN45" s="465">
        <v>0</v>
      </c>
      <c r="AO45" s="499">
        <f t="shared" si="34"/>
        <v>0</v>
      </c>
      <c r="AP45" s="499">
        <f t="shared" si="35"/>
        <v>0</v>
      </c>
      <c r="AQ45" s="499">
        <f t="shared" si="36"/>
        <v>0</v>
      </c>
      <c r="AR45" s="433">
        <v>0</v>
      </c>
      <c r="AS45" s="421"/>
      <c r="AT45" s="422" t="s">
        <v>140</v>
      </c>
      <c r="AU45" s="424" t="s">
        <v>58</v>
      </c>
      <c r="AV45" s="421">
        <v>0</v>
      </c>
      <c r="AW45" s="421">
        <v>0</v>
      </c>
      <c r="AX45" s="421">
        <v>0</v>
      </c>
      <c r="AY45" s="465">
        <v>0</v>
      </c>
      <c r="AZ45" s="421">
        <v>0</v>
      </c>
      <c r="BA45" s="421">
        <v>0</v>
      </c>
      <c r="BB45" s="421">
        <v>0</v>
      </c>
      <c r="BC45" s="465">
        <v>0</v>
      </c>
      <c r="BD45" s="421"/>
      <c r="BE45" s="422" t="s">
        <v>140</v>
      </c>
      <c r="BF45" s="424" t="s">
        <v>58</v>
      </c>
      <c r="BG45" s="499">
        <f t="shared" si="37"/>
        <v>119889</v>
      </c>
      <c r="BH45" s="499">
        <f t="shared" si="38"/>
        <v>119889</v>
      </c>
      <c r="BI45" s="499">
        <f t="shared" si="39"/>
        <v>86173</v>
      </c>
      <c r="BJ45" s="432">
        <f t="shared" si="40"/>
        <v>71.87731985419846</v>
      </c>
      <c r="BK45" s="499">
        <f t="shared" si="41"/>
        <v>0</v>
      </c>
      <c r="BL45" s="499">
        <f t="shared" si="42"/>
        <v>0</v>
      </c>
      <c r="BM45" s="499">
        <f t="shared" si="43"/>
        <v>0</v>
      </c>
      <c r="BN45" s="465">
        <v>0</v>
      </c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</row>
    <row r="46" spans="1:80" ht="15.75">
      <c r="A46" s="421"/>
      <c r="B46" s="422" t="s">
        <v>141</v>
      </c>
      <c r="C46" s="425" t="s">
        <v>59</v>
      </c>
      <c r="D46" s="421">
        <v>0</v>
      </c>
      <c r="E46" s="421">
        <v>0</v>
      </c>
      <c r="F46" s="421">
        <v>0</v>
      </c>
      <c r="G46" s="465">
        <v>0</v>
      </c>
      <c r="H46" s="421">
        <v>0</v>
      </c>
      <c r="I46" s="421">
        <v>0</v>
      </c>
      <c r="J46" s="421">
        <v>0</v>
      </c>
      <c r="K46" s="465">
        <v>0</v>
      </c>
      <c r="L46" s="421"/>
      <c r="M46" s="422" t="s">
        <v>141</v>
      </c>
      <c r="N46" s="425" t="s">
        <v>59</v>
      </c>
      <c r="O46" s="421">
        <v>300</v>
      </c>
      <c r="P46" s="421">
        <v>300</v>
      </c>
      <c r="Q46" s="421">
        <v>0</v>
      </c>
      <c r="R46" s="432">
        <f t="shared" si="8"/>
        <v>0</v>
      </c>
      <c r="S46" s="421">
        <v>0</v>
      </c>
      <c r="T46" s="421">
        <v>0</v>
      </c>
      <c r="U46" s="421">
        <v>0</v>
      </c>
      <c r="V46" s="465">
        <v>0</v>
      </c>
      <c r="W46" s="421"/>
      <c r="X46" s="422" t="s">
        <v>141</v>
      </c>
      <c r="Y46" s="425" t="s">
        <v>59</v>
      </c>
      <c r="Z46" s="499">
        <f>(O46-S46)</f>
        <v>300</v>
      </c>
      <c r="AA46" s="499">
        <f>(P46-T46)</f>
        <v>300</v>
      </c>
      <c r="AB46" s="499">
        <f>(Q46-U46)</f>
        <v>0</v>
      </c>
      <c r="AC46" s="432">
        <f t="shared" si="44"/>
        <v>0</v>
      </c>
      <c r="AD46" s="421">
        <v>0</v>
      </c>
      <c r="AE46" s="421">
        <v>0</v>
      </c>
      <c r="AF46" s="421">
        <v>0</v>
      </c>
      <c r="AG46" s="433">
        <v>0</v>
      </c>
      <c r="AH46" s="421"/>
      <c r="AI46" s="422" t="s">
        <v>141</v>
      </c>
      <c r="AJ46" s="425" t="s">
        <v>59</v>
      </c>
      <c r="AK46" s="421">
        <v>0</v>
      </c>
      <c r="AL46" s="421">
        <v>0</v>
      </c>
      <c r="AM46" s="421">
        <v>0</v>
      </c>
      <c r="AN46" s="465">
        <v>0</v>
      </c>
      <c r="AO46" s="499">
        <f>(AD46-AK46)</f>
        <v>0</v>
      </c>
      <c r="AP46" s="499">
        <f>(AE46-AL46)</f>
        <v>0</v>
      </c>
      <c r="AQ46" s="499">
        <f>(AF46-AM46)</f>
        <v>0</v>
      </c>
      <c r="AR46" s="433">
        <v>0</v>
      </c>
      <c r="AS46" s="421"/>
      <c r="AT46" s="422" t="s">
        <v>141</v>
      </c>
      <c r="AU46" s="425" t="s">
        <v>59</v>
      </c>
      <c r="AV46" s="421">
        <v>0</v>
      </c>
      <c r="AW46" s="421">
        <v>0</v>
      </c>
      <c r="AX46" s="421">
        <v>0</v>
      </c>
      <c r="AY46" s="465">
        <v>0</v>
      </c>
      <c r="AZ46" s="421">
        <v>0</v>
      </c>
      <c r="BA46" s="421">
        <v>0</v>
      </c>
      <c r="BB46" s="421">
        <v>0</v>
      </c>
      <c r="BC46" s="465">
        <v>0</v>
      </c>
      <c r="BD46" s="421"/>
      <c r="BE46" s="422" t="s">
        <v>141</v>
      </c>
      <c r="BF46" s="425" t="s">
        <v>59</v>
      </c>
      <c r="BG46" s="499">
        <f>(D46+H46+O46+AD46+AV46+AZ46)</f>
        <v>300</v>
      </c>
      <c r="BH46" s="499">
        <f>(E46+I46+P46+AE46+AW46+BA46)</f>
        <v>300</v>
      </c>
      <c r="BI46" s="499">
        <f>(F46+J46+Q46+AF46+AX46+BB46)</f>
        <v>0</v>
      </c>
      <c r="BJ46" s="432">
        <f t="shared" si="40"/>
        <v>0</v>
      </c>
      <c r="BK46" s="499">
        <f>(AK46+AV46+AZ46)</f>
        <v>0</v>
      </c>
      <c r="BL46" s="499">
        <f>(AL46+AW46+BA46)</f>
        <v>0</v>
      </c>
      <c r="BM46" s="499">
        <f>(AM46+AX46+BB46)</f>
        <v>0</v>
      </c>
      <c r="BN46" s="465">
        <v>0</v>
      </c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</row>
    <row r="47" spans="1:80" ht="15.75">
      <c r="A47" s="421"/>
      <c r="B47" s="422" t="s">
        <v>142</v>
      </c>
      <c r="C47" s="425" t="s">
        <v>60</v>
      </c>
      <c r="D47" s="421"/>
      <c r="E47" s="421"/>
      <c r="F47" s="421"/>
      <c r="G47" s="465"/>
      <c r="H47" s="421"/>
      <c r="I47" s="421"/>
      <c r="J47" s="421"/>
      <c r="K47" s="465"/>
      <c r="L47" s="421"/>
      <c r="M47" s="422" t="s">
        <v>142</v>
      </c>
      <c r="N47" s="425" t="s">
        <v>60</v>
      </c>
      <c r="O47" s="421"/>
      <c r="P47" s="421"/>
      <c r="Q47" s="421"/>
      <c r="R47" s="432"/>
      <c r="S47" s="421"/>
      <c r="T47" s="421"/>
      <c r="U47" s="421"/>
      <c r="V47" s="465"/>
      <c r="W47" s="421"/>
      <c r="X47" s="422" t="s">
        <v>142</v>
      </c>
      <c r="Y47" s="425" t="s">
        <v>60</v>
      </c>
      <c r="Z47" s="499"/>
      <c r="AA47" s="499"/>
      <c r="AB47" s="499"/>
      <c r="AC47" s="433"/>
      <c r="AD47" s="421"/>
      <c r="AE47" s="421"/>
      <c r="AF47" s="421"/>
      <c r="AG47" s="433"/>
      <c r="AH47" s="421"/>
      <c r="AI47" s="422" t="s">
        <v>142</v>
      </c>
      <c r="AJ47" s="425" t="s">
        <v>60</v>
      </c>
      <c r="AK47" s="421"/>
      <c r="AL47" s="421"/>
      <c r="AM47" s="421"/>
      <c r="AN47" s="465"/>
      <c r="AO47" s="499"/>
      <c r="AP47" s="499"/>
      <c r="AQ47" s="499"/>
      <c r="AR47" s="433"/>
      <c r="AS47" s="421"/>
      <c r="AT47" s="422" t="s">
        <v>142</v>
      </c>
      <c r="AU47" s="425" t="s">
        <v>60</v>
      </c>
      <c r="AV47" s="421"/>
      <c r="AW47" s="421"/>
      <c r="AX47" s="421"/>
      <c r="AY47" s="465"/>
      <c r="AZ47" s="421"/>
      <c r="BA47" s="421"/>
      <c r="BB47" s="421"/>
      <c r="BC47" s="465"/>
      <c r="BD47" s="421"/>
      <c r="BE47" s="422" t="s">
        <v>142</v>
      </c>
      <c r="BF47" s="425" t="s">
        <v>60</v>
      </c>
      <c r="BG47" s="499"/>
      <c r="BH47" s="499"/>
      <c r="BI47" s="499"/>
      <c r="BJ47" s="432"/>
      <c r="BK47" s="499"/>
      <c r="BL47" s="499"/>
      <c r="BM47" s="499"/>
      <c r="BN47" s="433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</row>
    <row r="48" spans="1:80" ht="15.75">
      <c r="A48" s="421"/>
      <c r="B48" s="422"/>
      <c r="C48" s="425" t="s">
        <v>61</v>
      </c>
      <c r="D48" s="421">
        <v>0</v>
      </c>
      <c r="E48" s="421">
        <v>0</v>
      </c>
      <c r="F48" s="421">
        <v>0</v>
      </c>
      <c r="G48" s="465">
        <v>0</v>
      </c>
      <c r="H48" s="421">
        <v>0</v>
      </c>
      <c r="I48" s="421">
        <v>0</v>
      </c>
      <c r="J48" s="421">
        <v>0</v>
      </c>
      <c r="K48" s="465">
        <v>0</v>
      </c>
      <c r="L48" s="421"/>
      <c r="M48" s="422"/>
      <c r="N48" s="425" t="s">
        <v>61</v>
      </c>
      <c r="O48" s="421">
        <v>3000</v>
      </c>
      <c r="P48" s="421">
        <v>3000</v>
      </c>
      <c r="Q48" s="421">
        <v>0</v>
      </c>
      <c r="R48" s="432">
        <f aca="true" t="shared" si="45" ref="R48:R55">(Q48/P48*100)</f>
        <v>0</v>
      </c>
      <c r="S48" s="421">
        <v>0</v>
      </c>
      <c r="T48" s="421">
        <v>0</v>
      </c>
      <c r="U48" s="421">
        <v>0</v>
      </c>
      <c r="V48" s="465">
        <v>0</v>
      </c>
      <c r="W48" s="421"/>
      <c r="X48" s="422"/>
      <c r="Y48" s="425" t="s">
        <v>61</v>
      </c>
      <c r="Z48" s="499">
        <f aca="true" t="shared" si="46" ref="Z48:Z55">(O48-S48)</f>
        <v>3000</v>
      </c>
      <c r="AA48" s="499">
        <f aca="true" t="shared" si="47" ref="AA48:AA55">(P48-T48)</f>
        <v>3000</v>
      </c>
      <c r="AB48" s="499">
        <f aca="true" t="shared" si="48" ref="AB48:AB55">(Q48-U48)</f>
        <v>0</v>
      </c>
      <c r="AC48" s="432">
        <f aca="true" t="shared" si="49" ref="AC48:AC55">(AB48/AA48*100)</f>
        <v>0</v>
      </c>
      <c r="AD48" s="421">
        <v>0</v>
      </c>
      <c r="AE48" s="421">
        <v>0</v>
      </c>
      <c r="AF48" s="421">
        <v>0</v>
      </c>
      <c r="AG48" s="433">
        <v>0</v>
      </c>
      <c r="AH48" s="421"/>
      <c r="AI48" s="422"/>
      <c r="AJ48" s="425" t="s">
        <v>61</v>
      </c>
      <c r="AK48" s="421">
        <v>0</v>
      </c>
      <c r="AL48" s="421">
        <v>0</v>
      </c>
      <c r="AM48" s="421">
        <v>0</v>
      </c>
      <c r="AN48" s="465">
        <v>0</v>
      </c>
      <c r="AO48" s="499">
        <f aca="true" t="shared" si="50" ref="AO48:AO55">(AD48-AK48)</f>
        <v>0</v>
      </c>
      <c r="AP48" s="499">
        <f aca="true" t="shared" si="51" ref="AP48:AP55">(AE48-AL48)</f>
        <v>0</v>
      </c>
      <c r="AQ48" s="499">
        <f aca="true" t="shared" si="52" ref="AQ48:AQ55">(AF48-AM48)</f>
        <v>0</v>
      </c>
      <c r="AR48" s="433">
        <v>0</v>
      </c>
      <c r="AS48" s="421"/>
      <c r="AT48" s="422"/>
      <c r="AU48" s="425" t="s">
        <v>61</v>
      </c>
      <c r="AV48" s="421">
        <v>0</v>
      </c>
      <c r="AW48" s="421">
        <v>0</v>
      </c>
      <c r="AX48" s="421">
        <v>0</v>
      </c>
      <c r="AY48" s="465">
        <v>0</v>
      </c>
      <c r="AZ48" s="421">
        <v>0</v>
      </c>
      <c r="BA48" s="421">
        <v>0</v>
      </c>
      <c r="BB48" s="421">
        <v>0</v>
      </c>
      <c r="BC48" s="465">
        <v>0</v>
      </c>
      <c r="BD48" s="421"/>
      <c r="BE48" s="422"/>
      <c r="BF48" s="425" t="s">
        <v>61</v>
      </c>
      <c r="BG48" s="499">
        <f aca="true" t="shared" si="53" ref="BG48:BG55">(D48+H48+O48+AD48+AV48+AZ48)</f>
        <v>3000</v>
      </c>
      <c r="BH48" s="499">
        <f aca="true" t="shared" si="54" ref="BH48:BH55">(E48+I48+P48+AE48+AW48+BA48)</f>
        <v>3000</v>
      </c>
      <c r="BI48" s="499">
        <f aca="true" t="shared" si="55" ref="BI48:BI55">(F48+J48+Q48+AF48+AX48+BB48)</f>
        <v>0</v>
      </c>
      <c r="BJ48" s="432">
        <f aca="true" t="shared" si="56" ref="BJ48:BJ55">(BI48/BH48*100)</f>
        <v>0</v>
      </c>
      <c r="BK48" s="499">
        <f aca="true" t="shared" si="57" ref="BK48:BK55">(AK48+AV48+AZ48)</f>
        <v>0</v>
      </c>
      <c r="BL48" s="499">
        <f aca="true" t="shared" si="58" ref="BL48:BL55">(AL48+AW48+BA48)</f>
        <v>0</v>
      </c>
      <c r="BM48" s="499">
        <f aca="true" t="shared" si="59" ref="BM48:BM55">(AM48+AX48+BB48)</f>
        <v>0</v>
      </c>
      <c r="BN48" s="433">
        <v>0</v>
      </c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</row>
    <row r="49" spans="1:80" ht="15.75">
      <c r="A49" s="421"/>
      <c r="B49" s="422"/>
      <c r="C49" s="425" t="s">
        <v>62</v>
      </c>
      <c r="D49" s="421">
        <v>0</v>
      </c>
      <c r="E49" s="421">
        <v>0</v>
      </c>
      <c r="F49" s="421">
        <v>0</v>
      </c>
      <c r="G49" s="465">
        <v>0</v>
      </c>
      <c r="H49" s="421">
        <v>0</v>
      </c>
      <c r="I49" s="421">
        <v>0</v>
      </c>
      <c r="J49" s="421">
        <v>0</v>
      </c>
      <c r="K49" s="465">
        <v>0</v>
      </c>
      <c r="L49" s="421"/>
      <c r="M49" s="422"/>
      <c r="N49" s="425" t="s">
        <v>62</v>
      </c>
      <c r="O49" s="421">
        <v>2000</v>
      </c>
      <c r="P49" s="421">
        <v>2000</v>
      </c>
      <c r="Q49" s="421">
        <v>0</v>
      </c>
      <c r="R49" s="432">
        <f t="shared" si="45"/>
        <v>0</v>
      </c>
      <c r="S49" s="421">
        <v>0</v>
      </c>
      <c r="T49" s="421">
        <v>0</v>
      </c>
      <c r="U49" s="421">
        <v>0</v>
      </c>
      <c r="V49" s="465">
        <v>0</v>
      </c>
      <c r="W49" s="421"/>
      <c r="X49" s="422"/>
      <c r="Y49" s="425" t="s">
        <v>62</v>
      </c>
      <c r="Z49" s="499">
        <f t="shared" si="46"/>
        <v>2000</v>
      </c>
      <c r="AA49" s="499">
        <f t="shared" si="47"/>
        <v>2000</v>
      </c>
      <c r="AB49" s="499">
        <f t="shared" si="48"/>
        <v>0</v>
      </c>
      <c r="AC49" s="432">
        <f t="shared" si="49"/>
        <v>0</v>
      </c>
      <c r="AD49" s="421">
        <v>0</v>
      </c>
      <c r="AE49" s="421">
        <v>0</v>
      </c>
      <c r="AF49" s="421">
        <v>0</v>
      </c>
      <c r="AG49" s="433">
        <v>0</v>
      </c>
      <c r="AH49" s="421"/>
      <c r="AI49" s="422"/>
      <c r="AJ49" s="425" t="s">
        <v>62</v>
      </c>
      <c r="AK49" s="421">
        <v>0</v>
      </c>
      <c r="AL49" s="421">
        <v>0</v>
      </c>
      <c r="AM49" s="421">
        <v>0</v>
      </c>
      <c r="AN49" s="465">
        <v>0</v>
      </c>
      <c r="AO49" s="499">
        <f t="shared" si="50"/>
        <v>0</v>
      </c>
      <c r="AP49" s="499">
        <f t="shared" si="51"/>
        <v>0</v>
      </c>
      <c r="AQ49" s="499">
        <f t="shared" si="52"/>
        <v>0</v>
      </c>
      <c r="AR49" s="433">
        <v>0</v>
      </c>
      <c r="AS49" s="421"/>
      <c r="AT49" s="422"/>
      <c r="AU49" s="425" t="s">
        <v>62</v>
      </c>
      <c r="AV49" s="421">
        <v>0</v>
      </c>
      <c r="AW49" s="421">
        <v>0</v>
      </c>
      <c r="AX49" s="421">
        <v>0</v>
      </c>
      <c r="AY49" s="465">
        <v>0</v>
      </c>
      <c r="AZ49" s="421">
        <v>0</v>
      </c>
      <c r="BA49" s="421">
        <v>0</v>
      </c>
      <c r="BB49" s="421">
        <v>0</v>
      </c>
      <c r="BC49" s="465">
        <v>0</v>
      </c>
      <c r="BD49" s="421"/>
      <c r="BE49" s="422"/>
      <c r="BF49" s="425" t="s">
        <v>62</v>
      </c>
      <c r="BG49" s="499">
        <f t="shared" si="53"/>
        <v>2000</v>
      </c>
      <c r="BH49" s="499">
        <f t="shared" si="54"/>
        <v>2000</v>
      </c>
      <c r="BI49" s="499">
        <f t="shared" si="55"/>
        <v>0</v>
      </c>
      <c r="BJ49" s="432">
        <f t="shared" si="56"/>
        <v>0</v>
      </c>
      <c r="BK49" s="499">
        <f t="shared" si="57"/>
        <v>0</v>
      </c>
      <c r="BL49" s="499">
        <f t="shared" si="58"/>
        <v>0</v>
      </c>
      <c r="BM49" s="499">
        <f t="shared" si="59"/>
        <v>0</v>
      </c>
      <c r="BN49" s="433">
        <v>0</v>
      </c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</row>
    <row r="50" spans="1:80" ht="15.75">
      <c r="A50" s="421"/>
      <c r="B50" s="422" t="s">
        <v>143</v>
      </c>
      <c r="C50" s="424" t="s">
        <v>63</v>
      </c>
      <c r="D50" s="421">
        <v>0</v>
      </c>
      <c r="E50" s="421">
        <v>0</v>
      </c>
      <c r="F50" s="421">
        <v>0</v>
      </c>
      <c r="G50" s="465">
        <v>0</v>
      </c>
      <c r="H50" s="421">
        <v>0</v>
      </c>
      <c r="I50" s="421">
        <v>0</v>
      </c>
      <c r="J50" s="421">
        <v>0</v>
      </c>
      <c r="K50" s="465">
        <v>0</v>
      </c>
      <c r="L50" s="421"/>
      <c r="M50" s="422" t="s">
        <v>143</v>
      </c>
      <c r="N50" s="424" t="s">
        <v>63</v>
      </c>
      <c r="O50" s="421">
        <v>1000</v>
      </c>
      <c r="P50" s="421">
        <v>1000</v>
      </c>
      <c r="Q50" s="421">
        <v>0</v>
      </c>
      <c r="R50" s="432">
        <f t="shared" si="45"/>
        <v>0</v>
      </c>
      <c r="S50" s="421">
        <v>0</v>
      </c>
      <c r="T50" s="421">
        <v>0</v>
      </c>
      <c r="U50" s="421">
        <v>0</v>
      </c>
      <c r="V50" s="465">
        <v>0</v>
      </c>
      <c r="W50" s="421"/>
      <c r="X50" s="422" t="s">
        <v>143</v>
      </c>
      <c r="Y50" s="424" t="s">
        <v>63</v>
      </c>
      <c r="Z50" s="499">
        <f t="shared" si="46"/>
        <v>1000</v>
      </c>
      <c r="AA50" s="499">
        <f t="shared" si="47"/>
        <v>1000</v>
      </c>
      <c r="AB50" s="499">
        <f t="shared" si="48"/>
        <v>0</v>
      </c>
      <c r="AC50" s="432">
        <f t="shared" si="49"/>
        <v>0</v>
      </c>
      <c r="AD50" s="421">
        <v>0</v>
      </c>
      <c r="AE50" s="421">
        <v>0</v>
      </c>
      <c r="AF50" s="421">
        <v>0</v>
      </c>
      <c r="AG50" s="433">
        <v>0</v>
      </c>
      <c r="AH50" s="421"/>
      <c r="AI50" s="422" t="s">
        <v>143</v>
      </c>
      <c r="AJ50" s="424" t="s">
        <v>63</v>
      </c>
      <c r="AK50" s="421">
        <v>0</v>
      </c>
      <c r="AL50" s="421">
        <v>0</v>
      </c>
      <c r="AM50" s="421">
        <v>0</v>
      </c>
      <c r="AN50" s="465">
        <v>0</v>
      </c>
      <c r="AO50" s="499">
        <f t="shared" si="50"/>
        <v>0</v>
      </c>
      <c r="AP50" s="499">
        <f t="shared" si="51"/>
        <v>0</v>
      </c>
      <c r="AQ50" s="499">
        <f t="shared" si="52"/>
        <v>0</v>
      </c>
      <c r="AR50" s="433">
        <v>0</v>
      </c>
      <c r="AS50" s="421"/>
      <c r="AT50" s="422" t="s">
        <v>143</v>
      </c>
      <c r="AU50" s="424" t="s">
        <v>63</v>
      </c>
      <c r="AV50" s="421">
        <v>0</v>
      </c>
      <c r="AW50" s="421">
        <v>0</v>
      </c>
      <c r="AX50" s="421">
        <v>0</v>
      </c>
      <c r="AY50" s="465">
        <v>0</v>
      </c>
      <c r="AZ50" s="421">
        <v>0</v>
      </c>
      <c r="BA50" s="421">
        <v>0</v>
      </c>
      <c r="BB50" s="421">
        <v>0</v>
      </c>
      <c r="BC50" s="465">
        <v>0</v>
      </c>
      <c r="BD50" s="421"/>
      <c r="BE50" s="422" t="s">
        <v>143</v>
      </c>
      <c r="BF50" s="424" t="s">
        <v>63</v>
      </c>
      <c r="BG50" s="499">
        <f t="shared" si="53"/>
        <v>1000</v>
      </c>
      <c r="BH50" s="499">
        <f t="shared" si="54"/>
        <v>1000</v>
      </c>
      <c r="BI50" s="499">
        <f t="shared" si="55"/>
        <v>0</v>
      </c>
      <c r="BJ50" s="432">
        <f t="shared" si="56"/>
        <v>0</v>
      </c>
      <c r="BK50" s="499">
        <f t="shared" si="57"/>
        <v>0</v>
      </c>
      <c r="BL50" s="499">
        <f t="shared" si="58"/>
        <v>0</v>
      </c>
      <c r="BM50" s="499">
        <f t="shared" si="59"/>
        <v>0</v>
      </c>
      <c r="BN50" s="433">
        <v>0</v>
      </c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</row>
    <row r="51" spans="1:80" ht="15.75">
      <c r="A51" s="421"/>
      <c r="B51" s="422" t="s">
        <v>162</v>
      </c>
      <c r="C51" s="424" t="s">
        <v>64</v>
      </c>
      <c r="D51" s="421">
        <v>0</v>
      </c>
      <c r="E51" s="421">
        <v>0</v>
      </c>
      <c r="F51" s="421">
        <v>0</v>
      </c>
      <c r="G51" s="465">
        <v>0</v>
      </c>
      <c r="H51" s="421">
        <v>0</v>
      </c>
      <c r="I51" s="421">
        <v>0</v>
      </c>
      <c r="J51" s="421">
        <v>0</v>
      </c>
      <c r="K51" s="465">
        <v>0</v>
      </c>
      <c r="L51" s="421"/>
      <c r="M51" s="422" t="s">
        <v>162</v>
      </c>
      <c r="N51" s="424" t="s">
        <v>64</v>
      </c>
      <c r="O51" s="421">
        <v>0</v>
      </c>
      <c r="P51" s="421">
        <v>450</v>
      </c>
      <c r="Q51" s="421">
        <v>450</v>
      </c>
      <c r="R51" s="432">
        <f t="shared" si="45"/>
        <v>100</v>
      </c>
      <c r="S51" s="421">
        <v>0</v>
      </c>
      <c r="T51" s="421">
        <v>0</v>
      </c>
      <c r="U51" s="421">
        <v>0</v>
      </c>
      <c r="V51" s="465">
        <v>0</v>
      </c>
      <c r="W51" s="421"/>
      <c r="X51" s="422" t="s">
        <v>162</v>
      </c>
      <c r="Y51" s="424" t="s">
        <v>64</v>
      </c>
      <c r="Z51" s="499">
        <f t="shared" si="46"/>
        <v>0</v>
      </c>
      <c r="AA51" s="499">
        <f t="shared" si="47"/>
        <v>450</v>
      </c>
      <c r="AB51" s="499">
        <f t="shared" si="48"/>
        <v>450</v>
      </c>
      <c r="AC51" s="432">
        <f t="shared" si="49"/>
        <v>100</v>
      </c>
      <c r="AD51" s="421">
        <v>0</v>
      </c>
      <c r="AE51" s="421">
        <v>0</v>
      </c>
      <c r="AF51" s="421">
        <v>0</v>
      </c>
      <c r="AG51" s="433">
        <v>0</v>
      </c>
      <c r="AH51" s="421"/>
      <c r="AI51" s="422" t="s">
        <v>162</v>
      </c>
      <c r="AJ51" s="424" t="s">
        <v>64</v>
      </c>
      <c r="AK51" s="421">
        <v>0</v>
      </c>
      <c r="AL51" s="421">
        <v>0</v>
      </c>
      <c r="AM51" s="421">
        <v>0</v>
      </c>
      <c r="AN51" s="465">
        <v>0</v>
      </c>
      <c r="AO51" s="499">
        <f t="shared" si="50"/>
        <v>0</v>
      </c>
      <c r="AP51" s="499">
        <f t="shared" si="51"/>
        <v>0</v>
      </c>
      <c r="AQ51" s="499">
        <f t="shared" si="52"/>
        <v>0</v>
      </c>
      <c r="AR51" s="433">
        <v>0</v>
      </c>
      <c r="AS51" s="421"/>
      <c r="AT51" s="422" t="s">
        <v>162</v>
      </c>
      <c r="AU51" s="424" t="s">
        <v>64</v>
      </c>
      <c r="AV51" s="421">
        <v>0</v>
      </c>
      <c r="AW51" s="421">
        <v>0</v>
      </c>
      <c r="AX51" s="421">
        <v>0</v>
      </c>
      <c r="AY51" s="465">
        <v>0</v>
      </c>
      <c r="AZ51" s="421">
        <v>0</v>
      </c>
      <c r="BA51" s="421">
        <v>0</v>
      </c>
      <c r="BB51" s="421">
        <v>0</v>
      </c>
      <c r="BC51" s="433">
        <v>0</v>
      </c>
      <c r="BD51" s="421"/>
      <c r="BE51" s="422" t="s">
        <v>162</v>
      </c>
      <c r="BF51" s="424" t="s">
        <v>64</v>
      </c>
      <c r="BG51" s="499">
        <f t="shared" si="53"/>
        <v>0</v>
      </c>
      <c r="BH51" s="499">
        <f t="shared" si="54"/>
        <v>450</v>
      </c>
      <c r="BI51" s="499">
        <f t="shared" si="55"/>
        <v>450</v>
      </c>
      <c r="BJ51" s="432">
        <f t="shared" si="56"/>
        <v>100</v>
      </c>
      <c r="BK51" s="499">
        <f t="shared" si="57"/>
        <v>0</v>
      </c>
      <c r="BL51" s="499">
        <f t="shared" si="58"/>
        <v>0</v>
      </c>
      <c r="BM51" s="499">
        <f t="shared" si="59"/>
        <v>0</v>
      </c>
      <c r="BN51" s="433">
        <v>0</v>
      </c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</row>
    <row r="52" spans="1:80" ht="15.75">
      <c r="A52" s="421"/>
      <c r="B52" s="422" t="s">
        <v>163</v>
      </c>
      <c r="C52" s="424" t="s">
        <v>65</v>
      </c>
      <c r="D52" s="421">
        <v>0</v>
      </c>
      <c r="E52" s="421">
        <v>0</v>
      </c>
      <c r="F52" s="421">
        <v>0</v>
      </c>
      <c r="G52" s="465">
        <v>0</v>
      </c>
      <c r="H52" s="421">
        <v>0</v>
      </c>
      <c r="I52" s="421">
        <v>0</v>
      </c>
      <c r="J52" s="421">
        <v>0</v>
      </c>
      <c r="K52" s="465">
        <v>0</v>
      </c>
      <c r="L52" s="421"/>
      <c r="M52" s="422" t="s">
        <v>163</v>
      </c>
      <c r="N52" s="424" t="s">
        <v>65</v>
      </c>
      <c r="O52" s="421">
        <v>0</v>
      </c>
      <c r="P52" s="421">
        <v>400</v>
      </c>
      <c r="Q52" s="421">
        <v>400</v>
      </c>
      <c r="R52" s="432">
        <f t="shared" si="45"/>
        <v>100</v>
      </c>
      <c r="S52" s="421">
        <v>0</v>
      </c>
      <c r="T52" s="421">
        <v>0</v>
      </c>
      <c r="U52" s="421">
        <v>0</v>
      </c>
      <c r="V52" s="465">
        <v>0</v>
      </c>
      <c r="W52" s="421"/>
      <c r="X52" s="422" t="s">
        <v>163</v>
      </c>
      <c r="Y52" s="424" t="s">
        <v>65</v>
      </c>
      <c r="Z52" s="499">
        <f t="shared" si="46"/>
        <v>0</v>
      </c>
      <c r="AA52" s="499">
        <f t="shared" si="47"/>
        <v>400</v>
      </c>
      <c r="AB52" s="499">
        <f t="shared" si="48"/>
        <v>400</v>
      </c>
      <c r="AC52" s="432">
        <f t="shared" si="49"/>
        <v>100</v>
      </c>
      <c r="AD52" s="421">
        <v>0</v>
      </c>
      <c r="AE52" s="421">
        <v>0</v>
      </c>
      <c r="AF52" s="421">
        <v>0</v>
      </c>
      <c r="AG52" s="433">
        <v>0</v>
      </c>
      <c r="AH52" s="421"/>
      <c r="AI52" s="422" t="s">
        <v>163</v>
      </c>
      <c r="AJ52" s="424" t="s">
        <v>65</v>
      </c>
      <c r="AK52" s="421">
        <v>0</v>
      </c>
      <c r="AL52" s="421">
        <v>0</v>
      </c>
      <c r="AM52" s="421">
        <v>0</v>
      </c>
      <c r="AN52" s="465">
        <v>0</v>
      </c>
      <c r="AO52" s="499">
        <f t="shared" si="50"/>
        <v>0</v>
      </c>
      <c r="AP52" s="499">
        <f t="shared" si="51"/>
        <v>0</v>
      </c>
      <c r="AQ52" s="499">
        <f t="shared" si="52"/>
        <v>0</v>
      </c>
      <c r="AR52" s="433">
        <v>0</v>
      </c>
      <c r="AS52" s="421"/>
      <c r="AT52" s="422" t="s">
        <v>163</v>
      </c>
      <c r="AU52" s="424" t="s">
        <v>65</v>
      </c>
      <c r="AV52" s="421">
        <v>0</v>
      </c>
      <c r="AW52" s="421">
        <v>0</v>
      </c>
      <c r="AX52" s="421">
        <v>0</v>
      </c>
      <c r="AY52" s="465">
        <v>0</v>
      </c>
      <c r="AZ52" s="421">
        <v>0</v>
      </c>
      <c r="BA52" s="421">
        <v>0</v>
      </c>
      <c r="BB52" s="421">
        <v>0</v>
      </c>
      <c r="BC52" s="465">
        <v>0</v>
      </c>
      <c r="BD52" s="421"/>
      <c r="BE52" s="422" t="s">
        <v>163</v>
      </c>
      <c r="BF52" s="424" t="s">
        <v>65</v>
      </c>
      <c r="BG52" s="499">
        <f t="shared" si="53"/>
        <v>0</v>
      </c>
      <c r="BH52" s="499">
        <f t="shared" si="54"/>
        <v>400</v>
      </c>
      <c r="BI52" s="499">
        <f t="shared" si="55"/>
        <v>400</v>
      </c>
      <c r="BJ52" s="432">
        <f t="shared" si="56"/>
        <v>100</v>
      </c>
      <c r="BK52" s="499">
        <f t="shared" si="57"/>
        <v>0</v>
      </c>
      <c r="BL52" s="499">
        <f t="shared" si="58"/>
        <v>0</v>
      </c>
      <c r="BM52" s="499">
        <f t="shared" si="59"/>
        <v>0</v>
      </c>
      <c r="BN52" s="433">
        <v>0</v>
      </c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</row>
    <row r="53" spans="1:80" ht="15.75">
      <c r="A53" s="421"/>
      <c r="B53" s="422" t="s">
        <v>164</v>
      </c>
      <c r="C53" s="424" t="s">
        <v>66</v>
      </c>
      <c r="D53" s="421">
        <v>0</v>
      </c>
      <c r="E53" s="421">
        <v>0</v>
      </c>
      <c r="F53" s="421">
        <v>0</v>
      </c>
      <c r="G53" s="465">
        <v>0</v>
      </c>
      <c r="H53" s="421">
        <v>0</v>
      </c>
      <c r="I53" s="421">
        <v>0</v>
      </c>
      <c r="J53" s="421">
        <v>0</v>
      </c>
      <c r="K53" s="465">
        <v>0</v>
      </c>
      <c r="L53" s="421"/>
      <c r="M53" s="422" t="s">
        <v>164</v>
      </c>
      <c r="N53" s="424" t="s">
        <v>66</v>
      </c>
      <c r="O53" s="421">
        <v>0</v>
      </c>
      <c r="P53" s="421">
        <v>778</v>
      </c>
      <c r="Q53" s="421">
        <v>498</v>
      </c>
      <c r="R53" s="432">
        <f t="shared" si="45"/>
        <v>64.01028277634961</v>
      </c>
      <c r="S53" s="421">
        <v>0</v>
      </c>
      <c r="T53" s="421">
        <v>0</v>
      </c>
      <c r="U53" s="421">
        <v>0</v>
      </c>
      <c r="V53" s="465">
        <v>0</v>
      </c>
      <c r="W53" s="421"/>
      <c r="X53" s="422" t="s">
        <v>164</v>
      </c>
      <c r="Y53" s="424" t="s">
        <v>66</v>
      </c>
      <c r="Z53" s="499">
        <f t="shared" si="46"/>
        <v>0</v>
      </c>
      <c r="AA53" s="499">
        <f t="shared" si="47"/>
        <v>778</v>
      </c>
      <c r="AB53" s="499">
        <f t="shared" si="48"/>
        <v>498</v>
      </c>
      <c r="AC53" s="432">
        <f t="shared" si="49"/>
        <v>64.01028277634961</v>
      </c>
      <c r="AD53" s="421">
        <v>0</v>
      </c>
      <c r="AE53" s="421">
        <v>0</v>
      </c>
      <c r="AF53" s="421">
        <v>0</v>
      </c>
      <c r="AG53" s="433">
        <v>0</v>
      </c>
      <c r="AH53" s="421"/>
      <c r="AI53" s="422" t="s">
        <v>164</v>
      </c>
      <c r="AJ53" s="424" t="s">
        <v>66</v>
      </c>
      <c r="AK53" s="421">
        <v>0</v>
      </c>
      <c r="AL53" s="421">
        <v>0</v>
      </c>
      <c r="AM53" s="421">
        <v>0</v>
      </c>
      <c r="AN53" s="465">
        <v>0</v>
      </c>
      <c r="AO53" s="499">
        <f t="shared" si="50"/>
        <v>0</v>
      </c>
      <c r="AP53" s="499">
        <f t="shared" si="51"/>
        <v>0</v>
      </c>
      <c r="AQ53" s="499">
        <f t="shared" si="52"/>
        <v>0</v>
      </c>
      <c r="AR53" s="433">
        <v>0</v>
      </c>
      <c r="AS53" s="421"/>
      <c r="AT53" s="422" t="s">
        <v>164</v>
      </c>
      <c r="AU53" s="424" t="s">
        <v>66</v>
      </c>
      <c r="AV53" s="421">
        <v>0</v>
      </c>
      <c r="AW53" s="421">
        <v>0</v>
      </c>
      <c r="AX53" s="421">
        <v>0</v>
      </c>
      <c r="AY53" s="465">
        <v>0</v>
      </c>
      <c r="AZ53" s="421">
        <v>0</v>
      </c>
      <c r="BA53" s="421">
        <v>0</v>
      </c>
      <c r="BB53" s="421">
        <v>0</v>
      </c>
      <c r="BC53" s="465">
        <v>0</v>
      </c>
      <c r="BD53" s="421"/>
      <c r="BE53" s="422" t="s">
        <v>164</v>
      </c>
      <c r="BF53" s="424" t="s">
        <v>66</v>
      </c>
      <c r="BG53" s="499">
        <f t="shared" si="53"/>
        <v>0</v>
      </c>
      <c r="BH53" s="499">
        <f t="shared" si="54"/>
        <v>778</v>
      </c>
      <c r="BI53" s="499">
        <f t="shared" si="55"/>
        <v>498</v>
      </c>
      <c r="BJ53" s="432">
        <f t="shared" si="56"/>
        <v>64.01028277634961</v>
      </c>
      <c r="BK53" s="499">
        <f t="shared" si="57"/>
        <v>0</v>
      </c>
      <c r="BL53" s="499">
        <f t="shared" si="58"/>
        <v>0</v>
      </c>
      <c r="BM53" s="499">
        <f t="shared" si="59"/>
        <v>0</v>
      </c>
      <c r="BN53" s="433">
        <v>0</v>
      </c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</row>
    <row r="54" spans="1:80" ht="18" customHeight="1">
      <c r="A54" s="421"/>
      <c r="B54" s="422" t="s">
        <v>165</v>
      </c>
      <c r="C54" s="424" t="s">
        <v>67</v>
      </c>
      <c r="D54" s="421">
        <v>0</v>
      </c>
      <c r="E54" s="421">
        <v>0</v>
      </c>
      <c r="F54" s="421">
        <v>0</v>
      </c>
      <c r="G54" s="465">
        <v>0</v>
      </c>
      <c r="H54" s="421">
        <v>0</v>
      </c>
      <c r="I54" s="421">
        <v>0</v>
      </c>
      <c r="J54" s="421">
        <v>0</v>
      </c>
      <c r="K54" s="465">
        <v>0</v>
      </c>
      <c r="L54" s="421"/>
      <c r="M54" s="422" t="s">
        <v>165</v>
      </c>
      <c r="N54" s="424" t="s">
        <v>67</v>
      </c>
      <c r="O54" s="421">
        <v>0</v>
      </c>
      <c r="P54" s="421">
        <v>2663</v>
      </c>
      <c r="Q54" s="421">
        <v>0</v>
      </c>
      <c r="R54" s="432">
        <f t="shared" si="45"/>
        <v>0</v>
      </c>
      <c r="S54" s="421">
        <v>0</v>
      </c>
      <c r="T54" s="421">
        <v>0</v>
      </c>
      <c r="U54" s="421">
        <v>0</v>
      </c>
      <c r="V54" s="465">
        <v>0</v>
      </c>
      <c r="W54" s="421"/>
      <c r="X54" s="422" t="s">
        <v>165</v>
      </c>
      <c r="Y54" s="424" t="s">
        <v>67</v>
      </c>
      <c r="Z54" s="499">
        <f t="shared" si="46"/>
        <v>0</v>
      </c>
      <c r="AA54" s="499">
        <f t="shared" si="47"/>
        <v>2663</v>
      </c>
      <c r="AB54" s="499">
        <f t="shared" si="48"/>
        <v>0</v>
      </c>
      <c r="AC54" s="432">
        <f t="shared" si="49"/>
        <v>0</v>
      </c>
      <c r="AD54" s="421">
        <v>0</v>
      </c>
      <c r="AE54" s="421">
        <v>0</v>
      </c>
      <c r="AF54" s="421">
        <v>0</v>
      </c>
      <c r="AG54" s="433">
        <v>0</v>
      </c>
      <c r="AH54" s="421"/>
      <c r="AI54" s="422" t="s">
        <v>165</v>
      </c>
      <c r="AJ54" s="424" t="s">
        <v>67</v>
      </c>
      <c r="AK54" s="421">
        <v>0</v>
      </c>
      <c r="AL54" s="421">
        <v>0</v>
      </c>
      <c r="AM54" s="421">
        <v>0</v>
      </c>
      <c r="AN54" s="465">
        <v>0</v>
      </c>
      <c r="AO54" s="499">
        <f t="shared" si="50"/>
        <v>0</v>
      </c>
      <c r="AP54" s="499">
        <f t="shared" si="51"/>
        <v>0</v>
      </c>
      <c r="AQ54" s="499">
        <f t="shared" si="52"/>
        <v>0</v>
      </c>
      <c r="AR54" s="433">
        <v>0</v>
      </c>
      <c r="AS54" s="421"/>
      <c r="AT54" s="422" t="s">
        <v>165</v>
      </c>
      <c r="AU54" s="424" t="s">
        <v>67</v>
      </c>
      <c r="AV54" s="421">
        <v>0</v>
      </c>
      <c r="AW54" s="421">
        <v>0</v>
      </c>
      <c r="AX54" s="421">
        <v>0</v>
      </c>
      <c r="AY54" s="433">
        <v>0</v>
      </c>
      <c r="AZ54" s="421">
        <v>0</v>
      </c>
      <c r="BA54" s="421">
        <v>0</v>
      </c>
      <c r="BB54" s="421">
        <v>0</v>
      </c>
      <c r="BC54" s="465">
        <v>0</v>
      </c>
      <c r="BD54" s="421">
        <v>0</v>
      </c>
      <c r="BE54" s="422" t="s">
        <v>165</v>
      </c>
      <c r="BF54" s="424" t="s">
        <v>67</v>
      </c>
      <c r="BG54" s="499">
        <f t="shared" si="53"/>
        <v>0</v>
      </c>
      <c r="BH54" s="499">
        <f t="shared" si="54"/>
        <v>2663</v>
      </c>
      <c r="BI54" s="499">
        <f t="shared" si="55"/>
        <v>0</v>
      </c>
      <c r="BJ54" s="432">
        <f t="shared" si="56"/>
        <v>0</v>
      </c>
      <c r="BK54" s="499">
        <f t="shared" si="57"/>
        <v>0</v>
      </c>
      <c r="BL54" s="499">
        <f t="shared" si="58"/>
        <v>0</v>
      </c>
      <c r="BM54" s="499">
        <f t="shared" si="59"/>
        <v>0</v>
      </c>
      <c r="BN54" s="433">
        <v>0</v>
      </c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</row>
    <row r="55" spans="1:80" ht="15.75">
      <c r="A55" s="435"/>
      <c r="B55" s="649" t="s">
        <v>166</v>
      </c>
      <c r="C55" s="650" t="s">
        <v>68</v>
      </c>
      <c r="D55" s="435">
        <v>0</v>
      </c>
      <c r="E55" s="435">
        <v>0</v>
      </c>
      <c r="F55" s="435">
        <v>0</v>
      </c>
      <c r="G55" s="468">
        <v>0</v>
      </c>
      <c r="H55" s="435">
        <v>0</v>
      </c>
      <c r="I55" s="435">
        <v>0</v>
      </c>
      <c r="J55" s="435">
        <v>0</v>
      </c>
      <c r="K55" s="468">
        <v>0</v>
      </c>
      <c r="L55" s="435"/>
      <c r="M55" s="649" t="s">
        <v>166</v>
      </c>
      <c r="N55" s="478" t="s">
        <v>68</v>
      </c>
      <c r="O55" s="435">
        <v>0</v>
      </c>
      <c r="P55" s="435">
        <v>14064</v>
      </c>
      <c r="Q55" s="435">
        <v>14064</v>
      </c>
      <c r="R55" s="504">
        <f t="shared" si="45"/>
        <v>100</v>
      </c>
      <c r="S55" s="435">
        <v>0</v>
      </c>
      <c r="T55" s="435">
        <v>0</v>
      </c>
      <c r="U55" s="435">
        <v>0</v>
      </c>
      <c r="V55" s="468">
        <v>0</v>
      </c>
      <c r="W55" s="435"/>
      <c r="X55" s="649" t="s">
        <v>166</v>
      </c>
      <c r="Y55" s="478" t="s">
        <v>68</v>
      </c>
      <c r="Z55" s="508">
        <f t="shared" si="46"/>
        <v>0</v>
      </c>
      <c r="AA55" s="508">
        <f t="shared" si="47"/>
        <v>14064</v>
      </c>
      <c r="AB55" s="508">
        <f t="shared" si="48"/>
        <v>14064</v>
      </c>
      <c r="AC55" s="504">
        <f t="shared" si="49"/>
        <v>100</v>
      </c>
      <c r="AD55" s="435">
        <v>0</v>
      </c>
      <c r="AE55" s="435">
        <v>0</v>
      </c>
      <c r="AF55" s="435">
        <v>0</v>
      </c>
      <c r="AG55" s="445">
        <v>0</v>
      </c>
      <c r="AH55" s="435"/>
      <c r="AI55" s="649" t="s">
        <v>166</v>
      </c>
      <c r="AJ55" s="478" t="s">
        <v>68</v>
      </c>
      <c r="AK55" s="435">
        <v>0</v>
      </c>
      <c r="AL55" s="435">
        <v>0</v>
      </c>
      <c r="AM55" s="435">
        <v>0</v>
      </c>
      <c r="AN55" s="468">
        <v>0</v>
      </c>
      <c r="AO55" s="508">
        <f t="shared" si="50"/>
        <v>0</v>
      </c>
      <c r="AP55" s="508">
        <f t="shared" si="51"/>
        <v>0</v>
      </c>
      <c r="AQ55" s="508">
        <f t="shared" si="52"/>
        <v>0</v>
      </c>
      <c r="AR55" s="445">
        <v>0</v>
      </c>
      <c r="AS55" s="435"/>
      <c r="AT55" s="649" t="s">
        <v>166</v>
      </c>
      <c r="AU55" s="478" t="s">
        <v>68</v>
      </c>
      <c r="AV55" s="435">
        <v>0</v>
      </c>
      <c r="AW55" s="435">
        <v>0</v>
      </c>
      <c r="AX55" s="435">
        <v>0</v>
      </c>
      <c r="AY55" s="468">
        <v>0</v>
      </c>
      <c r="AZ55" s="435">
        <v>0</v>
      </c>
      <c r="BA55" s="435">
        <v>0</v>
      </c>
      <c r="BB55" s="435">
        <v>0</v>
      </c>
      <c r="BC55" s="468">
        <v>0</v>
      </c>
      <c r="BD55" s="435"/>
      <c r="BE55" s="649" t="s">
        <v>166</v>
      </c>
      <c r="BF55" s="651" t="s">
        <v>68</v>
      </c>
      <c r="BG55" s="508">
        <f t="shared" si="53"/>
        <v>0</v>
      </c>
      <c r="BH55" s="508">
        <f t="shared" si="54"/>
        <v>14064</v>
      </c>
      <c r="BI55" s="508">
        <f t="shared" si="55"/>
        <v>14064</v>
      </c>
      <c r="BJ55" s="504">
        <f t="shared" si="56"/>
        <v>100</v>
      </c>
      <c r="BK55" s="508">
        <f t="shared" si="57"/>
        <v>0</v>
      </c>
      <c r="BL55" s="508">
        <f t="shared" si="58"/>
        <v>0</v>
      </c>
      <c r="BM55" s="508">
        <f t="shared" si="59"/>
        <v>0</v>
      </c>
      <c r="BN55" s="445">
        <v>0</v>
      </c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</row>
    <row r="56" spans="1:80" ht="15.75">
      <c r="A56" s="446" t="s">
        <v>80</v>
      </c>
      <c r="B56" s="446" t="s">
        <v>80</v>
      </c>
      <c r="C56" s="446" t="s">
        <v>80</v>
      </c>
      <c r="D56" s="447" t="s">
        <v>107</v>
      </c>
      <c r="E56" s="448"/>
      <c r="F56" s="448"/>
      <c r="G56" s="449"/>
      <c r="H56" s="447" t="s">
        <v>107</v>
      </c>
      <c r="I56" s="448"/>
      <c r="J56" s="448"/>
      <c r="K56" s="449"/>
      <c r="L56" s="446" t="s">
        <v>80</v>
      </c>
      <c r="M56" s="446" t="s">
        <v>80</v>
      </c>
      <c r="N56" s="446" t="s">
        <v>80</v>
      </c>
      <c r="O56" s="447" t="s">
        <v>107</v>
      </c>
      <c r="P56" s="448"/>
      <c r="Q56" s="448"/>
      <c r="R56" s="449"/>
      <c r="S56" s="447" t="s">
        <v>107</v>
      </c>
      <c r="T56" s="448"/>
      <c r="U56" s="448"/>
      <c r="V56" s="449"/>
      <c r="W56" s="446" t="s">
        <v>80</v>
      </c>
      <c r="X56" s="446" t="s">
        <v>80</v>
      </c>
      <c r="Y56" s="446" t="s">
        <v>80</v>
      </c>
      <c r="Z56" s="447" t="s">
        <v>107</v>
      </c>
      <c r="AA56" s="448"/>
      <c r="AB56" s="448"/>
      <c r="AC56" s="449"/>
      <c r="AD56" s="447" t="s">
        <v>107</v>
      </c>
      <c r="AE56" s="448"/>
      <c r="AF56" s="448"/>
      <c r="AG56" s="449"/>
      <c r="AH56" s="446" t="s">
        <v>80</v>
      </c>
      <c r="AI56" s="446" t="s">
        <v>80</v>
      </c>
      <c r="AJ56" s="446" t="s">
        <v>80</v>
      </c>
      <c r="AK56" s="447" t="s">
        <v>107</v>
      </c>
      <c r="AL56" s="448"/>
      <c r="AM56" s="448"/>
      <c r="AN56" s="449"/>
      <c r="AO56" s="447" t="s">
        <v>107</v>
      </c>
      <c r="AP56" s="448"/>
      <c r="AQ56" s="448"/>
      <c r="AR56" s="449"/>
      <c r="AS56" s="446" t="s">
        <v>80</v>
      </c>
      <c r="AT56" s="446" t="s">
        <v>80</v>
      </c>
      <c r="AU56" s="446" t="s">
        <v>80</v>
      </c>
      <c r="AV56" s="447" t="s">
        <v>107</v>
      </c>
      <c r="AW56" s="448"/>
      <c r="AX56" s="448"/>
      <c r="AY56" s="449"/>
      <c r="AZ56" s="447" t="s">
        <v>107</v>
      </c>
      <c r="BA56" s="448"/>
      <c r="BB56" s="448"/>
      <c r="BC56" s="449"/>
      <c r="BD56" s="446" t="s">
        <v>80</v>
      </c>
      <c r="BE56" s="446" t="s">
        <v>80</v>
      </c>
      <c r="BF56" s="446" t="s">
        <v>80</v>
      </c>
      <c r="BG56" s="447" t="s">
        <v>107</v>
      </c>
      <c r="BH56" s="448"/>
      <c r="BI56" s="448"/>
      <c r="BJ56" s="449"/>
      <c r="BK56" s="447" t="s">
        <v>107</v>
      </c>
      <c r="BL56" s="448"/>
      <c r="BM56" s="448"/>
      <c r="BN56" s="449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</row>
    <row r="57" spans="1:80" ht="15.75">
      <c r="A57" s="450" t="s">
        <v>108</v>
      </c>
      <c r="B57" s="450" t="s">
        <v>152</v>
      </c>
      <c r="C57" s="450" t="s">
        <v>153</v>
      </c>
      <c r="D57" s="451" t="s">
        <v>109</v>
      </c>
      <c r="E57" s="451"/>
      <c r="F57" s="451"/>
      <c r="G57" s="451"/>
      <c r="H57" s="451" t="s">
        <v>110</v>
      </c>
      <c r="I57" s="451"/>
      <c r="J57" s="451"/>
      <c r="K57" s="451"/>
      <c r="L57" s="450" t="s">
        <v>108</v>
      </c>
      <c r="M57" s="450" t="s">
        <v>152</v>
      </c>
      <c r="N57" s="450" t="s">
        <v>153</v>
      </c>
      <c r="O57" s="451" t="s">
        <v>111</v>
      </c>
      <c r="P57" s="451"/>
      <c r="Q57" s="451"/>
      <c r="R57" s="451"/>
      <c r="S57" s="451" t="s">
        <v>700</v>
      </c>
      <c r="T57" s="451"/>
      <c r="U57" s="451"/>
      <c r="V57" s="451"/>
      <c r="W57" s="450" t="s">
        <v>108</v>
      </c>
      <c r="X57" s="450" t="s">
        <v>152</v>
      </c>
      <c r="Y57" s="450" t="s">
        <v>153</v>
      </c>
      <c r="Z57" s="451" t="s">
        <v>699</v>
      </c>
      <c r="AA57" s="451"/>
      <c r="AB57" s="451"/>
      <c r="AC57" s="451"/>
      <c r="AD57" s="451" t="s">
        <v>112</v>
      </c>
      <c r="AE57" s="451"/>
      <c r="AF57" s="451"/>
      <c r="AG57" s="451"/>
      <c r="AH57" s="450" t="s">
        <v>108</v>
      </c>
      <c r="AI57" s="450" t="s">
        <v>152</v>
      </c>
      <c r="AJ57" s="450" t="s">
        <v>153</v>
      </c>
      <c r="AK57" s="451" t="s">
        <v>701</v>
      </c>
      <c r="AL57" s="451"/>
      <c r="AM57" s="451"/>
      <c r="AN57" s="451"/>
      <c r="AO57" s="451" t="s">
        <v>702</v>
      </c>
      <c r="AP57" s="451"/>
      <c r="AQ57" s="451"/>
      <c r="AR57" s="451"/>
      <c r="AS57" s="450" t="s">
        <v>108</v>
      </c>
      <c r="AT57" s="450" t="s">
        <v>152</v>
      </c>
      <c r="AU57" s="450" t="s">
        <v>153</v>
      </c>
      <c r="AV57" s="451" t="s">
        <v>705</v>
      </c>
      <c r="AW57" s="451"/>
      <c r="AX57" s="451"/>
      <c r="AY57" s="451"/>
      <c r="AZ57" s="451" t="s">
        <v>706</v>
      </c>
      <c r="BA57" s="451"/>
      <c r="BB57" s="451"/>
      <c r="BC57" s="451"/>
      <c r="BD57" s="450" t="s">
        <v>108</v>
      </c>
      <c r="BE57" s="450" t="s">
        <v>152</v>
      </c>
      <c r="BF57" s="450" t="s">
        <v>153</v>
      </c>
      <c r="BG57" s="451" t="s">
        <v>709</v>
      </c>
      <c r="BH57" s="451"/>
      <c r="BI57" s="451"/>
      <c r="BJ57" s="451"/>
      <c r="BK57" s="451" t="s">
        <v>710</v>
      </c>
      <c r="BL57" s="451"/>
      <c r="BM57" s="451"/>
      <c r="BN57" s="451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</row>
    <row r="58" spans="1:80" ht="15.75">
      <c r="A58" s="450" t="s">
        <v>114</v>
      </c>
      <c r="B58" s="450" t="s">
        <v>154</v>
      </c>
      <c r="C58" s="452"/>
      <c r="D58" s="447" t="s">
        <v>261</v>
      </c>
      <c r="E58" s="448"/>
      <c r="F58" s="448"/>
      <c r="G58" s="449"/>
      <c r="H58" s="447" t="s">
        <v>146</v>
      </c>
      <c r="I58" s="448"/>
      <c r="J58" s="448"/>
      <c r="K58" s="449"/>
      <c r="L58" s="450" t="s">
        <v>114</v>
      </c>
      <c r="M58" s="450" t="s">
        <v>154</v>
      </c>
      <c r="N58" s="452"/>
      <c r="O58" s="447" t="s">
        <v>147</v>
      </c>
      <c r="P58" s="448"/>
      <c r="Q58" s="448"/>
      <c r="R58" s="449"/>
      <c r="S58" s="447" t="s">
        <v>697</v>
      </c>
      <c r="T58" s="448"/>
      <c r="U58" s="448"/>
      <c r="V58" s="449"/>
      <c r="W58" s="450" t="s">
        <v>114</v>
      </c>
      <c r="X58" s="450" t="s">
        <v>154</v>
      </c>
      <c r="Y58" s="452"/>
      <c r="Z58" s="447" t="s">
        <v>698</v>
      </c>
      <c r="AA58" s="448"/>
      <c r="AB58" s="448"/>
      <c r="AC58" s="449"/>
      <c r="AD58" s="447" t="s">
        <v>148</v>
      </c>
      <c r="AE58" s="448"/>
      <c r="AF58" s="448"/>
      <c r="AG58" s="449"/>
      <c r="AH58" s="450" t="s">
        <v>114</v>
      </c>
      <c r="AI58" s="450" t="s">
        <v>154</v>
      </c>
      <c r="AJ58" s="452"/>
      <c r="AK58" s="447" t="s">
        <v>703</v>
      </c>
      <c r="AL58" s="448"/>
      <c r="AM58" s="448"/>
      <c r="AN58" s="449"/>
      <c r="AO58" s="447" t="s">
        <v>704</v>
      </c>
      <c r="AP58" s="448"/>
      <c r="AQ58" s="448"/>
      <c r="AR58" s="449"/>
      <c r="AS58" s="450" t="s">
        <v>114</v>
      </c>
      <c r="AT58" s="450" t="s">
        <v>154</v>
      </c>
      <c r="AU58" s="452"/>
      <c r="AV58" s="447" t="s">
        <v>707</v>
      </c>
      <c r="AW58" s="448"/>
      <c r="AX58" s="448"/>
      <c r="AY58" s="449"/>
      <c r="AZ58" s="447" t="s">
        <v>708</v>
      </c>
      <c r="BA58" s="448"/>
      <c r="BB58" s="448"/>
      <c r="BC58" s="449"/>
      <c r="BD58" s="450" t="s">
        <v>114</v>
      </c>
      <c r="BE58" s="450" t="s">
        <v>154</v>
      </c>
      <c r="BF58" s="452"/>
      <c r="BG58" s="447" t="s">
        <v>711</v>
      </c>
      <c r="BH58" s="448"/>
      <c r="BI58" s="448"/>
      <c r="BJ58" s="449"/>
      <c r="BK58" s="447" t="s">
        <v>712</v>
      </c>
      <c r="BL58" s="448"/>
      <c r="BM58" s="448"/>
      <c r="BN58" s="449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</row>
    <row r="59" spans="1:80" ht="15.75">
      <c r="A59" s="450" t="s">
        <v>80</v>
      </c>
      <c r="B59" s="450" t="s">
        <v>114</v>
      </c>
      <c r="C59" s="450"/>
      <c r="D59" s="453" t="s">
        <v>76</v>
      </c>
      <c r="E59" s="453" t="s">
        <v>83</v>
      </c>
      <c r="F59" s="453" t="s">
        <v>369</v>
      </c>
      <c r="G59" s="453" t="s">
        <v>369</v>
      </c>
      <c r="H59" s="453" t="s">
        <v>76</v>
      </c>
      <c r="I59" s="453" t="s">
        <v>83</v>
      </c>
      <c r="J59" s="453" t="s">
        <v>369</v>
      </c>
      <c r="K59" s="453" t="s">
        <v>369</v>
      </c>
      <c r="L59" s="450" t="s">
        <v>80</v>
      </c>
      <c r="M59" s="450" t="s">
        <v>114</v>
      </c>
      <c r="N59" s="450"/>
      <c r="O59" s="453" t="s">
        <v>76</v>
      </c>
      <c r="P59" s="453" t="s">
        <v>83</v>
      </c>
      <c r="Q59" s="453" t="s">
        <v>369</v>
      </c>
      <c r="R59" s="453" t="s">
        <v>369</v>
      </c>
      <c r="S59" s="453" t="s">
        <v>76</v>
      </c>
      <c r="T59" s="453" t="s">
        <v>83</v>
      </c>
      <c r="U59" s="453" t="s">
        <v>369</v>
      </c>
      <c r="V59" s="453" t="s">
        <v>369</v>
      </c>
      <c r="W59" s="450" t="s">
        <v>80</v>
      </c>
      <c r="X59" s="450" t="s">
        <v>114</v>
      </c>
      <c r="Y59" s="450"/>
      <c r="Z59" s="453" t="s">
        <v>76</v>
      </c>
      <c r="AA59" s="453" t="s">
        <v>83</v>
      </c>
      <c r="AB59" s="453" t="s">
        <v>369</v>
      </c>
      <c r="AC59" s="453" t="s">
        <v>369</v>
      </c>
      <c r="AD59" s="453" t="s">
        <v>76</v>
      </c>
      <c r="AE59" s="453" t="s">
        <v>83</v>
      </c>
      <c r="AF59" s="453" t="s">
        <v>369</v>
      </c>
      <c r="AG59" s="453" t="s">
        <v>369</v>
      </c>
      <c r="AH59" s="450" t="s">
        <v>80</v>
      </c>
      <c r="AI59" s="450" t="s">
        <v>114</v>
      </c>
      <c r="AJ59" s="450"/>
      <c r="AK59" s="453" t="s">
        <v>76</v>
      </c>
      <c r="AL59" s="453" t="s">
        <v>83</v>
      </c>
      <c r="AM59" s="453" t="s">
        <v>369</v>
      </c>
      <c r="AN59" s="453" t="s">
        <v>369</v>
      </c>
      <c r="AO59" s="453" t="s">
        <v>76</v>
      </c>
      <c r="AP59" s="453" t="s">
        <v>83</v>
      </c>
      <c r="AQ59" s="453" t="s">
        <v>369</v>
      </c>
      <c r="AR59" s="453" t="s">
        <v>369</v>
      </c>
      <c r="AS59" s="450" t="s">
        <v>80</v>
      </c>
      <c r="AT59" s="450" t="s">
        <v>114</v>
      </c>
      <c r="AU59" s="450"/>
      <c r="AV59" s="453" t="s">
        <v>76</v>
      </c>
      <c r="AW59" s="453" t="s">
        <v>83</v>
      </c>
      <c r="AX59" s="453" t="s">
        <v>369</v>
      </c>
      <c r="AY59" s="453" t="s">
        <v>369</v>
      </c>
      <c r="AZ59" s="453" t="s">
        <v>76</v>
      </c>
      <c r="BA59" s="453" t="s">
        <v>83</v>
      </c>
      <c r="BB59" s="453" t="s">
        <v>369</v>
      </c>
      <c r="BC59" s="453" t="s">
        <v>369</v>
      </c>
      <c r="BD59" s="450" t="s">
        <v>80</v>
      </c>
      <c r="BE59" s="450" t="s">
        <v>114</v>
      </c>
      <c r="BF59" s="450"/>
      <c r="BG59" s="453" t="s">
        <v>76</v>
      </c>
      <c r="BH59" s="453" t="s">
        <v>83</v>
      </c>
      <c r="BI59" s="453" t="s">
        <v>369</v>
      </c>
      <c r="BJ59" s="453" t="s">
        <v>369</v>
      </c>
      <c r="BK59" s="453" t="s">
        <v>76</v>
      </c>
      <c r="BL59" s="453" t="s">
        <v>83</v>
      </c>
      <c r="BM59" s="453" t="s">
        <v>369</v>
      </c>
      <c r="BN59" s="453" t="s">
        <v>369</v>
      </c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</row>
    <row r="60" spans="1:80" ht="15.75">
      <c r="A60" s="454"/>
      <c r="B60" s="455"/>
      <c r="C60" s="456"/>
      <c r="D60" s="457" t="s">
        <v>79</v>
      </c>
      <c r="E60" s="457" t="s">
        <v>79</v>
      </c>
      <c r="F60" s="458" t="s">
        <v>844</v>
      </c>
      <c r="G60" s="457" t="s">
        <v>370</v>
      </c>
      <c r="H60" s="457" t="s">
        <v>79</v>
      </c>
      <c r="I60" s="457" t="s">
        <v>79</v>
      </c>
      <c r="J60" s="458" t="s">
        <v>844</v>
      </c>
      <c r="K60" s="457" t="s">
        <v>370</v>
      </c>
      <c r="L60" s="454"/>
      <c r="M60" s="455"/>
      <c r="N60" s="456"/>
      <c r="O60" s="457" t="s">
        <v>79</v>
      </c>
      <c r="P60" s="457" t="s">
        <v>79</v>
      </c>
      <c r="Q60" s="458" t="s">
        <v>844</v>
      </c>
      <c r="R60" s="457" t="s">
        <v>370</v>
      </c>
      <c r="S60" s="457" t="s">
        <v>79</v>
      </c>
      <c r="T60" s="457" t="s">
        <v>79</v>
      </c>
      <c r="U60" s="458" t="s">
        <v>844</v>
      </c>
      <c r="V60" s="457" t="s">
        <v>370</v>
      </c>
      <c r="W60" s="454"/>
      <c r="X60" s="455"/>
      <c r="Y60" s="456"/>
      <c r="Z60" s="457" t="s">
        <v>79</v>
      </c>
      <c r="AA60" s="457" t="s">
        <v>79</v>
      </c>
      <c r="AB60" s="458" t="s">
        <v>844</v>
      </c>
      <c r="AC60" s="457" t="s">
        <v>370</v>
      </c>
      <c r="AD60" s="457" t="s">
        <v>79</v>
      </c>
      <c r="AE60" s="457" t="s">
        <v>79</v>
      </c>
      <c r="AF60" s="458" t="s">
        <v>844</v>
      </c>
      <c r="AG60" s="457" t="s">
        <v>370</v>
      </c>
      <c r="AH60" s="454"/>
      <c r="AI60" s="455"/>
      <c r="AJ60" s="456"/>
      <c r="AK60" s="457" t="s">
        <v>79</v>
      </c>
      <c r="AL60" s="457" t="s">
        <v>79</v>
      </c>
      <c r="AM60" s="458" t="s">
        <v>844</v>
      </c>
      <c r="AN60" s="457" t="s">
        <v>370</v>
      </c>
      <c r="AO60" s="457" t="s">
        <v>79</v>
      </c>
      <c r="AP60" s="457" t="s">
        <v>79</v>
      </c>
      <c r="AQ60" s="458" t="s">
        <v>844</v>
      </c>
      <c r="AR60" s="457" t="s">
        <v>370</v>
      </c>
      <c r="AS60" s="454"/>
      <c r="AT60" s="455"/>
      <c r="AU60" s="456"/>
      <c r="AV60" s="457" t="s">
        <v>79</v>
      </c>
      <c r="AW60" s="457" t="s">
        <v>79</v>
      </c>
      <c r="AX60" s="458" t="s">
        <v>844</v>
      </c>
      <c r="AY60" s="457" t="s">
        <v>370</v>
      </c>
      <c r="AZ60" s="457" t="s">
        <v>79</v>
      </c>
      <c r="BA60" s="457" t="s">
        <v>79</v>
      </c>
      <c r="BB60" s="458" t="s">
        <v>844</v>
      </c>
      <c r="BC60" s="457" t="s">
        <v>370</v>
      </c>
      <c r="BD60" s="454"/>
      <c r="BE60" s="455"/>
      <c r="BF60" s="456"/>
      <c r="BG60" s="457" t="s">
        <v>79</v>
      </c>
      <c r="BH60" s="457" t="s">
        <v>79</v>
      </c>
      <c r="BI60" s="458" t="s">
        <v>844</v>
      </c>
      <c r="BJ60" s="457" t="s">
        <v>370</v>
      </c>
      <c r="BK60" s="457" t="s">
        <v>79</v>
      </c>
      <c r="BL60" s="457" t="s">
        <v>79</v>
      </c>
      <c r="BM60" s="458" t="s">
        <v>844</v>
      </c>
      <c r="BN60" s="457" t="s">
        <v>370</v>
      </c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</row>
    <row r="61" spans="1:80" ht="15.75">
      <c r="A61" s="38"/>
      <c r="B61" s="422" t="s">
        <v>167</v>
      </c>
      <c r="C61" s="386" t="s">
        <v>69</v>
      </c>
      <c r="D61" s="423">
        <v>0</v>
      </c>
      <c r="E61" s="423">
        <v>0</v>
      </c>
      <c r="F61" s="423">
        <v>0</v>
      </c>
      <c r="G61" s="463">
        <v>0</v>
      </c>
      <c r="H61" s="423">
        <v>0</v>
      </c>
      <c r="I61" s="423">
        <v>0</v>
      </c>
      <c r="J61" s="423">
        <v>0</v>
      </c>
      <c r="K61" s="465">
        <v>0</v>
      </c>
      <c r="L61" s="38"/>
      <c r="M61" s="422" t="s">
        <v>167</v>
      </c>
      <c r="N61" s="427" t="s">
        <v>69</v>
      </c>
      <c r="O61" s="427">
        <v>0</v>
      </c>
      <c r="P61" s="421">
        <v>750</v>
      </c>
      <c r="Q61" s="421">
        <v>750</v>
      </c>
      <c r="R61" s="432">
        <f>(Q61/P61*100)</f>
        <v>100</v>
      </c>
      <c r="S61" s="421">
        <v>0</v>
      </c>
      <c r="T61" s="421">
        <v>0</v>
      </c>
      <c r="U61" s="423">
        <v>0</v>
      </c>
      <c r="V61" s="465">
        <v>0</v>
      </c>
      <c r="W61" s="72"/>
      <c r="X61" s="422" t="s">
        <v>167</v>
      </c>
      <c r="Y61" s="427" t="s">
        <v>69</v>
      </c>
      <c r="Z61" s="499">
        <f>(O61-S61)</f>
        <v>0</v>
      </c>
      <c r="AA61" s="499">
        <f>(P61-T61)</f>
        <v>750</v>
      </c>
      <c r="AB61" s="499">
        <f>(Q61-U61)</f>
        <v>750</v>
      </c>
      <c r="AC61" s="432">
        <f>(AB61/AA61*100)</f>
        <v>100</v>
      </c>
      <c r="AD61" s="421">
        <v>0</v>
      </c>
      <c r="AE61" s="421">
        <v>0</v>
      </c>
      <c r="AF61" s="421">
        <v>0</v>
      </c>
      <c r="AG61" s="465">
        <v>0</v>
      </c>
      <c r="AH61" s="38"/>
      <c r="AI61" s="422" t="s">
        <v>167</v>
      </c>
      <c r="AJ61" s="427" t="s">
        <v>69</v>
      </c>
      <c r="AK61" s="421">
        <v>0</v>
      </c>
      <c r="AL61" s="421">
        <v>0</v>
      </c>
      <c r="AM61" s="421">
        <v>0</v>
      </c>
      <c r="AN61" s="463">
        <v>0</v>
      </c>
      <c r="AO61" s="499">
        <f aca="true" t="shared" si="60" ref="AO61:AQ62">(AD61-AK61)</f>
        <v>0</v>
      </c>
      <c r="AP61" s="499">
        <f t="shared" si="60"/>
        <v>0</v>
      </c>
      <c r="AQ61" s="499">
        <f t="shared" si="60"/>
        <v>0</v>
      </c>
      <c r="AR61" s="433">
        <v>0</v>
      </c>
      <c r="AS61" s="38"/>
      <c r="AT61" s="422" t="s">
        <v>167</v>
      </c>
      <c r="AU61" s="427" t="s">
        <v>69</v>
      </c>
      <c r="AV61" s="421">
        <v>0</v>
      </c>
      <c r="AW61" s="421">
        <v>0</v>
      </c>
      <c r="AX61" s="421">
        <v>0</v>
      </c>
      <c r="AY61" s="465">
        <v>0</v>
      </c>
      <c r="AZ61" s="421">
        <v>0</v>
      </c>
      <c r="BA61" s="421">
        <v>0</v>
      </c>
      <c r="BB61" s="421">
        <v>0</v>
      </c>
      <c r="BC61" s="465">
        <v>0</v>
      </c>
      <c r="BD61" s="38"/>
      <c r="BE61" s="422" t="s">
        <v>167</v>
      </c>
      <c r="BF61" s="386" t="s">
        <v>69</v>
      </c>
      <c r="BG61" s="499">
        <f aca="true" t="shared" si="61" ref="BG61:BI62">(D61+H61+O61+AD61+AV61+AZ61)</f>
        <v>0</v>
      </c>
      <c r="BH61" s="499">
        <f t="shared" si="61"/>
        <v>750</v>
      </c>
      <c r="BI61" s="499">
        <f t="shared" si="61"/>
        <v>750</v>
      </c>
      <c r="BJ61" s="432">
        <f>(BI61/BH61*100)</f>
        <v>100</v>
      </c>
      <c r="BK61" s="499">
        <f aca="true" t="shared" si="62" ref="BK61:BM62">(AK61+AV61+AZ61)</f>
        <v>0</v>
      </c>
      <c r="BL61" s="499">
        <f t="shared" si="62"/>
        <v>0</v>
      </c>
      <c r="BM61" s="499">
        <f t="shared" si="62"/>
        <v>0</v>
      </c>
      <c r="BN61" s="433">
        <v>0</v>
      </c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</row>
    <row r="62" spans="1:80" ht="15.75">
      <c r="A62" s="38"/>
      <c r="B62" s="422" t="s">
        <v>168</v>
      </c>
      <c r="C62" s="386" t="s">
        <v>783</v>
      </c>
      <c r="D62" s="423">
        <v>0</v>
      </c>
      <c r="E62" s="423">
        <v>81</v>
      </c>
      <c r="F62" s="423">
        <v>171</v>
      </c>
      <c r="G62" s="432">
        <f>F62/E62*100</f>
        <v>211.11111111111111</v>
      </c>
      <c r="H62" s="423">
        <v>0</v>
      </c>
      <c r="I62" s="423">
        <v>0</v>
      </c>
      <c r="J62" s="423">
        <v>0</v>
      </c>
      <c r="K62" s="465">
        <v>0</v>
      </c>
      <c r="L62" s="38"/>
      <c r="M62" s="422" t="s">
        <v>168</v>
      </c>
      <c r="N62" s="386" t="s">
        <v>783</v>
      </c>
      <c r="O62" s="427">
        <v>0</v>
      </c>
      <c r="P62" s="421">
        <v>506</v>
      </c>
      <c r="Q62" s="421">
        <v>506</v>
      </c>
      <c r="R62" s="432">
        <f>(Q62/P62*100)</f>
        <v>100</v>
      </c>
      <c r="S62" s="421">
        <v>0</v>
      </c>
      <c r="T62" s="421">
        <v>0</v>
      </c>
      <c r="U62" s="423">
        <v>0</v>
      </c>
      <c r="V62" s="465">
        <v>0</v>
      </c>
      <c r="W62" s="65"/>
      <c r="X62" s="422" t="s">
        <v>168</v>
      </c>
      <c r="Y62" s="386" t="s">
        <v>783</v>
      </c>
      <c r="Z62" s="499">
        <f aca="true" t="shared" si="63" ref="Z62:Z73">(O62-S62)</f>
        <v>0</v>
      </c>
      <c r="AA62" s="499">
        <f aca="true" t="shared" si="64" ref="AA62:AA73">(P62-T62)</f>
        <v>506</v>
      </c>
      <c r="AB62" s="499">
        <f aca="true" t="shared" si="65" ref="AB62:AB73">(Q62-U62)</f>
        <v>506</v>
      </c>
      <c r="AC62" s="432">
        <f>(AB62/AA62*100)</f>
        <v>100</v>
      </c>
      <c r="AD62" s="421">
        <v>0</v>
      </c>
      <c r="AE62" s="421">
        <v>785</v>
      </c>
      <c r="AF62" s="421">
        <v>1185</v>
      </c>
      <c r="AG62" s="432">
        <f>(AF62/AE62*100)</f>
        <v>150.95541401273886</v>
      </c>
      <c r="AH62" s="38"/>
      <c r="AI62" s="422" t="s">
        <v>168</v>
      </c>
      <c r="AJ62" s="386" t="s">
        <v>783</v>
      </c>
      <c r="AK62" s="421">
        <v>0</v>
      </c>
      <c r="AL62" s="421">
        <v>0</v>
      </c>
      <c r="AM62" s="421">
        <v>0</v>
      </c>
      <c r="AN62" s="463">
        <v>0</v>
      </c>
      <c r="AO62" s="499">
        <f t="shared" si="60"/>
        <v>0</v>
      </c>
      <c r="AP62" s="499">
        <f t="shared" si="60"/>
        <v>785</v>
      </c>
      <c r="AQ62" s="499">
        <f t="shared" si="60"/>
        <v>1185</v>
      </c>
      <c r="AR62" s="432">
        <f>AQ62/AP62*100</f>
        <v>150.95541401273886</v>
      </c>
      <c r="AS62" s="38"/>
      <c r="AT62" s="422" t="s">
        <v>168</v>
      </c>
      <c r="AU62" s="386" t="s">
        <v>783</v>
      </c>
      <c r="AV62" s="421">
        <v>0</v>
      </c>
      <c r="AW62" s="421">
        <v>0</v>
      </c>
      <c r="AX62" s="421">
        <v>0</v>
      </c>
      <c r="AY62" s="465">
        <v>0</v>
      </c>
      <c r="AZ62" s="421">
        <v>0</v>
      </c>
      <c r="BA62" s="421">
        <v>0</v>
      </c>
      <c r="BB62" s="421">
        <v>0</v>
      </c>
      <c r="BC62" s="465">
        <v>0</v>
      </c>
      <c r="BD62" s="38"/>
      <c r="BE62" s="422" t="s">
        <v>168</v>
      </c>
      <c r="BF62" s="386" t="s">
        <v>783</v>
      </c>
      <c r="BG62" s="499">
        <f t="shared" si="61"/>
        <v>0</v>
      </c>
      <c r="BH62" s="499">
        <f t="shared" si="61"/>
        <v>1372</v>
      </c>
      <c r="BI62" s="499">
        <f t="shared" si="61"/>
        <v>1862</v>
      </c>
      <c r="BJ62" s="432">
        <f>(BI62/BH62*100)</f>
        <v>135.71428571428572</v>
      </c>
      <c r="BK62" s="499">
        <f t="shared" si="62"/>
        <v>0</v>
      </c>
      <c r="BL62" s="499">
        <f t="shared" si="62"/>
        <v>0</v>
      </c>
      <c r="BM62" s="499">
        <f t="shared" si="62"/>
        <v>0</v>
      </c>
      <c r="BN62" s="433">
        <v>0</v>
      </c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</row>
    <row r="63" spans="1:80" ht="15.75">
      <c r="A63" s="38"/>
      <c r="B63" s="422" t="s">
        <v>169</v>
      </c>
      <c r="C63" s="386" t="s">
        <v>784</v>
      </c>
      <c r="D63" s="423">
        <v>0</v>
      </c>
      <c r="E63" s="423">
        <v>0</v>
      </c>
      <c r="F63" s="423">
        <v>0</v>
      </c>
      <c r="G63" s="463">
        <v>0</v>
      </c>
      <c r="H63" s="423">
        <v>0</v>
      </c>
      <c r="I63" s="423">
        <v>0</v>
      </c>
      <c r="J63" s="423">
        <v>0</v>
      </c>
      <c r="K63" s="465">
        <v>0</v>
      </c>
      <c r="L63" s="38"/>
      <c r="M63" s="422" t="s">
        <v>169</v>
      </c>
      <c r="N63" s="386" t="s">
        <v>784</v>
      </c>
      <c r="O63" s="427">
        <v>0</v>
      </c>
      <c r="P63" s="421">
        <v>0</v>
      </c>
      <c r="Q63" s="421">
        <v>0</v>
      </c>
      <c r="R63" s="433">
        <v>0</v>
      </c>
      <c r="S63" s="421">
        <v>0</v>
      </c>
      <c r="T63" s="421">
        <v>0</v>
      </c>
      <c r="U63" s="423">
        <v>0</v>
      </c>
      <c r="V63" s="465">
        <v>0</v>
      </c>
      <c r="W63" s="65"/>
      <c r="X63" s="422" t="s">
        <v>169</v>
      </c>
      <c r="Y63" s="386" t="s">
        <v>784</v>
      </c>
      <c r="Z63" s="499">
        <f t="shared" si="63"/>
        <v>0</v>
      </c>
      <c r="AA63" s="499">
        <f t="shared" si="64"/>
        <v>0</v>
      </c>
      <c r="AB63" s="499">
        <f t="shared" si="65"/>
        <v>0</v>
      </c>
      <c r="AC63" s="433">
        <v>0</v>
      </c>
      <c r="AD63" s="421">
        <v>0</v>
      </c>
      <c r="AE63" s="421">
        <v>686</v>
      </c>
      <c r="AF63" s="421">
        <v>801</v>
      </c>
      <c r="AG63" s="432">
        <f>(AF63/AE63*100)</f>
        <v>116.76384839650147</v>
      </c>
      <c r="AH63" s="38"/>
      <c r="AI63" s="422" t="s">
        <v>169</v>
      </c>
      <c r="AJ63" s="386" t="s">
        <v>784</v>
      </c>
      <c r="AK63" s="421">
        <v>0</v>
      </c>
      <c r="AL63" s="421">
        <v>0</v>
      </c>
      <c r="AM63" s="421">
        <v>0</v>
      </c>
      <c r="AN63" s="463">
        <v>0</v>
      </c>
      <c r="AO63" s="499">
        <f aca="true" t="shared" si="66" ref="AO63:AO73">(AD63-AK63)</f>
        <v>0</v>
      </c>
      <c r="AP63" s="499">
        <f aca="true" t="shared" si="67" ref="AP63:AP73">(AE63-AL63)</f>
        <v>686</v>
      </c>
      <c r="AQ63" s="499">
        <f aca="true" t="shared" si="68" ref="AQ63:AQ73">(AF63-AM63)</f>
        <v>801</v>
      </c>
      <c r="AR63" s="432">
        <f>AQ63/AP63*100</f>
        <v>116.76384839650147</v>
      </c>
      <c r="AS63" s="38"/>
      <c r="AT63" s="422" t="s">
        <v>169</v>
      </c>
      <c r="AU63" s="386" t="s">
        <v>784</v>
      </c>
      <c r="AV63" s="421">
        <v>0</v>
      </c>
      <c r="AW63" s="421">
        <v>0</v>
      </c>
      <c r="AX63" s="421">
        <v>0</v>
      </c>
      <c r="AY63" s="465">
        <v>0</v>
      </c>
      <c r="AZ63" s="421">
        <v>0</v>
      </c>
      <c r="BA63" s="421">
        <v>0</v>
      </c>
      <c r="BB63" s="421">
        <v>0</v>
      </c>
      <c r="BC63" s="465">
        <v>0</v>
      </c>
      <c r="BD63" s="38"/>
      <c r="BE63" s="422" t="s">
        <v>169</v>
      </c>
      <c r="BF63" s="386" t="s">
        <v>784</v>
      </c>
      <c r="BG63" s="499">
        <f aca="true" t="shared" si="69" ref="BG63:BG73">(D63+H63+O63+AD63+AV63+AZ63)</f>
        <v>0</v>
      </c>
      <c r="BH63" s="499">
        <f aca="true" t="shared" si="70" ref="BH63:BH73">(E63+I63+P63+AE63+AW63+BA63)</f>
        <v>686</v>
      </c>
      <c r="BI63" s="499">
        <f aca="true" t="shared" si="71" ref="BI63:BI73">(F63+J63+Q63+AF63+AX63+BB63)</f>
        <v>801</v>
      </c>
      <c r="BJ63" s="432">
        <f>(BI63/BH63*100)</f>
        <v>116.76384839650147</v>
      </c>
      <c r="BK63" s="499">
        <f aca="true" t="shared" si="72" ref="BK63:BK73">(AK63+AV63+AZ63)</f>
        <v>0</v>
      </c>
      <c r="BL63" s="499">
        <f aca="true" t="shared" si="73" ref="BL63:BL73">(AL63+AW63+BA63)</f>
        <v>0</v>
      </c>
      <c r="BM63" s="499">
        <f aca="true" t="shared" si="74" ref="BM63:BM73">(AM63+AX63+BB63)</f>
        <v>0</v>
      </c>
      <c r="BN63" s="433">
        <v>0</v>
      </c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</row>
    <row r="64" spans="1:80" ht="15.75">
      <c r="A64" s="38"/>
      <c r="B64" s="422" t="s">
        <v>170</v>
      </c>
      <c r="C64" s="386" t="s">
        <v>785</v>
      </c>
      <c r="D64" s="423">
        <v>0</v>
      </c>
      <c r="E64" s="423">
        <v>0</v>
      </c>
      <c r="F64" s="423">
        <v>0</v>
      </c>
      <c r="G64" s="463">
        <v>0</v>
      </c>
      <c r="H64" s="423">
        <v>0</v>
      </c>
      <c r="I64" s="423">
        <v>0</v>
      </c>
      <c r="J64" s="423">
        <v>0</v>
      </c>
      <c r="K64" s="465">
        <v>0</v>
      </c>
      <c r="L64" s="38"/>
      <c r="M64" s="422" t="s">
        <v>170</v>
      </c>
      <c r="N64" s="386" t="s">
        <v>785</v>
      </c>
      <c r="O64" s="427">
        <v>0</v>
      </c>
      <c r="P64" s="421">
        <v>0</v>
      </c>
      <c r="Q64" s="421">
        <v>0</v>
      </c>
      <c r="R64" s="433">
        <v>0</v>
      </c>
      <c r="S64" s="421">
        <v>0</v>
      </c>
      <c r="T64" s="421">
        <v>0</v>
      </c>
      <c r="U64" s="423">
        <v>0</v>
      </c>
      <c r="V64" s="465">
        <v>0</v>
      </c>
      <c r="W64" s="65"/>
      <c r="X64" s="422" t="s">
        <v>170</v>
      </c>
      <c r="Y64" s="386" t="s">
        <v>785</v>
      </c>
      <c r="Z64" s="499">
        <f t="shared" si="63"/>
        <v>0</v>
      </c>
      <c r="AA64" s="499">
        <f t="shared" si="64"/>
        <v>0</v>
      </c>
      <c r="AB64" s="499">
        <f t="shared" si="65"/>
        <v>0</v>
      </c>
      <c r="AC64" s="433">
        <v>0</v>
      </c>
      <c r="AD64" s="421">
        <v>0</v>
      </c>
      <c r="AE64" s="421">
        <v>130</v>
      </c>
      <c r="AF64" s="421">
        <v>130</v>
      </c>
      <c r="AG64" s="432">
        <f>(AF64/AE64*100)</f>
        <v>100</v>
      </c>
      <c r="AH64" s="38"/>
      <c r="AI64" s="422" t="s">
        <v>170</v>
      </c>
      <c r="AJ64" s="386" t="s">
        <v>785</v>
      </c>
      <c r="AK64" s="421">
        <v>0</v>
      </c>
      <c r="AL64" s="421">
        <v>0</v>
      </c>
      <c r="AM64" s="421">
        <v>0</v>
      </c>
      <c r="AN64" s="463">
        <v>0</v>
      </c>
      <c r="AO64" s="499">
        <f t="shared" si="66"/>
        <v>0</v>
      </c>
      <c r="AP64" s="499">
        <f t="shared" si="67"/>
        <v>130</v>
      </c>
      <c r="AQ64" s="499">
        <f t="shared" si="68"/>
        <v>130</v>
      </c>
      <c r="AR64" s="432">
        <f>AQ64/AP64*100</f>
        <v>100</v>
      </c>
      <c r="AS64" s="38"/>
      <c r="AT64" s="422" t="s">
        <v>170</v>
      </c>
      <c r="AU64" s="386" t="s">
        <v>785</v>
      </c>
      <c r="AV64" s="421">
        <v>0</v>
      </c>
      <c r="AW64" s="421">
        <v>0</v>
      </c>
      <c r="AX64" s="421">
        <v>0</v>
      </c>
      <c r="AY64" s="465">
        <v>0</v>
      </c>
      <c r="AZ64" s="421">
        <v>0</v>
      </c>
      <c r="BA64" s="421">
        <v>0</v>
      </c>
      <c r="BB64" s="421">
        <v>0</v>
      </c>
      <c r="BC64" s="465">
        <v>0</v>
      </c>
      <c r="BD64" s="38"/>
      <c r="BE64" s="422" t="s">
        <v>170</v>
      </c>
      <c r="BF64" s="386" t="s">
        <v>785</v>
      </c>
      <c r="BG64" s="499">
        <f t="shared" si="69"/>
        <v>0</v>
      </c>
      <c r="BH64" s="499">
        <f t="shared" si="70"/>
        <v>130</v>
      </c>
      <c r="BI64" s="499">
        <f t="shared" si="71"/>
        <v>130</v>
      </c>
      <c r="BJ64" s="432">
        <f>(BI64/BH64*100)</f>
        <v>100</v>
      </c>
      <c r="BK64" s="499">
        <f t="shared" si="72"/>
        <v>0</v>
      </c>
      <c r="BL64" s="499">
        <f t="shared" si="73"/>
        <v>0</v>
      </c>
      <c r="BM64" s="499">
        <f t="shared" si="74"/>
        <v>0</v>
      </c>
      <c r="BN64" s="433">
        <v>0</v>
      </c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</row>
    <row r="65" spans="1:80" ht="15.75">
      <c r="A65" s="38"/>
      <c r="B65" s="422" t="s">
        <v>171</v>
      </c>
      <c r="C65" s="386" t="s">
        <v>786</v>
      </c>
      <c r="D65" s="423">
        <v>0</v>
      </c>
      <c r="E65" s="423">
        <v>0</v>
      </c>
      <c r="F65" s="423">
        <v>0</v>
      </c>
      <c r="G65" s="463">
        <v>0</v>
      </c>
      <c r="H65" s="423">
        <v>0</v>
      </c>
      <c r="I65" s="423">
        <v>0</v>
      </c>
      <c r="J65" s="423">
        <v>0</v>
      </c>
      <c r="K65" s="465">
        <v>0</v>
      </c>
      <c r="L65" s="38"/>
      <c r="M65" s="422" t="s">
        <v>171</v>
      </c>
      <c r="N65" s="386" t="s">
        <v>786</v>
      </c>
      <c r="O65" s="427">
        <v>0</v>
      </c>
      <c r="P65" s="421">
        <v>0</v>
      </c>
      <c r="Q65" s="421">
        <v>0</v>
      </c>
      <c r="R65" s="433">
        <v>0</v>
      </c>
      <c r="S65" s="421">
        <v>0</v>
      </c>
      <c r="T65" s="421">
        <v>0</v>
      </c>
      <c r="U65" s="423">
        <v>0</v>
      </c>
      <c r="V65" s="465">
        <v>0</v>
      </c>
      <c r="W65" s="65"/>
      <c r="X65" s="422" t="s">
        <v>171</v>
      </c>
      <c r="Y65" s="386" t="s">
        <v>786</v>
      </c>
      <c r="Z65" s="499">
        <f t="shared" si="63"/>
        <v>0</v>
      </c>
      <c r="AA65" s="499">
        <f t="shared" si="64"/>
        <v>0</v>
      </c>
      <c r="AB65" s="499">
        <f t="shared" si="65"/>
        <v>0</v>
      </c>
      <c r="AC65" s="433">
        <v>0</v>
      </c>
      <c r="AD65" s="421">
        <v>0</v>
      </c>
      <c r="AE65" s="421">
        <v>1127</v>
      </c>
      <c r="AF65" s="421">
        <v>1561</v>
      </c>
      <c r="AG65" s="432">
        <f>(AF65/AE65*100)</f>
        <v>138.50931677018633</v>
      </c>
      <c r="AH65" s="38"/>
      <c r="AI65" s="422" t="s">
        <v>171</v>
      </c>
      <c r="AJ65" s="386" t="s">
        <v>786</v>
      </c>
      <c r="AK65" s="421">
        <v>0</v>
      </c>
      <c r="AL65" s="421">
        <v>0</v>
      </c>
      <c r="AM65" s="421">
        <v>0</v>
      </c>
      <c r="AN65" s="463">
        <v>0</v>
      </c>
      <c r="AO65" s="499">
        <f t="shared" si="66"/>
        <v>0</v>
      </c>
      <c r="AP65" s="499">
        <f t="shared" si="67"/>
        <v>1127</v>
      </c>
      <c r="AQ65" s="499">
        <f t="shared" si="68"/>
        <v>1561</v>
      </c>
      <c r="AR65" s="432">
        <f>AQ65/AP65*100</f>
        <v>138.50931677018633</v>
      </c>
      <c r="AS65" s="38"/>
      <c r="AT65" s="422" t="s">
        <v>171</v>
      </c>
      <c r="AU65" s="386" t="s">
        <v>786</v>
      </c>
      <c r="AV65" s="421">
        <v>0</v>
      </c>
      <c r="AW65" s="421">
        <v>0</v>
      </c>
      <c r="AX65" s="421">
        <v>0</v>
      </c>
      <c r="AY65" s="465">
        <v>0</v>
      </c>
      <c r="AZ65" s="421">
        <v>0</v>
      </c>
      <c r="BA65" s="421">
        <v>0</v>
      </c>
      <c r="BB65" s="421">
        <v>0</v>
      </c>
      <c r="BC65" s="465">
        <v>0</v>
      </c>
      <c r="BD65" s="38"/>
      <c r="BE65" s="422" t="s">
        <v>171</v>
      </c>
      <c r="BF65" s="386" t="s">
        <v>786</v>
      </c>
      <c r="BG65" s="499">
        <f t="shared" si="69"/>
        <v>0</v>
      </c>
      <c r="BH65" s="499">
        <f t="shared" si="70"/>
        <v>1127</v>
      </c>
      <c r="BI65" s="499">
        <f t="shared" si="71"/>
        <v>1561</v>
      </c>
      <c r="BJ65" s="432">
        <f>(BI65/BH65*100)</f>
        <v>138.50931677018633</v>
      </c>
      <c r="BK65" s="499">
        <f t="shared" si="72"/>
        <v>0</v>
      </c>
      <c r="BL65" s="499">
        <f t="shared" si="73"/>
        <v>0</v>
      </c>
      <c r="BM65" s="499">
        <f t="shared" si="74"/>
        <v>0</v>
      </c>
      <c r="BN65" s="433">
        <v>0</v>
      </c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</row>
    <row r="66" spans="1:80" ht="15.75">
      <c r="A66" s="38"/>
      <c r="B66" s="426" t="s">
        <v>172</v>
      </c>
      <c r="C66" s="386" t="s">
        <v>787</v>
      </c>
      <c r="D66" s="423">
        <v>0</v>
      </c>
      <c r="E66" s="423">
        <v>0</v>
      </c>
      <c r="F66" s="423">
        <v>0</v>
      </c>
      <c r="G66" s="463">
        <v>0</v>
      </c>
      <c r="H66" s="423">
        <v>0</v>
      </c>
      <c r="I66" s="423">
        <v>0</v>
      </c>
      <c r="J66" s="423">
        <v>0</v>
      </c>
      <c r="K66" s="465">
        <v>0</v>
      </c>
      <c r="L66" s="38"/>
      <c r="M66" s="426" t="s">
        <v>172</v>
      </c>
      <c r="N66" s="386" t="s">
        <v>787</v>
      </c>
      <c r="O66" s="427">
        <v>0</v>
      </c>
      <c r="P66" s="421">
        <v>0</v>
      </c>
      <c r="Q66" s="421">
        <v>0</v>
      </c>
      <c r="R66" s="433">
        <v>0</v>
      </c>
      <c r="S66" s="421">
        <v>0</v>
      </c>
      <c r="T66" s="421">
        <v>0</v>
      </c>
      <c r="U66" s="423">
        <v>0</v>
      </c>
      <c r="V66" s="465">
        <v>0</v>
      </c>
      <c r="W66" s="65"/>
      <c r="X66" s="426" t="s">
        <v>172</v>
      </c>
      <c r="Y66" s="386" t="s">
        <v>787</v>
      </c>
      <c r="Z66" s="499">
        <f t="shared" si="63"/>
        <v>0</v>
      </c>
      <c r="AA66" s="499">
        <f t="shared" si="64"/>
        <v>0</v>
      </c>
      <c r="AB66" s="499">
        <f t="shared" si="65"/>
        <v>0</v>
      </c>
      <c r="AC66" s="433">
        <v>0</v>
      </c>
      <c r="AD66" s="421">
        <v>0</v>
      </c>
      <c r="AE66" s="421">
        <v>20</v>
      </c>
      <c r="AF66" s="421">
        <v>20</v>
      </c>
      <c r="AG66" s="432">
        <f aca="true" t="shared" si="75" ref="AG66:AG74">(AF66/AE66*100)</f>
        <v>100</v>
      </c>
      <c r="AH66" s="38"/>
      <c r="AI66" s="426" t="s">
        <v>172</v>
      </c>
      <c r="AJ66" s="386" t="s">
        <v>787</v>
      </c>
      <c r="AK66" s="421">
        <v>0</v>
      </c>
      <c r="AL66" s="421">
        <v>0</v>
      </c>
      <c r="AM66" s="421">
        <v>0</v>
      </c>
      <c r="AN66" s="463">
        <v>0</v>
      </c>
      <c r="AO66" s="499">
        <f aca="true" t="shared" si="76" ref="AO66:AQ67">(AD66-AK66)</f>
        <v>0</v>
      </c>
      <c r="AP66" s="499">
        <f t="shared" si="76"/>
        <v>20</v>
      </c>
      <c r="AQ66" s="499">
        <f t="shared" si="76"/>
        <v>20</v>
      </c>
      <c r="AR66" s="432">
        <f>AQ66/AP66*100</f>
        <v>100</v>
      </c>
      <c r="AS66" s="38"/>
      <c r="AT66" s="426" t="s">
        <v>172</v>
      </c>
      <c r="AU66" s="386" t="s">
        <v>787</v>
      </c>
      <c r="AV66" s="421">
        <v>0</v>
      </c>
      <c r="AW66" s="421">
        <v>0</v>
      </c>
      <c r="AX66" s="421">
        <v>0</v>
      </c>
      <c r="AY66" s="465">
        <v>0</v>
      </c>
      <c r="AZ66" s="421">
        <v>0</v>
      </c>
      <c r="BA66" s="421">
        <v>0</v>
      </c>
      <c r="BB66" s="421">
        <v>0</v>
      </c>
      <c r="BC66" s="465">
        <v>0</v>
      </c>
      <c r="BD66" s="38"/>
      <c r="BE66" s="426" t="s">
        <v>172</v>
      </c>
      <c r="BF66" s="386" t="s">
        <v>787</v>
      </c>
      <c r="BG66" s="499">
        <f t="shared" si="69"/>
        <v>0</v>
      </c>
      <c r="BH66" s="499">
        <f t="shared" si="70"/>
        <v>20</v>
      </c>
      <c r="BI66" s="499">
        <f t="shared" si="71"/>
        <v>20</v>
      </c>
      <c r="BJ66" s="432">
        <f aca="true" t="shared" si="77" ref="BJ66:BJ81">(BI66/BH66*100)</f>
        <v>100</v>
      </c>
      <c r="BK66" s="499">
        <f t="shared" si="72"/>
        <v>0</v>
      </c>
      <c r="BL66" s="499">
        <f t="shared" si="73"/>
        <v>0</v>
      </c>
      <c r="BM66" s="499">
        <f t="shared" si="74"/>
        <v>0</v>
      </c>
      <c r="BN66" s="433">
        <v>0</v>
      </c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</row>
    <row r="67" spans="1:80" ht="15.75">
      <c r="A67" s="38"/>
      <c r="B67" s="426" t="s">
        <v>173</v>
      </c>
      <c r="C67" s="386" t="s">
        <v>885</v>
      </c>
      <c r="D67" s="423">
        <v>0</v>
      </c>
      <c r="E67" s="423">
        <v>0</v>
      </c>
      <c r="F67" s="423">
        <v>0</v>
      </c>
      <c r="G67" s="463">
        <v>0</v>
      </c>
      <c r="H67" s="423">
        <v>0</v>
      </c>
      <c r="I67" s="423">
        <v>0</v>
      </c>
      <c r="J67" s="423">
        <v>0</v>
      </c>
      <c r="K67" s="465">
        <v>0</v>
      </c>
      <c r="L67" s="38"/>
      <c r="M67" s="426" t="s">
        <v>173</v>
      </c>
      <c r="N67" s="386" t="s">
        <v>885</v>
      </c>
      <c r="O67" s="427">
        <v>0</v>
      </c>
      <c r="P67" s="421">
        <v>0</v>
      </c>
      <c r="Q67" s="421">
        <v>0</v>
      </c>
      <c r="R67" s="433">
        <v>0</v>
      </c>
      <c r="S67" s="421">
        <v>0</v>
      </c>
      <c r="T67" s="421">
        <v>0</v>
      </c>
      <c r="U67" s="423">
        <v>0</v>
      </c>
      <c r="V67" s="465">
        <v>0</v>
      </c>
      <c r="W67" s="65"/>
      <c r="X67" s="426" t="s">
        <v>173</v>
      </c>
      <c r="Y67" s="386" t="s">
        <v>885</v>
      </c>
      <c r="Z67" s="499">
        <f>(O67-S67)</f>
        <v>0</v>
      </c>
      <c r="AA67" s="499">
        <f>(P67-T67)</f>
        <v>0</v>
      </c>
      <c r="AB67" s="499">
        <f>(Q67-U67)</f>
        <v>0</v>
      </c>
      <c r="AC67" s="433">
        <v>0</v>
      </c>
      <c r="AD67" s="421">
        <v>0</v>
      </c>
      <c r="AE67" s="421">
        <v>0</v>
      </c>
      <c r="AF67" s="421">
        <v>50</v>
      </c>
      <c r="AG67" s="433">
        <v>0</v>
      </c>
      <c r="AH67" s="38"/>
      <c r="AI67" s="426" t="s">
        <v>173</v>
      </c>
      <c r="AJ67" s="386" t="s">
        <v>885</v>
      </c>
      <c r="AK67" s="421">
        <v>0</v>
      </c>
      <c r="AL67" s="421">
        <v>0</v>
      </c>
      <c r="AM67" s="421">
        <v>0</v>
      </c>
      <c r="AN67" s="463">
        <v>0</v>
      </c>
      <c r="AO67" s="499">
        <f t="shared" si="76"/>
        <v>0</v>
      </c>
      <c r="AP67" s="499">
        <f t="shared" si="76"/>
        <v>0</v>
      </c>
      <c r="AQ67" s="499">
        <f t="shared" si="76"/>
        <v>50</v>
      </c>
      <c r="AR67" s="433">
        <v>0</v>
      </c>
      <c r="AS67" s="38"/>
      <c r="AT67" s="426" t="s">
        <v>173</v>
      </c>
      <c r="AU67" s="386" t="s">
        <v>885</v>
      </c>
      <c r="AV67" s="421">
        <v>0</v>
      </c>
      <c r="AW67" s="421">
        <v>0</v>
      </c>
      <c r="AX67" s="421">
        <v>0</v>
      </c>
      <c r="AY67" s="465">
        <v>0</v>
      </c>
      <c r="AZ67" s="421">
        <v>0</v>
      </c>
      <c r="BA67" s="421">
        <v>0</v>
      </c>
      <c r="BB67" s="421">
        <v>0</v>
      </c>
      <c r="BC67" s="465">
        <v>0</v>
      </c>
      <c r="BD67" s="38"/>
      <c r="BE67" s="426" t="s">
        <v>173</v>
      </c>
      <c r="BF67" s="386" t="s">
        <v>885</v>
      </c>
      <c r="BG67" s="499">
        <f>(D67+H67+O67+AD67+AV67+AZ67)</f>
        <v>0</v>
      </c>
      <c r="BH67" s="499">
        <f>(E67+I67+P67+AE67+AW67+BA67)</f>
        <v>0</v>
      </c>
      <c r="BI67" s="499">
        <f>(F67+J67+Q67+AF67+AX67+BB67)</f>
        <v>50</v>
      </c>
      <c r="BJ67" s="433">
        <v>0</v>
      </c>
      <c r="BK67" s="499">
        <f>(AK67+AV67+AZ67)</f>
        <v>0</v>
      </c>
      <c r="BL67" s="499">
        <f>(AL67+AW67+BA67)</f>
        <v>0</v>
      </c>
      <c r="BM67" s="499">
        <f>(AM67+AX67+BB67)</f>
        <v>0</v>
      </c>
      <c r="BN67" s="433">
        <v>0</v>
      </c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</row>
    <row r="68" spans="1:80" ht="15.75">
      <c r="A68" s="38"/>
      <c r="B68" s="426" t="s">
        <v>174</v>
      </c>
      <c r="C68" s="386" t="s">
        <v>788</v>
      </c>
      <c r="D68" s="423">
        <v>0</v>
      </c>
      <c r="E68" s="423">
        <v>0</v>
      </c>
      <c r="F68" s="423">
        <v>0</v>
      </c>
      <c r="G68" s="463">
        <v>0</v>
      </c>
      <c r="H68" s="423">
        <v>0</v>
      </c>
      <c r="I68" s="423">
        <v>0</v>
      </c>
      <c r="J68" s="423">
        <v>0</v>
      </c>
      <c r="K68" s="465">
        <v>0</v>
      </c>
      <c r="L68" s="38"/>
      <c r="M68" s="426" t="s">
        <v>174</v>
      </c>
      <c r="N68" s="386" t="s">
        <v>788</v>
      </c>
      <c r="O68" s="427">
        <v>0</v>
      </c>
      <c r="P68" s="421">
        <v>0</v>
      </c>
      <c r="Q68" s="421">
        <v>0</v>
      </c>
      <c r="R68" s="433">
        <v>0</v>
      </c>
      <c r="S68" s="421">
        <v>0</v>
      </c>
      <c r="T68" s="421">
        <v>0</v>
      </c>
      <c r="U68" s="423">
        <v>0</v>
      </c>
      <c r="V68" s="465">
        <v>0</v>
      </c>
      <c r="W68" s="65"/>
      <c r="X68" s="426" t="s">
        <v>174</v>
      </c>
      <c r="Y68" s="386" t="s">
        <v>788</v>
      </c>
      <c r="Z68" s="499">
        <f t="shared" si="63"/>
        <v>0</v>
      </c>
      <c r="AA68" s="499">
        <f t="shared" si="64"/>
        <v>0</v>
      </c>
      <c r="AB68" s="499">
        <f t="shared" si="65"/>
        <v>0</v>
      </c>
      <c r="AC68" s="433">
        <v>0</v>
      </c>
      <c r="AD68" s="421">
        <v>0</v>
      </c>
      <c r="AE68" s="421">
        <v>95</v>
      </c>
      <c r="AF68" s="421">
        <v>120</v>
      </c>
      <c r="AG68" s="432">
        <f t="shared" si="75"/>
        <v>126.3157894736842</v>
      </c>
      <c r="AH68" s="38"/>
      <c r="AI68" s="426" t="s">
        <v>174</v>
      </c>
      <c r="AJ68" s="386" t="s">
        <v>788</v>
      </c>
      <c r="AK68" s="421">
        <v>0</v>
      </c>
      <c r="AL68" s="421">
        <v>0</v>
      </c>
      <c r="AM68" s="421">
        <v>0</v>
      </c>
      <c r="AN68" s="463">
        <v>0</v>
      </c>
      <c r="AO68" s="499">
        <f t="shared" si="66"/>
        <v>0</v>
      </c>
      <c r="AP68" s="499">
        <f t="shared" si="67"/>
        <v>95</v>
      </c>
      <c r="AQ68" s="499">
        <f t="shared" si="68"/>
        <v>120</v>
      </c>
      <c r="AR68" s="432">
        <f aca="true" t="shared" si="78" ref="AR68:AR79">AQ68/AP68*100</f>
        <v>126.3157894736842</v>
      </c>
      <c r="AS68" s="38"/>
      <c r="AT68" s="426" t="s">
        <v>174</v>
      </c>
      <c r="AU68" s="386" t="s">
        <v>788</v>
      </c>
      <c r="AV68" s="421">
        <v>0</v>
      </c>
      <c r="AW68" s="421">
        <v>0</v>
      </c>
      <c r="AX68" s="421">
        <v>0</v>
      </c>
      <c r="AY68" s="465">
        <v>0</v>
      </c>
      <c r="AZ68" s="421">
        <v>0</v>
      </c>
      <c r="BA68" s="421">
        <v>0</v>
      </c>
      <c r="BB68" s="421">
        <v>0</v>
      </c>
      <c r="BC68" s="465">
        <v>0</v>
      </c>
      <c r="BD68" s="38"/>
      <c r="BE68" s="426" t="s">
        <v>174</v>
      </c>
      <c r="BF68" s="386" t="s">
        <v>788</v>
      </c>
      <c r="BG68" s="499">
        <f t="shared" si="69"/>
        <v>0</v>
      </c>
      <c r="BH68" s="499">
        <f t="shared" si="70"/>
        <v>95</v>
      </c>
      <c r="BI68" s="499">
        <f t="shared" si="71"/>
        <v>120</v>
      </c>
      <c r="BJ68" s="432">
        <f t="shared" si="77"/>
        <v>126.3157894736842</v>
      </c>
      <c r="BK68" s="499">
        <f t="shared" si="72"/>
        <v>0</v>
      </c>
      <c r="BL68" s="499">
        <f t="shared" si="73"/>
        <v>0</v>
      </c>
      <c r="BM68" s="499">
        <f t="shared" si="74"/>
        <v>0</v>
      </c>
      <c r="BN68" s="433">
        <v>0</v>
      </c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</row>
    <row r="69" spans="1:80" ht="15.75">
      <c r="A69" s="38"/>
      <c r="B69" s="426" t="s">
        <v>175</v>
      </c>
      <c r="C69" s="386" t="s">
        <v>789</v>
      </c>
      <c r="D69" s="423">
        <v>0</v>
      </c>
      <c r="E69" s="423">
        <v>0</v>
      </c>
      <c r="F69" s="423">
        <v>0</v>
      </c>
      <c r="G69" s="463">
        <v>0</v>
      </c>
      <c r="H69" s="423">
        <v>0</v>
      </c>
      <c r="I69" s="423">
        <v>0</v>
      </c>
      <c r="J69" s="423">
        <v>0</v>
      </c>
      <c r="K69" s="465">
        <v>0</v>
      </c>
      <c r="L69" s="38"/>
      <c r="M69" s="426" t="s">
        <v>175</v>
      </c>
      <c r="N69" s="386" t="s">
        <v>789</v>
      </c>
      <c r="O69" s="427">
        <v>0</v>
      </c>
      <c r="P69" s="421">
        <v>0</v>
      </c>
      <c r="Q69" s="421">
        <v>0</v>
      </c>
      <c r="R69" s="433">
        <v>0</v>
      </c>
      <c r="S69" s="421">
        <v>0</v>
      </c>
      <c r="T69" s="421">
        <v>0</v>
      </c>
      <c r="U69" s="423">
        <v>0</v>
      </c>
      <c r="V69" s="465">
        <v>0</v>
      </c>
      <c r="W69" s="65"/>
      <c r="X69" s="426" t="s">
        <v>175</v>
      </c>
      <c r="Y69" s="386" t="s">
        <v>789</v>
      </c>
      <c r="Z69" s="499">
        <f t="shared" si="63"/>
        <v>0</v>
      </c>
      <c r="AA69" s="499">
        <f t="shared" si="64"/>
        <v>0</v>
      </c>
      <c r="AB69" s="499">
        <f t="shared" si="65"/>
        <v>0</v>
      </c>
      <c r="AC69" s="433">
        <v>0</v>
      </c>
      <c r="AD69" s="421">
        <v>0</v>
      </c>
      <c r="AE69" s="421">
        <v>60</v>
      </c>
      <c r="AF69" s="421">
        <v>235</v>
      </c>
      <c r="AG69" s="432">
        <f t="shared" si="75"/>
        <v>391.66666666666663</v>
      </c>
      <c r="AH69" s="38"/>
      <c r="AI69" s="426" t="s">
        <v>175</v>
      </c>
      <c r="AJ69" s="386" t="s">
        <v>789</v>
      </c>
      <c r="AK69" s="421">
        <v>0</v>
      </c>
      <c r="AL69" s="421">
        <v>0</v>
      </c>
      <c r="AM69" s="421">
        <v>0</v>
      </c>
      <c r="AN69" s="463">
        <v>0</v>
      </c>
      <c r="AO69" s="499">
        <f t="shared" si="66"/>
        <v>0</v>
      </c>
      <c r="AP69" s="499">
        <f t="shared" si="67"/>
        <v>60</v>
      </c>
      <c r="AQ69" s="499">
        <f t="shared" si="68"/>
        <v>235</v>
      </c>
      <c r="AR69" s="432">
        <f t="shared" si="78"/>
        <v>391.66666666666663</v>
      </c>
      <c r="AS69" s="38"/>
      <c r="AT69" s="426" t="s">
        <v>175</v>
      </c>
      <c r="AU69" s="386" t="s">
        <v>789</v>
      </c>
      <c r="AV69" s="421">
        <v>0</v>
      </c>
      <c r="AW69" s="421">
        <v>0</v>
      </c>
      <c r="AX69" s="421">
        <v>0</v>
      </c>
      <c r="AY69" s="465">
        <v>0</v>
      </c>
      <c r="AZ69" s="421">
        <v>0</v>
      </c>
      <c r="BA69" s="421">
        <v>0</v>
      </c>
      <c r="BB69" s="421">
        <v>0</v>
      </c>
      <c r="BC69" s="465">
        <v>0</v>
      </c>
      <c r="BD69" s="38"/>
      <c r="BE69" s="426" t="s">
        <v>175</v>
      </c>
      <c r="BF69" s="386" t="s">
        <v>789</v>
      </c>
      <c r="BG69" s="499">
        <f t="shared" si="69"/>
        <v>0</v>
      </c>
      <c r="BH69" s="499">
        <f t="shared" si="70"/>
        <v>60</v>
      </c>
      <c r="BI69" s="499">
        <f t="shared" si="71"/>
        <v>235</v>
      </c>
      <c r="BJ69" s="432">
        <f t="shared" si="77"/>
        <v>391.66666666666663</v>
      </c>
      <c r="BK69" s="499">
        <f t="shared" si="72"/>
        <v>0</v>
      </c>
      <c r="BL69" s="499">
        <f t="shared" si="73"/>
        <v>0</v>
      </c>
      <c r="BM69" s="499">
        <f t="shared" si="74"/>
        <v>0</v>
      </c>
      <c r="BN69" s="433">
        <v>0</v>
      </c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</row>
    <row r="70" spans="1:80" ht="15.75">
      <c r="A70" s="38"/>
      <c r="B70" s="426" t="s">
        <v>176</v>
      </c>
      <c r="C70" s="427" t="s">
        <v>790</v>
      </c>
      <c r="D70" s="423">
        <v>0</v>
      </c>
      <c r="E70" s="423">
        <v>195</v>
      </c>
      <c r="F70" s="423">
        <v>345</v>
      </c>
      <c r="G70" s="432">
        <f>F70/E70*100</f>
        <v>176.9230769230769</v>
      </c>
      <c r="H70" s="423">
        <v>0</v>
      </c>
      <c r="I70" s="423">
        <v>0</v>
      </c>
      <c r="J70" s="423">
        <v>0</v>
      </c>
      <c r="K70" s="465">
        <v>0</v>
      </c>
      <c r="L70" s="38"/>
      <c r="M70" s="426" t="s">
        <v>176</v>
      </c>
      <c r="N70" s="427" t="s">
        <v>790</v>
      </c>
      <c r="O70" s="427">
        <v>0</v>
      </c>
      <c r="P70" s="421">
        <v>0</v>
      </c>
      <c r="Q70" s="421">
        <v>0</v>
      </c>
      <c r="R70" s="433">
        <v>0</v>
      </c>
      <c r="S70" s="421">
        <v>0</v>
      </c>
      <c r="T70" s="421">
        <v>0</v>
      </c>
      <c r="U70" s="423">
        <v>0</v>
      </c>
      <c r="V70" s="465">
        <v>0</v>
      </c>
      <c r="W70" s="65"/>
      <c r="X70" s="426" t="s">
        <v>176</v>
      </c>
      <c r="Y70" s="427" t="s">
        <v>790</v>
      </c>
      <c r="Z70" s="499">
        <f t="shared" si="63"/>
        <v>0</v>
      </c>
      <c r="AA70" s="499">
        <f t="shared" si="64"/>
        <v>0</v>
      </c>
      <c r="AB70" s="499">
        <f t="shared" si="65"/>
        <v>0</v>
      </c>
      <c r="AC70" s="433">
        <v>0</v>
      </c>
      <c r="AD70" s="421">
        <v>0</v>
      </c>
      <c r="AE70" s="421">
        <v>2934</v>
      </c>
      <c r="AF70" s="421">
        <v>5184</v>
      </c>
      <c r="AG70" s="432">
        <f t="shared" si="75"/>
        <v>176.68711656441718</v>
      </c>
      <c r="AH70" s="38"/>
      <c r="AI70" s="426" t="s">
        <v>176</v>
      </c>
      <c r="AJ70" s="427" t="s">
        <v>790</v>
      </c>
      <c r="AK70" s="421">
        <v>0</v>
      </c>
      <c r="AL70" s="421">
        <v>0</v>
      </c>
      <c r="AM70" s="421">
        <v>0</v>
      </c>
      <c r="AN70" s="463">
        <v>0</v>
      </c>
      <c r="AO70" s="499">
        <f t="shared" si="66"/>
        <v>0</v>
      </c>
      <c r="AP70" s="499">
        <f t="shared" si="67"/>
        <v>2934</v>
      </c>
      <c r="AQ70" s="499">
        <f t="shared" si="68"/>
        <v>5184</v>
      </c>
      <c r="AR70" s="432">
        <f t="shared" si="78"/>
        <v>176.68711656441718</v>
      </c>
      <c r="AS70" s="38"/>
      <c r="AT70" s="426" t="s">
        <v>176</v>
      </c>
      <c r="AU70" s="427" t="s">
        <v>790</v>
      </c>
      <c r="AV70" s="421">
        <v>0</v>
      </c>
      <c r="AW70" s="421">
        <v>0</v>
      </c>
      <c r="AX70" s="421">
        <v>0</v>
      </c>
      <c r="AY70" s="465">
        <v>0</v>
      </c>
      <c r="AZ70" s="421">
        <v>0</v>
      </c>
      <c r="BA70" s="421">
        <v>0</v>
      </c>
      <c r="BB70" s="421">
        <v>0</v>
      </c>
      <c r="BC70" s="465">
        <v>0</v>
      </c>
      <c r="BD70" s="38"/>
      <c r="BE70" s="426" t="s">
        <v>176</v>
      </c>
      <c r="BF70" s="427" t="s">
        <v>790</v>
      </c>
      <c r="BG70" s="499">
        <f t="shared" si="69"/>
        <v>0</v>
      </c>
      <c r="BH70" s="499">
        <f t="shared" si="70"/>
        <v>3129</v>
      </c>
      <c r="BI70" s="499">
        <f t="shared" si="71"/>
        <v>5529</v>
      </c>
      <c r="BJ70" s="432">
        <f t="shared" si="77"/>
        <v>176.7018216682646</v>
      </c>
      <c r="BK70" s="499">
        <f t="shared" si="72"/>
        <v>0</v>
      </c>
      <c r="BL70" s="499">
        <f t="shared" si="73"/>
        <v>0</v>
      </c>
      <c r="BM70" s="499">
        <f t="shared" si="74"/>
        <v>0</v>
      </c>
      <c r="BN70" s="433">
        <v>0</v>
      </c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</row>
    <row r="71" spans="1:80" ht="15.75">
      <c r="A71" s="38"/>
      <c r="B71" s="426" t="s">
        <v>177</v>
      </c>
      <c r="C71" s="427" t="s">
        <v>791</v>
      </c>
      <c r="D71" s="423">
        <v>0</v>
      </c>
      <c r="E71" s="423">
        <v>333</v>
      </c>
      <c r="F71" s="423">
        <v>344</v>
      </c>
      <c r="G71" s="432">
        <f>F71/E71*100</f>
        <v>103.30330330330331</v>
      </c>
      <c r="H71" s="423">
        <v>0</v>
      </c>
      <c r="I71" s="423">
        <v>0</v>
      </c>
      <c r="J71" s="423">
        <v>0</v>
      </c>
      <c r="K71" s="465">
        <v>0</v>
      </c>
      <c r="L71" s="38"/>
      <c r="M71" s="426" t="s">
        <v>177</v>
      </c>
      <c r="N71" s="427" t="s">
        <v>791</v>
      </c>
      <c r="O71" s="427">
        <v>0</v>
      </c>
      <c r="P71" s="421">
        <v>382</v>
      </c>
      <c r="Q71" s="421">
        <v>502</v>
      </c>
      <c r="R71" s="432">
        <f>(Q71/P71*100)</f>
        <v>131.41361256544505</v>
      </c>
      <c r="S71" s="421">
        <v>0</v>
      </c>
      <c r="T71" s="421">
        <v>0</v>
      </c>
      <c r="U71" s="423">
        <v>0</v>
      </c>
      <c r="V71" s="465">
        <v>0</v>
      </c>
      <c r="W71" s="65"/>
      <c r="X71" s="426" t="s">
        <v>177</v>
      </c>
      <c r="Y71" s="427" t="s">
        <v>791</v>
      </c>
      <c r="Z71" s="499">
        <f t="shared" si="63"/>
        <v>0</v>
      </c>
      <c r="AA71" s="499">
        <f t="shared" si="64"/>
        <v>382</v>
      </c>
      <c r="AB71" s="499">
        <f t="shared" si="65"/>
        <v>502</v>
      </c>
      <c r="AC71" s="432">
        <f>(AB71/AA71*100)</f>
        <v>131.41361256544505</v>
      </c>
      <c r="AD71" s="421">
        <v>0</v>
      </c>
      <c r="AE71" s="421">
        <v>16247</v>
      </c>
      <c r="AF71" s="421">
        <v>26050</v>
      </c>
      <c r="AG71" s="432">
        <f t="shared" si="75"/>
        <v>160.33729303871485</v>
      </c>
      <c r="AH71" s="38"/>
      <c r="AI71" s="426" t="s">
        <v>177</v>
      </c>
      <c r="AJ71" s="427" t="s">
        <v>791</v>
      </c>
      <c r="AK71" s="421">
        <v>0</v>
      </c>
      <c r="AL71" s="421">
        <v>0</v>
      </c>
      <c r="AM71" s="421">
        <v>0</v>
      </c>
      <c r="AN71" s="463">
        <v>0</v>
      </c>
      <c r="AO71" s="499">
        <f t="shared" si="66"/>
        <v>0</v>
      </c>
      <c r="AP71" s="499">
        <f t="shared" si="67"/>
        <v>16247</v>
      </c>
      <c r="AQ71" s="499">
        <f t="shared" si="68"/>
        <v>26050</v>
      </c>
      <c r="AR71" s="432">
        <f t="shared" si="78"/>
        <v>160.33729303871485</v>
      </c>
      <c r="AS71" s="38"/>
      <c r="AT71" s="426" t="s">
        <v>177</v>
      </c>
      <c r="AU71" s="427" t="s">
        <v>791</v>
      </c>
      <c r="AV71" s="421">
        <v>0</v>
      </c>
      <c r="AW71" s="421">
        <v>0</v>
      </c>
      <c r="AX71" s="421">
        <v>0</v>
      </c>
      <c r="AY71" s="465">
        <v>0</v>
      </c>
      <c r="AZ71" s="421">
        <v>0</v>
      </c>
      <c r="BA71" s="421">
        <v>0</v>
      </c>
      <c r="BB71" s="421">
        <v>0</v>
      </c>
      <c r="BC71" s="465">
        <v>0</v>
      </c>
      <c r="BD71" s="38"/>
      <c r="BE71" s="426" t="s">
        <v>177</v>
      </c>
      <c r="BF71" s="427" t="s">
        <v>791</v>
      </c>
      <c r="BG71" s="499">
        <f t="shared" si="69"/>
        <v>0</v>
      </c>
      <c r="BH71" s="499">
        <f t="shared" si="70"/>
        <v>16962</v>
      </c>
      <c r="BI71" s="499">
        <f t="shared" si="71"/>
        <v>26896</v>
      </c>
      <c r="BJ71" s="432">
        <f t="shared" si="77"/>
        <v>158.56620681523407</v>
      </c>
      <c r="BK71" s="499">
        <f t="shared" si="72"/>
        <v>0</v>
      </c>
      <c r="BL71" s="499">
        <f t="shared" si="73"/>
        <v>0</v>
      </c>
      <c r="BM71" s="499">
        <f t="shared" si="74"/>
        <v>0</v>
      </c>
      <c r="BN71" s="433">
        <v>0</v>
      </c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</row>
    <row r="72" spans="1:80" ht="15.75">
      <c r="A72" s="38"/>
      <c r="B72" s="426" t="s">
        <v>178</v>
      </c>
      <c r="C72" s="427" t="s">
        <v>792</v>
      </c>
      <c r="D72" s="423">
        <v>0</v>
      </c>
      <c r="E72" s="423">
        <v>0</v>
      </c>
      <c r="F72" s="423">
        <v>0</v>
      </c>
      <c r="G72" s="463">
        <v>0</v>
      </c>
      <c r="H72" s="423">
        <v>0</v>
      </c>
      <c r="I72" s="423">
        <v>0</v>
      </c>
      <c r="J72" s="423">
        <v>0</v>
      </c>
      <c r="K72" s="465">
        <v>0</v>
      </c>
      <c r="L72" s="38"/>
      <c r="M72" s="426" t="s">
        <v>178</v>
      </c>
      <c r="N72" s="427" t="s">
        <v>792</v>
      </c>
      <c r="O72" s="427">
        <v>0</v>
      </c>
      <c r="P72" s="421">
        <v>0</v>
      </c>
      <c r="Q72" s="421">
        <v>0</v>
      </c>
      <c r="R72" s="433">
        <v>0</v>
      </c>
      <c r="S72" s="421">
        <v>0</v>
      </c>
      <c r="T72" s="421">
        <v>0</v>
      </c>
      <c r="U72" s="423">
        <v>0</v>
      </c>
      <c r="V72" s="465">
        <v>0</v>
      </c>
      <c r="W72" s="65"/>
      <c r="X72" s="426" t="s">
        <v>178</v>
      </c>
      <c r="Y72" s="427" t="s">
        <v>792</v>
      </c>
      <c r="Z72" s="499">
        <f t="shared" si="63"/>
        <v>0</v>
      </c>
      <c r="AA72" s="499">
        <f t="shared" si="64"/>
        <v>0</v>
      </c>
      <c r="AB72" s="499">
        <f t="shared" si="65"/>
        <v>0</v>
      </c>
      <c r="AC72" s="433">
        <v>0</v>
      </c>
      <c r="AD72" s="421">
        <v>0</v>
      </c>
      <c r="AE72" s="421">
        <v>170</v>
      </c>
      <c r="AF72" s="421">
        <v>630</v>
      </c>
      <c r="AG72" s="432">
        <f t="shared" si="75"/>
        <v>370.5882352941177</v>
      </c>
      <c r="AH72" s="38"/>
      <c r="AI72" s="426" t="s">
        <v>178</v>
      </c>
      <c r="AJ72" s="427" t="s">
        <v>792</v>
      </c>
      <c r="AK72" s="421">
        <v>0</v>
      </c>
      <c r="AL72" s="421">
        <v>0</v>
      </c>
      <c r="AM72" s="421">
        <v>0</v>
      </c>
      <c r="AN72" s="463">
        <v>0</v>
      </c>
      <c r="AO72" s="499">
        <f t="shared" si="66"/>
        <v>0</v>
      </c>
      <c r="AP72" s="499">
        <f t="shared" si="67"/>
        <v>170</v>
      </c>
      <c r="AQ72" s="499">
        <f t="shared" si="68"/>
        <v>630</v>
      </c>
      <c r="AR72" s="432">
        <f t="shared" si="78"/>
        <v>370.5882352941177</v>
      </c>
      <c r="AS72" s="38"/>
      <c r="AT72" s="426" t="s">
        <v>178</v>
      </c>
      <c r="AU72" s="427" t="s">
        <v>792</v>
      </c>
      <c r="AV72" s="421">
        <v>0</v>
      </c>
      <c r="AW72" s="421">
        <v>0</v>
      </c>
      <c r="AX72" s="421">
        <v>0</v>
      </c>
      <c r="AY72" s="465">
        <v>0</v>
      </c>
      <c r="AZ72" s="421">
        <v>0</v>
      </c>
      <c r="BA72" s="421">
        <v>0</v>
      </c>
      <c r="BB72" s="421">
        <v>0</v>
      </c>
      <c r="BC72" s="465">
        <v>0</v>
      </c>
      <c r="BD72" s="38"/>
      <c r="BE72" s="426" t="s">
        <v>178</v>
      </c>
      <c r="BF72" s="427" t="s">
        <v>792</v>
      </c>
      <c r="BG72" s="499">
        <f t="shared" si="69"/>
        <v>0</v>
      </c>
      <c r="BH72" s="499">
        <f t="shared" si="70"/>
        <v>170</v>
      </c>
      <c r="BI72" s="499">
        <f t="shared" si="71"/>
        <v>630</v>
      </c>
      <c r="BJ72" s="432">
        <f t="shared" si="77"/>
        <v>370.5882352941177</v>
      </c>
      <c r="BK72" s="499">
        <f t="shared" si="72"/>
        <v>0</v>
      </c>
      <c r="BL72" s="499">
        <f t="shared" si="73"/>
        <v>0</v>
      </c>
      <c r="BM72" s="499">
        <f t="shared" si="74"/>
        <v>0</v>
      </c>
      <c r="BN72" s="433">
        <v>0</v>
      </c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</row>
    <row r="73" spans="1:80" ht="15.75">
      <c r="A73" s="38"/>
      <c r="B73" s="426" t="s">
        <v>373</v>
      </c>
      <c r="C73" s="427" t="s">
        <v>793</v>
      </c>
      <c r="D73" s="423">
        <v>0</v>
      </c>
      <c r="E73" s="423">
        <v>79</v>
      </c>
      <c r="F73" s="423">
        <v>79</v>
      </c>
      <c r="G73" s="432">
        <f>F73/E73*100</f>
        <v>100</v>
      </c>
      <c r="H73" s="423">
        <v>0</v>
      </c>
      <c r="I73" s="423">
        <v>21</v>
      </c>
      <c r="J73" s="423">
        <v>21</v>
      </c>
      <c r="K73" s="432">
        <f>J73/I73*100</f>
        <v>100</v>
      </c>
      <c r="L73" s="38"/>
      <c r="M73" s="426" t="s">
        <v>373</v>
      </c>
      <c r="N73" s="427" t="s">
        <v>793</v>
      </c>
      <c r="O73" s="427">
        <v>0</v>
      </c>
      <c r="P73" s="421">
        <v>60</v>
      </c>
      <c r="Q73" s="421">
        <v>60</v>
      </c>
      <c r="R73" s="432">
        <f aca="true" t="shared" si="79" ref="R73:R81">(Q73/P73*100)</f>
        <v>100</v>
      </c>
      <c r="S73" s="421">
        <v>0</v>
      </c>
      <c r="T73" s="421">
        <v>0</v>
      </c>
      <c r="U73" s="423">
        <v>0</v>
      </c>
      <c r="V73" s="465">
        <v>0</v>
      </c>
      <c r="W73" s="65"/>
      <c r="X73" s="426" t="s">
        <v>373</v>
      </c>
      <c r="Y73" s="427" t="s">
        <v>793</v>
      </c>
      <c r="Z73" s="499">
        <f t="shared" si="63"/>
        <v>0</v>
      </c>
      <c r="AA73" s="499">
        <f t="shared" si="64"/>
        <v>60</v>
      </c>
      <c r="AB73" s="499">
        <f t="shared" si="65"/>
        <v>60</v>
      </c>
      <c r="AC73" s="432">
        <f>(AB73/AA73*100)</f>
        <v>100</v>
      </c>
      <c r="AD73" s="421">
        <v>0</v>
      </c>
      <c r="AE73" s="421">
        <v>580</v>
      </c>
      <c r="AF73" s="421">
        <v>580</v>
      </c>
      <c r="AG73" s="432">
        <f t="shared" si="75"/>
        <v>100</v>
      </c>
      <c r="AH73" s="38"/>
      <c r="AI73" s="426" t="s">
        <v>373</v>
      </c>
      <c r="AJ73" s="427" t="s">
        <v>793</v>
      </c>
      <c r="AK73" s="421">
        <v>0</v>
      </c>
      <c r="AL73" s="421">
        <v>0</v>
      </c>
      <c r="AM73" s="421">
        <v>0</v>
      </c>
      <c r="AN73" s="463">
        <v>0</v>
      </c>
      <c r="AO73" s="499">
        <f t="shared" si="66"/>
        <v>0</v>
      </c>
      <c r="AP73" s="499">
        <f t="shared" si="67"/>
        <v>580</v>
      </c>
      <c r="AQ73" s="499">
        <f t="shared" si="68"/>
        <v>580</v>
      </c>
      <c r="AR73" s="432">
        <f t="shared" si="78"/>
        <v>100</v>
      </c>
      <c r="AS73" s="38"/>
      <c r="AT73" s="426" t="s">
        <v>373</v>
      </c>
      <c r="AU73" s="427" t="s">
        <v>793</v>
      </c>
      <c r="AV73" s="421">
        <v>0</v>
      </c>
      <c r="AW73" s="421">
        <v>0</v>
      </c>
      <c r="AX73" s="421">
        <v>0</v>
      </c>
      <c r="AY73" s="465">
        <v>0</v>
      </c>
      <c r="AZ73" s="421">
        <v>0</v>
      </c>
      <c r="BA73" s="421">
        <v>162</v>
      </c>
      <c r="BB73" s="421">
        <v>162</v>
      </c>
      <c r="BC73" s="432">
        <f>BB73/BA73*100</f>
        <v>100</v>
      </c>
      <c r="BD73" s="38"/>
      <c r="BE73" s="426" t="s">
        <v>373</v>
      </c>
      <c r="BF73" s="427" t="s">
        <v>793</v>
      </c>
      <c r="BG73" s="499">
        <f t="shared" si="69"/>
        <v>0</v>
      </c>
      <c r="BH73" s="499">
        <f t="shared" si="70"/>
        <v>902</v>
      </c>
      <c r="BI73" s="499">
        <f t="shared" si="71"/>
        <v>902</v>
      </c>
      <c r="BJ73" s="432">
        <f t="shared" si="77"/>
        <v>100</v>
      </c>
      <c r="BK73" s="499">
        <f t="shared" si="72"/>
        <v>0</v>
      </c>
      <c r="BL73" s="499">
        <f t="shared" si="73"/>
        <v>162</v>
      </c>
      <c r="BM73" s="499">
        <f t="shared" si="74"/>
        <v>162</v>
      </c>
      <c r="BN73" s="432">
        <f>(BM73/BL73*100)</f>
        <v>100</v>
      </c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</row>
    <row r="74" spans="1:80" ht="15.75">
      <c r="A74" s="38"/>
      <c r="B74" s="426" t="s">
        <v>374</v>
      </c>
      <c r="C74" s="427" t="s">
        <v>805</v>
      </c>
      <c r="D74" s="423">
        <v>0</v>
      </c>
      <c r="E74" s="423">
        <v>0</v>
      </c>
      <c r="F74" s="423">
        <v>0</v>
      </c>
      <c r="G74" s="463">
        <v>0</v>
      </c>
      <c r="H74" s="423">
        <v>0</v>
      </c>
      <c r="I74" s="423">
        <v>0</v>
      </c>
      <c r="J74" s="423">
        <v>0</v>
      </c>
      <c r="K74" s="465">
        <v>0</v>
      </c>
      <c r="L74" s="38"/>
      <c r="M74" s="426" t="s">
        <v>374</v>
      </c>
      <c r="N74" s="427" t="s">
        <v>805</v>
      </c>
      <c r="O74" s="427">
        <v>0</v>
      </c>
      <c r="P74" s="421">
        <v>0</v>
      </c>
      <c r="Q74" s="421">
        <v>0</v>
      </c>
      <c r="R74" s="433">
        <v>0</v>
      </c>
      <c r="S74" s="421">
        <v>0</v>
      </c>
      <c r="T74" s="421">
        <v>0</v>
      </c>
      <c r="U74" s="423">
        <v>0</v>
      </c>
      <c r="V74" s="465">
        <v>0</v>
      </c>
      <c r="W74" s="65"/>
      <c r="X74" s="426" t="s">
        <v>374</v>
      </c>
      <c r="Y74" s="427" t="s">
        <v>805</v>
      </c>
      <c r="Z74" s="499">
        <f aca="true" t="shared" si="80" ref="Z74:AB79">(O74-S74)</f>
        <v>0</v>
      </c>
      <c r="AA74" s="499">
        <f t="shared" si="80"/>
        <v>0</v>
      </c>
      <c r="AB74" s="499">
        <f t="shared" si="80"/>
        <v>0</v>
      </c>
      <c r="AC74" s="433">
        <v>0</v>
      </c>
      <c r="AD74" s="421">
        <v>0</v>
      </c>
      <c r="AE74" s="421">
        <v>2150</v>
      </c>
      <c r="AF74" s="421">
        <v>2265</v>
      </c>
      <c r="AG74" s="432">
        <f t="shared" si="75"/>
        <v>105.34883720930233</v>
      </c>
      <c r="AH74" s="38"/>
      <c r="AI74" s="426" t="s">
        <v>374</v>
      </c>
      <c r="AJ74" s="427" t="s">
        <v>805</v>
      </c>
      <c r="AK74" s="421">
        <v>0</v>
      </c>
      <c r="AL74" s="421">
        <v>0</v>
      </c>
      <c r="AM74" s="421">
        <v>0</v>
      </c>
      <c r="AN74" s="463">
        <v>0</v>
      </c>
      <c r="AO74" s="499">
        <f aca="true" t="shared" si="81" ref="AO74:AQ79">(AD74-AK74)</f>
        <v>0</v>
      </c>
      <c r="AP74" s="499">
        <f t="shared" si="81"/>
        <v>2150</v>
      </c>
      <c r="AQ74" s="499">
        <f t="shared" si="81"/>
        <v>2265</v>
      </c>
      <c r="AR74" s="432">
        <f t="shared" si="78"/>
        <v>105.34883720930233</v>
      </c>
      <c r="AS74" s="38"/>
      <c r="AT74" s="426" t="s">
        <v>374</v>
      </c>
      <c r="AU74" s="427" t="s">
        <v>805</v>
      </c>
      <c r="AV74" s="421">
        <v>0</v>
      </c>
      <c r="AW74" s="421">
        <v>0</v>
      </c>
      <c r="AX74" s="421">
        <v>0</v>
      </c>
      <c r="AY74" s="465">
        <v>0</v>
      </c>
      <c r="AZ74" s="421">
        <v>0</v>
      </c>
      <c r="BA74" s="421">
        <v>0</v>
      </c>
      <c r="BB74" s="421">
        <v>0</v>
      </c>
      <c r="BC74" s="465">
        <v>0</v>
      </c>
      <c r="BD74" s="38"/>
      <c r="BE74" s="426" t="s">
        <v>374</v>
      </c>
      <c r="BF74" s="427" t="s">
        <v>805</v>
      </c>
      <c r="BG74" s="499">
        <f aca="true" t="shared" si="82" ref="BG74:BI79">(D74+H74+O74+AD74+AV74+AZ74)</f>
        <v>0</v>
      </c>
      <c r="BH74" s="499">
        <f t="shared" si="82"/>
        <v>2150</v>
      </c>
      <c r="BI74" s="499">
        <f t="shared" si="82"/>
        <v>2265</v>
      </c>
      <c r="BJ74" s="432">
        <f t="shared" si="77"/>
        <v>105.34883720930233</v>
      </c>
      <c r="BK74" s="499">
        <f aca="true" t="shared" si="83" ref="BK74:BM79">(AK74+AV74+AZ74)</f>
        <v>0</v>
      </c>
      <c r="BL74" s="499">
        <f t="shared" si="83"/>
        <v>0</v>
      </c>
      <c r="BM74" s="499">
        <f t="shared" si="83"/>
        <v>0</v>
      </c>
      <c r="BN74" s="433">
        <v>0</v>
      </c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</row>
    <row r="75" spans="1:80" ht="15.75">
      <c r="A75" s="38"/>
      <c r="B75" s="426" t="s">
        <v>375</v>
      </c>
      <c r="C75" s="421" t="s">
        <v>806</v>
      </c>
      <c r="D75" s="423">
        <v>0</v>
      </c>
      <c r="E75" s="423">
        <v>1400</v>
      </c>
      <c r="F75" s="423">
        <v>1428</v>
      </c>
      <c r="G75" s="432">
        <f>F75/E75*100</f>
        <v>102</v>
      </c>
      <c r="H75" s="423">
        <v>0</v>
      </c>
      <c r="I75" s="423">
        <v>44</v>
      </c>
      <c r="J75" s="423">
        <v>51</v>
      </c>
      <c r="K75" s="432">
        <f>J75/I75*100</f>
        <v>115.90909090909092</v>
      </c>
      <c r="L75" s="38"/>
      <c r="M75" s="426" t="s">
        <v>375</v>
      </c>
      <c r="N75" s="421" t="s">
        <v>806</v>
      </c>
      <c r="O75" s="427">
        <v>0</v>
      </c>
      <c r="P75" s="421">
        <v>0</v>
      </c>
      <c r="Q75" s="421">
        <v>0</v>
      </c>
      <c r="R75" s="433">
        <v>0</v>
      </c>
      <c r="S75" s="421">
        <v>0</v>
      </c>
      <c r="T75" s="421">
        <v>0</v>
      </c>
      <c r="U75" s="423">
        <v>0</v>
      </c>
      <c r="V75" s="465">
        <v>0</v>
      </c>
      <c r="W75" s="65"/>
      <c r="X75" s="426" t="s">
        <v>375</v>
      </c>
      <c r="Y75" s="421" t="s">
        <v>806</v>
      </c>
      <c r="Z75" s="499">
        <f t="shared" si="80"/>
        <v>0</v>
      </c>
      <c r="AA75" s="499">
        <f t="shared" si="80"/>
        <v>0</v>
      </c>
      <c r="AB75" s="499">
        <f t="shared" si="80"/>
        <v>0</v>
      </c>
      <c r="AC75" s="433">
        <v>0</v>
      </c>
      <c r="AD75" s="421">
        <v>0</v>
      </c>
      <c r="AE75" s="421">
        <v>0</v>
      </c>
      <c r="AF75" s="421">
        <v>0</v>
      </c>
      <c r="AG75" s="465">
        <v>0</v>
      </c>
      <c r="AH75" s="38"/>
      <c r="AI75" s="426" t="s">
        <v>375</v>
      </c>
      <c r="AJ75" s="421" t="s">
        <v>806</v>
      </c>
      <c r="AK75" s="421">
        <v>0</v>
      </c>
      <c r="AL75" s="421">
        <v>0</v>
      </c>
      <c r="AM75" s="421">
        <v>0</v>
      </c>
      <c r="AN75" s="463">
        <v>0</v>
      </c>
      <c r="AO75" s="499">
        <f t="shared" si="81"/>
        <v>0</v>
      </c>
      <c r="AP75" s="499">
        <f t="shared" si="81"/>
        <v>0</v>
      </c>
      <c r="AQ75" s="499">
        <f t="shared" si="81"/>
        <v>0</v>
      </c>
      <c r="AR75" s="433">
        <v>0</v>
      </c>
      <c r="AS75" s="38"/>
      <c r="AT75" s="426" t="s">
        <v>375</v>
      </c>
      <c r="AU75" s="421" t="s">
        <v>806</v>
      </c>
      <c r="AV75" s="421">
        <v>0</v>
      </c>
      <c r="AW75" s="421">
        <v>0</v>
      </c>
      <c r="AX75" s="421">
        <v>0</v>
      </c>
      <c r="AY75" s="465">
        <v>0</v>
      </c>
      <c r="AZ75" s="421">
        <v>0</v>
      </c>
      <c r="BA75" s="421">
        <v>0</v>
      </c>
      <c r="BB75" s="421">
        <v>0</v>
      </c>
      <c r="BC75" s="465">
        <v>0</v>
      </c>
      <c r="BD75" s="38"/>
      <c r="BE75" s="426" t="s">
        <v>375</v>
      </c>
      <c r="BF75" s="421" t="s">
        <v>806</v>
      </c>
      <c r="BG75" s="499">
        <f t="shared" si="82"/>
        <v>0</v>
      </c>
      <c r="BH75" s="499">
        <f t="shared" si="82"/>
        <v>1444</v>
      </c>
      <c r="BI75" s="499">
        <f t="shared" si="82"/>
        <v>1479</v>
      </c>
      <c r="BJ75" s="432">
        <f t="shared" si="77"/>
        <v>102.42382271468145</v>
      </c>
      <c r="BK75" s="499">
        <f t="shared" si="83"/>
        <v>0</v>
      </c>
      <c r="BL75" s="499">
        <f t="shared" si="83"/>
        <v>0</v>
      </c>
      <c r="BM75" s="499">
        <f t="shared" si="83"/>
        <v>0</v>
      </c>
      <c r="BN75" s="433">
        <v>0</v>
      </c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</row>
    <row r="76" spans="1:80" ht="15.75">
      <c r="A76" s="38"/>
      <c r="B76" s="426" t="s">
        <v>510</v>
      </c>
      <c r="C76" s="421" t="s">
        <v>807</v>
      </c>
      <c r="D76" s="423">
        <v>0</v>
      </c>
      <c r="E76" s="423">
        <v>0</v>
      </c>
      <c r="F76" s="423">
        <v>0</v>
      </c>
      <c r="G76" s="463">
        <v>0</v>
      </c>
      <c r="H76" s="423">
        <v>0</v>
      </c>
      <c r="I76" s="423">
        <v>0</v>
      </c>
      <c r="J76" s="423">
        <v>0</v>
      </c>
      <c r="K76" s="465">
        <v>0</v>
      </c>
      <c r="L76" s="38"/>
      <c r="M76" s="426" t="s">
        <v>510</v>
      </c>
      <c r="N76" s="421" t="s">
        <v>807</v>
      </c>
      <c r="O76" s="427">
        <v>0</v>
      </c>
      <c r="P76" s="421">
        <v>20</v>
      </c>
      <c r="Q76" s="421">
        <v>20</v>
      </c>
      <c r="R76" s="432">
        <f t="shared" si="79"/>
        <v>100</v>
      </c>
      <c r="S76" s="421">
        <v>0</v>
      </c>
      <c r="T76" s="421">
        <v>0</v>
      </c>
      <c r="U76" s="423">
        <v>0</v>
      </c>
      <c r="V76" s="465">
        <v>0</v>
      </c>
      <c r="W76" s="65"/>
      <c r="X76" s="426" t="s">
        <v>510</v>
      </c>
      <c r="Y76" s="421" t="s">
        <v>807</v>
      </c>
      <c r="Z76" s="499">
        <f t="shared" si="80"/>
        <v>0</v>
      </c>
      <c r="AA76" s="499">
        <f t="shared" si="80"/>
        <v>20</v>
      </c>
      <c r="AB76" s="499">
        <f t="shared" si="80"/>
        <v>20</v>
      </c>
      <c r="AC76" s="432">
        <f>(AB76/AA76*100)</f>
        <v>100</v>
      </c>
      <c r="AD76" s="421">
        <v>0</v>
      </c>
      <c r="AE76" s="421">
        <v>0</v>
      </c>
      <c r="AF76" s="421">
        <v>0</v>
      </c>
      <c r="AG76" s="465">
        <v>0</v>
      </c>
      <c r="AH76" s="38"/>
      <c r="AI76" s="426" t="s">
        <v>510</v>
      </c>
      <c r="AJ76" s="421" t="s">
        <v>807</v>
      </c>
      <c r="AK76" s="421">
        <v>0</v>
      </c>
      <c r="AL76" s="421">
        <v>0</v>
      </c>
      <c r="AM76" s="421">
        <v>0</v>
      </c>
      <c r="AN76" s="463">
        <v>0</v>
      </c>
      <c r="AO76" s="499">
        <f t="shared" si="81"/>
        <v>0</v>
      </c>
      <c r="AP76" s="499">
        <f t="shared" si="81"/>
        <v>0</v>
      </c>
      <c r="AQ76" s="499">
        <f t="shared" si="81"/>
        <v>0</v>
      </c>
      <c r="AR76" s="433">
        <v>0</v>
      </c>
      <c r="AS76" s="38"/>
      <c r="AT76" s="426" t="s">
        <v>510</v>
      </c>
      <c r="AU76" s="421" t="s">
        <v>807</v>
      </c>
      <c r="AV76" s="421">
        <v>0</v>
      </c>
      <c r="AW76" s="421">
        <v>0</v>
      </c>
      <c r="AX76" s="421">
        <v>0</v>
      </c>
      <c r="AY76" s="465">
        <v>0</v>
      </c>
      <c r="AZ76" s="421">
        <v>0</v>
      </c>
      <c r="BA76" s="421">
        <v>0</v>
      </c>
      <c r="BB76" s="421">
        <v>0</v>
      </c>
      <c r="BC76" s="465">
        <v>0</v>
      </c>
      <c r="BD76" s="38"/>
      <c r="BE76" s="426" t="s">
        <v>510</v>
      </c>
      <c r="BF76" s="421" t="s">
        <v>807</v>
      </c>
      <c r="BG76" s="499">
        <f t="shared" si="82"/>
        <v>0</v>
      </c>
      <c r="BH76" s="499">
        <f t="shared" si="82"/>
        <v>20</v>
      </c>
      <c r="BI76" s="499">
        <f t="shared" si="82"/>
        <v>20</v>
      </c>
      <c r="BJ76" s="432">
        <f t="shared" si="77"/>
        <v>100</v>
      </c>
      <c r="BK76" s="499">
        <f t="shared" si="83"/>
        <v>0</v>
      </c>
      <c r="BL76" s="499">
        <f t="shared" si="83"/>
        <v>0</v>
      </c>
      <c r="BM76" s="499">
        <f t="shared" si="83"/>
        <v>0</v>
      </c>
      <c r="BN76" s="433">
        <v>0</v>
      </c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</row>
    <row r="77" spans="1:80" ht="15.75">
      <c r="A77" s="38"/>
      <c r="B77" s="426" t="s">
        <v>550</v>
      </c>
      <c r="C77" s="421" t="s">
        <v>808</v>
      </c>
      <c r="D77" s="423">
        <v>0</v>
      </c>
      <c r="E77" s="423">
        <v>0</v>
      </c>
      <c r="F77" s="423">
        <v>0</v>
      </c>
      <c r="G77" s="463">
        <v>0</v>
      </c>
      <c r="H77" s="423">
        <v>0</v>
      </c>
      <c r="I77" s="423">
        <v>0</v>
      </c>
      <c r="J77" s="423">
        <v>0</v>
      </c>
      <c r="K77" s="465">
        <v>0</v>
      </c>
      <c r="L77" s="38"/>
      <c r="M77" s="426" t="s">
        <v>550</v>
      </c>
      <c r="N77" s="421" t="s">
        <v>808</v>
      </c>
      <c r="O77" s="427">
        <v>0</v>
      </c>
      <c r="P77" s="421">
        <v>46</v>
      </c>
      <c r="Q77" s="421">
        <v>90</v>
      </c>
      <c r="R77" s="432">
        <f t="shared" si="79"/>
        <v>195.65217391304347</v>
      </c>
      <c r="S77" s="421">
        <v>0</v>
      </c>
      <c r="T77" s="421">
        <v>0</v>
      </c>
      <c r="U77" s="423">
        <v>0</v>
      </c>
      <c r="V77" s="465">
        <v>0</v>
      </c>
      <c r="W77" s="65"/>
      <c r="X77" s="426" t="s">
        <v>550</v>
      </c>
      <c r="Y77" s="421" t="s">
        <v>808</v>
      </c>
      <c r="Z77" s="499">
        <f t="shared" si="80"/>
        <v>0</v>
      </c>
      <c r="AA77" s="499">
        <f t="shared" si="80"/>
        <v>46</v>
      </c>
      <c r="AB77" s="499">
        <f t="shared" si="80"/>
        <v>90</v>
      </c>
      <c r="AC77" s="432">
        <f>(AB77/AA77*100)</f>
        <v>195.65217391304347</v>
      </c>
      <c r="AD77" s="421">
        <v>0</v>
      </c>
      <c r="AE77" s="421">
        <v>0</v>
      </c>
      <c r="AF77" s="421">
        <v>0</v>
      </c>
      <c r="AG77" s="465">
        <v>0</v>
      </c>
      <c r="AH77" s="38"/>
      <c r="AI77" s="426" t="s">
        <v>550</v>
      </c>
      <c r="AJ77" s="421" t="s">
        <v>808</v>
      </c>
      <c r="AK77" s="421">
        <v>0</v>
      </c>
      <c r="AL77" s="421">
        <v>0</v>
      </c>
      <c r="AM77" s="421">
        <v>0</v>
      </c>
      <c r="AN77" s="463">
        <v>0</v>
      </c>
      <c r="AO77" s="499">
        <f t="shared" si="81"/>
        <v>0</v>
      </c>
      <c r="AP77" s="499">
        <f t="shared" si="81"/>
        <v>0</v>
      </c>
      <c r="AQ77" s="499">
        <f t="shared" si="81"/>
        <v>0</v>
      </c>
      <c r="AR77" s="433">
        <v>0</v>
      </c>
      <c r="AS77" s="38"/>
      <c r="AT77" s="426" t="s">
        <v>550</v>
      </c>
      <c r="AU77" s="421" t="s">
        <v>808</v>
      </c>
      <c r="AV77" s="421">
        <v>0</v>
      </c>
      <c r="AW77" s="421">
        <v>0</v>
      </c>
      <c r="AX77" s="421">
        <v>0</v>
      </c>
      <c r="AY77" s="465">
        <v>0</v>
      </c>
      <c r="AZ77" s="421">
        <v>0</v>
      </c>
      <c r="BA77" s="421">
        <v>0</v>
      </c>
      <c r="BB77" s="421">
        <v>0</v>
      </c>
      <c r="BC77" s="465">
        <v>0</v>
      </c>
      <c r="BD77" s="38"/>
      <c r="BE77" s="426" t="s">
        <v>550</v>
      </c>
      <c r="BF77" s="421" t="s">
        <v>808</v>
      </c>
      <c r="BG77" s="499">
        <f t="shared" si="82"/>
        <v>0</v>
      </c>
      <c r="BH77" s="499">
        <f t="shared" si="82"/>
        <v>46</v>
      </c>
      <c r="BI77" s="499">
        <f t="shared" si="82"/>
        <v>90</v>
      </c>
      <c r="BJ77" s="432">
        <f t="shared" si="77"/>
        <v>195.65217391304347</v>
      </c>
      <c r="BK77" s="499">
        <f t="shared" si="83"/>
        <v>0</v>
      </c>
      <c r="BL77" s="499">
        <f t="shared" si="83"/>
        <v>0</v>
      </c>
      <c r="BM77" s="499">
        <f t="shared" si="83"/>
        <v>0</v>
      </c>
      <c r="BN77" s="433">
        <v>0</v>
      </c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</row>
    <row r="78" spans="1:80" ht="15.75">
      <c r="A78" s="38"/>
      <c r="B78" s="426" t="s">
        <v>513</v>
      </c>
      <c r="C78" s="421" t="s">
        <v>809</v>
      </c>
      <c r="D78" s="423">
        <v>0</v>
      </c>
      <c r="E78" s="423">
        <v>0</v>
      </c>
      <c r="F78" s="423">
        <v>0</v>
      </c>
      <c r="G78" s="463">
        <v>0</v>
      </c>
      <c r="H78" s="423">
        <v>0</v>
      </c>
      <c r="I78" s="423">
        <v>0</v>
      </c>
      <c r="J78" s="423">
        <v>0</v>
      </c>
      <c r="K78" s="465">
        <v>0</v>
      </c>
      <c r="L78" s="38"/>
      <c r="M78" s="426" t="s">
        <v>513</v>
      </c>
      <c r="N78" s="421" t="s">
        <v>809</v>
      </c>
      <c r="O78" s="427">
        <v>0</v>
      </c>
      <c r="P78" s="421">
        <v>1238</v>
      </c>
      <c r="Q78" s="421">
        <v>1249</v>
      </c>
      <c r="R78" s="432">
        <f t="shared" si="79"/>
        <v>100.88852988691437</v>
      </c>
      <c r="S78" s="421">
        <v>0</v>
      </c>
      <c r="T78" s="421">
        <v>0</v>
      </c>
      <c r="U78" s="423">
        <v>0</v>
      </c>
      <c r="V78" s="465">
        <v>0</v>
      </c>
      <c r="W78" s="65"/>
      <c r="X78" s="426" t="s">
        <v>513</v>
      </c>
      <c r="Y78" s="421" t="s">
        <v>809</v>
      </c>
      <c r="Z78" s="499">
        <f t="shared" si="80"/>
        <v>0</v>
      </c>
      <c r="AA78" s="499">
        <f t="shared" si="80"/>
        <v>1238</v>
      </c>
      <c r="AB78" s="499">
        <f t="shared" si="80"/>
        <v>1249</v>
      </c>
      <c r="AC78" s="432">
        <f>(AB78/AA78*100)</f>
        <v>100.88852988691437</v>
      </c>
      <c r="AD78" s="421">
        <v>0</v>
      </c>
      <c r="AE78" s="421">
        <v>0</v>
      </c>
      <c r="AF78" s="421">
        <v>0</v>
      </c>
      <c r="AG78" s="465">
        <v>0</v>
      </c>
      <c r="AH78" s="38"/>
      <c r="AI78" s="426" t="s">
        <v>513</v>
      </c>
      <c r="AJ78" s="421" t="s">
        <v>809</v>
      </c>
      <c r="AK78" s="421">
        <v>0</v>
      </c>
      <c r="AL78" s="421">
        <v>0</v>
      </c>
      <c r="AM78" s="421">
        <v>0</v>
      </c>
      <c r="AN78" s="463">
        <v>0</v>
      </c>
      <c r="AO78" s="499">
        <f t="shared" si="81"/>
        <v>0</v>
      </c>
      <c r="AP78" s="499">
        <f t="shared" si="81"/>
        <v>0</v>
      </c>
      <c r="AQ78" s="499">
        <f t="shared" si="81"/>
        <v>0</v>
      </c>
      <c r="AR78" s="433">
        <v>0</v>
      </c>
      <c r="AS78" s="38"/>
      <c r="AT78" s="426" t="s">
        <v>513</v>
      </c>
      <c r="AU78" s="421" t="s">
        <v>809</v>
      </c>
      <c r="AV78" s="421">
        <v>0</v>
      </c>
      <c r="AW78" s="421">
        <v>0</v>
      </c>
      <c r="AX78" s="421">
        <v>0</v>
      </c>
      <c r="AY78" s="465">
        <v>0</v>
      </c>
      <c r="AZ78" s="421">
        <v>0</v>
      </c>
      <c r="BA78" s="421">
        <v>0</v>
      </c>
      <c r="BB78" s="421">
        <v>0</v>
      </c>
      <c r="BC78" s="465">
        <v>0</v>
      </c>
      <c r="BD78" s="38"/>
      <c r="BE78" s="426" t="s">
        <v>513</v>
      </c>
      <c r="BF78" s="421" t="s">
        <v>809</v>
      </c>
      <c r="BG78" s="499">
        <f t="shared" si="82"/>
        <v>0</v>
      </c>
      <c r="BH78" s="499">
        <f t="shared" si="82"/>
        <v>1238</v>
      </c>
      <c r="BI78" s="499">
        <f t="shared" si="82"/>
        <v>1249</v>
      </c>
      <c r="BJ78" s="432">
        <f t="shared" si="77"/>
        <v>100.88852988691437</v>
      </c>
      <c r="BK78" s="499">
        <f t="shared" si="83"/>
        <v>0</v>
      </c>
      <c r="BL78" s="499">
        <f t="shared" si="83"/>
        <v>0</v>
      </c>
      <c r="BM78" s="499">
        <f t="shared" si="83"/>
        <v>0</v>
      </c>
      <c r="BN78" s="433">
        <v>0</v>
      </c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</row>
    <row r="79" spans="1:80" ht="15.75">
      <c r="A79" s="38"/>
      <c r="B79" s="426" t="s">
        <v>516</v>
      </c>
      <c r="C79" s="421" t="s">
        <v>810</v>
      </c>
      <c r="D79" s="423">
        <v>0</v>
      </c>
      <c r="E79" s="423">
        <v>0</v>
      </c>
      <c r="F79" s="423">
        <v>0</v>
      </c>
      <c r="G79" s="463">
        <v>0</v>
      </c>
      <c r="H79" s="423">
        <v>0</v>
      </c>
      <c r="I79" s="423">
        <v>0</v>
      </c>
      <c r="J79" s="423">
        <v>0</v>
      </c>
      <c r="K79" s="465">
        <v>0</v>
      </c>
      <c r="L79" s="38"/>
      <c r="M79" s="426" t="s">
        <v>516</v>
      </c>
      <c r="N79" s="421" t="s">
        <v>810</v>
      </c>
      <c r="O79" s="427">
        <v>0</v>
      </c>
      <c r="P79" s="421">
        <v>0</v>
      </c>
      <c r="Q79" s="421">
        <v>0</v>
      </c>
      <c r="R79" s="433">
        <v>0</v>
      </c>
      <c r="S79" s="421">
        <v>0</v>
      </c>
      <c r="T79" s="421">
        <v>0</v>
      </c>
      <c r="U79" s="423">
        <v>0</v>
      </c>
      <c r="V79" s="465">
        <v>0</v>
      </c>
      <c r="W79" s="65"/>
      <c r="X79" s="426" t="s">
        <v>516</v>
      </c>
      <c r="Y79" s="421" t="s">
        <v>810</v>
      </c>
      <c r="Z79" s="499">
        <f t="shared" si="80"/>
        <v>0</v>
      </c>
      <c r="AA79" s="499">
        <f t="shared" si="80"/>
        <v>0</v>
      </c>
      <c r="AB79" s="499">
        <f t="shared" si="80"/>
        <v>0</v>
      </c>
      <c r="AC79" s="433">
        <v>0</v>
      </c>
      <c r="AD79" s="421">
        <v>0</v>
      </c>
      <c r="AE79" s="421">
        <v>70</v>
      </c>
      <c r="AF79" s="421">
        <v>245</v>
      </c>
      <c r="AG79" s="432">
        <f>(AF79/AE79*100)</f>
        <v>350</v>
      </c>
      <c r="AH79" s="38"/>
      <c r="AI79" s="426" t="s">
        <v>516</v>
      </c>
      <c r="AJ79" s="421" t="s">
        <v>810</v>
      </c>
      <c r="AK79" s="421">
        <v>0</v>
      </c>
      <c r="AL79" s="421">
        <v>0</v>
      </c>
      <c r="AM79" s="421">
        <v>0</v>
      </c>
      <c r="AN79" s="463">
        <v>0</v>
      </c>
      <c r="AO79" s="499">
        <f t="shared" si="81"/>
        <v>0</v>
      </c>
      <c r="AP79" s="499">
        <f t="shared" si="81"/>
        <v>70</v>
      </c>
      <c r="AQ79" s="499">
        <f t="shared" si="81"/>
        <v>245</v>
      </c>
      <c r="AR79" s="432">
        <f t="shared" si="78"/>
        <v>350</v>
      </c>
      <c r="AS79" s="38"/>
      <c r="AT79" s="426" t="s">
        <v>516</v>
      </c>
      <c r="AU79" s="421" t="s">
        <v>810</v>
      </c>
      <c r="AV79" s="421">
        <v>0</v>
      </c>
      <c r="AW79" s="421">
        <v>0</v>
      </c>
      <c r="AX79" s="421">
        <v>0</v>
      </c>
      <c r="AY79" s="465">
        <v>0</v>
      </c>
      <c r="AZ79" s="421">
        <v>0</v>
      </c>
      <c r="BA79" s="421">
        <v>0</v>
      </c>
      <c r="BB79" s="421">
        <v>0</v>
      </c>
      <c r="BC79" s="465">
        <v>0</v>
      </c>
      <c r="BD79" s="38"/>
      <c r="BE79" s="426" t="s">
        <v>516</v>
      </c>
      <c r="BF79" s="421" t="s">
        <v>810</v>
      </c>
      <c r="BG79" s="499">
        <f t="shared" si="82"/>
        <v>0</v>
      </c>
      <c r="BH79" s="499">
        <f t="shared" si="82"/>
        <v>70</v>
      </c>
      <c r="BI79" s="499">
        <f t="shared" si="82"/>
        <v>245</v>
      </c>
      <c r="BJ79" s="432">
        <f t="shared" si="77"/>
        <v>350</v>
      </c>
      <c r="BK79" s="499">
        <f t="shared" si="83"/>
        <v>0</v>
      </c>
      <c r="BL79" s="499">
        <f t="shared" si="83"/>
        <v>0</v>
      </c>
      <c r="BM79" s="499">
        <f t="shared" si="83"/>
        <v>0</v>
      </c>
      <c r="BN79" s="433">
        <v>0</v>
      </c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</row>
    <row r="80" spans="1:80" ht="15.75">
      <c r="A80" s="38"/>
      <c r="B80" s="426" t="s">
        <v>517</v>
      </c>
      <c r="C80" s="421" t="s">
        <v>848</v>
      </c>
      <c r="D80" s="423">
        <v>0</v>
      </c>
      <c r="E80" s="423">
        <v>0</v>
      </c>
      <c r="F80" s="423">
        <v>0</v>
      </c>
      <c r="G80" s="463">
        <v>0</v>
      </c>
      <c r="H80" s="423">
        <v>0</v>
      </c>
      <c r="I80" s="423">
        <v>0</v>
      </c>
      <c r="J80" s="423">
        <v>0</v>
      </c>
      <c r="K80" s="465">
        <v>0</v>
      </c>
      <c r="L80" s="38"/>
      <c r="M80" s="426" t="s">
        <v>517</v>
      </c>
      <c r="N80" s="421" t="s">
        <v>848</v>
      </c>
      <c r="O80" s="427">
        <v>0</v>
      </c>
      <c r="P80" s="421">
        <v>9</v>
      </c>
      <c r="Q80" s="421">
        <v>9</v>
      </c>
      <c r="R80" s="432">
        <f t="shared" si="79"/>
        <v>100</v>
      </c>
      <c r="S80" s="421">
        <v>0</v>
      </c>
      <c r="T80" s="421">
        <v>0</v>
      </c>
      <c r="U80" s="423">
        <v>0</v>
      </c>
      <c r="V80" s="465">
        <v>0</v>
      </c>
      <c r="W80" s="65"/>
      <c r="X80" s="426" t="s">
        <v>517</v>
      </c>
      <c r="Y80" s="421" t="s">
        <v>848</v>
      </c>
      <c r="Z80" s="499">
        <f aca="true" t="shared" si="84" ref="Z80:AB81">(O80-S80)</f>
        <v>0</v>
      </c>
      <c r="AA80" s="499">
        <f t="shared" si="84"/>
        <v>9</v>
      </c>
      <c r="AB80" s="499">
        <f t="shared" si="84"/>
        <v>9</v>
      </c>
      <c r="AC80" s="432">
        <f>(AB80/AA80*100)</f>
        <v>100</v>
      </c>
      <c r="AD80" s="421">
        <v>0</v>
      </c>
      <c r="AE80" s="421">
        <v>0</v>
      </c>
      <c r="AF80" s="421">
        <v>0</v>
      </c>
      <c r="AG80" s="465">
        <v>0</v>
      </c>
      <c r="AH80" s="38"/>
      <c r="AI80" s="426" t="s">
        <v>517</v>
      </c>
      <c r="AJ80" s="421" t="s">
        <v>848</v>
      </c>
      <c r="AK80" s="421">
        <v>0</v>
      </c>
      <c r="AL80" s="421">
        <v>0</v>
      </c>
      <c r="AM80" s="421">
        <v>0</v>
      </c>
      <c r="AN80" s="463">
        <v>0</v>
      </c>
      <c r="AO80" s="499">
        <f aca="true" t="shared" si="85" ref="AO80:AQ81">(AD80-AK80)</f>
        <v>0</v>
      </c>
      <c r="AP80" s="499">
        <f t="shared" si="85"/>
        <v>0</v>
      </c>
      <c r="AQ80" s="499">
        <f t="shared" si="85"/>
        <v>0</v>
      </c>
      <c r="AR80" s="433">
        <v>0</v>
      </c>
      <c r="AS80" s="38"/>
      <c r="AT80" s="426" t="s">
        <v>517</v>
      </c>
      <c r="AU80" s="421" t="s">
        <v>848</v>
      </c>
      <c r="AV80" s="421">
        <v>0</v>
      </c>
      <c r="AW80" s="421">
        <v>0</v>
      </c>
      <c r="AX80" s="421">
        <v>0</v>
      </c>
      <c r="AY80" s="465">
        <v>0</v>
      </c>
      <c r="AZ80" s="421">
        <v>0</v>
      </c>
      <c r="BA80" s="421">
        <v>0</v>
      </c>
      <c r="BB80" s="421">
        <v>0</v>
      </c>
      <c r="BC80" s="465">
        <v>0</v>
      </c>
      <c r="BD80" s="38"/>
      <c r="BE80" s="426" t="s">
        <v>517</v>
      </c>
      <c r="BF80" s="421" t="s">
        <v>848</v>
      </c>
      <c r="BG80" s="499">
        <f aca="true" t="shared" si="86" ref="BG80:BI81">(D80+H80+O80+AD80+AV80+AZ80)</f>
        <v>0</v>
      </c>
      <c r="BH80" s="499">
        <f t="shared" si="86"/>
        <v>9</v>
      </c>
      <c r="BI80" s="499">
        <f t="shared" si="86"/>
        <v>9</v>
      </c>
      <c r="BJ80" s="432">
        <f t="shared" si="77"/>
        <v>100</v>
      </c>
      <c r="BK80" s="499">
        <f aca="true" t="shared" si="87" ref="BK80:BM81">(AK80+AV80+AZ80)</f>
        <v>0</v>
      </c>
      <c r="BL80" s="499">
        <f t="shared" si="87"/>
        <v>0</v>
      </c>
      <c r="BM80" s="499">
        <f t="shared" si="87"/>
        <v>0</v>
      </c>
      <c r="BN80" s="433">
        <v>0</v>
      </c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</row>
    <row r="81" spans="1:80" ht="15.75">
      <c r="A81" s="38"/>
      <c r="B81" s="426" t="s">
        <v>794</v>
      </c>
      <c r="C81" s="421" t="s">
        <v>849</v>
      </c>
      <c r="D81" s="423">
        <v>0</v>
      </c>
      <c r="E81" s="423">
        <v>0</v>
      </c>
      <c r="F81" s="423">
        <v>0</v>
      </c>
      <c r="G81" s="463">
        <v>0</v>
      </c>
      <c r="H81" s="423">
        <v>0</v>
      </c>
      <c r="I81" s="423">
        <v>0</v>
      </c>
      <c r="J81" s="423">
        <v>0</v>
      </c>
      <c r="K81" s="465">
        <v>0</v>
      </c>
      <c r="L81" s="38"/>
      <c r="M81" s="426" t="s">
        <v>794</v>
      </c>
      <c r="N81" s="421" t="s">
        <v>849</v>
      </c>
      <c r="O81" s="427">
        <v>0</v>
      </c>
      <c r="P81" s="421">
        <v>2000</v>
      </c>
      <c r="Q81" s="421">
        <v>0</v>
      </c>
      <c r="R81" s="432">
        <f t="shared" si="79"/>
        <v>0</v>
      </c>
      <c r="S81" s="421">
        <v>0</v>
      </c>
      <c r="T81" s="421">
        <v>0</v>
      </c>
      <c r="U81" s="423">
        <v>0</v>
      </c>
      <c r="V81" s="465">
        <v>0</v>
      </c>
      <c r="W81" s="65"/>
      <c r="X81" s="426" t="s">
        <v>794</v>
      </c>
      <c r="Y81" s="421" t="s">
        <v>849</v>
      </c>
      <c r="Z81" s="499">
        <f t="shared" si="84"/>
        <v>0</v>
      </c>
      <c r="AA81" s="499">
        <f t="shared" si="84"/>
        <v>2000</v>
      </c>
      <c r="AB81" s="499">
        <f t="shared" si="84"/>
        <v>0</v>
      </c>
      <c r="AC81" s="432">
        <f>(AB81/AA81*100)</f>
        <v>0</v>
      </c>
      <c r="AD81" s="421">
        <v>0</v>
      </c>
      <c r="AE81" s="421">
        <v>0</v>
      </c>
      <c r="AF81" s="421">
        <v>0</v>
      </c>
      <c r="AG81" s="465">
        <v>0</v>
      </c>
      <c r="AH81" s="38"/>
      <c r="AI81" s="426" t="s">
        <v>794</v>
      </c>
      <c r="AJ81" s="421" t="s">
        <v>849</v>
      </c>
      <c r="AK81" s="421">
        <v>0</v>
      </c>
      <c r="AL81" s="421">
        <v>0</v>
      </c>
      <c r="AM81" s="421">
        <v>0</v>
      </c>
      <c r="AN81" s="463">
        <v>0</v>
      </c>
      <c r="AO81" s="499">
        <f t="shared" si="85"/>
        <v>0</v>
      </c>
      <c r="AP81" s="499">
        <f t="shared" si="85"/>
        <v>0</v>
      </c>
      <c r="AQ81" s="499">
        <f t="shared" si="85"/>
        <v>0</v>
      </c>
      <c r="AR81" s="433">
        <v>0</v>
      </c>
      <c r="AS81" s="38"/>
      <c r="AT81" s="426" t="s">
        <v>794</v>
      </c>
      <c r="AU81" s="421" t="s">
        <v>849</v>
      </c>
      <c r="AV81" s="421">
        <v>0</v>
      </c>
      <c r="AW81" s="421">
        <v>0</v>
      </c>
      <c r="AX81" s="421">
        <v>0</v>
      </c>
      <c r="AY81" s="465">
        <v>0</v>
      </c>
      <c r="AZ81" s="421">
        <v>0</v>
      </c>
      <c r="BA81" s="421">
        <v>0</v>
      </c>
      <c r="BB81" s="421">
        <v>0</v>
      </c>
      <c r="BC81" s="465">
        <v>0</v>
      </c>
      <c r="BD81" s="38"/>
      <c r="BE81" s="426" t="s">
        <v>794</v>
      </c>
      <c r="BF81" s="421" t="s">
        <v>849</v>
      </c>
      <c r="BG81" s="499">
        <f t="shared" si="86"/>
        <v>0</v>
      </c>
      <c r="BH81" s="499">
        <f t="shared" si="86"/>
        <v>2000</v>
      </c>
      <c r="BI81" s="499">
        <f t="shared" si="86"/>
        <v>0</v>
      </c>
      <c r="BJ81" s="432">
        <f t="shared" si="77"/>
        <v>0</v>
      </c>
      <c r="BK81" s="499">
        <f t="shared" si="87"/>
        <v>0</v>
      </c>
      <c r="BL81" s="499">
        <f t="shared" si="87"/>
        <v>0</v>
      </c>
      <c r="BM81" s="499">
        <f t="shared" si="87"/>
        <v>0</v>
      </c>
      <c r="BN81" s="433">
        <v>0</v>
      </c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</row>
    <row r="82" spans="1:80" ht="15.75">
      <c r="A82" s="38"/>
      <c r="B82" s="426" t="s">
        <v>795</v>
      </c>
      <c r="C82" s="421" t="s">
        <v>882</v>
      </c>
      <c r="D82" s="423">
        <v>0</v>
      </c>
      <c r="E82" s="423">
        <v>0</v>
      </c>
      <c r="F82" s="423">
        <v>1178</v>
      </c>
      <c r="G82" s="463">
        <v>0</v>
      </c>
      <c r="H82" s="423">
        <v>0</v>
      </c>
      <c r="I82" s="423">
        <v>0</v>
      </c>
      <c r="J82" s="423">
        <v>193</v>
      </c>
      <c r="K82" s="465">
        <v>0</v>
      </c>
      <c r="L82" s="38"/>
      <c r="M82" s="426" t="s">
        <v>795</v>
      </c>
      <c r="N82" s="421" t="s">
        <v>882</v>
      </c>
      <c r="O82" s="427">
        <v>0</v>
      </c>
      <c r="P82" s="421">
        <v>0</v>
      </c>
      <c r="Q82" s="421">
        <v>0</v>
      </c>
      <c r="R82" s="433">
        <v>0</v>
      </c>
      <c r="S82" s="421">
        <v>0</v>
      </c>
      <c r="T82" s="421">
        <v>0</v>
      </c>
      <c r="U82" s="423">
        <v>0</v>
      </c>
      <c r="V82" s="465">
        <v>0</v>
      </c>
      <c r="W82" s="65"/>
      <c r="X82" s="426" t="s">
        <v>795</v>
      </c>
      <c r="Y82" s="421" t="s">
        <v>882</v>
      </c>
      <c r="Z82" s="499">
        <f aca="true" t="shared" si="88" ref="Z82:AB83">(O82-S82)</f>
        <v>0</v>
      </c>
      <c r="AA82" s="499">
        <f t="shared" si="88"/>
        <v>0</v>
      </c>
      <c r="AB82" s="499">
        <f t="shared" si="88"/>
        <v>0</v>
      </c>
      <c r="AC82" s="433">
        <v>0</v>
      </c>
      <c r="AD82" s="421">
        <v>0</v>
      </c>
      <c r="AE82" s="421">
        <v>0</v>
      </c>
      <c r="AF82" s="421">
        <v>0</v>
      </c>
      <c r="AG82" s="465">
        <v>0</v>
      </c>
      <c r="AH82" s="38"/>
      <c r="AI82" s="426" t="s">
        <v>795</v>
      </c>
      <c r="AJ82" s="421" t="s">
        <v>882</v>
      </c>
      <c r="AK82" s="421">
        <v>0</v>
      </c>
      <c r="AL82" s="421">
        <v>0</v>
      </c>
      <c r="AM82" s="421">
        <v>0</v>
      </c>
      <c r="AN82" s="463">
        <v>0</v>
      </c>
      <c r="AO82" s="499">
        <f aca="true" t="shared" si="89" ref="AO82:AQ83">(AD82-AK82)</f>
        <v>0</v>
      </c>
      <c r="AP82" s="499">
        <f t="shared" si="89"/>
        <v>0</v>
      </c>
      <c r="AQ82" s="499">
        <f t="shared" si="89"/>
        <v>0</v>
      </c>
      <c r="AR82" s="433">
        <v>0</v>
      </c>
      <c r="AS82" s="38"/>
      <c r="AT82" s="426" t="s">
        <v>795</v>
      </c>
      <c r="AU82" s="421" t="s">
        <v>882</v>
      </c>
      <c r="AV82" s="421">
        <v>0</v>
      </c>
      <c r="AW82" s="421">
        <v>0</v>
      </c>
      <c r="AX82" s="421">
        <v>0</v>
      </c>
      <c r="AY82" s="465">
        <v>0</v>
      </c>
      <c r="AZ82" s="421">
        <v>0</v>
      </c>
      <c r="BA82" s="421">
        <v>0</v>
      </c>
      <c r="BB82" s="421">
        <v>0</v>
      </c>
      <c r="BC82" s="465">
        <v>0</v>
      </c>
      <c r="BD82" s="38"/>
      <c r="BE82" s="426" t="s">
        <v>795</v>
      </c>
      <c r="BF82" s="421" t="s">
        <v>882</v>
      </c>
      <c r="BG82" s="499">
        <f aca="true" t="shared" si="90" ref="BG82:BI83">(D82+H82+O82+AD82+AV82+AZ82)</f>
        <v>0</v>
      </c>
      <c r="BH82" s="499">
        <f t="shared" si="90"/>
        <v>0</v>
      </c>
      <c r="BI82" s="499">
        <f t="shared" si="90"/>
        <v>1371</v>
      </c>
      <c r="BJ82" s="433">
        <v>0</v>
      </c>
      <c r="BK82" s="499">
        <f aca="true" t="shared" si="91" ref="BK82:BM83">(AK82+AV82+AZ82)</f>
        <v>0</v>
      </c>
      <c r="BL82" s="499">
        <f t="shared" si="91"/>
        <v>0</v>
      </c>
      <c r="BM82" s="499">
        <f t="shared" si="91"/>
        <v>0</v>
      </c>
      <c r="BN82" s="433">
        <v>0</v>
      </c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</row>
    <row r="83" spans="1:80" ht="15.75">
      <c r="A83" s="38"/>
      <c r="B83" s="426" t="s">
        <v>796</v>
      </c>
      <c r="C83" s="421" t="s">
        <v>884</v>
      </c>
      <c r="D83" s="423"/>
      <c r="E83" s="423"/>
      <c r="F83" s="423"/>
      <c r="G83" s="463"/>
      <c r="H83" s="423"/>
      <c r="I83" s="423"/>
      <c r="J83" s="423"/>
      <c r="K83" s="465"/>
      <c r="L83" s="38"/>
      <c r="M83" s="426" t="s">
        <v>796</v>
      </c>
      <c r="N83" s="421" t="s">
        <v>884</v>
      </c>
      <c r="O83" s="427">
        <v>0</v>
      </c>
      <c r="P83" s="421">
        <v>0</v>
      </c>
      <c r="Q83" s="421">
        <v>4000</v>
      </c>
      <c r="R83" s="433">
        <v>0</v>
      </c>
      <c r="S83" s="421">
        <v>0</v>
      </c>
      <c r="T83" s="421">
        <v>0</v>
      </c>
      <c r="U83" s="423">
        <v>0</v>
      </c>
      <c r="V83" s="465">
        <v>0</v>
      </c>
      <c r="W83" s="65"/>
      <c r="X83" s="426" t="s">
        <v>796</v>
      </c>
      <c r="Y83" s="421" t="s">
        <v>884</v>
      </c>
      <c r="Z83" s="499">
        <f t="shared" si="88"/>
        <v>0</v>
      </c>
      <c r="AA83" s="499">
        <f t="shared" si="88"/>
        <v>0</v>
      </c>
      <c r="AB83" s="499">
        <f t="shared" si="88"/>
        <v>4000</v>
      </c>
      <c r="AC83" s="433">
        <v>0</v>
      </c>
      <c r="AD83" s="421">
        <v>0</v>
      </c>
      <c r="AE83" s="421">
        <v>0</v>
      </c>
      <c r="AF83" s="421">
        <v>0</v>
      </c>
      <c r="AG83" s="465">
        <v>0</v>
      </c>
      <c r="AH83" s="38"/>
      <c r="AI83" s="426" t="s">
        <v>796</v>
      </c>
      <c r="AJ83" s="421" t="s">
        <v>884</v>
      </c>
      <c r="AK83" s="421">
        <v>0</v>
      </c>
      <c r="AL83" s="421">
        <v>0</v>
      </c>
      <c r="AM83" s="421">
        <v>0</v>
      </c>
      <c r="AN83" s="463">
        <v>0</v>
      </c>
      <c r="AO83" s="499">
        <f t="shared" si="89"/>
        <v>0</v>
      </c>
      <c r="AP83" s="499">
        <f t="shared" si="89"/>
        <v>0</v>
      </c>
      <c r="AQ83" s="499">
        <f t="shared" si="89"/>
        <v>0</v>
      </c>
      <c r="AR83" s="433">
        <v>0</v>
      </c>
      <c r="AS83" s="38"/>
      <c r="AT83" s="426" t="s">
        <v>796</v>
      </c>
      <c r="AU83" s="421" t="s">
        <v>884</v>
      </c>
      <c r="AV83" s="421">
        <v>0</v>
      </c>
      <c r="AW83" s="421">
        <v>0</v>
      </c>
      <c r="AX83" s="421">
        <v>0</v>
      </c>
      <c r="AY83" s="465">
        <v>0</v>
      </c>
      <c r="AZ83" s="421">
        <v>0</v>
      </c>
      <c r="BA83" s="421">
        <v>0</v>
      </c>
      <c r="BB83" s="421">
        <v>0</v>
      </c>
      <c r="BC83" s="465">
        <v>0</v>
      </c>
      <c r="BD83" s="38"/>
      <c r="BE83" s="426" t="s">
        <v>796</v>
      </c>
      <c r="BF83" s="421" t="s">
        <v>884</v>
      </c>
      <c r="BG83" s="499">
        <f t="shared" si="90"/>
        <v>0</v>
      </c>
      <c r="BH83" s="499">
        <f t="shared" si="90"/>
        <v>0</v>
      </c>
      <c r="BI83" s="499">
        <f t="shared" si="90"/>
        <v>4000</v>
      </c>
      <c r="BJ83" s="433">
        <v>0</v>
      </c>
      <c r="BK83" s="499">
        <f t="shared" si="91"/>
        <v>0</v>
      </c>
      <c r="BL83" s="499">
        <f t="shared" si="91"/>
        <v>0</v>
      </c>
      <c r="BM83" s="499">
        <f t="shared" si="91"/>
        <v>0</v>
      </c>
      <c r="BN83" s="433">
        <v>0</v>
      </c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</row>
    <row r="84" spans="1:80" ht="15.75">
      <c r="A84" s="38"/>
      <c r="B84" s="428"/>
      <c r="C84" s="427"/>
      <c r="D84" s="423"/>
      <c r="E84" s="423"/>
      <c r="F84" s="423"/>
      <c r="G84" s="463"/>
      <c r="H84" s="423"/>
      <c r="I84" s="423"/>
      <c r="J84" s="423"/>
      <c r="K84" s="465"/>
      <c r="L84" s="38"/>
      <c r="M84" s="428"/>
      <c r="N84" s="427"/>
      <c r="O84" s="427"/>
      <c r="P84" s="421"/>
      <c r="Q84" s="421"/>
      <c r="R84" s="432"/>
      <c r="S84" s="421"/>
      <c r="T84" s="421"/>
      <c r="U84" s="423"/>
      <c r="V84" s="465"/>
      <c r="W84" s="65"/>
      <c r="X84" s="428"/>
      <c r="Y84" s="427"/>
      <c r="Z84" s="499"/>
      <c r="AA84" s="499"/>
      <c r="AB84" s="499"/>
      <c r="AC84" s="432"/>
      <c r="AD84" s="421"/>
      <c r="AE84" s="421"/>
      <c r="AF84" s="421"/>
      <c r="AG84" s="465"/>
      <c r="AH84" s="38"/>
      <c r="AI84" s="428"/>
      <c r="AJ84" s="427"/>
      <c r="AK84" s="421"/>
      <c r="AL84" s="421"/>
      <c r="AM84" s="421"/>
      <c r="AN84" s="463"/>
      <c r="AO84" s="499"/>
      <c r="AP84" s="499"/>
      <c r="AQ84" s="499"/>
      <c r="AR84" s="433"/>
      <c r="AS84" s="38"/>
      <c r="AT84" s="428"/>
      <c r="AU84" s="427"/>
      <c r="AV84" s="421"/>
      <c r="AW84" s="421"/>
      <c r="AX84" s="421"/>
      <c r="AY84" s="465"/>
      <c r="AZ84" s="421"/>
      <c r="BA84" s="421"/>
      <c r="BB84" s="421"/>
      <c r="BC84" s="465"/>
      <c r="BD84" s="38"/>
      <c r="BE84" s="428"/>
      <c r="BF84" s="427"/>
      <c r="BG84" s="499"/>
      <c r="BH84" s="499"/>
      <c r="BI84" s="499"/>
      <c r="BJ84" s="432"/>
      <c r="BK84" s="499"/>
      <c r="BL84" s="499"/>
      <c r="BM84" s="499"/>
      <c r="BN84" s="433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</row>
    <row r="85" spans="1:80" ht="15.75">
      <c r="A85" s="38"/>
      <c r="B85" s="422"/>
      <c r="C85" s="429" t="s">
        <v>70</v>
      </c>
      <c r="D85" s="423"/>
      <c r="E85" s="423"/>
      <c r="F85" s="423"/>
      <c r="G85" s="463"/>
      <c r="H85" s="423"/>
      <c r="I85" s="423"/>
      <c r="J85" s="423"/>
      <c r="K85" s="465"/>
      <c r="L85" s="38"/>
      <c r="M85" s="422"/>
      <c r="N85" s="429" t="s">
        <v>70</v>
      </c>
      <c r="O85" s="429"/>
      <c r="P85" s="421"/>
      <c r="Q85" s="421"/>
      <c r="R85" s="432"/>
      <c r="S85" s="421"/>
      <c r="T85" s="421"/>
      <c r="U85" s="423"/>
      <c r="V85" s="465"/>
      <c r="W85" s="65"/>
      <c r="X85" s="422"/>
      <c r="Y85" s="429" t="s">
        <v>70</v>
      </c>
      <c r="Z85" s="499"/>
      <c r="AA85" s="499"/>
      <c r="AB85" s="499"/>
      <c r="AC85" s="432"/>
      <c r="AD85" s="421"/>
      <c r="AE85" s="421"/>
      <c r="AF85" s="421"/>
      <c r="AG85" s="465"/>
      <c r="AH85" s="38"/>
      <c r="AI85" s="422"/>
      <c r="AJ85" s="429" t="s">
        <v>70</v>
      </c>
      <c r="AK85" s="421"/>
      <c r="AL85" s="421"/>
      <c r="AM85" s="421"/>
      <c r="AN85" s="463"/>
      <c r="AO85" s="499"/>
      <c r="AP85" s="499"/>
      <c r="AQ85" s="499"/>
      <c r="AR85" s="433"/>
      <c r="AS85" s="38"/>
      <c r="AT85" s="422"/>
      <c r="AU85" s="429" t="s">
        <v>70</v>
      </c>
      <c r="AV85" s="421"/>
      <c r="AW85" s="421"/>
      <c r="AX85" s="421"/>
      <c r="AY85" s="465"/>
      <c r="AZ85" s="421"/>
      <c r="BA85" s="421"/>
      <c r="BB85" s="421"/>
      <c r="BC85" s="465"/>
      <c r="BD85" s="38"/>
      <c r="BE85" s="422"/>
      <c r="BF85" s="429" t="s">
        <v>70</v>
      </c>
      <c r="BG85" s="499"/>
      <c r="BH85" s="499"/>
      <c r="BI85" s="499"/>
      <c r="BJ85" s="432"/>
      <c r="BK85" s="499"/>
      <c r="BL85" s="499"/>
      <c r="BM85" s="499"/>
      <c r="BN85" s="433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</row>
    <row r="86" spans="1:80" ht="15.75">
      <c r="A86" s="38"/>
      <c r="B86" s="426" t="s">
        <v>797</v>
      </c>
      <c r="C86" s="423" t="s">
        <v>694</v>
      </c>
      <c r="D86" s="423">
        <v>0</v>
      </c>
      <c r="E86" s="423">
        <v>0</v>
      </c>
      <c r="F86" s="423">
        <v>0</v>
      </c>
      <c r="G86" s="463">
        <v>0</v>
      </c>
      <c r="H86" s="423">
        <v>0</v>
      </c>
      <c r="I86" s="423">
        <v>0</v>
      </c>
      <c r="J86" s="423">
        <v>0</v>
      </c>
      <c r="K86" s="465">
        <v>0</v>
      </c>
      <c r="L86" s="38"/>
      <c r="M86" s="426" t="s">
        <v>797</v>
      </c>
      <c r="N86" s="423" t="s">
        <v>694</v>
      </c>
      <c r="O86" s="423">
        <v>0</v>
      </c>
      <c r="P86" s="421">
        <v>0</v>
      </c>
      <c r="Q86" s="421">
        <v>0</v>
      </c>
      <c r="R86" s="433">
        <v>0</v>
      </c>
      <c r="S86" s="421">
        <v>0</v>
      </c>
      <c r="T86" s="421">
        <v>0</v>
      </c>
      <c r="U86" s="423">
        <v>0</v>
      </c>
      <c r="V86" s="465">
        <v>0</v>
      </c>
      <c r="W86" s="65"/>
      <c r="X86" s="426" t="s">
        <v>797</v>
      </c>
      <c r="Y86" s="423" t="s">
        <v>694</v>
      </c>
      <c r="Z86" s="499">
        <f aca="true" t="shared" si="92" ref="Z86:AB88">(O86-S86)</f>
        <v>0</v>
      </c>
      <c r="AA86" s="499">
        <f t="shared" si="92"/>
        <v>0</v>
      </c>
      <c r="AB86" s="499">
        <f t="shared" si="92"/>
        <v>0</v>
      </c>
      <c r="AC86" s="433">
        <v>0</v>
      </c>
      <c r="AD86" s="421">
        <v>184</v>
      </c>
      <c r="AE86" s="421">
        <v>0</v>
      </c>
      <c r="AF86" s="421">
        <v>0</v>
      </c>
      <c r="AG86" s="465">
        <v>0</v>
      </c>
      <c r="AH86" s="38"/>
      <c r="AI86" s="426" t="s">
        <v>797</v>
      </c>
      <c r="AJ86" s="423" t="s">
        <v>694</v>
      </c>
      <c r="AK86" s="421">
        <v>0</v>
      </c>
      <c r="AL86" s="421">
        <v>0</v>
      </c>
      <c r="AM86" s="421">
        <v>0</v>
      </c>
      <c r="AN86" s="463">
        <v>0</v>
      </c>
      <c r="AO86" s="499">
        <f aca="true" t="shared" si="93" ref="AO86:AQ88">(AD86-AK86)</f>
        <v>184</v>
      </c>
      <c r="AP86" s="499">
        <f t="shared" si="93"/>
        <v>0</v>
      </c>
      <c r="AQ86" s="499">
        <f t="shared" si="93"/>
        <v>0</v>
      </c>
      <c r="AR86" s="433">
        <v>0</v>
      </c>
      <c r="AS86" s="38"/>
      <c r="AT86" s="426" t="s">
        <v>797</v>
      </c>
      <c r="AU86" s="423" t="s">
        <v>694</v>
      </c>
      <c r="AV86" s="421">
        <v>0</v>
      </c>
      <c r="AW86" s="421">
        <v>0</v>
      </c>
      <c r="AX86" s="421">
        <v>0</v>
      </c>
      <c r="AY86" s="465">
        <v>0</v>
      </c>
      <c r="AZ86" s="421">
        <v>0</v>
      </c>
      <c r="BA86" s="421">
        <v>0</v>
      </c>
      <c r="BB86" s="421">
        <v>0</v>
      </c>
      <c r="BC86" s="465">
        <v>0</v>
      </c>
      <c r="BD86" s="38"/>
      <c r="BE86" s="426" t="s">
        <v>797</v>
      </c>
      <c r="BF86" s="423" t="s">
        <v>694</v>
      </c>
      <c r="BG86" s="499">
        <f aca="true" t="shared" si="94" ref="BG86:BI88">(D86+H86+O86+AD86+AV86+AZ86)</f>
        <v>184</v>
      </c>
      <c r="BH86" s="499">
        <f t="shared" si="94"/>
        <v>0</v>
      </c>
      <c r="BI86" s="499">
        <f t="shared" si="94"/>
        <v>0</v>
      </c>
      <c r="BJ86" s="433">
        <v>0</v>
      </c>
      <c r="BK86" s="499">
        <f aca="true" t="shared" si="95" ref="BK86:BM88">(AK86+AV86+AZ86)</f>
        <v>0</v>
      </c>
      <c r="BL86" s="499">
        <f t="shared" si="95"/>
        <v>0</v>
      </c>
      <c r="BM86" s="499">
        <f t="shared" si="95"/>
        <v>0</v>
      </c>
      <c r="BN86" s="433">
        <v>0</v>
      </c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</row>
    <row r="87" spans="1:80" ht="18.75">
      <c r="A87" s="38"/>
      <c r="B87" s="426" t="s">
        <v>798</v>
      </c>
      <c r="C87" s="421" t="s">
        <v>695</v>
      </c>
      <c r="D87" s="423">
        <v>0</v>
      </c>
      <c r="E87" s="423">
        <v>0</v>
      </c>
      <c r="F87" s="423">
        <v>0</v>
      </c>
      <c r="G87" s="463">
        <v>0</v>
      </c>
      <c r="H87" s="423">
        <v>0</v>
      </c>
      <c r="I87" s="423">
        <v>0</v>
      </c>
      <c r="J87" s="423">
        <v>0</v>
      </c>
      <c r="K87" s="465">
        <v>0</v>
      </c>
      <c r="L87" s="38"/>
      <c r="M87" s="426" t="s">
        <v>798</v>
      </c>
      <c r="N87" s="421" t="s">
        <v>695</v>
      </c>
      <c r="O87" s="421">
        <v>919</v>
      </c>
      <c r="P87" s="421">
        <v>0</v>
      </c>
      <c r="Q87" s="421">
        <v>0</v>
      </c>
      <c r="R87" s="433">
        <v>0</v>
      </c>
      <c r="S87" s="421">
        <v>0</v>
      </c>
      <c r="T87" s="421">
        <v>0</v>
      </c>
      <c r="U87" s="423">
        <v>0</v>
      </c>
      <c r="V87" s="465">
        <v>0</v>
      </c>
      <c r="W87" s="65"/>
      <c r="X87" s="426" t="s">
        <v>798</v>
      </c>
      <c r="Y87" s="421" t="s">
        <v>695</v>
      </c>
      <c r="Z87" s="499">
        <f t="shared" si="92"/>
        <v>919</v>
      </c>
      <c r="AA87" s="499">
        <f t="shared" si="92"/>
        <v>0</v>
      </c>
      <c r="AB87" s="499">
        <f t="shared" si="92"/>
        <v>0</v>
      </c>
      <c r="AC87" s="433">
        <v>0</v>
      </c>
      <c r="AD87" s="421">
        <v>0</v>
      </c>
      <c r="AE87" s="421">
        <v>0</v>
      </c>
      <c r="AF87" s="421">
        <v>0</v>
      </c>
      <c r="AG87" s="465">
        <v>0</v>
      </c>
      <c r="AH87" s="38"/>
      <c r="AI87" s="426" t="s">
        <v>798</v>
      </c>
      <c r="AJ87" s="421" t="s">
        <v>695</v>
      </c>
      <c r="AK87" s="421">
        <v>0</v>
      </c>
      <c r="AL87" s="421">
        <v>0</v>
      </c>
      <c r="AM87" s="421">
        <v>0</v>
      </c>
      <c r="AN87" s="463">
        <v>0</v>
      </c>
      <c r="AO87" s="499">
        <f t="shared" si="93"/>
        <v>0</v>
      </c>
      <c r="AP87" s="499">
        <f t="shared" si="93"/>
        <v>0</v>
      </c>
      <c r="AQ87" s="499">
        <f t="shared" si="93"/>
        <v>0</v>
      </c>
      <c r="AR87" s="433">
        <v>0</v>
      </c>
      <c r="AS87" s="38"/>
      <c r="AT87" s="426" t="s">
        <v>798</v>
      </c>
      <c r="AU87" s="421" t="s">
        <v>695</v>
      </c>
      <c r="AV87" s="421">
        <v>0</v>
      </c>
      <c r="AW87" s="421">
        <v>0</v>
      </c>
      <c r="AX87" s="421">
        <v>0</v>
      </c>
      <c r="AY87" s="465">
        <v>0</v>
      </c>
      <c r="AZ87" s="421">
        <v>0</v>
      </c>
      <c r="BA87" s="421">
        <v>0</v>
      </c>
      <c r="BB87" s="421">
        <v>0</v>
      </c>
      <c r="BC87" s="465">
        <v>0</v>
      </c>
      <c r="BD87" s="38"/>
      <c r="BE87" s="426" t="s">
        <v>798</v>
      </c>
      <c r="BF87" s="421" t="s">
        <v>695</v>
      </c>
      <c r="BG87" s="499">
        <f t="shared" si="94"/>
        <v>919</v>
      </c>
      <c r="BH87" s="499">
        <f t="shared" si="94"/>
        <v>0</v>
      </c>
      <c r="BI87" s="499">
        <f t="shared" si="94"/>
        <v>0</v>
      </c>
      <c r="BJ87" s="433">
        <v>0</v>
      </c>
      <c r="BK87" s="499">
        <f t="shared" si="95"/>
        <v>0</v>
      </c>
      <c r="BL87" s="499">
        <f t="shared" si="95"/>
        <v>0</v>
      </c>
      <c r="BM87" s="499">
        <f t="shared" si="95"/>
        <v>0</v>
      </c>
      <c r="BN87" s="433">
        <v>0</v>
      </c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</row>
    <row r="88" spans="1:80" ht="18.75">
      <c r="A88" s="38"/>
      <c r="B88" s="426" t="s">
        <v>799</v>
      </c>
      <c r="C88" s="421" t="s">
        <v>696</v>
      </c>
      <c r="D88" s="423">
        <v>0</v>
      </c>
      <c r="E88" s="423">
        <v>0</v>
      </c>
      <c r="F88" s="423">
        <v>0</v>
      </c>
      <c r="G88" s="463">
        <v>0</v>
      </c>
      <c r="H88" s="423">
        <v>0</v>
      </c>
      <c r="I88" s="423">
        <v>0</v>
      </c>
      <c r="J88" s="423">
        <v>0</v>
      </c>
      <c r="K88" s="465">
        <v>0</v>
      </c>
      <c r="L88" s="38"/>
      <c r="M88" s="426" t="s">
        <v>799</v>
      </c>
      <c r="N88" s="421" t="s">
        <v>696</v>
      </c>
      <c r="O88" s="421">
        <v>555</v>
      </c>
      <c r="P88" s="421">
        <v>0</v>
      </c>
      <c r="Q88" s="421">
        <v>0</v>
      </c>
      <c r="R88" s="433">
        <v>0</v>
      </c>
      <c r="S88" s="421">
        <v>0</v>
      </c>
      <c r="T88" s="421">
        <v>0</v>
      </c>
      <c r="U88" s="423">
        <v>0</v>
      </c>
      <c r="V88" s="465">
        <v>0</v>
      </c>
      <c r="W88" s="65"/>
      <c r="X88" s="426" t="s">
        <v>799</v>
      </c>
      <c r="Y88" s="421" t="s">
        <v>696</v>
      </c>
      <c r="Z88" s="499">
        <f t="shared" si="92"/>
        <v>555</v>
      </c>
      <c r="AA88" s="499">
        <f t="shared" si="92"/>
        <v>0</v>
      </c>
      <c r="AB88" s="499">
        <f t="shared" si="92"/>
        <v>0</v>
      </c>
      <c r="AC88" s="433">
        <v>0</v>
      </c>
      <c r="AD88" s="421">
        <v>0</v>
      </c>
      <c r="AE88" s="421">
        <v>0</v>
      </c>
      <c r="AF88" s="421">
        <v>0</v>
      </c>
      <c r="AG88" s="465">
        <v>0</v>
      </c>
      <c r="AH88" s="38"/>
      <c r="AI88" s="426" t="s">
        <v>799</v>
      </c>
      <c r="AJ88" s="421" t="s">
        <v>696</v>
      </c>
      <c r="AK88" s="421">
        <v>0</v>
      </c>
      <c r="AL88" s="421">
        <v>0</v>
      </c>
      <c r="AM88" s="421">
        <v>0</v>
      </c>
      <c r="AN88" s="463">
        <v>0</v>
      </c>
      <c r="AO88" s="499">
        <f t="shared" si="93"/>
        <v>0</v>
      </c>
      <c r="AP88" s="499">
        <f t="shared" si="93"/>
        <v>0</v>
      </c>
      <c r="AQ88" s="499">
        <f t="shared" si="93"/>
        <v>0</v>
      </c>
      <c r="AR88" s="433">
        <v>0</v>
      </c>
      <c r="AS88" s="38"/>
      <c r="AT88" s="426" t="s">
        <v>799</v>
      </c>
      <c r="AU88" s="421" t="s">
        <v>696</v>
      </c>
      <c r="AV88" s="421">
        <v>0</v>
      </c>
      <c r="AW88" s="421">
        <v>0</v>
      </c>
      <c r="AX88" s="421">
        <v>0</v>
      </c>
      <c r="AY88" s="465">
        <v>0</v>
      </c>
      <c r="AZ88" s="421">
        <v>0</v>
      </c>
      <c r="BA88" s="421">
        <v>0</v>
      </c>
      <c r="BB88" s="421">
        <v>0</v>
      </c>
      <c r="BC88" s="465">
        <v>0</v>
      </c>
      <c r="BD88" s="38"/>
      <c r="BE88" s="426" t="s">
        <v>799</v>
      </c>
      <c r="BF88" s="421" t="s">
        <v>696</v>
      </c>
      <c r="BG88" s="499">
        <f t="shared" si="94"/>
        <v>555</v>
      </c>
      <c r="BH88" s="499">
        <f t="shared" si="94"/>
        <v>0</v>
      </c>
      <c r="BI88" s="499">
        <f t="shared" si="94"/>
        <v>0</v>
      </c>
      <c r="BJ88" s="433">
        <v>0</v>
      </c>
      <c r="BK88" s="499">
        <f t="shared" si="95"/>
        <v>0</v>
      </c>
      <c r="BL88" s="499">
        <f t="shared" si="95"/>
        <v>0</v>
      </c>
      <c r="BM88" s="499">
        <f t="shared" si="95"/>
        <v>0</v>
      </c>
      <c r="BN88" s="433">
        <v>0</v>
      </c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</row>
    <row r="89" spans="1:80" ht="15.75">
      <c r="A89" s="38"/>
      <c r="B89" s="426" t="s">
        <v>800</v>
      </c>
      <c r="C89" s="421" t="s">
        <v>509</v>
      </c>
      <c r="D89" s="423">
        <v>0</v>
      </c>
      <c r="E89" s="423">
        <v>0</v>
      </c>
      <c r="F89" s="423">
        <v>0</v>
      </c>
      <c r="G89" s="433">
        <v>0</v>
      </c>
      <c r="H89" s="423">
        <v>0</v>
      </c>
      <c r="I89" s="423">
        <v>0</v>
      </c>
      <c r="J89" s="423">
        <v>0</v>
      </c>
      <c r="K89" s="433">
        <v>0</v>
      </c>
      <c r="L89" s="38"/>
      <c r="M89" s="426" t="s">
        <v>800</v>
      </c>
      <c r="N89" s="421" t="s">
        <v>509</v>
      </c>
      <c r="O89" s="421">
        <v>52</v>
      </c>
      <c r="P89" s="421">
        <v>52</v>
      </c>
      <c r="Q89" s="421">
        <v>0</v>
      </c>
      <c r="R89" s="432">
        <f aca="true" t="shared" si="96" ref="R89:R101">(Q89/P89*100)</f>
        <v>0</v>
      </c>
      <c r="S89" s="421">
        <v>0</v>
      </c>
      <c r="T89" s="421">
        <v>0</v>
      </c>
      <c r="U89" s="423">
        <v>0</v>
      </c>
      <c r="V89" s="465">
        <v>0</v>
      </c>
      <c r="W89" s="65"/>
      <c r="X89" s="426" t="s">
        <v>800</v>
      </c>
      <c r="Y89" s="421" t="s">
        <v>509</v>
      </c>
      <c r="Z89" s="499">
        <f aca="true" t="shared" si="97" ref="Z89:AB93">(O89-S89)</f>
        <v>52</v>
      </c>
      <c r="AA89" s="499">
        <f t="shared" si="97"/>
        <v>52</v>
      </c>
      <c r="AB89" s="499">
        <f t="shared" si="97"/>
        <v>0</v>
      </c>
      <c r="AC89" s="432">
        <f aca="true" t="shared" si="98" ref="AC89:AC101">(AB89/AA89*100)</f>
        <v>0</v>
      </c>
      <c r="AD89" s="421">
        <v>0</v>
      </c>
      <c r="AE89" s="421">
        <v>0</v>
      </c>
      <c r="AF89" s="421">
        <v>0</v>
      </c>
      <c r="AG89" s="465">
        <v>0</v>
      </c>
      <c r="AH89" s="38"/>
      <c r="AI89" s="426" t="s">
        <v>800</v>
      </c>
      <c r="AJ89" s="421" t="s">
        <v>509</v>
      </c>
      <c r="AK89" s="421">
        <v>0</v>
      </c>
      <c r="AL89" s="421">
        <v>0</v>
      </c>
      <c r="AM89" s="421">
        <v>0</v>
      </c>
      <c r="AN89" s="463">
        <v>0</v>
      </c>
      <c r="AO89" s="499">
        <f aca="true" t="shared" si="99" ref="AO89:AQ92">(AD89-AK89)</f>
        <v>0</v>
      </c>
      <c r="AP89" s="499">
        <f t="shared" si="99"/>
        <v>0</v>
      </c>
      <c r="AQ89" s="499">
        <f t="shared" si="99"/>
        <v>0</v>
      </c>
      <c r="AR89" s="433">
        <v>0</v>
      </c>
      <c r="AS89" s="38"/>
      <c r="AT89" s="426" t="s">
        <v>800</v>
      </c>
      <c r="AU89" s="421" t="s">
        <v>509</v>
      </c>
      <c r="AV89" s="421">
        <v>0</v>
      </c>
      <c r="AW89" s="421">
        <v>0</v>
      </c>
      <c r="AX89" s="421">
        <v>0</v>
      </c>
      <c r="AY89" s="465">
        <v>0</v>
      </c>
      <c r="AZ89" s="421">
        <v>0</v>
      </c>
      <c r="BA89" s="421">
        <v>0</v>
      </c>
      <c r="BB89" s="421">
        <v>0</v>
      </c>
      <c r="BC89" s="465">
        <v>0</v>
      </c>
      <c r="BD89" s="38"/>
      <c r="BE89" s="426" t="s">
        <v>800</v>
      </c>
      <c r="BF89" s="421" t="s">
        <v>509</v>
      </c>
      <c r="BG89" s="499">
        <f aca="true" t="shared" si="100" ref="BG89:BI90">(D89+H89+O89+AD89+AV89+AZ89)</f>
        <v>52</v>
      </c>
      <c r="BH89" s="499">
        <f t="shared" si="100"/>
        <v>52</v>
      </c>
      <c r="BI89" s="499">
        <f t="shared" si="100"/>
        <v>0</v>
      </c>
      <c r="BJ89" s="432">
        <f aca="true" t="shared" si="101" ref="BJ89:BJ101">(BI89/BH89*100)</f>
        <v>0</v>
      </c>
      <c r="BK89" s="499">
        <f aca="true" t="shared" si="102" ref="BK89:BM90">(AK89+AV89+AZ89)</f>
        <v>0</v>
      </c>
      <c r="BL89" s="499">
        <f t="shared" si="102"/>
        <v>0</v>
      </c>
      <c r="BM89" s="499">
        <f t="shared" si="102"/>
        <v>0</v>
      </c>
      <c r="BN89" s="433">
        <v>0</v>
      </c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</row>
    <row r="90" spans="1:80" ht="15.75">
      <c r="A90" s="38"/>
      <c r="B90" s="426" t="s">
        <v>801</v>
      </c>
      <c r="C90" s="421" t="s">
        <v>532</v>
      </c>
      <c r="D90" s="423">
        <v>0</v>
      </c>
      <c r="E90" s="423">
        <v>0</v>
      </c>
      <c r="F90" s="423">
        <v>0</v>
      </c>
      <c r="G90" s="433">
        <v>0</v>
      </c>
      <c r="H90" s="423">
        <v>0</v>
      </c>
      <c r="I90" s="423">
        <v>0</v>
      </c>
      <c r="J90" s="423">
        <v>0</v>
      </c>
      <c r="K90" s="433">
        <v>0</v>
      </c>
      <c r="L90" s="38"/>
      <c r="M90" s="426" t="s">
        <v>801</v>
      </c>
      <c r="N90" s="421" t="s">
        <v>532</v>
      </c>
      <c r="O90" s="421">
        <v>2225</v>
      </c>
      <c r="P90" s="421">
        <v>2225</v>
      </c>
      <c r="Q90" s="421">
        <v>2225</v>
      </c>
      <c r="R90" s="432">
        <f t="shared" si="96"/>
        <v>100</v>
      </c>
      <c r="S90" s="421">
        <v>0</v>
      </c>
      <c r="T90" s="421">
        <v>0</v>
      </c>
      <c r="U90" s="423">
        <v>0</v>
      </c>
      <c r="V90" s="465">
        <v>0</v>
      </c>
      <c r="W90" s="65"/>
      <c r="X90" s="426" t="s">
        <v>801</v>
      </c>
      <c r="Y90" s="421" t="s">
        <v>532</v>
      </c>
      <c r="Z90" s="499">
        <f t="shared" si="97"/>
        <v>2225</v>
      </c>
      <c r="AA90" s="499">
        <f t="shared" si="97"/>
        <v>2225</v>
      </c>
      <c r="AB90" s="499">
        <f t="shared" si="97"/>
        <v>2225</v>
      </c>
      <c r="AC90" s="432">
        <f t="shared" si="98"/>
        <v>100</v>
      </c>
      <c r="AD90" s="421">
        <v>0</v>
      </c>
      <c r="AE90" s="421">
        <v>0</v>
      </c>
      <c r="AF90" s="421">
        <v>0</v>
      </c>
      <c r="AG90" s="465">
        <v>0</v>
      </c>
      <c r="AH90" s="38"/>
      <c r="AI90" s="426" t="s">
        <v>801</v>
      </c>
      <c r="AJ90" s="421" t="s">
        <v>532</v>
      </c>
      <c r="AK90" s="421">
        <v>0</v>
      </c>
      <c r="AL90" s="421">
        <v>0</v>
      </c>
      <c r="AM90" s="421">
        <v>0</v>
      </c>
      <c r="AN90" s="463">
        <v>0</v>
      </c>
      <c r="AO90" s="499">
        <f t="shared" si="99"/>
        <v>0</v>
      </c>
      <c r="AP90" s="499">
        <f t="shared" si="99"/>
        <v>0</v>
      </c>
      <c r="AQ90" s="499">
        <f t="shared" si="99"/>
        <v>0</v>
      </c>
      <c r="AR90" s="433">
        <v>0</v>
      </c>
      <c r="AS90" s="38"/>
      <c r="AT90" s="426" t="s">
        <v>801</v>
      </c>
      <c r="AU90" s="421" t="s">
        <v>532</v>
      </c>
      <c r="AV90" s="421">
        <v>0</v>
      </c>
      <c r="AW90" s="421">
        <v>0</v>
      </c>
      <c r="AX90" s="421">
        <v>0</v>
      </c>
      <c r="AY90" s="465">
        <v>0</v>
      </c>
      <c r="AZ90" s="421">
        <v>0</v>
      </c>
      <c r="BA90" s="421">
        <v>0</v>
      </c>
      <c r="BB90" s="421">
        <v>0</v>
      </c>
      <c r="BC90" s="465">
        <v>0</v>
      </c>
      <c r="BD90" s="38"/>
      <c r="BE90" s="426" t="s">
        <v>801</v>
      </c>
      <c r="BF90" s="421" t="s">
        <v>532</v>
      </c>
      <c r="BG90" s="499">
        <f t="shared" si="100"/>
        <v>2225</v>
      </c>
      <c r="BH90" s="499">
        <f t="shared" si="100"/>
        <v>2225</v>
      </c>
      <c r="BI90" s="499">
        <f t="shared" si="100"/>
        <v>2225</v>
      </c>
      <c r="BJ90" s="432">
        <f t="shared" si="101"/>
        <v>100</v>
      </c>
      <c r="BK90" s="499">
        <f t="shared" si="102"/>
        <v>0</v>
      </c>
      <c r="BL90" s="499">
        <f t="shared" si="102"/>
        <v>0</v>
      </c>
      <c r="BM90" s="499">
        <f t="shared" si="102"/>
        <v>0</v>
      </c>
      <c r="BN90" s="433">
        <v>0</v>
      </c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</row>
    <row r="91" spans="1:80" ht="15.75">
      <c r="A91" s="38"/>
      <c r="B91" s="426" t="s">
        <v>802</v>
      </c>
      <c r="C91" s="421" t="s">
        <v>549</v>
      </c>
      <c r="D91" s="423">
        <v>0</v>
      </c>
      <c r="E91" s="423">
        <v>0</v>
      </c>
      <c r="F91" s="423">
        <v>0</v>
      </c>
      <c r="G91" s="433">
        <v>0</v>
      </c>
      <c r="H91" s="423">
        <v>0</v>
      </c>
      <c r="I91" s="423">
        <v>0</v>
      </c>
      <c r="J91" s="423">
        <v>0</v>
      </c>
      <c r="K91" s="433">
        <v>0</v>
      </c>
      <c r="L91" s="38"/>
      <c r="M91" s="426" t="s">
        <v>802</v>
      </c>
      <c r="N91" s="421" t="s">
        <v>549</v>
      </c>
      <c r="O91" s="421">
        <v>150</v>
      </c>
      <c r="P91" s="421">
        <v>150</v>
      </c>
      <c r="Q91" s="421">
        <v>150</v>
      </c>
      <c r="R91" s="432">
        <f t="shared" si="96"/>
        <v>100</v>
      </c>
      <c r="S91" s="421">
        <v>0</v>
      </c>
      <c r="T91" s="421">
        <v>0</v>
      </c>
      <c r="U91" s="423">
        <v>0</v>
      </c>
      <c r="V91" s="465">
        <v>0</v>
      </c>
      <c r="W91" s="65"/>
      <c r="X91" s="426" t="s">
        <v>802</v>
      </c>
      <c r="Y91" s="421" t="s">
        <v>549</v>
      </c>
      <c r="Z91" s="499">
        <f>(O91-S91)</f>
        <v>150</v>
      </c>
      <c r="AA91" s="499">
        <f>(P91-T91)</f>
        <v>150</v>
      </c>
      <c r="AB91" s="499">
        <f>(Q91-U91)</f>
        <v>150</v>
      </c>
      <c r="AC91" s="432">
        <f t="shared" si="98"/>
        <v>100</v>
      </c>
      <c r="AD91" s="421">
        <v>0</v>
      </c>
      <c r="AE91" s="421">
        <v>0</v>
      </c>
      <c r="AF91" s="421">
        <v>0</v>
      </c>
      <c r="AG91" s="465">
        <v>0</v>
      </c>
      <c r="AH91" s="38"/>
      <c r="AI91" s="426" t="s">
        <v>802</v>
      </c>
      <c r="AJ91" s="421" t="s">
        <v>549</v>
      </c>
      <c r="AK91" s="421">
        <v>0</v>
      </c>
      <c r="AL91" s="421">
        <v>0</v>
      </c>
      <c r="AM91" s="421">
        <v>0</v>
      </c>
      <c r="AN91" s="463">
        <v>0</v>
      </c>
      <c r="AO91" s="499">
        <f>(AD91-AK91)</f>
        <v>0</v>
      </c>
      <c r="AP91" s="499">
        <f>(AE91-AL91)</f>
        <v>0</v>
      </c>
      <c r="AQ91" s="499">
        <f>(AF91-AM91)</f>
        <v>0</v>
      </c>
      <c r="AR91" s="433">
        <v>0</v>
      </c>
      <c r="AS91" s="38"/>
      <c r="AT91" s="426" t="s">
        <v>802</v>
      </c>
      <c r="AU91" s="421" t="s">
        <v>549</v>
      </c>
      <c r="AV91" s="421">
        <v>0</v>
      </c>
      <c r="AW91" s="421">
        <v>0</v>
      </c>
      <c r="AX91" s="421">
        <v>0</v>
      </c>
      <c r="AY91" s="465">
        <v>0</v>
      </c>
      <c r="AZ91" s="421">
        <v>0</v>
      </c>
      <c r="BA91" s="421">
        <v>0</v>
      </c>
      <c r="BB91" s="421">
        <v>0</v>
      </c>
      <c r="BC91" s="465">
        <v>0</v>
      </c>
      <c r="BD91" s="38"/>
      <c r="BE91" s="426" t="s">
        <v>802</v>
      </c>
      <c r="BF91" s="421" t="s">
        <v>549</v>
      </c>
      <c r="BG91" s="499">
        <f>(D91+H91+O91+AD91+AV91+AZ91)</f>
        <v>150</v>
      </c>
      <c r="BH91" s="499">
        <f>(E91+I91+P91+AE91+AW91+BA91)</f>
        <v>150</v>
      </c>
      <c r="BI91" s="499">
        <f>(F91+J91+Q91+AF91+AX91+BB91)</f>
        <v>150</v>
      </c>
      <c r="BJ91" s="432">
        <f t="shared" si="101"/>
        <v>100</v>
      </c>
      <c r="BK91" s="499">
        <f>(AK91+AV91+AZ91)</f>
        <v>0</v>
      </c>
      <c r="BL91" s="499">
        <f>(AL91+AW91+BA91)</f>
        <v>0</v>
      </c>
      <c r="BM91" s="499">
        <f>(AM91+AX91+BB91)</f>
        <v>0</v>
      </c>
      <c r="BN91" s="433">
        <v>0</v>
      </c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</row>
    <row r="92" spans="1:80" ht="15.75">
      <c r="A92" s="38"/>
      <c r="B92" s="426" t="s">
        <v>803</v>
      </c>
      <c r="C92" s="421" t="s">
        <v>533</v>
      </c>
      <c r="D92" s="423">
        <v>0</v>
      </c>
      <c r="E92" s="423">
        <v>0</v>
      </c>
      <c r="F92" s="423">
        <v>0</v>
      </c>
      <c r="G92" s="463">
        <v>0</v>
      </c>
      <c r="H92" s="423">
        <v>0</v>
      </c>
      <c r="I92" s="423">
        <v>0</v>
      </c>
      <c r="J92" s="423">
        <v>0</v>
      </c>
      <c r="K92" s="465">
        <v>0</v>
      </c>
      <c r="L92" s="38"/>
      <c r="M92" s="426" t="s">
        <v>803</v>
      </c>
      <c r="N92" s="421" t="s">
        <v>533</v>
      </c>
      <c r="O92" s="421">
        <v>535</v>
      </c>
      <c r="P92" s="421">
        <v>535</v>
      </c>
      <c r="Q92" s="421">
        <v>0</v>
      </c>
      <c r="R92" s="432">
        <f t="shared" si="96"/>
        <v>0</v>
      </c>
      <c r="S92" s="421">
        <v>0</v>
      </c>
      <c r="T92" s="421">
        <v>0</v>
      </c>
      <c r="U92" s="423">
        <v>0</v>
      </c>
      <c r="V92" s="465">
        <v>0</v>
      </c>
      <c r="W92" s="65"/>
      <c r="X92" s="426" t="s">
        <v>803</v>
      </c>
      <c r="Y92" s="421" t="s">
        <v>533</v>
      </c>
      <c r="Z92" s="499">
        <f t="shared" si="97"/>
        <v>535</v>
      </c>
      <c r="AA92" s="499">
        <f t="shared" si="97"/>
        <v>535</v>
      </c>
      <c r="AB92" s="499">
        <f t="shared" si="97"/>
        <v>0</v>
      </c>
      <c r="AC92" s="432">
        <f t="shared" si="98"/>
        <v>0</v>
      </c>
      <c r="AD92" s="421">
        <v>0</v>
      </c>
      <c r="AE92" s="421">
        <v>0</v>
      </c>
      <c r="AF92" s="421">
        <v>0</v>
      </c>
      <c r="AG92" s="465">
        <v>0</v>
      </c>
      <c r="AH92" s="38"/>
      <c r="AI92" s="426" t="s">
        <v>803</v>
      </c>
      <c r="AJ92" s="421" t="s">
        <v>533</v>
      </c>
      <c r="AK92" s="421">
        <v>0</v>
      </c>
      <c r="AL92" s="421">
        <v>0</v>
      </c>
      <c r="AM92" s="421">
        <v>0</v>
      </c>
      <c r="AN92" s="463">
        <v>0</v>
      </c>
      <c r="AO92" s="499">
        <f t="shared" si="99"/>
        <v>0</v>
      </c>
      <c r="AP92" s="499">
        <f t="shared" si="99"/>
        <v>0</v>
      </c>
      <c r="AQ92" s="499">
        <f t="shared" si="99"/>
        <v>0</v>
      </c>
      <c r="AR92" s="433">
        <v>0</v>
      </c>
      <c r="AS92" s="38"/>
      <c r="AT92" s="426" t="s">
        <v>803</v>
      </c>
      <c r="AU92" s="421" t="s">
        <v>533</v>
      </c>
      <c r="AV92" s="421">
        <v>0</v>
      </c>
      <c r="AW92" s="421">
        <v>0</v>
      </c>
      <c r="AX92" s="421">
        <v>0</v>
      </c>
      <c r="AY92" s="465">
        <v>0</v>
      </c>
      <c r="AZ92" s="421">
        <v>0</v>
      </c>
      <c r="BA92" s="421">
        <v>0</v>
      </c>
      <c r="BB92" s="421">
        <v>0</v>
      </c>
      <c r="BC92" s="465">
        <v>0</v>
      </c>
      <c r="BD92" s="38"/>
      <c r="BE92" s="426" t="s">
        <v>803</v>
      </c>
      <c r="BF92" s="421" t="s">
        <v>533</v>
      </c>
      <c r="BG92" s="499">
        <f aca="true" t="shared" si="103" ref="BG92:BI93">(D92+H92+O92+AD92+AV92+AZ92)</f>
        <v>535</v>
      </c>
      <c r="BH92" s="499">
        <f t="shared" si="103"/>
        <v>535</v>
      </c>
      <c r="BI92" s="499">
        <f t="shared" si="103"/>
        <v>0</v>
      </c>
      <c r="BJ92" s="432">
        <f t="shared" si="101"/>
        <v>0</v>
      </c>
      <c r="BK92" s="499">
        <f aca="true" t="shared" si="104" ref="BK92:BM93">(AK92+AV92+AZ92)</f>
        <v>0</v>
      </c>
      <c r="BL92" s="499">
        <f t="shared" si="104"/>
        <v>0</v>
      </c>
      <c r="BM92" s="499">
        <f t="shared" si="104"/>
        <v>0</v>
      </c>
      <c r="BN92" s="433">
        <v>0</v>
      </c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</row>
    <row r="93" spans="1:80" ht="15.75">
      <c r="A93" s="38"/>
      <c r="B93" s="426" t="s">
        <v>804</v>
      </c>
      <c r="C93" s="421" t="s">
        <v>71</v>
      </c>
      <c r="D93" s="423">
        <v>0</v>
      </c>
      <c r="E93" s="423">
        <v>0</v>
      </c>
      <c r="F93" s="423">
        <v>0</v>
      </c>
      <c r="G93" s="463">
        <v>0</v>
      </c>
      <c r="H93" s="423">
        <v>0</v>
      </c>
      <c r="I93" s="423">
        <v>0</v>
      </c>
      <c r="J93" s="423">
        <v>0</v>
      </c>
      <c r="K93" s="465">
        <v>0</v>
      </c>
      <c r="L93" s="38"/>
      <c r="M93" s="426" t="s">
        <v>804</v>
      </c>
      <c r="N93" s="421" t="s">
        <v>71</v>
      </c>
      <c r="O93" s="421">
        <v>63</v>
      </c>
      <c r="P93" s="421">
        <v>70</v>
      </c>
      <c r="Q93" s="421">
        <v>70</v>
      </c>
      <c r="R93" s="432">
        <f t="shared" si="96"/>
        <v>100</v>
      </c>
      <c r="S93" s="421">
        <v>0</v>
      </c>
      <c r="T93" s="421">
        <v>0</v>
      </c>
      <c r="U93" s="423">
        <v>0</v>
      </c>
      <c r="V93" s="465">
        <v>0</v>
      </c>
      <c r="W93" s="65"/>
      <c r="X93" s="426" t="s">
        <v>804</v>
      </c>
      <c r="Y93" s="421" t="s">
        <v>71</v>
      </c>
      <c r="Z93" s="499">
        <f t="shared" si="97"/>
        <v>63</v>
      </c>
      <c r="AA93" s="499">
        <f t="shared" si="97"/>
        <v>70</v>
      </c>
      <c r="AB93" s="499">
        <f t="shared" si="97"/>
        <v>70</v>
      </c>
      <c r="AC93" s="432">
        <f t="shared" si="98"/>
        <v>100</v>
      </c>
      <c r="AD93" s="421">
        <v>0</v>
      </c>
      <c r="AE93" s="421">
        <v>0</v>
      </c>
      <c r="AF93" s="421">
        <v>0</v>
      </c>
      <c r="AG93" s="465">
        <v>0</v>
      </c>
      <c r="AH93" s="38"/>
      <c r="AI93" s="426" t="s">
        <v>804</v>
      </c>
      <c r="AJ93" s="421" t="s">
        <v>71</v>
      </c>
      <c r="AK93" s="421">
        <v>0</v>
      </c>
      <c r="AL93" s="421">
        <v>0</v>
      </c>
      <c r="AM93" s="421">
        <v>0</v>
      </c>
      <c r="AN93" s="463">
        <v>0</v>
      </c>
      <c r="AO93" s="499">
        <f>(AD93-AK93)</f>
        <v>0</v>
      </c>
      <c r="AP93" s="499">
        <f>(AE93-AL93)</f>
        <v>0</v>
      </c>
      <c r="AQ93" s="499">
        <f>(AF93-AM93)</f>
        <v>0</v>
      </c>
      <c r="AR93" s="433">
        <v>0</v>
      </c>
      <c r="AS93" s="38"/>
      <c r="AT93" s="426" t="s">
        <v>804</v>
      </c>
      <c r="AU93" s="421" t="s">
        <v>71</v>
      </c>
      <c r="AV93" s="421">
        <v>0</v>
      </c>
      <c r="AW93" s="421">
        <v>0</v>
      </c>
      <c r="AX93" s="421">
        <v>0</v>
      </c>
      <c r="AY93" s="465">
        <v>0</v>
      </c>
      <c r="AZ93" s="421">
        <v>0</v>
      </c>
      <c r="BA93" s="421">
        <v>0</v>
      </c>
      <c r="BB93" s="421">
        <v>0</v>
      </c>
      <c r="BC93" s="465">
        <v>0</v>
      </c>
      <c r="BD93" s="38"/>
      <c r="BE93" s="426" t="s">
        <v>804</v>
      </c>
      <c r="BF93" s="421" t="s">
        <v>71</v>
      </c>
      <c r="BG93" s="499">
        <f t="shared" si="103"/>
        <v>63</v>
      </c>
      <c r="BH93" s="499">
        <f t="shared" si="103"/>
        <v>70</v>
      </c>
      <c r="BI93" s="499">
        <f t="shared" si="103"/>
        <v>70</v>
      </c>
      <c r="BJ93" s="432">
        <f t="shared" si="101"/>
        <v>100</v>
      </c>
      <c r="BK93" s="499">
        <f t="shared" si="104"/>
        <v>0</v>
      </c>
      <c r="BL93" s="499">
        <f t="shared" si="104"/>
        <v>0</v>
      </c>
      <c r="BM93" s="499">
        <f t="shared" si="104"/>
        <v>0</v>
      </c>
      <c r="BN93" s="433">
        <v>0</v>
      </c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</row>
    <row r="94" spans="1:80" ht="15.75">
      <c r="A94" s="38"/>
      <c r="B94" s="426" t="s">
        <v>811</v>
      </c>
      <c r="C94" s="421" t="s">
        <v>552</v>
      </c>
      <c r="D94" s="423">
        <v>0</v>
      </c>
      <c r="E94" s="423">
        <v>0</v>
      </c>
      <c r="F94" s="423">
        <v>0</v>
      </c>
      <c r="G94" s="463">
        <v>0</v>
      </c>
      <c r="H94" s="423">
        <v>0</v>
      </c>
      <c r="I94" s="423">
        <v>0</v>
      </c>
      <c r="J94" s="423">
        <v>0</v>
      </c>
      <c r="K94" s="465">
        <v>0</v>
      </c>
      <c r="L94" s="38"/>
      <c r="M94" s="426" t="s">
        <v>811</v>
      </c>
      <c r="N94" s="421" t="s">
        <v>552</v>
      </c>
      <c r="O94" s="421">
        <v>732</v>
      </c>
      <c r="P94" s="421">
        <v>732</v>
      </c>
      <c r="Q94" s="421">
        <v>0</v>
      </c>
      <c r="R94" s="432">
        <f t="shared" si="96"/>
        <v>0</v>
      </c>
      <c r="S94" s="421">
        <v>0</v>
      </c>
      <c r="T94" s="421">
        <v>0</v>
      </c>
      <c r="U94" s="423">
        <v>0</v>
      </c>
      <c r="V94" s="465">
        <v>0</v>
      </c>
      <c r="W94" s="65"/>
      <c r="X94" s="426" t="s">
        <v>811</v>
      </c>
      <c r="Y94" s="421" t="s">
        <v>552</v>
      </c>
      <c r="Z94" s="499">
        <f aca="true" t="shared" si="105" ref="Z94:Z99">(O94-S94)</f>
        <v>732</v>
      </c>
      <c r="AA94" s="499">
        <f aca="true" t="shared" si="106" ref="AA94:AA99">(P94-T94)</f>
        <v>732</v>
      </c>
      <c r="AB94" s="499">
        <f aca="true" t="shared" si="107" ref="AB94:AB99">(Q94-U94)</f>
        <v>0</v>
      </c>
      <c r="AC94" s="432">
        <f t="shared" si="98"/>
        <v>0</v>
      </c>
      <c r="AD94" s="421">
        <v>0</v>
      </c>
      <c r="AE94" s="421">
        <v>0</v>
      </c>
      <c r="AF94" s="421">
        <v>0</v>
      </c>
      <c r="AG94" s="465">
        <v>0</v>
      </c>
      <c r="AH94" s="38"/>
      <c r="AI94" s="426" t="s">
        <v>811</v>
      </c>
      <c r="AJ94" s="421" t="s">
        <v>552</v>
      </c>
      <c r="AK94" s="421">
        <v>0</v>
      </c>
      <c r="AL94" s="421">
        <v>0</v>
      </c>
      <c r="AM94" s="421">
        <v>0</v>
      </c>
      <c r="AN94" s="463">
        <v>0</v>
      </c>
      <c r="AO94" s="499">
        <f aca="true" t="shared" si="108" ref="AO94:AO99">(AD94-AK94)</f>
        <v>0</v>
      </c>
      <c r="AP94" s="499">
        <f aca="true" t="shared" si="109" ref="AP94:AP99">(AE94-AL94)</f>
        <v>0</v>
      </c>
      <c r="AQ94" s="499">
        <f aca="true" t="shared" si="110" ref="AQ94:AQ99">(AF94-AM94)</f>
        <v>0</v>
      </c>
      <c r="AR94" s="433">
        <v>0</v>
      </c>
      <c r="AS94" s="38"/>
      <c r="AT94" s="426" t="s">
        <v>811</v>
      </c>
      <c r="AU94" s="421" t="s">
        <v>552</v>
      </c>
      <c r="AV94" s="421">
        <v>0</v>
      </c>
      <c r="AW94" s="421">
        <v>0</v>
      </c>
      <c r="AX94" s="421">
        <v>0</v>
      </c>
      <c r="AY94" s="465">
        <v>0</v>
      </c>
      <c r="AZ94" s="421">
        <v>0</v>
      </c>
      <c r="BA94" s="421">
        <v>0</v>
      </c>
      <c r="BB94" s="421">
        <v>0</v>
      </c>
      <c r="BC94" s="465">
        <v>0</v>
      </c>
      <c r="BD94" s="38"/>
      <c r="BE94" s="426" t="s">
        <v>811</v>
      </c>
      <c r="BF94" s="421" t="s">
        <v>552</v>
      </c>
      <c r="BG94" s="499">
        <f aca="true" t="shared" si="111" ref="BG94:BG99">(D94+H94+O94+AD94+AV94+AZ94)</f>
        <v>732</v>
      </c>
      <c r="BH94" s="499">
        <f aca="true" t="shared" si="112" ref="BH94:BH99">(E94+I94+P94+AE94+AW94+BA94)</f>
        <v>732</v>
      </c>
      <c r="BI94" s="499">
        <f aca="true" t="shared" si="113" ref="BI94:BI99">(F94+J94+Q94+AF94+AX94+BB94)</f>
        <v>0</v>
      </c>
      <c r="BJ94" s="432">
        <f t="shared" si="101"/>
        <v>0</v>
      </c>
      <c r="BK94" s="499">
        <f aca="true" t="shared" si="114" ref="BK94:BK99">(AK94+AV94+AZ94)</f>
        <v>0</v>
      </c>
      <c r="BL94" s="499">
        <f aca="true" t="shared" si="115" ref="BL94:BL99">(AL94+AW94+BA94)</f>
        <v>0</v>
      </c>
      <c r="BM94" s="499">
        <f aca="true" t="shared" si="116" ref="BM94:BM99">(AM94+AX94+BB94)</f>
        <v>0</v>
      </c>
      <c r="BN94" s="433">
        <v>0</v>
      </c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</row>
    <row r="95" spans="1:80" ht="15.75">
      <c r="A95" s="38"/>
      <c r="B95" s="426" t="s">
        <v>812</v>
      </c>
      <c r="C95" s="421" t="s">
        <v>553</v>
      </c>
      <c r="D95" s="423">
        <v>0</v>
      </c>
      <c r="E95" s="423">
        <v>0</v>
      </c>
      <c r="F95" s="423">
        <v>0</v>
      </c>
      <c r="G95" s="463">
        <v>0</v>
      </c>
      <c r="H95" s="423">
        <v>0</v>
      </c>
      <c r="I95" s="423">
        <v>0</v>
      </c>
      <c r="J95" s="423">
        <v>0</v>
      </c>
      <c r="K95" s="465">
        <v>0</v>
      </c>
      <c r="L95" s="38"/>
      <c r="M95" s="426" t="s">
        <v>812</v>
      </c>
      <c r="N95" s="421" t="s">
        <v>553</v>
      </c>
      <c r="O95" s="421">
        <v>600</v>
      </c>
      <c r="P95" s="421">
        <v>600</v>
      </c>
      <c r="Q95" s="421">
        <v>600</v>
      </c>
      <c r="R95" s="432">
        <f t="shared" si="96"/>
        <v>100</v>
      </c>
      <c r="S95" s="421">
        <v>0</v>
      </c>
      <c r="T95" s="421">
        <v>0</v>
      </c>
      <c r="U95" s="423">
        <v>0</v>
      </c>
      <c r="V95" s="465">
        <v>0</v>
      </c>
      <c r="W95" s="65"/>
      <c r="X95" s="426" t="s">
        <v>812</v>
      </c>
      <c r="Y95" s="421" t="s">
        <v>553</v>
      </c>
      <c r="Z95" s="499">
        <f t="shared" si="105"/>
        <v>600</v>
      </c>
      <c r="AA95" s="499">
        <f t="shared" si="106"/>
        <v>600</v>
      </c>
      <c r="AB95" s="499">
        <f t="shared" si="107"/>
        <v>600</v>
      </c>
      <c r="AC95" s="432">
        <f t="shared" si="98"/>
        <v>100</v>
      </c>
      <c r="AD95" s="421">
        <v>0</v>
      </c>
      <c r="AE95" s="421">
        <v>0</v>
      </c>
      <c r="AF95" s="421">
        <v>0</v>
      </c>
      <c r="AG95" s="465">
        <v>0</v>
      </c>
      <c r="AH95" s="38"/>
      <c r="AI95" s="426" t="s">
        <v>812</v>
      </c>
      <c r="AJ95" s="421" t="s">
        <v>553</v>
      </c>
      <c r="AK95" s="421">
        <v>0</v>
      </c>
      <c r="AL95" s="421">
        <v>0</v>
      </c>
      <c r="AM95" s="421">
        <v>0</v>
      </c>
      <c r="AN95" s="463">
        <v>0</v>
      </c>
      <c r="AO95" s="499">
        <f t="shared" si="108"/>
        <v>0</v>
      </c>
      <c r="AP95" s="499">
        <f t="shared" si="109"/>
        <v>0</v>
      </c>
      <c r="AQ95" s="499">
        <f t="shared" si="110"/>
        <v>0</v>
      </c>
      <c r="AR95" s="433">
        <v>0</v>
      </c>
      <c r="AS95" s="38"/>
      <c r="AT95" s="426" t="s">
        <v>812</v>
      </c>
      <c r="AU95" s="421" t="s">
        <v>553</v>
      </c>
      <c r="AV95" s="421">
        <v>0</v>
      </c>
      <c r="AW95" s="421">
        <v>0</v>
      </c>
      <c r="AX95" s="421">
        <v>0</v>
      </c>
      <c r="AY95" s="465">
        <v>0</v>
      </c>
      <c r="AZ95" s="421">
        <v>0</v>
      </c>
      <c r="BA95" s="421">
        <v>0</v>
      </c>
      <c r="BB95" s="421">
        <v>0</v>
      </c>
      <c r="BC95" s="465">
        <v>0</v>
      </c>
      <c r="BD95" s="38"/>
      <c r="BE95" s="426" t="s">
        <v>812</v>
      </c>
      <c r="BF95" s="421" t="s">
        <v>553</v>
      </c>
      <c r="BG95" s="499">
        <f t="shared" si="111"/>
        <v>600</v>
      </c>
      <c r="BH95" s="499">
        <f t="shared" si="112"/>
        <v>600</v>
      </c>
      <c r="BI95" s="499">
        <f t="shared" si="113"/>
        <v>600</v>
      </c>
      <c r="BJ95" s="432">
        <f t="shared" si="101"/>
        <v>100</v>
      </c>
      <c r="BK95" s="499">
        <f t="shared" si="114"/>
        <v>0</v>
      </c>
      <c r="BL95" s="499">
        <f t="shared" si="115"/>
        <v>0</v>
      </c>
      <c r="BM95" s="499">
        <f t="shared" si="116"/>
        <v>0</v>
      </c>
      <c r="BN95" s="433">
        <v>0</v>
      </c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</row>
    <row r="96" spans="1:80" ht="15.75">
      <c r="A96" s="38"/>
      <c r="B96" s="426" t="s">
        <v>813</v>
      </c>
      <c r="C96" s="421" t="s">
        <v>72</v>
      </c>
      <c r="D96" s="423">
        <v>0</v>
      </c>
      <c r="E96" s="423">
        <v>0</v>
      </c>
      <c r="F96" s="423">
        <v>0</v>
      </c>
      <c r="G96" s="463">
        <v>0</v>
      </c>
      <c r="H96" s="423">
        <v>0</v>
      </c>
      <c r="I96" s="423">
        <v>0</v>
      </c>
      <c r="J96" s="423">
        <v>0</v>
      </c>
      <c r="K96" s="465">
        <v>0</v>
      </c>
      <c r="L96" s="38"/>
      <c r="M96" s="426" t="s">
        <v>813</v>
      </c>
      <c r="N96" s="421" t="s">
        <v>72</v>
      </c>
      <c r="O96" s="421">
        <v>408</v>
      </c>
      <c r="P96" s="421">
        <v>408</v>
      </c>
      <c r="Q96" s="421">
        <v>0</v>
      </c>
      <c r="R96" s="432">
        <f t="shared" si="96"/>
        <v>0</v>
      </c>
      <c r="S96" s="421">
        <v>0</v>
      </c>
      <c r="T96" s="421">
        <v>0</v>
      </c>
      <c r="U96" s="423">
        <v>0</v>
      </c>
      <c r="V96" s="465">
        <v>0</v>
      </c>
      <c r="W96" s="65"/>
      <c r="X96" s="426" t="s">
        <v>813</v>
      </c>
      <c r="Y96" s="421" t="s">
        <v>72</v>
      </c>
      <c r="Z96" s="499">
        <f t="shared" si="105"/>
        <v>408</v>
      </c>
      <c r="AA96" s="499">
        <f t="shared" si="106"/>
        <v>408</v>
      </c>
      <c r="AB96" s="499">
        <f t="shared" si="107"/>
        <v>0</v>
      </c>
      <c r="AC96" s="432">
        <f t="shared" si="98"/>
        <v>0</v>
      </c>
      <c r="AD96" s="421">
        <v>0</v>
      </c>
      <c r="AE96" s="421">
        <v>0</v>
      </c>
      <c r="AF96" s="421">
        <v>0</v>
      </c>
      <c r="AG96" s="465">
        <v>0</v>
      </c>
      <c r="AH96" s="38"/>
      <c r="AI96" s="426" t="s">
        <v>813</v>
      </c>
      <c r="AJ96" s="421" t="s">
        <v>72</v>
      </c>
      <c r="AK96" s="421">
        <v>0</v>
      </c>
      <c r="AL96" s="421">
        <v>0</v>
      </c>
      <c r="AM96" s="421">
        <v>0</v>
      </c>
      <c r="AN96" s="463">
        <v>0</v>
      </c>
      <c r="AO96" s="499">
        <f t="shared" si="108"/>
        <v>0</v>
      </c>
      <c r="AP96" s="499">
        <f t="shared" si="109"/>
        <v>0</v>
      </c>
      <c r="AQ96" s="499">
        <f t="shared" si="110"/>
        <v>0</v>
      </c>
      <c r="AR96" s="433">
        <v>0</v>
      </c>
      <c r="AS96" s="38"/>
      <c r="AT96" s="426" t="s">
        <v>813</v>
      </c>
      <c r="AU96" s="421" t="s">
        <v>72</v>
      </c>
      <c r="AV96" s="421">
        <v>0</v>
      </c>
      <c r="AW96" s="421">
        <v>0</v>
      </c>
      <c r="AX96" s="421">
        <v>0</v>
      </c>
      <c r="AY96" s="465">
        <v>0</v>
      </c>
      <c r="AZ96" s="421">
        <v>0</v>
      </c>
      <c r="BA96" s="421">
        <v>0</v>
      </c>
      <c r="BB96" s="421">
        <v>0</v>
      </c>
      <c r="BC96" s="465">
        <v>0</v>
      </c>
      <c r="BD96" s="38"/>
      <c r="BE96" s="426" t="s">
        <v>813</v>
      </c>
      <c r="BF96" s="421" t="s">
        <v>72</v>
      </c>
      <c r="BG96" s="499">
        <f t="shared" si="111"/>
        <v>408</v>
      </c>
      <c r="BH96" s="499">
        <f t="shared" si="112"/>
        <v>408</v>
      </c>
      <c r="BI96" s="499">
        <f t="shared" si="113"/>
        <v>0</v>
      </c>
      <c r="BJ96" s="432">
        <f t="shared" si="101"/>
        <v>0</v>
      </c>
      <c r="BK96" s="499">
        <f t="shared" si="114"/>
        <v>0</v>
      </c>
      <c r="BL96" s="499">
        <f t="shared" si="115"/>
        <v>0</v>
      </c>
      <c r="BM96" s="499">
        <f t="shared" si="116"/>
        <v>0</v>
      </c>
      <c r="BN96" s="433">
        <v>0</v>
      </c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</row>
    <row r="97" spans="1:80" ht="15.75">
      <c r="A97" s="38"/>
      <c r="B97" s="426" t="s">
        <v>850</v>
      </c>
      <c r="C97" s="421" t="s">
        <v>73</v>
      </c>
      <c r="D97" s="423">
        <v>0</v>
      </c>
      <c r="E97" s="423">
        <v>0</v>
      </c>
      <c r="F97" s="423">
        <v>0</v>
      </c>
      <c r="G97" s="463">
        <v>0</v>
      </c>
      <c r="H97" s="423">
        <v>0</v>
      </c>
      <c r="I97" s="423">
        <v>0</v>
      </c>
      <c r="J97" s="423">
        <v>0</v>
      </c>
      <c r="K97" s="465">
        <v>0</v>
      </c>
      <c r="L97" s="38"/>
      <c r="M97" s="426" t="s">
        <v>850</v>
      </c>
      <c r="N97" s="421" t="s">
        <v>73</v>
      </c>
      <c r="O97" s="421">
        <v>513</v>
      </c>
      <c r="P97" s="421">
        <v>513</v>
      </c>
      <c r="Q97" s="421">
        <v>0</v>
      </c>
      <c r="R97" s="432">
        <f t="shared" si="96"/>
        <v>0</v>
      </c>
      <c r="S97" s="421">
        <v>0</v>
      </c>
      <c r="T97" s="421">
        <v>0</v>
      </c>
      <c r="U97" s="423">
        <v>0</v>
      </c>
      <c r="V97" s="465">
        <v>0</v>
      </c>
      <c r="W97" s="65"/>
      <c r="X97" s="426" t="s">
        <v>850</v>
      </c>
      <c r="Y97" s="421" t="s">
        <v>73</v>
      </c>
      <c r="Z97" s="499">
        <f t="shared" si="105"/>
        <v>513</v>
      </c>
      <c r="AA97" s="499">
        <f t="shared" si="106"/>
        <v>513</v>
      </c>
      <c r="AB97" s="499">
        <f t="shared" si="107"/>
        <v>0</v>
      </c>
      <c r="AC97" s="432">
        <f t="shared" si="98"/>
        <v>0</v>
      </c>
      <c r="AD97" s="421">
        <v>0</v>
      </c>
      <c r="AE97" s="421">
        <v>0</v>
      </c>
      <c r="AF97" s="421">
        <v>0</v>
      </c>
      <c r="AG97" s="465">
        <v>0</v>
      </c>
      <c r="AH97" s="38"/>
      <c r="AI97" s="426" t="s">
        <v>850</v>
      </c>
      <c r="AJ97" s="421" t="s">
        <v>73</v>
      </c>
      <c r="AK97" s="421">
        <v>0</v>
      </c>
      <c r="AL97" s="421">
        <v>0</v>
      </c>
      <c r="AM97" s="421">
        <v>0</v>
      </c>
      <c r="AN97" s="463">
        <v>0</v>
      </c>
      <c r="AO97" s="499">
        <f t="shared" si="108"/>
        <v>0</v>
      </c>
      <c r="AP97" s="499">
        <f t="shared" si="109"/>
        <v>0</v>
      </c>
      <c r="AQ97" s="499">
        <f t="shared" si="110"/>
        <v>0</v>
      </c>
      <c r="AR97" s="433">
        <v>0</v>
      </c>
      <c r="AS97" s="38"/>
      <c r="AT97" s="426" t="s">
        <v>850</v>
      </c>
      <c r="AU97" s="421" t="s">
        <v>73</v>
      </c>
      <c r="AV97" s="421">
        <v>0</v>
      </c>
      <c r="AW97" s="421">
        <v>0</v>
      </c>
      <c r="AX97" s="421">
        <v>0</v>
      </c>
      <c r="AY97" s="465">
        <v>0</v>
      </c>
      <c r="AZ97" s="421">
        <v>0</v>
      </c>
      <c r="BA97" s="421">
        <v>0</v>
      </c>
      <c r="BB97" s="421">
        <v>0</v>
      </c>
      <c r="BC97" s="465">
        <v>0</v>
      </c>
      <c r="BD97" s="38"/>
      <c r="BE97" s="426" t="s">
        <v>850</v>
      </c>
      <c r="BF97" s="421" t="s">
        <v>73</v>
      </c>
      <c r="BG97" s="499">
        <f t="shared" si="111"/>
        <v>513</v>
      </c>
      <c r="BH97" s="499">
        <f t="shared" si="112"/>
        <v>513</v>
      </c>
      <c r="BI97" s="499">
        <f t="shared" si="113"/>
        <v>0</v>
      </c>
      <c r="BJ97" s="432">
        <f t="shared" si="101"/>
        <v>0</v>
      </c>
      <c r="BK97" s="499">
        <f t="shared" si="114"/>
        <v>0</v>
      </c>
      <c r="BL97" s="499">
        <f t="shared" si="115"/>
        <v>0</v>
      </c>
      <c r="BM97" s="499">
        <f t="shared" si="116"/>
        <v>0</v>
      </c>
      <c r="BN97" s="433">
        <v>0</v>
      </c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</row>
    <row r="98" spans="1:80" ht="15.75">
      <c r="A98" s="38"/>
      <c r="B98" s="426" t="s">
        <v>851</v>
      </c>
      <c r="C98" s="421" t="s">
        <v>74</v>
      </c>
      <c r="D98" s="423">
        <v>0</v>
      </c>
      <c r="E98" s="423">
        <v>0</v>
      </c>
      <c r="F98" s="423">
        <v>0</v>
      </c>
      <c r="G98" s="463">
        <v>0</v>
      </c>
      <c r="H98" s="423">
        <v>0</v>
      </c>
      <c r="I98" s="423">
        <v>0</v>
      </c>
      <c r="J98" s="423">
        <v>0</v>
      </c>
      <c r="K98" s="465">
        <v>0</v>
      </c>
      <c r="L98" s="38"/>
      <c r="M98" s="426" t="s">
        <v>851</v>
      </c>
      <c r="N98" s="421" t="s">
        <v>74</v>
      </c>
      <c r="O98" s="421">
        <v>1052</v>
      </c>
      <c r="P98" s="421">
        <v>1052</v>
      </c>
      <c r="Q98" s="421">
        <v>1052</v>
      </c>
      <c r="R98" s="432">
        <f t="shared" si="96"/>
        <v>100</v>
      </c>
      <c r="S98" s="421">
        <v>0</v>
      </c>
      <c r="T98" s="421">
        <v>0</v>
      </c>
      <c r="U98" s="423">
        <v>0</v>
      </c>
      <c r="V98" s="465">
        <v>0</v>
      </c>
      <c r="W98" s="65"/>
      <c r="X98" s="426" t="s">
        <v>851</v>
      </c>
      <c r="Y98" s="421" t="s">
        <v>74</v>
      </c>
      <c r="Z98" s="499">
        <f t="shared" si="105"/>
        <v>1052</v>
      </c>
      <c r="AA98" s="499">
        <f t="shared" si="106"/>
        <v>1052</v>
      </c>
      <c r="AB98" s="499">
        <f t="shared" si="107"/>
        <v>1052</v>
      </c>
      <c r="AC98" s="432">
        <f t="shared" si="98"/>
        <v>100</v>
      </c>
      <c r="AD98" s="421">
        <v>0</v>
      </c>
      <c r="AE98" s="421">
        <v>0</v>
      </c>
      <c r="AF98" s="421">
        <v>0</v>
      </c>
      <c r="AG98" s="465">
        <v>0</v>
      </c>
      <c r="AH98" s="38"/>
      <c r="AI98" s="426" t="s">
        <v>851</v>
      </c>
      <c r="AJ98" s="421" t="s">
        <v>74</v>
      </c>
      <c r="AK98" s="421">
        <v>0</v>
      </c>
      <c r="AL98" s="421">
        <v>0</v>
      </c>
      <c r="AM98" s="421">
        <v>0</v>
      </c>
      <c r="AN98" s="463">
        <v>0</v>
      </c>
      <c r="AO98" s="499">
        <f t="shared" si="108"/>
        <v>0</v>
      </c>
      <c r="AP98" s="499">
        <f t="shared" si="109"/>
        <v>0</v>
      </c>
      <c r="AQ98" s="499">
        <f t="shared" si="110"/>
        <v>0</v>
      </c>
      <c r="AR98" s="433">
        <v>0</v>
      </c>
      <c r="AS98" s="38"/>
      <c r="AT98" s="426" t="s">
        <v>851</v>
      </c>
      <c r="AU98" s="421" t="s">
        <v>74</v>
      </c>
      <c r="AV98" s="421">
        <v>0</v>
      </c>
      <c r="AW98" s="421">
        <v>0</v>
      </c>
      <c r="AX98" s="421">
        <v>0</v>
      </c>
      <c r="AY98" s="465">
        <v>0</v>
      </c>
      <c r="AZ98" s="421">
        <v>0</v>
      </c>
      <c r="BA98" s="421">
        <v>0</v>
      </c>
      <c r="BB98" s="421">
        <v>0</v>
      </c>
      <c r="BC98" s="465">
        <v>0</v>
      </c>
      <c r="BD98" s="38"/>
      <c r="BE98" s="426" t="s">
        <v>851</v>
      </c>
      <c r="BF98" s="421" t="s">
        <v>74</v>
      </c>
      <c r="BG98" s="499">
        <f t="shared" si="111"/>
        <v>1052</v>
      </c>
      <c r="BH98" s="499">
        <f t="shared" si="112"/>
        <v>1052</v>
      </c>
      <c r="BI98" s="499">
        <f t="shared" si="113"/>
        <v>1052</v>
      </c>
      <c r="BJ98" s="432">
        <f t="shared" si="101"/>
        <v>100</v>
      </c>
      <c r="BK98" s="499">
        <f t="shared" si="114"/>
        <v>0</v>
      </c>
      <c r="BL98" s="499">
        <f t="shared" si="115"/>
        <v>0</v>
      </c>
      <c r="BM98" s="499">
        <f t="shared" si="116"/>
        <v>0</v>
      </c>
      <c r="BN98" s="433">
        <v>0</v>
      </c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</row>
    <row r="99" spans="1:80" ht="15.75">
      <c r="A99" s="38"/>
      <c r="B99" s="426" t="s">
        <v>883</v>
      </c>
      <c r="C99" s="421" t="s">
        <v>563</v>
      </c>
      <c r="D99" s="423">
        <v>0</v>
      </c>
      <c r="E99" s="423">
        <v>0</v>
      </c>
      <c r="F99" s="423">
        <v>0</v>
      </c>
      <c r="G99" s="463">
        <v>0</v>
      </c>
      <c r="H99" s="423">
        <v>0</v>
      </c>
      <c r="I99" s="423">
        <v>0</v>
      </c>
      <c r="J99" s="423">
        <v>0</v>
      </c>
      <c r="K99" s="465">
        <v>0</v>
      </c>
      <c r="L99" s="38"/>
      <c r="M99" s="426" t="s">
        <v>883</v>
      </c>
      <c r="N99" s="421" t="s">
        <v>563</v>
      </c>
      <c r="O99" s="421">
        <v>70</v>
      </c>
      <c r="P99" s="421">
        <v>70</v>
      </c>
      <c r="Q99" s="421">
        <v>11</v>
      </c>
      <c r="R99" s="432">
        <f t="shared" si="96"/>
        <v>15.714285714285714</v>
      </c>
      <c r="S99" s="421">
        <v>0</v>
      </c>
      <c r="T99" s="421">
        <v>0</v>
      </c>
      <c r="U99" s="423">
        <v>0</v>
      </c>
      <c r="V99" s="465">
        <v>0</v>
      </c>
      <c r="W99" s="65"/>
      <c r="X99" s="426" t="s">
        <v>883</v>
      </c>
      <c r="Y99" s="421" t="s">
        <v>563</v>
      </c>
      <c r="Z99" s="499">
        <f t="shared" si="105"/>
        <v>70</v>
      </c>
      <c r="AA99" s="499">
        <f t="shared" si="106"/>
        <v>70</v>
      </c>
      <c r="AB99" s="499">
        <f t="shared" si="107"/>
        <v>11</v>
      </c>
      <c r="AC99" s="432">
        <f t="shared" si="98"/>
        <v>15.714285714285714</v>
      </c>
      <c r="AD99" s="421">
        <v>0</v>
      </c>
      <c r="AE99" s="421">
        <v>0</v>
      </c>
      <c r="AF99" s="421">
        <v>27</v>
      </c>
      <c r="AG99" s="465">
        <v>0</v>
      </c>
      <c r="AH99" s="38"/>
      <c r="AI99" s="426" t="s">
        <v>883</v>
      </c>
      <c r="AJ99" s="421" t="s">
        <v>563</v>
      </c>
      <c r="AK99" s="421">
        <v>0</v>
      </c>
      <c r="AL99" s="421">
        <v>0</v>
      </c>
      <c r="AM99" s="421">
        <v>0</v>
      </c>
      <c r="AN99" s="463">
        <v>0</v>
      </c>
      <c r="AO99" s="499">
        <f t="shared" si="108"/>
        <v>0</v>
      </c>
      <c r="AP99" s="499">
        <f t="shared" si="109"/>
        <v>0</v>
      </c>
      <c r="AQ99" s="499">
        <f t="shared" si="110"/>
        <v>27</v>
      </c>
      <c r="AR99" s="433">
        <v>0</v>
      </c>
      <c r="AS99" s="38"/>
      <c r="AT99" s="426" t="s">
        <v>883</v>
      </c>
      <c r="AU99" s="421" t="s">
        <v>563</v>
      </c>
      <c r="AV99" s="421">
        <v>0</v>
      </c>
      <c r="AW99" s="421">
        <v>0</v>
      </c>
      <c r="AX99" s="421">
        <v>0</v>
      </c>
      <c r="AY99" s="465">
        <v>0</v>
      </c>
      <c r="AZ99" s="421">
        <v>0</v>
      </c>
      <c r="BA99" s="421">
        <v>0</v>
      </c>
      <c r="BB99" s="421">
        <v>0</v>
      </c>
      <c r="BC99" s="465">
        <v>0</v>
      </c>
      <c r="BD99" s="38"/>
      <c r="BE99" s="426" t="s">
        <v>883</v>
      </c>
      <c r="BF99" s="421" t="s">
        <v>563</v>
      </c>
      <c r="BG99" s="499">
        <f t="shared" si="111"/>
        <v>70</v>
      </c>
      <c r="BH99" s="499">
        <f t="shared" si="112"/>
        <v>70</v>
      </c>
      <c r="BI99" s="499">
        <f t="shared" si="113"/>
        <v>38</v>
      </c>
      <c r="BJ99" s="432">
        <f t="shared" si="101"/>
        <v>54.285714285714285</v>
      </c>
      <c r="BK99" s="499">
        <f t="shared" si="114"/>
        <v>0</v>
      </c>
      <c r="BL99" s="499">
        <f t="shared" si="115"/>
        <v>0</v>
      </c>
      <c r="BM99" s="499">
        <f t="shared" si="116"/>
        <v>0</v>
      </c>
      <c r="BN99" s="433">
        <v>0</v>
      </c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</row>
    <row r="100" spans="1:80" ht="15.75">
      <c r="A100" s="38"/>
      <c r="B100" s="426" t="s">
        <v>886</v>
      </c>
      <c r="C100" s="421" t="s">
        <v>75</v>
      </c>
      <c r="D100" s="423">
        <v>1040</v>
      </c>
      <c r="E100" s="423">
        <v>1040</v>
      </c>
      <c r="F100" s="423">
        <v>1040</v>
      </c>
      <c r="G100" s="432">
        <f>(F100/E100*100)</f>
        <v>100</v>
      </c>
      <c r="H100" s="423">
        <v>67</v>
      </c>
      <c r="I100" s="423">
        <v>67</v>
      </c>
      <c r="J100" s="423">
        <v>15</v>
      </c>
      <c r="K100" s="432">
        <f>(J100/I100*100)</f>
        <v>22.388059701492537</v>
      </c>
      <c r="L100" s="38"/>
      <c r="M100" s="426" t="s">
        <v>886</v>
      </c>
      <c r="N100" s="421" t="s">
        <v>75</v>
      </c>
      <c r="O100" s="421">
        <v>0</v>
      </c>
      <c r="P100" s="421">
        <v>0</v>
      </c>
      <c r="Q100" s="421">
        <v>0</v>
      </c>
      <c r="R100" s="433">
        <v>0</v>
      </c>
      <c r="S100" s="421">
        <v>0</v>
      </c>
      <c r="T100" s="421">
        <v>0</v>
      </c>
      <c r="U100" s="423">
        <v>0</v>
      </c>
      <c r="V100" s="465">
        <v>0</v>
      </c>
      <c r="W100" s="65"/>
      <c r="X100" s="426" t="s">
        <v>886</v>
      </c>
      <c r="Y100" s="421" t="s">
        <v>75</v>
      </c>
      <c r="Z100" s="499">
        <f aca="true" t="shared" si="117" ref="Z100:AB101">(O100-S100)</f>
        <v>0</v>
      </c>
      <c r="AA100" s="499">
        <f t="shared" si="117"/>
        <v>0</v>
      </c>
      <c r="AB100" s="499">
        <f t="shared" si="117"/>
        <v>0</v>
      </c>
      <c r="AC100" s="433">
        <v>0</v>
      </c>
      <c r="AD100" s="421">
        <v>0</v>
      </c>
      <c r="AE100" s="421">
        <v>0</v>
      </c>
      <c r="AF100" s="421">
        <v>0</v>
      </c>
      <c r="AG100" s="465">
        <v>0</v>
      </c>
      <c r="AH100" s="38"/>
      <c r="AI100" s="426" t="s">
        <v>886</v>
      </c>
      <c r="AJ100" s="421" t="s">
        <v>75</v>
      </c>
      <c r="AK100" s="421">
        <v>0</v>
      </c>
      <c r="AL100" s="421">
        <v>0</v>
      </c>
      <c r="AM100" s="421">
        <v>0</v>
      </c>
      <c r="AN100" s="463">
        <v>0</v>
      </c>
      <c r="AO100" s="499">
        <f aca="true" t="shared" si="118" ref="AO100:AQ101">(AD100-AK100)</f>
        <v>0</v>
      </c>
      <c r="AP100" s="499">
        <f t="shared" si="118"/>
        <v>0</v>
      </c>
      <c r="AQ100" s="499">
        <f t="shared" si="118"/>
        <v>0</v>
      </c>
      <c r="AR100" s="433">
        <v>0</v>
      </c>
      <c r="AS100" s="38"/>
      <c r="AT100" s="426" t="s">
        <v>886</v>
      </c>
      <c r="AU100" s="421" t="s">
        <v>75</v>
      </c>
      <c r="AV100" s="421">
        <v>0</v>
      </c>
      <c r="AW100" s="421">
        <v>0</v>
      </c>
      <c r="AX100" s="421">
        <v>0</v>
      </c>
      <c r="AY100" s="465">
        <v>0</v>
      </c>
      <c r="AZ100" s="421">
        <v>0</v>
      </c>
      <c r="BA100" s="421">
        <v>0</v>
      </c>
      <c r="BB100" s="421">
        <v>0</v>
      </c>
      <c r="BC100" s="465">
        <v>0</v>
      </c>
      <c r="BD100" s="38"/>
      <c r="BE100" s="426" t="s">
        <v>886</v>
      </c>
      <c r="BF100" s="421" t="s">
        <v>75</v>
      </c>
      <c r="BG100" s="499">
        <f aca="true" t="shared" si="119" ref="BG100:BI101">(D100+H100+O100+AD100+AV100+AZ100)</f>
        <v>1107</v>
      </c>
      <c r="BH100" s="499">
        <f t="shared" si="119"/>
        <v>1107</v>
      </c>
      <c r="BI100" s="499">
        <f t="shared" si="119"/>
        <v>1055</v>
      </c>
      <c r="BJ100" s="432">
        <f t="shared" si="101"/>
        <v>95.3026196928636</v>
      </c>
      <c r="BK100" s="499">
        <f aca="true" t="shared" si="120" ref="BK100:BM101">(AK100+AV100+AZ100)</f>
        <v>0</v>
      </c>
      <c r="BL100" s="499">
        <f t="shared" si="120"/>
        <v>0</v>
      </c>
      <c r="BM100" s="499">
        <f t="shared" si="120"/>
        <v>0</v>
      </c>
      <c r="BN100" s="433">
        <v>0</v>
      </c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</row>
    <row r="101" spans="1:80" ht="15.75">
      <c r="A101" s="38"/>
      <c r="B101" s="426" t="s">
        <v>887</v>
      </c>
      <c r="C101" s="421" t="s">
        <v>511</v>
      </c>
      <c r="D101" s="423">
        <v>0</v>
      </c>
      <c r="E101" s="423">
        <v>0</v>
      </c>
      <c r="F101" s="423">
        <v>0</v>
      </c>
      <c r="G101" s="463">
        <v>0</v>
      </c>
      <c r="H101" s="423">
        <v>0</v>
      </c>
      <c r="I101" s="423">
        <v>0</v>
      </c>
      <c r="J101" s="423">
        <v>0</v>
      </c>
      <c r="K101" s="465">
        <v>0</v>
      </c>
      <c r="L101" s="38"/>
      <c r="M101" s="426" t="s">
        <v>887</v>
      </c>
      <c r="N101" s="421" t="s">
        <v>511</v>
      </c>
      <c r="O101" s="421">
        <v>132</v>
      </c>
      <c r="P101" s="421">
        <v>132</v>
      </c>
      <c r="Q101" s="421">
        <v>0</v>
      </c>
      <c r="R101" s="432">
        <f t="shared" si="96"/>
        <v>0</v>
      </c>
      <c r="S101" s="421">
        <v>0</v>
      </c>
      <c r="T101" s="421">
        <v>0</v>
      </c>
      <c r="U101" s="423">
        <v>0</v>
      </c>
      <c r="V101" s="465">
        <v>0</v>
      </c>
      <c r="W101" s="65"/>
      <c r="X101" s="426" t="s">
        <v>887</v>
      </c>
      <c r="Y101" s="421" t="s">
        <v>511</v>
      </c>
      <c r="Z101" s="499">
        <f t="shared" si="117"/>
        <v>132</v>
      </c>
      <c r="AA101" s="499">
        <f t="shared" si="117"/>
        <v>132</v>
      </c>
      <c r="AB101" s="499">
        <f t="shared" si="117"/>
        <v>0</v>
      </c>
      <c r="AC101" s="432">
        <f t="shared" si="98"/>
        <v>0</v>
      </c>
      <c r="AD101" s="421">
        <v>0</v>
      </c>
      <c r="AE101" s="421">
        <v>0</v>
      </c>
      <c r="AF101" s="421">
        <v>0</v>
      </c>
      <c r="AG101" s="465">
        <v>0</v>
      </c>
      <c r="AH101" s="38"/>
      <c r="AI101" s="426" t="s">
        <v>887</v>
      </c>
      <c r="AJ101" s="421" t="s">
        <v>511</v>
      </c>
      <c r="AK101" s="421">
        <v>0</v>
      </c>
      <c r="AL101" s="421">
        <v>0</v>
      </c>
      <c r="AM101" s="421">
        <v>0</v>
      </c>
      <c r="AN101" s="463">
        <v>0</v>
      </c>
      <c r="AO101" s="499">
        <f t="shared" si="118"/>
        <v>0</v>
      </c>
      <c r="AP101" s="499">
        <f t="shared" si="118"/>
        <v>0</v>
      </c>
      <c r="AQ101" s="499">
        <f t="shared" si="118"/>
        <v>0</v>
      </c>
      <c r="AR101" s="433">
        <v>0</v>
      </c>
      <c r="AS101" s="38"/>
      <c r="AT101" s="426" t="s">
        <v>887</v>
      </c>
      <c r="AU101" s="421" t="s">
        <v>511</v>
      </c>
      <c r="AV101" s="421">
        <v>0</v>
      </c>
      <c r="AW101" s="421">
        <v>0</v>
      </c>
      <c r="AX101" s="421">
        <v>0</v>
      </c>
      <c r="AY101" s="465">
        <v>0</v>
      </c>
      <c r="AZ101" s="421">
        <v>0</v>
      </c>
      <c r="BA101" s="421">
        <v>0</v>
      </c>
      <c r="BB101" s="421">
        <v>0</v>
      </c>
      <c r="BC101" s="465">
        <v>0</v>
      </c>
      <c r="BD101" s="38"/>
      <c r="BE101" s="426" t="s">
        <v>887</v>
      </c>
      <c r="BF101" s="421" t="s">
        <v>511</v>
      </c>
      <c r="BG101" s="499">
        <f t="shared" si="119"/>
        <v>132</v>
      </c>
      <c r="BH101" s="499">
        <f t="shared" si="119"/>
        <v>132</v>
      </c>
      <c r="BI101" s="499">
        <f t="shared" si="119"/>
        <v>0</v>
      </c>
      <c r="BJ101" s="432">
        <f t="shared" si="101"/>
        <v>0</v>
      </c>
      <c r="BK101" s="499">
        <f t="shared" si="120"/>
        <v>0</v>
      </c>
      <c r="BL101" s="499">
        <f t="shared" si="120"/>
        <v>0</v>
      </c>
      <c r="BM101" s="499">
        <f t="shared" si="120"/>
        <v>0</v>
      </c>
      <c r="BN101" s="433">
        <v>0</v>
      </c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</row>
    <row r="102" spans="1:80" ht="15.75">
      <c r="A102" s="459"/>
      <c r="B102" s="460"/>
      <c r="C102" s="461"/>
      <c r="D102" s="462"/>
      <c r="E102" s="462"/>
      <c r="F102" s="462"/>
      <c r="G102" s="463"/>
      <c r="H102" s="462"/>
      <c r="I102" s="462"/>
      <c r="J102" s="464"/>
      <c r="K102" s="465"/>
      <c r="L102" s="459"/>
      <c r="M102" s="460"/>
      <c r="N102" s="461"/>
      <c r="O102" s="461"/>
      <c r="P102" s="460"/>
      <c r="Q102" s="460"/>
      <c r="R102" s="506"/>
      <c r="S102" s="460"/>
      <c r="T102" s="460"/>
      <c r="U102" s="462"/>
      <c r="V102" s="468"/>
      <c r="X102" s="460"/>
      <c r="Y102" s="461"/>
      <c r="Z102" s="499"/>
      <c r="AA102" s="499"/>
      <c r="AB102" s="499"/>
      <c r="AC102" s="432"/>
      <c r="AD102" s="460"/>
      <c r="AE102" s="460"/>
      <c r="AF102" s="460"/>
      <c r="AG102" s="465"/>
      <c r="AH102" s="347"/>
      <c r="AI102" s="460"/>
      <c r="AJ102" s="461"/>
      <c r="AK102" s="460"/>
      <c r="AL102" s="460"/>
      <c r="AM102" s="460"/>
      <c r="AN102" s="590"/>
      <c r="AO102" s="460"/>
      <c r="AP102" s="460"/>
      <c r="AQ102" s="460"/>
      <c r="AR102" s="591"/>
      <c r="AS102" s="347"/>
      <c r="AT102" s="460"/>
      <c r="AU102" s="461"/>
      <c r="AV102" s="460"/>
      <c r="AW102" s="460"/>
      <c r="AX102" s="460"/>
      <c r="AY102" s="468"/>
      <c r="AZ102" s="460"/>
      <c r="BA102" s="460"/>
      <c r="BB102" s="460"/>
      <c r="BC102" s="468"/>
      <c r="BD102" s="33"/>
      <c r="BE102" s="460"/>
      <c r="BF102" s="461"/>
      <c r="BG102" s="499"/>
      <c r="BH102" s="499"/>
      <c r="BI102" s="499"/>
      <c r="BJ102" s="432"/>
      <c r="BK102" s="499"/>
      <c r="BL102" s="499"/>
      <c r="BM102" s="499"/>
      <c r="BN102" s="432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</row>
    <row r="103" spans="1:80" ht="15.75">
      <c r="A103" s="436" t="s">
        <v>155</v>
      </c>
      <c r="B103" s="436" t="s">
        <v>80</v>
      </c>
      <c r="C103" s="436" t="s">
        <v>179</v>
      </c>
      <c r="D103" s="437">
        <f>SUM(D6:D102)</f>
        <v>5272</v>
      </c>
      <c r="E103" s="437">
        <f>SUM(E6:E102)</f>
        <v>8436</v>
      </c>
      <c r="F103" s="437">
        <f>SUM(F6:F102)</f>
        <v>9837</v>
      </c>
      <c r="G103" s="438">
        <f>(F103/E103*100)</f>
        <v>116.60739687055477</v>
      </c>
      <c r="H103" s="437">
        <f>SUM(H6:H102)</f>
        <v>1311</v>
      </c>
      <c r="I103" s="466">
        <f>SUM(I6:I102)</f>
        <v>1455</v>
      </c>
      <c r="J103" s="466">
        <f>SUM(J6:J102)</f>
        <v>1513</v>
      </c>
      <c r="K103" s="438">
        <f>(J103/I103*100)</f>
        <v>103.98625429553266</v>
      </c>
      <c r="L103" s="436" t="s">
        <v>155</v>
      </c>
      <c r="M103" s="436" t="s">
        <v>80</v>
      </c>
      <c r="N103" s="436" t="s">
        <v>179</v>
      </c>
      <c r="O103" s="437">
        <f>SUM(O6:O102)</f>
        <v>567298</v>
      </c>
      <c r="P103" s="437">
        <f>SUM(P6:P102)</f>
        <v>594984</v>
      </c>
      <c r="Q103" s="437">
        <f>SUM(Q6:Q102)</f>
        <v>317847</v>
      </c>
      <c r="R103" s="438">
        <f>(Q103/P103*100)</f>
        <v>53.42110039933847</v>
      </c>
      <c r="S103" s="437">
        <f>SUM(S6:S102)</f>
        <v>0</v>
      </c>
      <c r="T103" s="437">
        <f>SUM(T6:T102)</f>
        <v>0</v>
      </c>
      <c r="U103" s="437">
        <f>SUM(U6:U102)</f>
        <v>0</v>
      </c>
      <c r="V103" s="470">
        <v>0</v>
      </c>
      <c r="W103" s="436" t="s">
        <v>155</v>
      </c>
      <c r="X103" s="436" t="s">
        <v>80</v>
      </c>
      <c r="Y103" s="436" t="s">
        <v>179</v>
      </c>
      <c r="Z103" s="437">
        <f>SUM(Z6:Z102)</f>
        <v>567298</v>
      </c>
      <c r="AA103" s="437">
        <f>SUM(AA6:AA102)</f>
        <v>594984</v>
      </c>
      <c r="AB103" s="437">
        <f>SUM(AB6:AB102)</f>
        <v>317847</v>
      </c>
      <c r="AC103" s="438">
        <f>(AB103/AA103*100)</f>
        <v>53.42110039933847</v>
      </c>
      <c r="AD103" s="437">
        <f>SUM(AD6:AD102)</f>
        <v>257014</v>
      </c>
      <c r="AE103" s="437">
        <f>SUM(AE6:AE102)</f>
        <v>392836</v>
      </c>
      <c r="AF103" s="437">
        <f>SUM(AF6:AF102)</f>
        <v>312107</v>
      </c>
      <c r="AG103" s="438">
        <f>(AF103/AE103*100)</f>
        <v>79.44969401989634</v>
      </c>
      <c r="AH103" s="436" t="s">
        <v>155</v>
      </c>
      <c r="AI103" s="436" t="s">
        <v>80</v>
      </c>
      <c r="AJ103" s="436" t="s">
        <v>179</v>
      </c>
      <c r="AK103" s="437">
        <f>SUM(AK6:AK102)</f>
        <v>45889</v>
      </c>
      <c r="AL103" s="437">
        <f>SUM(AL6:AL102)</f>
        <v>83432</v>
      </c>
      <c r="AM103" s="437">
        <f>SUM(AM6:AM102)</f>
        <v>31289</v>
      </c>
      <c r="AN103" s="438">
        <f>(AM103/AL103*100)</f>
        <v>37.50239716176048</v>
      </c>
      <c r="AO103" s="437">
        <f>SUM(AO6:AO102)</f>
        <v>211125</v>
      </c>
      <c r="AP103" s="437">
        <f>SUM(AP6:AP102)</f>
        <v>309404</v>
      </c>
      <c r="AQ103" s="437">
        <f>SUM(AQ6:AQ102)</f>
        <v>280818</v>
      </c>
      <c r="AR103" s="438">
        <f>(AQ103/AP103*100)</f>
        <v>90.76094685265866</v>
      </c>
      <c r="AS103" s="436" t="s">
        <v>155</v>
      </c>
      <c r="AT103" s="436" t="s">
        <v>80</v>
      </c>
      <c r="AU103" s="436" t="s">
        <v>179</v>
      </c>
      <c r="AV103" s="437">
        <f>SUM(AV6:AV102)</f>
        <v>0</v>
      </c>
      <c r="AW103" s="437">
        <f>SUM(AW6:AW102)</f>
        <v>0</v>
      </c>
      <c r="AX103" s="437">
        <f>SUM(AX6:AX102)</f>
        <v>0</v>
      </c>
      <c r="AY103" s="470">
        <v>0</v>
      </c>
      <c r="AZ103" s="437">
        <f>SUM(AZ6:AZ102)</f>
        <v>0</v>
      </c>
      <c r="BA103" s="437">
        <f>SUM(BA6:BA102)</f>
        <v>1462</v>
      </c>
      <c r="BB103" s="437">
        <f>SUM(BB6:BB102)</f>
        <v>1462</v>
      </c>
      <c r="BC103" s="438">
        <f>(BB103/BA103*100)</f>
        <v>100</v>
      </c>
      <c r="BD103" s="436" t="s">
        <v>155</v>
      </c>
      <c r="BE103" s="436" t="s">
        <v>80</v>
      </c>
      <c r="BF103" s="436" t="s">
        <v>179</v>
      </c>
      <c r="BG103" s="437">
        <f>SUM(BG6:BG102)</f>
        <v>830895</v>
      </c>
      <c r="BH103" s="437">
        <f>SUM(BH6:BH102)</f>
        <v>999173</v>
      </c>
      <c r="BI103" s="437">
        <f>SUM(BI6:BI102)</f>
        <v>642766</v>
      </c>
      <c r="BJ103" s="438">
        <f>(BI103/BH103*100)</f>
        <v>64.32980074521629</v>
      </c>
      <c r="BK103" s="437">
        <f>SUM(BK6:BK102)</f>
        <v>128827</v>
      </c>
      <c r="BL103" s="437">
        <f>SUM(BL6:BL102)</f>
        <v>169992</v>
      </c>
      <c r="BM103" s="437">
        <f>SUM(BM6:BM102)</f>
        <v>51018</v>
      </c>
      <c r="BN103" s="438">
        <f>(BM103/BL103*100)</f>
        <v>30.01200056473246</v>
      </c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</row>
    <row r="104" spans="1:80" ht="15.75" customHeight="1">
      <c r="A104" s="65"/>
      <c r="B104" s="65"/>
      <c r="C104" s="65"/>
      <c r="D104" s="47"/>
      <c r="E104" s="47"/>
      <c r="F104" s="47"/>
      <c r="G104" s="47"/>
      <c r="H104" s="47"/>
      <c r="I104" s="47"/>
      <c r="J104" s="47"/>
      <c r="K104" s="47"/>
      <c r="L104" s="65"/>
      <c r="M104" s="65"/>
      <c r="N104" s="65"/>
      <c r="O104" s="47"/>
      <c r="P104" s="47"/>
      <c r="Q104" s="47"/>
      <c r="R104" s="47"/>
      <c r="S104" s="47"/>
      <c r="T104" s="47"/>
      <c r="U104" s="47"/>
      <c r="V104" s="47"/>
      <c r="W104" s="65"/>
      <c r="X104" s="65"/>
      <c r="Y104" s="65"/>
      <c r="Z104" s="47"/>
      <c r="AA104" s="47"/>
      <c r="AB104" s="47"/>
      <c r="AC104" s="47"/>
      <c r="AD104" s="47"/>
      <c r="AE104" s="47"/>
      <c r="AF104" s="47"/>
      <c r="AG104" s="47"/>
      <c r="AH104" s="65"/>
      <c r="AI104" s="65"/>
      <c r="AJ104" s="65"/>
      <c r="AK104" s="47"/>
      <c r="AL104" s="47"/>
      <c r="AM104" s="47"/>
      <c r="AN104" s="47"/>
      <c r="AO104" s="47"/>
      <c r="AP104" s="47"/>
      <c r="AQ104" s="47"/>
      <c r="AR104" s="47"/>
      <c r="AS104" s="65"/>
      <c r="AT104" s="65"/>
      <c r="AU104" s="65"/>
      <c r="AV104" s="47"/>
      <c r="AW104" s="47"/>
      <c r="AX104" s="47"/>
      <c r="AY104" s="47"/>
      <c r="AZ104" s="47"/>
      <c r="BA104" s="47"/>
      <c r="BB104" s="47"/>
      <c r="BC104" s="47"/>
      <c r="BD104" s="65"/>
      <c r="BE104" s="65"/>
      <c r="BF104" s="65"/>
      <c r="BG104" s="47"/>
      <c r="BH104" s="47"/>
      <c r="BI104" s="47"/>
      <c r="BJ104" s="47"/>
      <c r="BK104" s="47"/>
      <c r="BL104" s="47"/>
      <c r="BM104" s="47"/>
      <c r="BN104" s="47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</row>
    <row r="105" spans="1:80" ht="15.75">
      <c r="A105" s="446" t="s">
        <v>80</v>
      </c>
      <c r="B105" s="446" t="s">
        <v>80</v>
      </c>
      <c r="C105" s="446" t="s">
        <v>80</v>
      </c>
      <c r="D105" s="447" t="s">
        <v>107</v>
      </c>
      <c r="E105" s="448"/>
      <c r="F105" s="448"/>
      <c r="G105" s="449"/>
      <c r="H105" s="447" t="s">
        <v>107</v>
      </c>
      <c r="I105" s="448"/>
      <c r="J105" s="448"/>
      <c r="K105" s="449"/>
      <c r="L105" s="446" t="s">
        <v>80</v>
      </c>
      <c r="M105" s="446" t="s">
        <v>80</v>
      </c>
      <c r="N105" s="446" t="s">
        <v>80</v>
      </c>
      <c r="O105" s="447" t="s">
        <v>107</v>
      </c>
      <c r="P105" s="448"/>
      <c r="Q105" s="448"/>
      <c r="R105" s="449"/>
      <c r="S105" s="447" t="s">
        <v>107</v>
      </c>
      <c r="T105" s="448"/>
      <c r="U105" s="448"/>
      <c r="V105" s="449"/>
      <c r="W105" s="446" t="s">
        <v>80</v>
      </c>
      <c r="X105" s="446" t="s">
        <v>80</v>
      </c>
      <c r="Y105" s="446" t="s">
        <v>80</v>
      </c>
      <c r="Z105" s="447" t="s">
        <v>107</v>
      </c>
      <c r="AA105" s="448"/>
      <c r="AB105" s="448"/>
      <c r="AC105" s="449"/>
      <c r="AD105" s="447" t="s">
        <v>107</v>
      </c>
      <c r="AE105" s="448"/>
      <c r="AF105" s="448"/>
      <c r="AG105" s="449"/>
      <c r="AH105" s="446" t="s">
        <v>80</v>
      </c>
      <c r="AI105" s="446" t="s">
        <v>80</v>
      </c>
      <c r="AJ105" s="446" t="s">
        <v>80</v>
      </c>
      <c r="AK105" s="447" t="s">
        <v>107</v>
      </c>
      <c r="AL105" s="448"/>
      <c r="AM105" s="448"/>
      <c r="AN105" s="449"/>
      <c r="AO105" s="447" t="s">
        <v>107</v>
      </c>
      <c r="AP105" s="448"/>
      <c r="AQ105" s="448"/>
      <c r="AR105" s="449"/>
      <c r="AS105" s="446" t="s">
        <v>80</v>
      </c>
      <c r="AT105" s="446" t="s">
        <v>80</v>
      </c>
      <c r="AU105" s="446" t="s">
        <v>80</v>
      </c>
      <c r="AV105" s="447" t="s">
        <v>107</v>
      </c>
      <c r="AW105" s="448"/>
      <c r="AX105" s="448"/>
      <c r="AY105" s="449"/>
      <c r="AZ105" s="447" t="s">
        <v>107</v>
      </c>
      <c r="BA105" s="448"/>
      <c r="BB105" s="448"/>
      <c r="BC105" s="449"/>
      <c r="BD105" s="446" t="s">
        <v>80</v>
      </c>
      <c r="BE105" s="446" t="s">
        <v>80</v>
      </c>
      <c r="BF105" s="446" t="s">
        <v>80</v>
      </c>
      <c r="BG105" s="447" t="s">
        <v>107</v>
      </c>
      <c r="BH105" s="448"/>
      <c r="BI105" s="448"/>
      <c r="BJ105" s="449"/>
      <c r="BK105" s="447" t="s">
        <v>107</v>
      </c>
      <c r="BL105" s="448"/>
      <c r="BM105" s="448"/>
      <c r="BN105" s="449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</row>
    <row r="106" spans="1:80" ht="15.75">
      <c r="A106" s="450" t="s">
        <v>108</v>
      </c>
      <c r="B106" s="450" t="s">
        <v>152</v>
      </c>
      <c r="C106" s="450" t="s">
        <v>153</v>
      </c>
      <c r="D106" s="451" t="s">
        <v>109</v>
      </c>
      <c r="E106" s="451"/>
      <c r="F106" s="451"/>
      <c r="G106" s="451"/>
      <c r="H106" s="451" t="s">
        <v>110</v>
      </c>
      <c r="I106" s="451"/>
      <c r="J106" s="451"/>
      <c r="K106" s="451"/>
      <c r="L106" s="450" t="s">
        <v>108</v>
      </c>
      <c r="M106" s="450" t="s">
        <v>152</v>
      </c>
      <c r="N106" s="450" t="s">
        <v>153</v>
      </c>
      <c r="O106" s="451" t="s">
        <v>111</v>
      </c>
      <c r="P106" s="451"/>
      <c r="Q106" s="451"/>
      <c r="R106" s="451"/>
      <c r="S106" s="451" t="s">
        <v>700</v>
      </c>
      <c r="T106" s="451"/>
      <c r="U106" s="451"/>
      <c r="V106" s="451"/>
      <c r="W106" s="450" t="s">
        <v>108</v>
      </c>
      <c r="X106" s="450" t="s">
        <v>152</v>
      </c>
      <c r="Y106" s="450" t="s">
        <v>153</v>
      </c>
      <c r="Z106" s="451" t="s">
        <v>699</v>
      </c>
      <c r="AA106" s="451"/>
      <c r="AB106" s="451"/>
      <c r="AC106" s="451"/>
      <c r="AD106" s="451" t="s">
        <v>112</v>
      </c>
      <c r="AE106" s="451"/>
      <c r="AF106" s="451"/>
      <c r="AG106" s="451"/>
      <c r="AH106" s="450" t="s">
        <v>108</v>
      </c>
      <c r="AI106" s="450" t="s">
        <v>152</v>
      </c>
      <c r="AJ106" s="450" t="s">
        <v>153</v>
      </c>
      <c r="AK106" s="451" t="s">
        <v>701</v>
      </c>
      <c r="AL106" s="451"/>
      <c r="AM106" s="451"/>
      <c r="AN106" s="451"/>
      <c r="AO106" s="451" t="s">
        <v>702</v>
      </c>
      <c r="AP106" s="451"/>
      <c r="AQ106" s="451"/>
      <c r="AR106" s="451"/>
      <c r="AS106" s="450" t="s">
        <v>108</v>
      </c>
      <c r="AT106" s="450" t="s">
        <v>152</v>
      </c>
      <c r="AU106" s="450" t="s">
        <v>153</v>
      </c>
      <c r="AV106" s="451" t="s">
        <v>705</v>
      </c>
      <c r="AW106" s="451"/>
      <c r="AX106" s="451"/>
      <c r="AY106" s="451"/>
      <c r="AZ106" s="451" t="s">
        <v>706</v>
      </c>
      <c r="BA106" s="451"/>
      <c r="BB106" s="451"/>
      <c r="BC106" s="451"/>
      <c r="BD106" s="450" t="s">
        <v>108</v>
      </c>
      <c r="BE106" s="450" t="s">
        <v>152</v>
      </c>
      <c r="BF106" s="450" t="s">
        <v>153</v>
      </c>
      <c r="BG106" s="451" t="s">
        <v>709</v>
      </c>
      <c r="BH106" s="451"/>
      <c r="BI106" s="451"/>
      <c r="BJ106" s="451"/>
      <c r="BK106" s="451" t="s">
        <v>710</v>
      </c>
      <c r="BL106" s="451"/>
      <c r="BM106" s="451"/>
      <c r="BN106" s="451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</row>
    <row r="107" spans="1:80" ht="15.75">
      <c r="A107" s="450" t="s">
        <v>114</v>
      </c>
      <c r="B107" s="450" t="s">
        <v>154</v>
      </c>
      <c r="C107" s="452"/>
      <c r="D107" s="447" t="s">
        <v>261</v>
      </c>
      <c r="E107" s="448"/>
      <c r="F107" s="448"/>
      <c r="G107" s="449"/>
      <c r="H107" s="447" t="s">
        <v>146</v>
      </c>
      <c r="I107" s="448"/>
      <c r="J107" s="448"/>
      <c r="K107" s="449"/>
      <c r="L107" s="450" t="s">
        <v>114</v>
      </c>
      <c r="M107" s="450" t="s">
        <v>154</v>
      </c>
      <c r="N107" s="452"/>
      <c r="O107" s="447" t="s">
        <v>147</v>
      </c>
      <c r="P107" s="448"/>
      <c r="Q107" s="448"/>
      <c r="R107" s="449"/>
      <c r="S107" s="447" t="s">
        <v>697</v>
      </c>
      <c r="T107" s="448"/>
      <c r="U107" s="448"/>
      <c r="V107" s="449"/>
      <c r="W107" s="450" t="s">
        <v>114</v>
      </c>
      <c r="X107" s="450" t="s">
        <v>154</v>
      </c>
      <c r="Y107" s="452"/>
      <c r="Z107" s="447" t="s">
        <v>698</v>
      </c>
      <c r="AA107" s="448"/>
      <c r="AB107" s="448"/>
      <c r="AC107" s="449"/>
      <c r="AD107" s="447" t="s">
        <v>148</v>
      </c>
      <c r="AE107" s="448"/>
      <c r="AF107" s="448"/>
      <c r="AG107" s="449"/>
      <c r="AH107" s="450" t="s">
        <v>114</v>
      </c>
      <c r="AI107" s="450" t="s">
        <v>154</v>
      </c>
      <c r="AJ107" s="452"/>
      <c r="AK107" s="447" t="s">
        <v>703</v>
      </c>
      <c r="AL107" s="448"/>
      <c r="AM107" s="448"/>
      <c r="AN107" s="449"/>
      <c r="AO107" s="447" t="s">
        <v>704</v>
      </c>
      <c r="AP107" s="448"/>
      <c r="AQ107" s="448"/>
      <c r="AR107" s="449"/>
      <c r="AS107" s="450" t="s">
        <v>114</v>
      </c>
      <c r="AT107" s="450" t="s">
        <v>154</v>
      </c>
      <c r="AU107" s="452"/>
      <c r="AV107" s="447" t="s">
        <v>707</v>
      </c>
      <c r="AW107" s="448"/>
      <c r="AX107" s="448"/>
      <c r="AY107" s="449"/>
      <c r="AZ107" s="447" t="s">
        <v>708</v>
      </c>
      <c r="BA107" s="448"/>
      <c r="BB107" s="448"/>
      <c r="BC107" s="449"/>
      <c r="BD107" s="450" t="s">
        <v>114</v>
      </c>
      <c r="BE107" s="450" t="s">
        <v>154</v>
      </c>
      <c r="BF107" s="452"/>
      <c r="BG107" s="447" t="s">
        <v>711</v>
      </c>
      <c r="BH107" s="448"/>
      <c r="BI107" s="448"/>
      <c r="BJ107" s="449"/>
      <c r="BK107" s="447" t="s">
        <v>712</v>
      </c>
      <c r="BL107" s="448"/>
      <c r="BM107" s="448"/>
      <c r="BN107" s="449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</row>
    <row r="108" spans="1:80" ht="15.75">
      <c r="A108" s="450" t="s">
        <v>80</v>
      </c>
      <c r="B108" s="450" t="s">
        <v>114</v>
      </c>
      <c r="C108" s="450"/>
      <c r="D108" s="453" t="s">
        <v>76</v>
      </c>
      <c r="E108" s="453" t="s">
        <v>83</v>
      </c>
      <c r="F108" s="453" t="s">
        <v>369</v>
      </c>
      <c r="G108" s="453" t="s">
        <v>369</v>
      </c>
      <c r="H108" s="453" t="s">
        <v>76</v>
      </c>
      <c r="I108" s="453" t="s">
        <v>83</v>
      </c>
      <c r="J108" s="453" t="s">
        <v>369</v>
      </c>
      <c r="K108" s="453" t="s">
        <v>369</v>
      </c>
      <c r="L108" s="450" t="s">
        <v>80</v>
      </c>
      <c r="M108" s="450" t="s">
        <v>114</v>
      </c>
      <c r="N108" s="450"/>
      <c r="O108" s="453" t="s">
        <v>76</v>
      </c>
      <c r="P108" s="453" t="s">
        <v>83</v>
      </c>
      <c r="Q108" s="453" t="s">
        <v>369</v>
      </c>
      <c r="R108" s="453" t="s">
        <v>369</v>
      </c>
      <c r="S108" s="453" t="s">
        <v>76</v>
      </c>
      <c r="T108" s="453" t="s">
        <v>83</v>
      </c>
      <c r="U108" s="453" t="s">
        <v>369</v>
      </c>
      <c r="V108" s="453" t="s">
        <v>369</v>
      </c>
      <c r="W108" s="450" t="s">
        <v>80</v>
      </c>
      <c r="X108" s="450" t="s">
        <v>114</v>
      </c>
      <c r="Y108" s="450"/>
      <c r="Z108" s="453" t="s">
        <v>76</v>
      </c>
      <c r="AA108" s="453" t="s">
        <v>83</v>
      </c>
      <c r="AB108" s="453" t="s">
        <v>369</v>
      </c>
      <c r="AC108" s="453" t="s">
        <v>369</v>
      </c>
      <c r="AD108" s="453" t="s">
        <v>76</v>
      </c>
      <c r="AE108" s="453" t="s">
        <v>83</v>
      </c>
      <c r="AF108" s="453" t="s">
        <v>369</v>
      </c>
      <c r="AG108" s="453" t="s">
        <v>369</v>
      </c>
      <c r="AH108" s="450" t="s">
        <v>80</v>
      </c>
      <c r="AI108" s="450" t="s">
        <v>114</v>
      </c>
      <c r="AJ108" s="450"/>
      <c r="AK108" s="453" t="s">
        <v>76</v>
      </c>
      <c r="AL108" s="453" t="s">
        <v>83</v>
      </c>
      <c r="AM108" s="453" t="s">
        <v>369</v>
      </c>
      <c r="AN108" s="453" t="s">
        <v>369</v>
      </c>
      <c r="AO108" s="453" t="s">
        <v>76</v>
      </c>
      <c r="AP108" s="453" t="s">
        <v>83</v>
      </c>
      <c r="AQ108" s="453" t="s">
        <v>369</v>
      </c>
      <c r="AR108" s="453" t="s">
        <v>369</v>
      </c>
      <c r="AS108" s="450" t="s">
        <v>80</v>
      </c>
      <c r="AT108" s="450" t="s">
        <v>114</v>
      </c>
      <c r="AU108" s="450"/>
      <c r="AV108" s="453" t="s">
        <v>76</v>
      </c>
      <c r="AW108" s="453" t="s">
        <v>83</v>
      </c>
      <c r="AX108" s="453" t="s">
        <v>369</v>
      </c>
      <c r="AY108" s="453" t="s">
        <v>369</v>
      </c>
      <c r="AZ108" s="453" t="s">
        <v>76</v>
      </c>
      <c r="BA108" s="453" t="s">
        <v>83</v>
      </c>
      <c r="BB108" s="453" t="s">
        <v>369</v>
      </c>
      <c r="BC108" s="453" t="s">
        <v>369</v>
      </c>
      <c r="BD108" s="450" t="s">
        <v>80</v>
      </c>
      <c r="BE108" s="450" t="s">
        <v>114</v>
      </c>
      <c r="BF108" s="450"/>
      <c r="BG108" s="453" t="s">
        <v>76</v>
      </c>
      <c r="BH108" s="453" t="s">
        <v>83</v>
      </c>
      <c r="BI108" s="453" t="s">
        <v>369</v>
      </c>
      <c r="BJ108" s="453" t="s">
        <v>369</v>
      </c>
      <c r="BK108" s="453" t="s">
        <v>76</v>
      </c>
      <c r="BL108" s="453" t="s">
        <v>83</v>
      </c>
      <c r="BM108" s="453" t="s">
        <v>369</v>
      </c>
      <c r="BN108" s="453" t="s">
        <v>369</v>
      </c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</row>
    <row r="109" spans="1:80" ht="15.75">
      <c r="A109" s="454"/>
      <c r="B109" s="455"/>
      <c r="C109" s="456"/>
      <c r="D109" s="457" t="s">
        <v>79</v>
      </c>
      <c r="E109" s="457" t="s">
        <v>79</v>
      </c>
      <c r="F109" s="458" t="s">
        <v>844</v>
      </c>
      <c r="G109" s="457" t="s">
        <v>370</v>
      </c>
      <c r="H109" s="457" t="s">
        <v>79</v>
      </c>
      <c r="I109" s="457" t="s">
        <v>79</v>
      </c>
      <c r="J109" s="458" t="s">
        <v>844</v>
      </c>
      <c r="K109" s="457" t="s">
        <v>370</v>
      </c>
      <c r="L109" s="454"/>
      <c r="M109" s="455"/>
      <c r="N109" s="456"/>
      <c r="O109" s="457" t="s">
        <v>79</v>
      </c>
      <c r="P109" s="457" t="s">
        <v>79</v>
      </c>
      <c r="Q109" s="458" t="s">
        <v>844</v>
      </c>
      <c r="R109" s="457" t="s">
        <v>370</v>
      </c>
      <c r="S109" s="457" t="s">
        <v>79</v>
      </c>
      <c r="T109" s="457" t="s">
        <v>79</v>
      </c>
      <c r="U109" s="458" t="s">
        <v>844</v>
      </c>
      <c r="V109" s="457" t="s">
        <v>370</v>
      </c>
      <c r="W109" s="454"/>
      <c r="X109" s="455"/>
      <c r="Y109" s="456"/>
      <c r="Z109" s="457" t="s">
        <v>79</v>
      </c>
      <c r="AA109" s="457" t="s">
        <v>79</v>
      </c>
      <c r="AB109" s="458" t="s">
        <v>844</v>
      </c>
      <c r="AC109" s="457" t="s">
        <v>370</v>
      </c>
      <c r="AD109" s="457" t="s">
        <v>79</v>
      </c>
      <c r="AE109" s="457" t="s">
        <v>79</v>
      </c>
      <c r="AF109" s="458" t="s">
        <v>844</v>
      </c>
      <c r="AG109" s="457" t="s">
        <v>370</v>
      </c>
      <c r="AH109" s="454"/>
      <c r="AI109" s="455"/>
      <c r="AJ109" s="456"/>
      <c r="AK109" s="457" t="s">
        <v>79</v>
      </c>
      <c r="AL109" s="457" t="s">
        <v>79</v>
      </c>
      <c r="AM109" s="458" t="s">
        <v>844</v>
      </c>
      <c r="AN109" s="457" t="s">
        <v>370</v>
      </c>
      <c r="AO109" s="457" t="s">
        <v>79</v>
      </c>
      <c r="AP109" s="457" t="s">
        <v>79</v>
      </c>
      <c r="AQ109" s="458" t="s">
        <v>844</v>
      </c>
      <c r="AR109" s="457" t="s">
        <v>370</v>
      </c>
      <c r="AS109" s="454"/>
      <c r="AT109" s="455"/>
      <c r="AU109" s="456"/>
      <c r="AV109" s="457" t="s">
        <v>79</v>
      </c>
      <c r="AW109" s="457" t="s">
        <v>79</v>
      </c>
      <c r="AX109" s="458" t="s">
        <v>844</v>
      </c>
      <c r="AY109" s="457" t="s">
        <v>370</v>
      </c>
      <c r="AZ109" s="457" t="s">
        <v>79</v>
      </c>
      <c r="BA109" s="457" t="s">
        <v>79</v>
      </c>
      <c r="BB109" s="458" t="s">
        <v>844</v>
      </c>
      <c r="BC109" s="457" t="s">
        <v>370</v>
      </c>
      <c r="BD109" s="454"/>
      <c r="BE109" s="455"/>
      <c r="BF109" s="456"/>
      <c r="BG109" s="457" t="s">
        <v>79</v>
      </c>
      <c r="BH109" s="457" t="s">
        <v>79</v>
      </c>
      <c r="BI109" s="458" t="s">
        <v>844</v>
      </c>
      <c r="BJ109" s="457" t="s">
        <v>370</v>
      </c>
      <c r="BK109" s="457" t="s">
        <v>79</v>
      </c>
      <c r="BL109" s="457" t="s">
        <v>79</v>
      </c>
      <c r="BM109" s="458" t="s">
        <v>844</v>
      </c>
      <c r="BN109" s="457" t="s">
        <v>370</v>
      </c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</row>
    <row r="110" spans="1:80" ht="15.75">
      <c r="A110" s="430" t="s">
        <v>180</v>
      </c>
      <c r="B110" s="419" t="s">
        <v>90</v>
      </c>
      <c r="C110" s="430" t="s">
        <v>253</v>
      </c>
      <c r="D110" s="430">
        <v>712109</v>
      </c>
      <c r="E110" s="421">
        <v>776268</v>
      </c>
      <c r="F110" s="421">
        <v>543147</v>
      </c>
      <c r="G110" s="431">
        <f>(F110/E110*100)</f>
        <v>69.96900554962977</v>
      </c>
      <c r="H110" s="430">
        <v>229732</v>
      </c>
      <c r="I110" s="421">
        <v>249403</v>
      </c>
      <c r="J110" s="421">
        <v>169868</v>
      </c>
      <c r="K110" s="431">
        <f>(J110/I110*100)</f>
        <v>68.10984631299544</v>
      </c>
      <c r="L110" s="430" t="s">
        <v>180</v>
      </c>
      <c r="M110" s="419" t="s">
        <v>90</v>
      </c>
      <c r="N110" s="430" t="s">
        <v>253</v>
      </c>
      <c r="O110" s="592">
        <v>161503</v>
      </c>
      <c r="P110" s="593">
        <v>164373</v>
      </c>
      <c r="Q110" s="594">
        <v>145736</v>
      </c>
      <c r="R110" s="431">
        <f>(Q110/P110*100)</f>
        <v>88.6617631849513</v>
      </c>
      <c r="S110" s="595">
        <v>0</v>
      </c>
      <c r="T110" s="593">
        <v>0</v>
      </c>
      <c r="U110" s="593">
        <v>0</v>
      </c>
      <c r="V110" s="498">
        <v>0</v>
      </c>
      <c r="W110" s="430" t="s">
        <v>180</v>
      </c>
      <c r="X110" s="419" t="s">
        <v>90</v>
      </c>
      <c r="Y110" s="430" t="s">
        <v>253</v>
      </c>
      <c r="Z110" s="600">
        <f aca="true" t="shared" si="121" ref="Z110:AB116">(O110-S110)</f>
        <v>161503</v>
      </c>
      <c r="AA110" s="600">
        <f t="shared" si="121"/>
        <v>164373</v>
      </c>
      <c r="AB110" s="600">
        <f t="shared" si="121"/>
        <v>145736</v>
      </c>
      <c r="AC110" s="431">
        <f>(AB110/AA110*100)</f>
        <v>88.6617631849513</v>
      </c>
      <c r="AD110" s="595">
        <v>0</v>
      </c>
      <c r="AE110" s="593">
        <v>977</v>
      </c>
      <c r="AF110" s="593">
        <v>3499</v>
      </c>
      <c r="AG110" s="432">
        <f>(AF110/AE110*100)</f>
        <v>358.13715455475943</v>
      </c>
      <c r="AH110" s="430" t="s">
        <v>180</v>
      </c>
      <c r="AI110" s="419" t="s">
        <v>90</v>
      </c>
      <c r="AJ110" s="430" t="s">
        <v>253</v>
      </c>
      <c r="AK110" s="593">
        <v>0</v>
      </c>
      <c r="AL110" s="593">
        <v>0</v>
      </c>
      <c r="AM110" s="593">
        <v>0</v>
      </c>
      <c r="AN110" s="498">
        <v>0</v>
      </c>
      <c r="AO110" s="601">
        <f aca="true" t="shared" si="122" ref="AO110:AQ116">(AD110-AK110)</f>
        <v>0</v>
      </c>
      <c r="AP110" s="601">
        <f t="shared" si="122"/>
        <v>977</v>
      </c>
      <c r="AQ110" s="601">
        <f t="shared" si="122"/>
        <v>3499</v>
      </c>
      <c r="AR110" s="432">
        <f>(AQ110/AP110*100)</f>
        <v>358.13715455475943</v>
      </c>
      <c r="AS110" s="430" t="s">
        <v>180</v>
      </c>
      <c r="AT110" s="419" t="s">
        <v>90</v>
      </c>
      <c r="AU110" s="430" t="s">
        <v>253</v>
      </c>
      <c r="AV110" s="592">
        <v>0</v>
      </c>
      <c r="AW110" s="592">
        <v>0</v>
      </c>
      <c r="AX110" s="593">
        <v>0</v>
      </c>
      <c r="AY110" s="498">
        <v>0</v>
      </c>
      <c r="AZ110" s="592">
        <v>5570</v>
      </c>
      <c r="BA110" s="592">
        <v>5570</v>
      </c>
      <c r="BB110" s="594">
        <v>1499</v>
      </c>
      <c r="BC110" s="431">
        <f>(BB110/BA110*100)</f>
        <v>26.912028725314187</v>
      </c>
      <c r="BD110" s="430" t="s">
        <v>180</v>
      </c>
      <c r="BE110" s="419" t="s">
        <v>90</v>
      </c>
      <c r="BF110" s="430" t="s">
        <v>253</v>
      </c>
      <c r="BG110" s="600">
        <f aca="true" t="shared" si="123" ref="BG110:BI116">(D110+H110+O110+AD110+AV110+AZ110)</f>
        <v>1108914</v>
      </c>
      <c r="BH110" s="600">
        <f t="shared" si="123"/>
        <v>1196591</v>
      </c>
      <c r="BI110" s="600">
        <f t="shared" si="123"/>
        <v>863749</v>
      </c>
      <c r="BJ110" s="431">
        <f>(BI110/BH110*100)</f>
        <v>72.1841464627429</v>
      </c>
      <c r="BK110" s="600">
        <f>(AK110+AV110+AZ110)</f>
        <v>5570</v>
      </c>
      <c r="BL110" s="600">
        <f>(AL110+AW110+BA110)</f>
        <v>5570</v>
      </c>
      <c r="BM110" s="609">
        <f>(AM110+AX110+BB110)</f>
        <v>1499</v>
      </c>
      <c r="BN110" s="431">
        <f>(BM110/BL110*100)</f>
        <v>26.912028725314187</v>
      </c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</row>
    <row r="111" spans="1:80" ht="15.75">
      <c r="A111" s="421"/>
      <c r="B111" s="422" t="s">
        <v>88</v>
      </c>
      <c r="C111" s="421" t="s">
        <v>254</v>
      </c>
      <c r="D111" s="421">
        <v>86042</v>
      </c>
      <c r="E111" s="421">
        <v>93409</v>
      </c>
      <c r="F111" s="421">
        <v>66814</v>
      </c>
      <c r="G111" s="432">
        <f aca="true" t="shared" si="124" ref="G111:G123">(F111/E111*100)</f>
        <v>71.52843944373669</v>
      </c>
      <c r="H111" s="421">
        <v>28744</v>
      </c>
      <c r="I111" s="421">
        <v>30909</v>
      </c>
      <c r="J111" s="421">
        <v>23049</v>
      </c>
      <c r="K111" s="432">
        <f aca="true" t="shared" si="125" ref="K111:K123">(J111/I111*100)</f>
        <v>74.57051344268659</v>
      </c>
      <c r="L111" s="421"/>
      <c r="M111" s="422" t="s">
        <v>88</v>
      </c>
      <c r="N111" s="421" t="s">
        <v>254</v>
      </c>
      <c r="O111" s="593">
        <v>16684</v>
      </c>
      <c r="P111" s="593">
        <v>16684</v>
      </c>
      <c r="Q111" s="594">
        <v>10681</v>
      </c>
      <c r="R111" s="432">
        <f aca="true" t="shared" si="126" ref="R111:R124">(Q111/P111*100)</f>
        <v>64.01941980340446</v>
      </c>
      <c r="S111" s="596">
        <v>0</v>
      </c>
      <c r="T111" s="593">
        <v>0</v>
      </c>
      <c r="U111" s="593">
        <v>0</v>
      </c>
      <c r="V111" s="433">
        <v>0</v>
      </c>
      <c r="W111" s="421"/>
      <c r="X111" s="422" t="s">
        <v>88</v>
      </c>
      <c r="Y111" s="421" t="s">
        <v>254</v>
      </c>
      <c r="Z111" s="601">
        <f t="shared" si="121"/>
        <v>16684</v>
      </c>
      <c r="AA111" s="601">
        <f t="shared" si="121"/>
        <v>16684</v>
      </c>
      <c r="AB111" s="601">
        <f t="shared" si="121"/>
        <v>10681</v>
      </c>
      <c r="AC111" s="432">
        <f aca="true" t="shared" si="127" ref="AC111:AC124">(AB111/AA111*100)</f>
        <v>64.01941980340446</v>
      </c>
      <c r="AD111" s="596">
        <v>0</v>
      </c>
      <c r="AE111" s="593">
        <v>0</v>
      </c>
      <c r="AF111" s="593">
        <v>0</v>
      </c>
      <c r="AG111" s="433">
        <v>0</v>
      </c>
      <c r="AH111" s="421"/>
      <c r="AI111" s="422" t="s">
        <v>88</v>
      </c>
      <c r="AJ111" s="421" t="s">
        <v>254</v>
      </c>
      <c r="AK111" s="607">
        <v>0</v>
      </c>
      <c r="AL111" s="607">
        <v>0</v>
      </c>
      <c r="AM111" s="607">
        <v>0</v>
      </c>
      <c r="AN111" s="433">
        <v>0</v>
      </c>
      <c r="AO111" s="601">
        <f t="shared" si="122"/>
        <v>0</v>
      </c>
      <c r="AP111" s="601">
        <f t="shared" si="122"/>
        <v>0</v>
      </c>
      <c r="AQ111" s="601">
        <f t="shared" si="122"/>
        <v>0</v>
      </c>
      <c r="AR111" s="433">
        <v>0</v>
      </c>
      <c r="AS111" s="421"/>
      <c r="AT111" s="422" t="s">
        <v>88</v>
      </c>
      <c r="AU111" s="421" t="s">
        <v>254</v>
      </c>
      <c r="AV111" s="593">
        <v>0</v>
      </c>
      <c r="AW111" s="593">
        <v>0</v>
      </c>
      <c r="AX111" s="593">
        <v>0</v>
      </c>
      <c r="AY111" s="433">
        <v>0</v>
      </c>
      <c r="AZ111" s="593">
        <v>0</v>
      </c>
      <c r="BA111" s="593">
        <v>0</v>
      </c>
      <c r="BB111" s="594">
        <v>0</v>
      </c>
      <c r="BC111" s="433">
        <v>0</v>
      </c>
      <c r="BD111" s="421"/>
      <c r="BE111" s="422" t="s">
        <v>88</v>
      </c>
      <c r="BF111" s="421" t="s">
        <v>254</v>
      </c>
      <c r="BG111" s="601">
        <f t="shared" si="123"/>
        <v>131470</v>
      </c>
      <c r="BH111" s="601">
        <f t="shared" si="123"/>
        <v>141002</v>
      </c>
      <c r="BI111" s="601">
        <f t="shared" si="123"/>
        <v>100544</v>
      </c>
      <c r="BJ111" s="432">
        <f aca="true" t="shared" si="128" ref="BJ111:BJ124">(BI111/BH111*100)</f>
        <v>71.30678997461028</v>
      </c>
      <c r="BK111" s="601">
        <f aca="true" t="shared" si="129" ref="BK111:BK116">(AK111+AV111+AZ111)</f>
        <v>0</v>
      </c>
      <c r="BL111" s="601">
        <f aca="true" t="shared" si="130" ref="BL111:BM116">(AL111+AW111+BA111)</f>
        <v>0</v>
      </c>
      <c r="BM111" s="602">
        <f t="shared" si="130"/>
        <v>0</v>
      </c>
      <c r="BN111" s="433">
        <v>0</v>
      </c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</row>
    <row r="112" spans="1:80" ht="15.75">
      <c r="A112" s="421"/>
      <c r="B112" s="422" t="s">
        <v>91</v>
      </c>
      <c r="C112" s="421" t="s">
        <v>893</v>
      </c>
      <c r="D112" s="421">
        <v>0</v>
      </c>
      <c r="E112" s="421">
        <v>0</v>
      </c>
      <c r="F112" s="421">
        <v>0</v>
      </c>
      <c r="G112" s="433">
        <v>0</v>
      </c>
      <c r="H112" s="421">
        <v>0</v>
      </c>
      <c r="I112" s="421">
        <v>0</v>
      </c>
      <c r="J112" s="421">
        <v>0</v>
      </c>
      <c r="K112" s="433">
        <v>0</v>
      </c>
      <c r="L112" s="421"/>
      <c r="M112" s="422" t="s">
        <v>91</v>
      </c>
      <c r="N112" s="421" t="s">
        <v>364</v>
      </c>
      <c r="O112" s="593">
        <v>0</v>
      </c>
      <c r="P112" s="593">
        <v>0</v>
      </c>
      <c r="Q112" s="594">
        <v>0</v>
      </c>
      <c r="R112" s="433">
        <v>0</v>
      </c>
      <c r="S112" s="596">
        <v>0</v>
      </c>
      <c r="T112" s="593">
        <v>0</v>
      </c>
      <c r="U112" s="593">
        <v>0</v>
      </c>
      <c r="V112" s="433">
        <v>0</v>
      </c>
      <c r="W112" s="421"/>
      <c r="X112" s="422" t="s">
        <v>91</v>
      </c>
      <c r="Y112" s="421" t="s">
        <v>893</v>
      </c>
      <c r="Z112" s="601">
        <f t="shared" si="121"/>
        <v>0</v>
      </c>
      <c r="AA112" s="601">
        <f t="shared" si="121"/>
        <v>0</v>
      </c>
      <c r="AB112" s="601">
        <f t="shared" si="121"/>
        <v>0</v>
      </c>
      <c r="AC112" s="433">
        <v>0</v>
      </c>
      <c r="AD112" s="596">
        <v>775355</v>
      </c>
      <c r="AE112" s="593">
        <v>774344</v>
      </c>
      <c r="AF112" s="593">
        <v>435290</v>
      </c>
      <c r="AG112" s="432">
        <f>(AF112/AE112*100)</f>
        <v>56.21403407271187</v>
      </c>
      <c r="AH112" s="421"/>
      <c r="AI112" s="422" t="s">
        <v>91</v>
      </c>
      <c r="AJ112" s="421" t="s">
        <v>893</v>
      </c>
      <c r="AK112" s="593">
        <v>0</v>
      </c>
      <c r="AL112" s="593">
        <v>0</v>
      </c>
      <c r="AM112" s="593">
        <v>0</v>
      </c>
      <c r="AN112" s="433">
        <v>0</v>
      </c>
      <c r="AO112" s="601">
        <f t="shared" si="122"/>
        <v>775355</v>
      </c>
      <c r="AP112" s="601">
        <f t="shared" si="122"/>
        <v>774344</v>
      </c>
      <c r="AQ112" s="601">
        <f t="shared" si="122"/>
        <v>435290</v>
      </c>
      <c r="AR112" s="432">
        <f>(AQ112/AP112*100)</f>
        <v>56.21403407271187</v>
      </c>
      <c r="AS112" s="421"/>
      <c r="AT112" s="422" t="s">
        <v>91</v>
      </c>
      <c r="AU112" s="421" t="s">
        <v>893</v>
      </c>
      <c r="AV112" s="593">
        <v>0</v>
      </c>
      <c r="AW112" s="593">
        <v>0</v>
      </c>
      <c r="AX112" s="593">
        <v>0</v>
      </c>
      <c r="AY112" s="433">
        <v>0</v>
      </c>
      <c r="AZ112" s="593">
        <v>0</v>
      </c>
      <c r="BA112" s="593">
        <v>0</v>
      </c>
      <c r="BB112" s="594">
        <v>0</v>
      </c>
      <c r="BC112" s="433">
        <v>0</v>
      </c>
      <c r="BD112" s="421"/>
      <c r="BE112" s="422" t="s">
        <v>91</v>
      </c>
      <c r="BF112" s="421" t="s">
        <v>893</v>
      </c>
      <c r="BG112" s="601">
        <f t="shared" si="123"/>
        <v>775355</v>
      </c>
      <c r="BH112" s="601">
        <f t="shared" si="123"/>
        <v>774344</v>
      </c>
      <c r="BI112" s="601">
        <f t="shared" si="123"/>
        <v>435290</v>
      </c>
      <c r="BJ112" s="432">
        <f t="shared" si="128"/>
        <v>56.21403407271187</v>
      </c>
      <c r="BK112" s="601">
        <f t="shared" si="129"/>
        <v>0</v>
      </c>
      <c r="BL112" s="601">
        <f t="shared" si="130"/>
        <v>0</v>
      </c>
      <c r="BM112" s="602">
        <f t="shared" si="130"/>
        <v>0</v>
      </c>
      <c r="BN112" s="433">
        <v>0</v>
      </c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</row>
    <row r="113" spans="1:80" ht="15.75">
      <c r="A113" s="421"/>
      <c r="B113" s="422" t="s">
        <v>92</v>
      </c>
      <c r="C113" s="421" t="s">
        <v>365</v>
      </c>
      <c r="D113" s="421">
        <v>0</v>
      </c>
      <c r="E113" s="421">
        <v>0</v>
      </c>
      <c r="F113" s="421">
        <v>0</v>
      </c>
      <c r="G113" s="433">
        <v>0</v>
      </c>
      <c r="H113" s="421">
        <v>0</v>
      </c>
      <c r="I113" s="421">
        <v>0</v>
      </c>
      <c r="J113" s="421">
        <v>0</v>
      </c>
      <c r="K113" s="433">
        <v>0</v>
      </c>
      <c r="L113" s="421"/>
      <c r="M113" s="422" t="s">
        <v>92</v>
      </c>
      <c r="N113" s="421" t="s">
        <v>365</v>
      </c>
      <c r="O113" s="593">
        <v>0</v>
      </c>
      <c r="P113" s="593">
        <v>0</v>
      </c>
      <c r="Q113" s="594">
        <v>0</v>
      </c>
      <c r="R113" s="433">
        <v>0</v>
      </c>
      <c r="S113" s="596">
        <v>0</v>
      </c>
      <c r="T113" s="593">
        <v>0</v>
      </c>
      <c r="U113" s="593">
        <v>0</v>
      </c>
      <c r="V113" s="433">
        <v>0</v>
      </c>
      <c r="W113" s="421"/>
      <c r="X113" s="422" t="s">
        <v>92</v>
      </c>
      <c r="Y113" s="421" t="s">
        <v>365</v>
      </c>
      <c r="Z113" s="601">
        <f t="shared" si="121"/>
        <v>0</v>
      </c>
      <c r="AA113" s="601">
        <f t="shared" si="121"/>
        <v>0</v>
      </c>
      <c r="AB113" s="601">
        <f t="shared" si="121"/>
        <v>0</v>
      </c>
      <c r="AC113" s="433">
        <v>0</v>
      </c>
      <c r="AD113" s="596">
        <v>23660</v>
      </c>
      <c r="AE113" s="593">
        <v>23815</v>
      </c>
      <c r="AF113" s="593">
        <v>13327</v>
      </c>
      <c r="AG113" s="432">
        <f>(AF113/AE113*100)</f>
        <v>55.96052907831199</v>
      </c>
      <c r="AH113" s="421"/>
      <c r="AI113" s="422" t="s">
        <v>92</v>
      </c>
      <c r="AJ113" s="421" t="s">
        <v>365</v>
      </c>
      <c r="AK113" s="593">
        <v>0</v>
      </c>
      <c r="AL113" s="593">
        <v>0</v>
      </c>
      <c r="AM113" s="593">
        <v>0</v>
      </c>
      <c r="AN113" s="433">
        <v>0</v>
      </c>
      <c r="AO113" s="601">
        <f t="shared" si="122"/>
        <v>23660</v>
      </c>
      <c r="AP113" s="601">
        <f t="shared" si="122"/>
        <v>23815</v>
      </c>
      <c r="AQ113" s="601">
        <f t="shared" si="122"/>
        <v>13327</v>
      </c>
      <c r="AR113" s="432">
        <f>(AQ113/AP113*100)</f>
        <v>55.96052907831199</v>
      </c>
      <c r="AS113" s="421"/>
      <c r="AT113" s="422" t="s">
        <v>92</v>
      </c>
      <c r="AU113" s="421" t="s">
        <v>365</v>
      </c>
      <c r="AV113" s="593">
        <v>0</v>
      </c>
      <c r="AW113" s="593">
        <v>0</v>
      </c>
      <c r="AX113" s="593">
        <v>0</v>
      </c>
      <c r="AY113" s="433">
        <v>0</v>
      </c>
      <c r="AZ113" s="593">
        <v>0</v>
      </c>
      <c r="BA113" s="593">
        <v>0</v>
      </c>
      <c r="BB113" s="594">
        <v>0</v>
      </c>
      <c r="BC113" s="433">
        <v>0</v>
      </c>
      <c r="BD113" s="421"/>
      <c r="BE113" s="422" t="s">
        <v>92</v>
      </c>
      <c r="BF113" s="421" t="s">
        <v>365</v>
      </c>
      <c r="BG113" s="601">
        <f t="shared" si="123"/>
        <v>23660</v>
      </c>
      <c r="BH113" s="601">
        <f t="shared" si="123"/>
        <v>23815</v>
      </c>
      <c r="BI113" s="601">
        <f t="shared" si="123"/>
        <v>13327</v>
      </c>
      <c r="BJ113" s="432">
        <f t="shared" si="128"/>
        <v>55.96052907831199</v>
      </c>
      <c r="BK113" s="601">
        <f t="shared" si="129"/>
        <v>0</v>
      </c>
      <c r="BL113" s="601">
        <f t="shared" si="130"/>
        <v>0</v>
      </c>
      <c r="BM113" s="602">
        <f t="shared" si="130"/>
        <v>0</v>
      </c>
      <c r="BN113" s="433">
        <v>0</v>
      </c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</row>
    <row r="114" spans="1:80" ht="15.75">
      <c r="A114" s="421"/>
      <c r="B114" s="422" t="s">
        <v>93</v>
      </c>
      <c r="C114" s="421" t="s">
        <v>255</v>
      </c>
      <c r="D114" s="421">
        <v>1318</v>
      </c>
      <c r="E114" s="421">
        <v>1352</v>
      </c>
      <c r="F114" s="421">
        <v>1149</v>
      </c>
      <c r="G114" s="432">
        <f t="shared" si="124"/>
        <v>84.98520710059172</v>
      </c>
      <c r="H114" s="421">
        <v>457</v>
      </c>
      <c r="I114" s="421">
        <v>468</v>
      </c>
      <c r="J114" s="421">
        <v>364</v>
      </c>
      <c r="K114" s="432">
        <f t="shared" si="125"/>
        <v>77.77777777777779</v>
      </c>
      <c r="L114" s="421"/>
      <c r="M114" s="422" t="s">
        <v>93</v>
      </c>
      <c r="N114" s="421" t="s">
        <v>255</v>
      </c>
      <c r="O114" s="593">
        <v>2533</v>
      </c>
      <c r="P114" s="593">
        <v>2263</v>
      </c>
      <c r="Q114" s="594">
        <v>1867</v>
      </c>
      <c r="R114" s="432">
        <f t="shared" si="126"/>
        <v>82.50110472823685</v>
      </c>
      <c r="S114" s="596">
        <v>0</v>
      </c>
      <c r="T114" s="593">
        <v>0</v>
      </c>
      <c r="U114" s="593">
        <v>0</v>
      </c>
      <c r="V114" s="433">
        <v>0</v>
      </c>
      <c r="W114" s="421"/>
      <c r="X114" s="422" t="s">
        <v>93</v>
      </c>
      <c r="Y114" s="421" t="s">
        <v>255</v>
      </c>
      <c r="Z114" s="601">
        <f t="shared" si="121"/>
        <v>2533</v>
      </c>
      <c r="AA114" s="601">
        <f t="shared" si="121"/>
        <v>2263</v>
      </c>
      <c r="AB114" s="601">
        <f t="shared" si="121"/>
        <v>1867</v>
      </c>
      <c r="AC114" s="432">
        <f t="shared" si="127"/>
        <v>82.50110472823685</v>
      </c>
      <c r="AD114" s="596">
        <v>0</v>
      </c>
      <c r="AE114" s="593">
        <v>0</v>
      </c>
      <c r="AF114" s="593">
        <v>0</v>
      </c>
      <c r="AG114" s="433">
        <v>0</v>
      </c>
      <c r="AH114" s="421"/>
      <c r="AI114" s="422" t="s">
        <v>93</v>
      </c>
      <c r="AJ114" s="421" t="s">
        <v>255</v>
      </c>
      <c r="AK114" s="593">
        <v>0</v>
      </c>
      <c r="AL114" s="593">
        <v>0</v>
      </c>
      <c r="AM114" s="593">
        <v>0</v>
      </c>
      <c r="AN114" s="433">
        <v>0</v>
      </c>
      <c r="AO114" s="601">
        <f t="shared" si="122"/>
        <v>0</v>
      </c>
      <c r="AP114" s="601">
        <f t="shared" si="122"/>
        <v>0</v>
      </c>
      <c r="AQ114" s="601">
        <f t="shared" si="122"/>
        <v>0</v>
      </c>
      <c r="AR114" s="433">
        <v>0</v>
      </c>
      <c r="AS114" s="421"/>
      <c r="AT114" s="422" t="s">
        <v>93</v>
      </c>
      <c r="AU114" s="421" t="s">
        <v>255</v>
      </c>
      <c r="AV114" s="593">
        <v>0</v>
      </c>
      <c r="AW114" s="593">
        <v>0</v>
      </c>
      <c r="AX114" s="593">
        <v>0</v>
      </c>
      <c r="AY114" s="433">
        <v>0</v>
      </c>
      <c r="AZ114" s="593">
        <v>0</v>
      </c>
      <c r="BA114" s="593">
        <v>300</v>
      </c>
      <c r="BB114" s="594">
        <v>588</v>
      </c>
      <c r="BC114" s="432">
        <f>BB114/BA114*100</f>
        <v>196</v>
      </c>
      <c r="BD114" s="421"/>
      <c r="BE114" s="422" t="s">
        <v>93</v>
      </c>
      <c r="BF114" s="421" t="s">
        <v>255</v>
      </c>
      <c r="BG114" s="601">
        <f t="shared" si="123"/>
        <v>4308</v>
      </c>
      <c r="BH114" s="601">
        <f t="shared" si="123"/>
        <v>4383</v>
      </c>
      <c r="BI114" s="601">
        <f t="shared" si="123"/>
        <v>3968</v>
      </c>
      <c r="BJ114" s="432">
        <f t="shared" si="128"/>
        <v>90.53159936116815</v>
      </c>
      <c r="BK114" s="601">
        <f t="shared" si="129"/>
        <v>0</v>
      </c>
      <c r="BL114" s="601">
        <f t="shared" si="130"/>
        <v>300</v>
      </c>
      <c r="BM114" s="602">
        <f t="shared" si="130"/>
        <v>588</v>
      </c>
      <c r="BN114" s="432">
        <f>(BM114/BL114*100)</f>
        <v>196</v>
      </c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</row>
    <row r="115" spans="1:80" ht="15.75">
      <c r="A115" s="421"/>
      <c r="B115" s="422" t="s">
        <v>95</v>
      </c>
      <c r="C115" s="421" t="s">
        <v>256</v>
      </c>
      <c r="D115" s="421">
        <v>4653</v>
      </c>
      <c r="E115" s="421">
        <v>5402</v>
      </c>
      <c r="F115" s="421">
        <v>3395</v>
      </c>
      <c r="G115" s="432">
        <f t="shared" si="124"/>
        <v>62.84709366901148</v>
      </c>
      <c r="H115" s="421">
        <v>1548</v>
      </c>
      <c r="I115" s="421">
        <v>1803</v>
      </c>
      <c r="J115" s="421">
        <v>1158</v>
      </c>
      <c r="K115" s="432">
        <f t="shared" si="125"/>
        <v>64.22628951747087</v>
      </c>
      <c r="L115" s="421"/>
      <c r="M115" s="422" t="s">
        <v>95</v>
      </c>
      <c r="N115" s="421" t="s">
        <v>256</v>
      </c>
      <c r="O115" s="593">
        <v>1925</v>
      </c>
      <c r="P115" s="593">
        <v>2242</v>
      </c>
      <c r="Q115" s="594">
        <v>1173</v>
      </c>
      <c r="R115" s="432">
        <f t="shared" si="126"/>
        <v>52.31935771632471</v>
      </c>
      <c r="S115" s="596">
        <v>0</v>
      </c>
      <c r="T115" s="593">
        <v>0</v>
      </c>
      <c r="U115" s="593">
        <v>0</v>
      </c>
      <c r="V115" s="433">
        <v>0</v>
      </c>
      <c r="W115" s="421"/>
      <c r="X115" s="422" t="s">
        <v>95</v>
      </c>
      <c r="Y115" s="421" t="s">
        <v>256</v>
      </c>
      <c r="Z115" s="601">
        <f t="shared" si="121"/>
        <v>1925</v>
      </c>
      <c r="AA115" s="601">
        <f t="shared" si="121"/>
        <v>2242</v>
      </c>
      <c r="AB115" s="601">
        <f t="shared" si="121"/>
        <v>1173</v>
      </c>
      <c r="AC115" s="432">
        <f t="shared" si="127"/>
        <v>52.31935771632471</v>
      </c>
      <c r="AD115" s="596">
        <v>0</v>
      </c>
      <c r="AE115" s="593">
        <v>0</v>
      </c>
      <c r="AF115" s="593">
        <v>0</v>
      </c>
      <c r="AG115" s="433">
        <v>0</v>
      </c>
      <c r="AH115" s="421"/>
      <c r="AI115" s="422" t="s">
        <v>95</v>
      </c>
      <c r="AJ115" s="421" t="s">
        <v>256</v>
      </c>
      <c r="AK115" s="593">
        <v>0</v>
      </c>
      <c r="AL115" s="593">
        <v>0</v>
      </c>
      <c r="AM115" s="593">
        <v>0</v>
      </c>
      <c r="AN115" s="433">
        <v>0</v>
      </c>
      <c r="AO115" s="601">
        <f t="shared" si="122"/>
        <v>0</v>
      </c>
      <c r="AP115" s="601">
        <f t="shared" si="122"/>
        <v>0</v>
      </c>
      <c r="AQ115" s="601">
        <f t="shared" si="122"/>
        <v>0</v>
      </c>
      <c r="AR115" s="433">
        <v>0</v>
      </c>
      <c r="AS115" s="421"/>
      <c r="AT115" s="422" t="s">
        <v>95</v>
      </c>
      <c r="AU115" s="421" t="s">
        <v>256</v>
      </c>
      <c r="AV115" s="593">
        <v>0</v>
      </c>
      <c r="AW115" s="593">
        <v>0</v>
      </c>
      <c r="AX115" s="593">
        <v>0</v>
      </c>
      <c r="AY115" s="433">
        <v>0</v>
      </c>
      <c r="AZ115" s="593">
        <v>0</v>
      </c>
      <c r="BA115" s="593">
        <v>405</v>
      </c>
      <c r="BB115" s="594">
        <v>296</v>
      </c>
      <c r="BC115" s="432">
        <f>BB115/BA115*100</f>
        <v>73.08641975308642</v>
      </c>
      <c r="BD115" s="421"/>
      <c r="BE115" s="422" t="s">
        <v>95</v>
      </c>
      <c r="BF115" s="421" t="s">
        <v>256</v>
      </c>
      <c r="BG115" s="601">
        <f t="shared" si="123"/>
        <v>8126</v>
      </c>
      <c r="BH115" s="601">
        <f t="shared" si="123"/>
        <v>9852</v>
      </c>
      <c r="BI115" s="601">
        <f t="shared" si="123"/>
        <v>6022</v>
      </c>
      <c r="BJ115" s="432">
        <f t="shared" si="128"/>
        <v>61.12464474218433</v>
      </c>
      <c r="BK115" s="601">
        <f t="shared" si="129"/>
        <v>0</v>
      </c>
      <c r="BL115" s="601">
        <f t="shared" si="130"/>
        <v>405</v>
      </c>
      <c r="BM115" s="602">
        <f t="shared" si="130"/>
        <v>296</v>
      </c>
      <c r="BN115" s="432">
        <f>(BM115/BL115*100)</f>
        <v>73.08641975308642</v>
      </c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</row>
    <row r="116" spans="1:80" ht="15.75">
      <c r="A116" s="421"/>
      <c r="B116" s="422" t="s">
        <v>96</v>
      </c>
      <c r="C116" s="421" t="s">
        <v>181</v>
      </c>
      <c r="D116" s="421">
        <v>2056</v>
      </c>
      <c r="E116" s="421">
        <v>2369</v>
      </c>
      <c r="F116" s="421">
        <v>1868</v>
      </c>
      <c r="G116" s="432">
        <f t="shared" si="124"/>
        <v>78.85183621781341</v>
      </c>
      <c r="H116" s="421">
        <v>509</v>
      </c>
      <c r="I116" s="421">
        <v>601</v>
      </c>
      <c r="J116" s="421">
        <v>503</v>
      </c>
      <c r="K116" s="432">
        <f t="shared" si="125"/>
        <v>83.69384359400999</v>
      </c>
      <c r="L116" s="421"/>
      <c r="M116" s="422" t="s">
        <v>96</v>
      </c>
      <c r="N116" s="421" t="s">
        <v>181</v>
      </c>
      <c r="O116" s="593">
        <v>1316</v>
      </c>
      <c r="P116" s="593">
        <v>1316</v>
      </c>
      <c r="Q116" s="594">
        <v>516</v>
      </c>
      <c r="R116" s="432">
        <f t="shared" si="126"/>
        <v>39.209726443769</v>
      </c>
      <c r="S116" s="596">
        <v>0</v>
      </c>
      <c r="T116" s="593">
        <v>0</v>
      </c>
      <c r="U116" s="593">
        <v>0</v>
      </c>
      <c r="V116" s="433">
        <v>0</v>
      </c>
      <c r="W116" s="421"/>
      <c r="X116" s="422" t="s">
        <v>96</v>
      </c>
      <c r="Y116" s="421" t="s">
        <v>181</v>
      </c>
      <c r="Z116" s="601">
        <f t="shared" si="121"/>
        <v>1316</v>
      </c>
      <c r="AA116" s="601">
        <f t="shared" si="121"/>
        <v>1316</v>
      </c>
      <c r="AB116" s="601">
        <f t="shared" si="121"/>
        <v>516</v>
      </c>
      <c r="AC116" s="432">
        <f t="shared" si="127"/>
        <v>39.209726443769</v>
      </c>
      <c r="AD116" s="596">
        <v>0</v>
      </c>
      <c r="AE116" s="593">
        <v>0</v>
      </c>
      <c r="AF116" s="593">
        <v>150</v>
      </c>
      <c r="AG116" s="433">
        <v>0</v>
      </c>
      <c r="AH116" s="421"/>
      <c r="AI116" s="422" t="s">
        <v>96</v>
      </c>
      <c r="AJ116" s="421" t="s">
        <v>181</v>
      </c>
      <c r="AK116" s="593">
        <v>0</v>
      </c>
      <c r="AL116" s="593">
        <v>0</v>
      </c>
      <c r="AM116" s="593">
        <v>0</v>
      </c>
      <c r="AN116" s="433">
        <v>0</v>
      </c>
      <c r="AO116" s="601">
        <f t="shared" si="122"/>
        <v>0</v>
      </c>
      <c r="AP116" s="601">
        <f t="shared" si="122"/>
        <v>0</v>
      </c>
      <c r="AQ116" s="601">
        <f t="shared" si="122"/>
        <v>150</v>
      </c>
      <c r="AR116" s="433">
        <v>0</v>
      </c>
      <c r="AS116" s="421"/>
      <c r="AT116" s="422" t="s">
        <v>96</v>
      </c>
      <c r="AU116" s="421" t="s">
        <v>181</v>
      </c>
      <c r="AV116" s="593">
        <v>0</v>
      </c>
      <c r="AW116" s="593">
        <v>0</v>
      </c>
      <c r="AX116" s="593">
        <v>0</v>
      </c>
      <c r="AY116" s="433">
        <v>0</v>
      </c>
      <c r="AZ116" s="593">
        <v>0</v>
      </c>
      <c r="BA116" s="593">
        <v>0</v>
      </c>
      <c r="BB116" s="594">
        <v>125</v>
      </c>
      <c r="BC116" s="433">
        <v>0</v>
      </c>
      <c r="BD116" s="421"/>
      <c r="BE116" s="422" t="s">
        <v>96</v>
      </c>
      <c r="BF116" s="421" t="s">
        <v>181</v>
      </c>
      <c r="BG116" s="601">
        <f t="shared" si="123"/>
        <v>3881</v>
      </c>
      <c r="BH116" s="601">
        <f t="shared" si="123"/>
        <v>4286</v>
      </c>
      <c r="BI116" s="601">
        <f t="shared" si="123"/>
        <v>3162</v>
      </c>
      <c r="BJ116" s="432">
        <f t="shared" si="128"/>
        <v>73.77508166122259</v>
      </c>
      <c r="BK116" s="601">
        <f t="shared" si="129"/>
        <v>0</v>
      </c>
      <c r="BL116" s="601">
        <f t="shared" si="130"/>
        <v>0</v>
      </c>
      <c r="BM116" s="602">
        <f t="shared" si="130"/>
        <v>125</v>
      </c>
      <c r="BN116" s="433">
        <v>0</v>
      </c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</row>
    <row r="117" spans="1:80" ht="15.75">
      <c r="A117" s="421"/>
      <c r="B117" s="422" t="s">
        <v>97</v>
      </c>
      <c r="C117" s="423" t="s">
        <v>182</v>
      </c>
      <c r="D117" s="423">
        <v>936</v>
      </c>
      <c r="E117" s="423">
        <v>1472</v>
      </c>
      <c r="F117" s="423">
        <v>1055</v>
      </c>
      <c r="G117" s="434">
        <f>(F117/E117*100)</f>
        <v>71.6711956521739</v>
      </c>
      <c r="H117" s="423">
        <v>271</v>
      </c>
      <c r="I117" s="423">
        <v>442</v>
      </c>
      <c r="J117" s="423">
        <v>197</v>
      </c>
      <c r="K117" s="432">
        <f>(J117/I117*100)</f>
        <v>44.57013574660634</v>
      </c>
      <c r="L117" s="421"/>
      <c r="M117" s="422" t="s">
        <v>97</v>
      </c>
      <c r="N117" s="423" t="s">
        <v>182</v>
      </c>
      <c r="O117" s="594">
        <v>1533</v>
      </c>
      <c r="P117" s="594">
        <v>3326</v>
      </c>
      <c r="Q117" s="594">
        <v>1393</v>
      </c>
      <c r="R117" s="434">
        <f>(Q117/P117*100)</f>
        <v>41.882140709561035</v>
      </c>
      <c r="S117" s="593">
        <v>0</v>
      </c>
      <c r="T117" s="593">
        <v>0</v>
      </c>
      <c r="U117" s="593">
        <v>0</v>
      </c>
      <c r="V117" s="433">
        <v>0</v>
      </c>
      <c r="W117" s="421"/>
      <c r="X117" s="422" t="s">
        <v>97</v>
      </c>
      <c r="Y117" s="423" t="s">
        <v>182</v>
      </c>
      <c r="Z117" s="601">
        <f aca="true" t="shared" si="131" ref="Z117:AB119">(O117-S117)</f>
        <v>1533</v>
      </c>
      <c r="AA117" s="601">
        <f t="shared" si="131"/>
        <v>3326</v>
      </c>
      <c r="AB117" s="601">
        <f t="shared" si="131"/>
        <v>1393</v>
      </c>
      <c r="AC117" s="432">
        <f>(AB117/AA117*100)</f>
        <v>41.882140709561035</v>
      </c>
      <c r="AD117" s="596">
        <v>0</v>
      </c>
      <c r="AE117" s="593">
        <v>0</v>
      </c>
      <c r="AF117" s="593">
        <v>0</v>
      </c>
      <c r="AG117" s="433">
        <v>0</v>
      </c>
      <c r="AH117" s="421"/>
      <c r="AI117" s="422" t="s">
        <v>97</v>
      </c>
      <c r="AJ117" s="423" t="s">
        <v>182</v>
      </c>
      <c r="AK117" s="593">
        <v>0</v>
      </c>
      <c r="AL117" s="593">
        <v>0</v>
      </c>
      <c r="AM117" s="593">
        <v>0</v>
      </c>
      <c r="AN117" s="433">
        <v>0</v>
      </c>
      <c r="AO117" s="601">
        <f aca="true" t="shared" si="132" ref="AO117:AQ119">(AD117-AK117)</f>
        <v>0</v>
      </c>
      <c r="AP117" s="601">
        <f t="shared" si="132"/>
        <v>0</v>
      </c>
      <c r="AQ117" s="601">
        <f t="shared" si="132"/>
        <v>0</v>
      </c>
      <c r="AR117" s="433">
        <v>0</v>
      </c>
      <c r="AS117" s="421"/>
      <c r="AT117" s="422" t="s">
        <v>97</v>
      </c>
      <c r="AU117" s="423" t="s">
        <v>182</v>
      </c>
      <c r="AV117" s="593">
        <v>0</v>
      </c>
      <c r="AW117" s="594">
        <v>0</v>
      </c>
      <c r="AX117" s="594">
        <v>0</v>
      </c>
      <c r="AY117" s="505">
        <v>0</v>
      </c>
      <c r="AZ117" s="594">
        <v>0</v>
      </c>
      <c r="BA117" s="594">
        <v>0</v>
      </c>
      <c r="BB117" s="594">
        <v>0</v>
      </c>
      <c r="BC117" s="505">
        <v>0</v>
      </c>
      <c r="BD117" s="421"/>
      <c r="BE117" s="422" t="s">
        <v>97</v>
      </c>
      <c r="BF117" s="423" t="s">
        <v>182</v>
      </c>
      <c r="BG117" s="602">
        <f aca="true" t="shared" si="133" ref="BG117:BI119">(D117+H117+O117+AD117+AV117+AZ117)</f>
        <v>2740</v>
      </c>
      <c r="BH117" s="602">
        <f t="shared" si="133"/>
        <v>5240</v>
      </c>
      <c r="BI117" s="602">
        <f t="shared" si="133"/>
        <v>2645</v>
      </c>
      <c r="BJ117" s="434">
        <f>(BI117/BH117*100)</f>
        <v>50.47709923664122</v>
      </c>
      <c r="BK117" s="602">
        <f aca="true" t="shared" si="134" ref="BK117:BM119">(AK117+AV117+AZ117)</f>
        <v>0</v>
      </c>
      <c r="BL117" s="602">
        <f t="shared" si="134"/>
        <v>0</v>
      </c>
      <c r="BM117" s="602">
        <f t="shared" si="134"/>
        <v>0</v>
      </c>
      <c r="BN117" s="505">
        <v>0</v>
      </c>
      <c r="BO117" s="87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</row>
    <row r="118" spans="1:80" ht="15.75">
      <c r="A118" s="421"/>
      <c r="B118" s="422" t="s">
        <v>98</v>
      </c>
      <c r="C118" s="421" t="s">
        <v>564</v>
      </c>
      <c r="D118" s="421">
        <v>880</v>
      </c>
      <c r="E118" s="421">
        <v>480</v>
      </c>
      <c r="F118" s="421">
        <v>320</v>
      </c>
      <c r="G118" s="434">
        <f>(F118/E118*100)</f>
        <v>66.66666666666666</v>
      </c>
      <c r="H118" s="421">
        <v>280</v>
      </c>
      <c r="I118" s="421">
        <v>154</v>
      </c>
      <c r="J118" s="421">
        <v>44</v>
      </c>
      <c r="K118" s="432">
        <f>(J118/I118*100)</f>
        <v>28.57142857142857</v>
      </c>
      <c r="L118" s="421"/>
      <c r="M118" s="422" t="s">
        <v>98</v>
      </c>
      <c r="N118" s="421" t="s">
        <v>564</v>
      </c>
      <c r="O118" s="593">
        <v>690</v>
      </c>
      <c r="P118" s="593">
        <v>1268</v>
      </c>
      <c r="Q118" s="594">
        <v>127</v>
      </c>
      <c r="R118" s="434">
        <f>(Q118/P118*100)</f>
        <v>10.015772870662461</v>
      </c>
      <c r="S118" s="593">
        <v>0</v>
      </c>
      <c r="T118" s="593">
        <v>0</v>
      </c>
      <c r="U118" s="593">
        <v>0</v>
      </c>
      <c r="V118" s="433">
        <v>0</v>
      </c>
      <c r="W118" s="421"/>
      <c r="X118" s="422" t="s">
        <v>98</v>
      </c>
      <c r="Y118" s="421" t="s">
        <v>564</v>
      </c>
      <c r="Z118" s="602">
        <f t="shared" si="131"/>
        <v>690</v>
      </c>
      <c r="AA118" s="602">
        <f t="shared" si="131"/>
        <v>1268</v>
      </c>
      <c r="AB118" s="602">
        <f t="shared" si="131"/>
        <v>127</v>
      </c>
      <c r="AC118" s="434">
        <f>(AB118/AA118*100)</f>
        <v>10.015772870662461</v>
      </c>
      <c r="AD118" s="594">
        <v>0</v>
      </c>
      <c r="AE118" s="594">
        <v>0</v>
      </c>
      <c r="AF118" s="594">
        <v>0</v>
      </c>
      <c r="AG118" s="433">
        <v>0</v>
      </c>
      <c r="AH118" s="421"/>
      <c r="AI118" s="422" t="s">
        <v>98</v>
      </c>
      <c r="AJ118" s="421" t="s">
        <v>564</v>
      </c>
      <c r="AK118" s="593">
        <v>0</v>
      </c>
      <c r="AL118" s="593">
        <v>0</v>
      </c>
      <c r="AM118" s="593">
        <v>0</v>
      </c>
      <c r="AN118" s="433">
        <v>0</v>
      </c>
      <c r="AO118" s="601">
        <f t="shared" si="132"/>
        <v>0</v>
      </c>
      <c r="AP118" s="601">
        <f t="shared" si="132"/>
        <v>0</v>
      </c>
      <c r="AQ118" s="601">
        <f t="shared" si="132"/>
        <v>0</v>
      </c>
      <c r="AR118" s="433">
        <v>0</v>
      </c>
      <c r="AS118" s="421"/>
      <c r="AT118" s="422" t="s">
        <v>98</v>
      </c>
      <c r="AU118" s="421" t="s">
        <v>564</v>
      </c>
      <c r="AV118" s="593">
        <v>0</v>
      </c>
      <c r="AW118" s="593">
        <v>0</v>
      </c>
      <c r="AX118" s="593">
        <v>0</v>
      </c>
      <c r="AY118" s="433">
        <v>0</v>
      </c>
      <c r="AZ118" s="593">
        <v>0</v>
      </c>
      <c r="BA118" s="593">
        <v>0</v>
      </c>
      <c r="BB118" s="594">
        <v>0</v>
      </c>
      <c r="BC118" s="433">
        <v>0</v>
      </c>
      <c r="BD118" s="421"/>
      <c r="BE118" s="422" t="s">
        <v>98</v>
      </c>
      <c r="BF118" s="421" t="s">
        <v>564</v>
      </c>
      <c r="BG118" s="602">
        <f t="shared" si="133"/>
        <v>1850</v>
      </c>
      <c r="BH118" s="602">
        <f t="shared" si="133"/>
        <v>1902</v>
      </c>
      <c r="BI118" s="602">
        <f t="shared" si="133"/>
        <v>491</v>
      </c>
      <c r="BJ118" s="434">
        <f>(BI118/BH118*100)</f>
        <v>25.814931650893797</v>
      </c>
      <c r="BK118" s="602">
        <f t="shared" si="134"/>
        <v>0</v>
      </c>
      <c r="BL118" s="602">
        <f t="shared" si="134"/>
        <v>0</v>
      </c>
      <c r="BM118" s="602">
        <f t="shared" si="134"/>
        <v>0</v>
      </c>
      <c r="BN118" s="433">
        <v>0</v>
      </c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</row>
    <row r="119" spans="1:80" ht="15.75">
      <c r="A119" s="421"/>
      <c r="B119" s="422" t="s">
        <v>99</v>
      </c>
      <c r="C119" s="421" t="s">
        <v>565</v>
      </c>
      <c r="D119" s="435">
        <v>0</v>
      </c>
      <c r="E119" s="435">
        <v>756</v>
      </c>
      <c r="F119" s="435">
        <v>504</v>
      </c>
      <c r="G119" s="434">
        <f>(F119/E119*100)</f>
        <v>66.66666666666666</v>
      </c>
      <c r="H119" s="435">
        <v>0</v>
      </c>
      <c r="I119" s="435">
        <v>219</v>
      </c>
      <c r="J119" s="435">
        <v>123</v>
      </c>
      <c r="K119" s="432">
        <f>(J119/I119*100)</f>
        <v>56.16438356164384</v>
      </c>
      <c r="L119" s="421"/>
      <c r="M119" s="422" t="s">
        <v>99</v>
      </c>
      <c r="N119" s="421" t="s">
        <v>565</v>
      </c>
      <c r="O119" s="593">
        <v>1600</v>
      </c>
      <c r="P119" s="597">
        <v>677</v>
      </c>
      <c r="Q119" s="598">
        <v>154</v>
      </c>
      <c r="R119" s="434">
        <f>(Q119/P119*100)</f>
        <v>22.74741506646972</v>
      </c>
      <c r="S119" s="597">
        <v>0</v>
      </c>
      <c r="T119" s="593">
        <v>0</v>
      </c>
      <c r="U119" s="593">
        <v>0</v>
      </c>
      <c r="V119" s="433">
        <v>0</v>
      </c>
      <c r="W119" s="421"/>
      <c r="X119" s="422" t="s">
        <v>99</v>
      </c>
      <c r="Y119" s="421" t="s">
        <v>565</v>
      </c>
      <c r="Z119" s="603">
        <f t="shared" si="131"/>
        <v>1600</v>
      </c>
      <c r="AA119" s="603">
        <f t="shared" si="131"/>
        <v>677</v>
      </c>
      <c r="AB119" s="603">
        <f t="shared" si="131"/>
        <v>154</v>
      </c>
      <c r="AC119" s="604">
        <f>(AB119/AA119*100)</f>
        <v>22.74741506646972</v>
      </c>
      <c r="AD119" s="598">
        <v>0</v>
      </c>
      <c r="AE119" s="598">
        <v>0</v>
      </c>
      <c r="AF119" s="598">
        <v>0</v>
      </c>
      <c r="AG119" s="445">
        <v>0</v>
      </c>
      <c r="AH119" s="421"/>
      <c r="AI119" s="422" t="s">
        <v>99</v>
      </c>
      <c r="AJ119" s="421" t="s">
        <v>565</v>
      </c>
      <c r="AK119" s="593">
        <v>0</v>
      </c>
      <c r="AL119" s="593">
        <v>0</v>
      </c>
      <c r="AM119" s="593">
        <v>0</v>
      </c>
      <c r="AN119" s="433">
        <v>0</v>
      </c>
      <c r="AO119" s="601">
        <f t="shared" si="132"/>
        <v>0</v>
      </c>
      <c r="AP119" s="601">
        <f t="shared" si="132"/>
        <v>0</v>
      </c>
      <c r="AQ119" s="601">
        <f t="shared" si="132"/>
        <v>0</v>
      </c>
      <c r="AR119" s="433">
        <v>0</v>
      </c>
      <c r="AS119" s="421"/>
      <c r="AT119" s="422" t="s">
        <v>99</v>
      </c>
      <c r="AU119" s="421" t="s">
        <v>565</v>
      </c>
      <c r="AV119" s="593">
        <v>0</v>
      </c>
      <c r="AW119" s="593">
        <v>0</v>
      </c>
      <c r="AX119" s="597">
        <v>0</v>
      </c>
      <c r="AY119" s="433">
        <v>0</v>
      </c>
      <c r="AZ119" s="593">
        <v>0</v>
      </c>
      <c r="BA119" s="593">
        <v>0</v>
      </c>
      <c r="BB119" s="598">
        <v>0</v>
      </c>
      <c r="BC119" s="445">
        <v>0</v>
      </c>
      <c r="BD119" s="421"/>
      <c r="BE119" s="422" t="s">
        <v>99</v>
      </c>
      <c r="BF119" s="421" t="s">
        <v>565</v>
      </c>
      <c r="BG119" s="602">
        <f t="shared" si="133"/>
        <v>1600</v>
      </c>
      <c r="BH119" s="602">
        <f t="shared" si="133"/>
        <v>1652</v>
      </c>
      <c r="BI119" s="602">
        <f t="shared" si="133"/>
        <v>781</v>
      </c>
      <c r="BJ119" s="434">
        <f>(BI119/BH119*100)</f>
        <v>47.276029055690074</v>
      </c>
      <c r="BK119" s="602">
        <f t="shared" si="134"/>
        <v>0</v>
      </c>
      <c r="BL119" s="602">
        <f t="shared" si="134"/>
        <v>0</v>
      </c>
      <c r="BM119" s="602">
        <f t="shared" si="134"/>
        <v>0</v>
      </c>
      <c r="BN119" s="445">
        <v>0</v>
      </c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</row>
    <row r="120" spans="1:80" ht="15.75">
      <c r="A120" s="436" t="s">
        <v>180</v>
      </c>
      <c r="B120" s="436"/>
      <c r="C120" s="436" t="s">
        <v>257</v>
      </c>
      <c r="D120" s="437">
        <f>SUM(D110:D119)</f>
        <v>807994</v>
      </c>
      <c r="E120" s="437">
        <f>SUM(E110:E119)</f>
        <v>881508</v>
      </c>
      <c r="F120" s="437">
        <f>SUM(F110:F119)</f>
        <v>618252</v>
      </c>
      <c r="G120" s="438">
        <f t="shared" si="124"/>
        <v>70.13572196735593</v>
      </c>
      <c r="H120" s="437">
        <f>SUM(H110:H119)</f>
        <v>261541</v>
      </c>
      <c r="I120" s="437">
        <f>SUM(I110:I119)</f>
        <v>283999</v>
      </c>
      <c r="J120" s="437">
        <f>SUM(J110:J119)</f>
        <v>195306</v>
      </c>
      <c r="K120" s="438">
        <f t="shared" si="125"/>
        <v>68.76996045760725</v>
      </c>
      <c r="L120" s="436" t="s">
        <v>180</v>
      </c>
      <c r="M120" s="436"/>
      <c r="N120" s="436" t="s">
        <v>257</v>
      </c>
      <c r="O120" s="437">
        <f>SUM(O110:O119)</f>
        <v>187784</v>
      </c>
      <c r="P120" s="437">
        <f>SUM(P110:P119)</f>
        <v>192149</v>
      </c>
      <c r="Q120" s="437">
        <f>SUM(Q110:Q119)</f>
        <v>161647</v>
      </c>
      <c r="R120" s="438">
        <f t="shared" si="126"/>
        <v>84.12586066021682</v>
      </c>
      <c r="S120" s="437">
        <f>SUM(S110:S119)</f>
        <v>0</v>
      </c>
      <c r="T120" s="437">
        <f>SUM(T110:T119)</f>
        <v>0</v>
      </c>
      <c r="U120" s="437">
        <f>SUM(U110:U119)</f>
        <v>0</v>
      </c>
      <c r="V120" s="470">
        <v>0</v>
      </c>
      <c r="W120" s="436" t="s">
        <v>180</v>
      </c>
      <c r="X120" s="436"/>
      <c r="Y120" s="436" t="s">
        <v>257</v>
      </c>
      <c r="Z120" s="437">
        <f>SUM(Z110:Z119)</f>
        <v>187784</v>
      </c>
      <c r="AA120" s="437">
        <f>SUM(AA110:AA119)</f>
        <v>192149</v>
      </c>
      <c r="AB120" s="437">
        <f>SUM(AB110:AB119)</f>
        <v>161647</v>
      </c>
      <c r="AC120" s="504">
        <f t="shared" si="127"/>
        <v>84.12586066021682</v>
      </c>
      <c r="AD120" s="437">
        <f>SUM(AD110:AD119)</f>
        <v>799015</v>
      </c>
      <c r="AE120" s="437">
        <f>SUM(AE110:AE119)</f>
        <v>799136</v>
      </c>
      <c r="AF120" s="437">
        <f>SUM(AF110:AF119)</f>
        <v>452266</v>
      </c>
      <c r="AG120" s="504">
        <f>(AF120/AE120*100)</f>
        <v>56.59437192167541</v>
      </c>
      <c r="AH120" s="436" t="s">
        <v>180</v>
      </c>
      <c r="AI120" s="436"/>
      <c r="AJ120" s="436" t="s">
        <v>257</v>
      </c>
      <c r="AK120" s="437">
        <f>SUM(AK110:AK119)</f>
        <v>0</v>
      </c>
      <c r="AL120" s="437">
        <f>SUM(AL110:AL119)</f>
        <v>0</v>
      </c>
      <c r="AM120" s="437">
        <f>SUM(AM110:AM119)</f>
        <v>0</v>
      </c>
      <c r="AN120" s="470">
        <v>0</v>
      </c>
      <c r="AO120" s="437">
        <f>SUM(AO110:AO119)</f>
        <v>799015</v>
      </c>
      <c r="AP120" s="437">
        <f>SUM(AP110:AP119)</f>
        <v>799136</v>
      </c>
      <c r="AQ120" s="437">
        <f>SUM(AQ110:AQ119)</f>
        <v>452266</v>
      </c>
      <c r="AR120" s="438">
        <f>(AQ120/AP120*100)</f>
        <v>56.59437192167541</v>
      </c>
      <c r="AS120" s="436" t="s">
        <v>180</v>
      </c>
      <c r="AT120" s="436"/>
      <c r="AU120" s="436" t="s">
        <v>257</v>
      </c>
      <c r="AV120" s="437">
        <f>SUM(AV110:AV119)</f>
        <v>0</v>
      </c>
      <c r="AW120" s="437">
        <f>SUM(AW110:AW119)</f>
        <v>0</v>
      </c>
      <c r="AX120" s="437">
        <f>SUM(AX110:AX119)</f>
        <v>0</v>
      </c>
      <c r="AY120" s="470">
        <v>0</v>
      </c>
      <c r="AZ120" s="437">
        <f>SUM(AZ110:AZ119)</f>
        <v>5570</v>
      </c>
      <c r="BA120" s="437">
        <f>SUM(BA110:BA119)</f>
        <v>6275</v>
      </c>
      <c r="BB120" s="437">
        <f>SUM(BB110:BB119)</f>
        <v>2508</v>
      </c>
      <c r="BC120" s="438">
        <f>(BB120/BA120*100)</f>
        <v>39.96812749003984</v>
      </c>
      <c r="BD120" s="436" t="s">
        <v>180</v>
      </c>
      <c r="BE120" s="436"/>
      <c r="BF120" s="436" t="s">
        <v>257</v>
      </c>
      <c r="BG120" s="437">
        <f>SUM(BG110:BG119)</f>
        <v>2061904</v>
      </c>
      <c r="BH120" s="437">
        <f>SUM(BH110:BH119)</f>
        <v>2163067</v>
      </c>
      <c r="BI120" s="437">
        <f>SUM(BI110:BI119)</f>
        <v>1429979</v>
      </c>
      <c r="BJ120" s="438">
        <f t="shared" si="128"/>
        <v>66.10886301718809</v>
      </c>
      <c r="BK120" s="437">
        <f>SUM(BK110:BK119)</f>
        <v>5570</v>
      </c>
      <c r="BL120" s="437">
        <f>SUM(BL110:BL119)</f>
        <v>6275</v>
      </c>
      <c r="BM120" s="437">
        <f>SUM(BM110:BM119)</f>
        <v>2508</v>
      </c>
      <c r="BN120" s="504">
        <f>(BM120/BL120*100)</f>
        <v>39.96812749003984</v>
      </c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</row>
    <row r="121" spans="1:80" ht="15.75">
      <c r="A121" s="439"/>
      <c r="B121" s="440"/>
      <c r="C121" s="441" t="s">
        <v>144</v>
      </c>
      <c r="D121" s="437">
        <f>(D103+D120)</f>
        <v>813266</v>
      </c>
      <c r="E121" s="437">
        <f>(E103+E120)</f>
        <v>889944</v>
      </c>
      <c r="F121" s="437">
        <f>(F103+F120)</f>
        <v>628089</v>
      </c>
      <c r="G121" s="442">
        <f t="shared" si="124"/>
        <v>70.57623850489469</v>
      </c>
      <c r="H121" s="437">
        <f>(H103+H120)</f>
        <v>262852</v>
      </c>
      <c r="I121" s="437">
        <f>(I103+I120)</f>
        <v>285454</v>
      </c>
      <c r="J121" s="437">
        <f>(J103+J120)</f>
        <v>196819</v>
      </c>
      <c r="K121" s="442">
        <f t="shared" si="125"/>
        <v>68.94946296075724</v>
      </c>
      <c r="L121" s="439"/>
      <c r="M121" s="440"/>
      <c r="N121" s="441" t="s">
        <v>144</v>
      </c>
      <c r="O121" s="437">
        <f>(O103+O120)</f>
        <v>755082</v>
      </c>
      <c r="P121" s="437">
        <f>(P103+P120)</f>
        <v>787133</v>
      </c>
      <c r="Q121" s="437">
        <f>(Q103+Q120)</f>
        <v>479494</v>
      </c>
      <c r="R121" s="442">
        <f t="shared" si="126"/>
        <v>60.91651601444737</v>
      </c>
      <c r="S121" s="437">
        <f>(S103+S120)</f>
        <v>0</v>
      </c>
      <c r="T121" s="437">
        <f>(T103+T120)</f>
        <v>0</v>
      </c>
      <c r="U121" s="437">
        <f>(U103+U120)</f>
        <v>0</v>
      </c>
      <c r="V121" s="599">
        <v>0</v>
      </c>
      <c r="W121" s="439"/>
      <c r="X121" s="440"/>
      <c r="Y121" s="441" t="s">
        <v>144</v>
      </c>
      <c r="Z121" s="437">
        <f>(Z103+Z120)</f>
        <v>755082</v>
      </c>
      <c r="AA121" s="437">
        <f>(AA103+AA120)</f>
        <v>787133</v>
      </c>
      <c r="AB121" s="437">
        <f>(AB103+AB120)</f>
        <v>479494</v>
      </c>
      <c r="AC121" s="605">
        <f t="shared" si="127"/>
        <v>60.91651601444737</v>
      </c>
      <c r="AD121" s="437">
        <f>(AD103+AD120)</f>
        <v>1056029</v>
      </c>
      <c r="AE121" s="437">
        <f>(AE103+AE120)</f>
        <v>1191972</v>
      </c>
      <c r="AF121" s="437">
        <f>(AF103+AF120)</f>
        <v>764373</v>
      </c>
      <c r="AG121" s="606">
        <f>(AF121/AE121*100)</f>
        <v>64.12675801109422</v>
      </c>
      <c r="AH121" s="439"/>
      <c r="AI121" s="440"/>
      <c r="AJ121" s="441" t="s">
        <v>144</v>
      </c>
      <c r="AK121" s="608">
        <f>(AK103+AK120)</f>
        <v>45889</v>
      </c>
      <c r="AL121" s="437">
        <f>(AL103+AL120)</f>
        <v>83432</v>
      </c>
      <c r="AM121" s="437">
        <f>(AM103+AM120)</f>
        <v>31289</v>
      </c>
      <c r="AN121" s="442">
        <f>(AM121/AL121*100)</f>
        <v>37.50239716176048</v>
      </c>
      <c r="AO121" s="437">
        <f>(AO103+AO120)</f>
        <v>1010140</v>
      </c>
      <c r="AP121" s="437">
        <f>(AP103+AP120)</f>
        <v>1108540</v>
      </c>
      <c r="AQ121" s="437">
        <f>(AQ103+AQ120)</f>
        <v>733084</v>
      </c>
      <c r="AR121" s="442">
        <f>(AQ121/AP121*100)</f>
        <v>66.13058617641222</v>
      </c>
      <c r="AS121" s="439"/>
      <c r="AT121" s="440"/>
      <c r="AU121" s="441" t="s">
        <v>144</v>
      </c>
      <c r="AV121" s="437">
        <f>(AV103+AV120)</f>
        <v>0</v>
      </c>
      <c r="AW121" s="437">
        <f>(AW103+AW120)</f>
        <v>0</v>
      </c>
      <c r="AX121" s="437">
        <f>(AX103+AX120)</f>
        <v>0</v>
      </c>
      <c r="AY121" s="599">
        <v>0</v>
      </c>
      <c r="AZ121" s="437">
        <f>(AZ103+AZ120)</f>
        <v>5570</v>
      </c>
      <c r="BA121" s="437">
        <f>(BA103+BA120)</f>
        <v>7737</v>
      </c>
      <c r="BB121" s="437">
        <f>(BB103+BB120)</f>
        <v>3970</v>
      </c>
      <c r="BC121" s="442">
        <f>(BB121/BA121*100)</f>
        <v>51.31187798888458</v>
      </c>
      <c r="BD121" s="439"/>
      <c r="BE121" s="440"/>
      <c r="BF121" s="441" t="s">
        <v>144</v>
      </c>
      <c r="BG121" s="437">
        <f>(BG103+BG120)</f>
        <v>2892799</v>
      </c>
      <c r="BH121" s="437">
        <f>(BH103+BH120)</f>
        <v>3162240</v>
      </c>
      <c r="BI121" s="437">
        <f>(BI103+BI120)</f>
        <v>2072745</v>
      </c>
      <c r="BJ121" s="442">
        <f t="shared" si="128"/>
        <v>65.54673269581056</v>
      </c>
      <c r="BK121" s="437">
        <f>(BK103+BK120)</f>
        <v>134397</v>
      </c>
      <c r="BL121" s="437">
        <f>(BL103+BL120)</f>
        <v>176267</v>
      </c>
      <c r="BM121" s="437">
        <f>(BM103+BM120)</f>
        <v>53526</v>
      </c>
      <c r="BN121" s="442">
        <f>(BM121/BL121*100)</f>
        <v>30.36643274123914</v>
      </c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</row>
    <row r="122" spans="1:80" ht="15.75">
      <c r="A122" s="443"/>
      <c r="B122" s="443"/>
      <c r="C122" s="443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36"/>
      <c r="P122" s="36"/>
      <c r="Q122" s="36"/>
      <c r="R122" s="36"/>
      <c r="S122" s="36"/>
      <c r="T122" s="36"/>
      <c r="U122" s="36"/>
      <c r="V122" s="36"/>
      <c r="W122" s="443"/>
      <c r="X122" s="443"/>
      <c r="Y122" s="443"/>
      <c r="Z122" s="443"/>
      <c r="AA122" s="443"/>
      <c r="AB122" s="443"/>
      <c r="AC122" s="443"/>
      <c r="AD122" s="443"/>
      <c r="AE122" s="443"/>
      <c r="AF122" s="443"/>
      <c r="AG122" s="443"/>
      <c r="AH122" s="443"/>
      <c r="AI122" s="443"/>
      <c r="AJ122" s="443"/>
      <c r="AK122" s="443"/>
      <c r="AL122" s="443"/>
      <c r="AM122" s="443"/>
      <c r="AN122" s="443"/>
      <c r="AO122" s="443"/>
      <c r="AP122" s="443"/>
      <c r="AQ122" s="443"/>
      <c r="AR122" s="443"/>
      <c r="AS122" s="443"/>
      <c r="AT122" s="443"/>
      <c r="AU122" s="443"/>
      <c r="AV122" s="443"/>
      <c r="AW122" s="443"/>
      <c r="AX122" s="443"/>
      <c r="AY122" s="443"/>
      <c r="AZ122" s="443"/>
      <c r="BA122" s="443"/>
      <c r="BB122" s="443"/>
      <c r="BC122" s="443"/>
      <c r="BD122" s="443"/>
      <c r="BE122" s="443"/>
      <c r="BF122" s="443"/>
      <c r="BG122" s="443"/>
      <c r="BH122" s="443"/>
      <c r="BI122" s="443"/>
      <c r="BJ122" s="443"/>
      <c r="BK122" s="443"/>
      <c r="BL122" s="443"/>
      <c r="BM122" s="443"/>
      <c r="BN122" s="443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</row>
    <row r="123" spans="1:80" ht="15.75">
      <c r="A123" s="430" t="s">
        <v>89</v>
      </c>
      <c r="B123" s="430"/>
      <c r="C123" s="430" t="s">
        <v>183</v>
      </c>
      <c r="D123" s="444">
        <f aca="true" t="shared" si="135" ref="D123:J123">(D121)</f>
        <v>813266</v>
      </c>
      <c r="E123" s="444">
        <f t="shared" si="135"/>
        <v>889944</v>
      </c>
      <c r="F123" s="444">
        <f t="shared" si="135"/>
        <v>628089</v>
      </c>
      <c r="G123" s="431">
        <f t="shared" si="124"/>
        <v>70.57623850489469</v>
      </c>
      <c r="H123" s="444">
        <f t="shared" si="135"/>
        <v>262852</v>
      </c>
      <c r="I123" s="444">
        <f t="shared" si="135"/>
        <v>285454</v>
      </c>
      <c r="J123" s="444">
        <f t="shared" si="135"/>
        <v>196819</v>
      </c>
      <c r="K123" s="431">
        <f t="shared" si="125"/>
        <v>68.94946296075724</v>
      </c>
      <c r="L123" s="430" t="s">
        <v>89</v>
      </c>
      <c r="M123" s="430"/>
      <c r="N123" s="430" t="s">
        <v>183</v>
      </c>
      <c r="O123" s="444">
        <f>(O121-O124)</f>
        <v>672144</v>
      </c>
      <c r="P123" s="444">
        <f>(P121-P124)</f>
        <v>702035</v>
      </c>
      <c r="Q123" s="444">
        <f>(Q121-Q124)</f>
        <v>461227</v>
      </c>
      <c r="R123" s="431">
        <f t="shared" si="126"/>
        <v>65.69857628180931</v>
      </c>
      <c r="S123" s="444">
        <f>(S121)</f>
        <v>0</v>
      </c>
      <c r="T123" s="444">
        <f>(T121)</f>
        <v>0</v>
      </c>
      <c r="U123" s="444">
        <f>(U121)</f>
        <v>0</v>
      </c>
      <c r="V123" s="498">
        <v>0</v>
      </c>
      <c r="W123" s="430" t="s">
        <v>89</v>
      </c>
      <c r="X123" s="430"/>
      <c r="Y123" s="430" t="s">
        <v>183</v>
      </c>
      <c r="Z123" s="444">
        <f>(Z121-Z124)</f>
        <v>672144</v>
      </c>
      <c r="AA123" s="444">
        <f>(AA121-AA124)</f>
        <v>702035</v>
      </c>
      <c r="AB123" s="444">
        <f>(AB121-AB124)</f>
        <v>461227</v>
      </c>
      <c r="AC123" s="431">
        <f t="shared" si="127"/>
        <v>65.69857628180931</v>
      </c>
      <c r="AD123" s="444">
        <f>(AO123)</f>
        <v>1010140</v>
      </c>
      <c r="AE123" s="444">
        <f>(AP123)</f>
        <v>1108540</v>
      </c>
      <c r="AF123" s="444">
        <f>(AQ123)</f>
        <v>733084</v>
      </c>
      <c r="AG123" s="431">
        <f>(AF123/AE123*100)</f>
        <v>66.13058617641222</v>
      </c>
      <c r="AH123" s="430" t="s">
        <v>89</v>
      </c>
      <c r="AI123" s="430"/>
      <c r="AJ123" s="430" t="s">
        <v>183</v>
      </c>
      <c r="AK123" s="430">
        <v>0</v>
      </c>
      <c r="AL123" s="430">
        <v>0</v>
      </c>
      <c r="AM123" s="430">
        <v>0</v>
      </c>
      <c r="AN123" s="498">
        <v>0</v>
      </c>
      <c r="AO123" s="444">
        <f>(AO121)</f>
        <v>1010140</v>
      </c>
      <c r="AP123" s="444">
        <f>(AP121)</f>
        <v>1108540</v>
      </c>
      <c r="AQ123" s="444">
        <f>(AQ121)</f>
        <v>733084</v>
      </c>
      <c r="AR123" s="431">
        <f>(AQ123/AP123*100)</f>
        <v>66.13058617641222</v>
      </c>
      <c r="AS123" s="430" t="s">
        <v>89</v>
      </c>
      <c r="AT123" s="430"/>
      <c r="AU123" s="430" t="s">
        <v>183</v>
      </c>
      <c r="AV123" s="430">
        <v>0</v>
      </c>
      <c r="AW123" s="430">
        <v>0</v>
      </c>
      <c r="AX123" s="430">
        <v>0</v>
      </c>
      <c r="AY123" s="498">
        <v>0</v>
      </c>
      <c r="AZ123" s="430">
        <v>0</v>
      </c>
      <c r="BA123" s="430">
        <v>0</v>
      </c>
      <c r="BB123" s="430">
        <v>0</v>
      </c>
      <c r="BC123" s="431">
        <v>0</v>
      </c>
      <c r="BD123" s="430" t="s">
        <v>89</v>
      </c>
      <c r="BE123" s="430"/>
      <c r="BF123" s="430" t="s">
        <v>183</v>
      </c>
      <c r="BG123" s="444">
        <f aca="true" t="shared" si="136" ref="BG123:BI124">(D123+H123+O123+AD123+AV123+AZ123)</f>
        <v>2758402</v>
      </c>
      <c r="BH123" s="444">
        <f t="shared" si="136"/>
        <v>2985973</v>
      </c>
      <c r="BI123" s="444">
        <f t="shared" si="136"/>
        <v>2019219</v>
      </c>
      <c r="BJ123" s="431">
        <f t="shared" si="128"/>
        <v>67.6234848741097</v>
      </c>
      <c r="BK123" s="497">
        <v>0</v>
      </c>
      <c r="BL123" s="497">
        <v>0</v>
      </c>
      <c r="BM123" s="497">
        <v>0</v>
      </c>
      <c r="BN123" s="498">
        <v>0</v>
      </c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</row>
    <row r="124" spans="1:80" ht="15.75">
      <c r="A124" s="435" t="s">
        <v>103</v>
      </c>
      <c r="B124" s="435"/>
      <c r="C124" s="435" t="s">
        <v>184</v>
      </c>
      <c r="D124" s="435">
        <v>0</v>
      </c>
      <c r="E124" s="435">
        <v>0</v>
      </c>
      <c r="F124" s="435">
        <v>0</v>
      </c>
      <c r="G124" s="445">
        <v>0</v>
      </c>
      <c r="H124" s="435">
        <v>0</v>
      </c>
      <c r="I124" s="435">
        <v>0</v>
      </c>
      <c r="J124" s="435">
        <v>0</v>
      </c>
      <c r="K124" s="445">
        <v>0</v>
      </c>
      <c r="L124" s="435" t="s">
        <v>103</v>
      </c>
      <c r="M124" s="435"/>
      <c r="N124" s="435" t="s">
        <v>184</v>
      </c>
      <c r="O124" s="508">
        <f>(O9)</f>
        <v>82938</v>
      </c>
      <c r="P124" s="508">
        <f>(P9)</f>
        <v>85098</v>
      </c>
      <c r="Q124" s="508">
        <f>(Q9)</f>
        <v>18267</v>
      </c>
      <c r="R124" s="504">
        <f t="shared" si="126"/>
        <v>21.46583938517944</v>
      </c>
      <c r="S124" s="435">
        <v>0</v>
      </c>
      <c r="T124" s="435">
        <v>0</v>
      </c>
      <c r="U124" s="435">
        <v>0</v>
      </c>
      <c r="V124" s="445">
        <v>0</v>
      </c>
      <c r="W124" s="435" t="s">
        <v>103</v>
      </c>
      <c r="X124" s="435"/>
      <c r="Y124" s="435" t="s">
        <v>184</v>
      </c>
      <c r="Z124" s="508">
        <f>(Z9)</f>
        <v>82938</v>
      </c>
      <c r="AA124" s="508">
        <f>(AA9)</f>
        <v>85098</v>
      </c>
      <c r="AB124" s="508">
        <f>(AB9)</f>
        <v>18267</v>
      </c>
      <c r="AC124" s="504">
        <f t="shared" si="127"/>
        <v>21.46583938517944</v>
      </c>
      <c r="AD124" s="508">
        <f>(AK124)</f>
        <v>45889</v>
      </c>
      <c r="AE124" s="508">
        <f>(AL124)</f>
        <v>83432</v>
      </c>
      <c r="AF124" s="508">
        <f>(AM124)</f>
        <v>31289</v>
      </c>
      <c r="AG124" s="504">
        <f>(AF124/AE124*100)</f>
        <v>37.50239716176048</v>
      </c>
      <c r="AH124" s="435" t="s">
        <v>103</v>
      </c>
      <c r="AI124" s="435"/>
      <c r="AJ124" s="435" t="s">
        <v>184</v>
      </c>
      <c r="AK124" s="508">
        <f>(AK121)</f>
        <v>45889</v>
      </c>
      <c r="AL124" s="508">
        <f>(AL121)</f>
        <v>83432</v>
      </c>
      <c r="AM124" s="508">
        <f>(AM121)</f>
        <v>31289</v>
      </c>
      <c r="AN124" s="504">
        <f>(AM124/AL124*100)</f>
        <v>37.50239716176048</v>
      </c>
      <c r="AO124" s="435">
        <v>0</v>
      </c>
      <c r="AP124" s="435">
        <v>0</v>
      </c>
      <c r="AQ124" s="435">
        <v>0</v>
      </c>
      <c r="AR124" s="504">
        <v>0</v>
      </c>
      <c r="AS124" s="435" t="s">
        <v>103</v>
      </c>
      <c r="AT124" s="435"/>
      <c r="AU124" s="435" t="s">
        <v>184</v>
      </c>
      <c r="AV124" s="508">
        <f aca="true" t="shared" si="137" ref="AV124:BB124">(AV121)</f>
        <v>0</v>
      </c>
      <c r="AW124" s="508">
        <f t="shared" si="137"/>
        <v>0</v>
      </c>
      <c r="AX124" s="508">
        <f t="shared" si="137"/>
        <v>0</v>
      </c>
      <c r="AY124" s="433">
        <v>0</v>
      </c>
      <c r="AZ124" s="508">
        <f t="shared" si="137"/>
        <v>5570</v>
      </c>
      <c r="BA124" s="508">
        <f t="shared" si="137"/>
        <v>7737</v>
      </c>
      <c r="BB124" s="508">
        <f t="shared" si="137"/>
        <v>3970</v>
      </c>
      <c r="BC124" s="504">
        <f>(BB124/BA124*100)</f>
        <v>51.31187798888458</v>
      </c>
      <c r="BD124" s="435" t="s">
        <v>103</v>
      </c>
      <c r="BE124" s="435"/>
      <c r="BF124" s="435" t="s">
        <v>184</v>
      </c>
      <c r="BG124" s="508">
        <f t="shared" si="136"/>
        <v>134397</v>
      </c>
      <c r="BH124" s="508">
        <f t="shared" si="136"/>
        <v>176267</v>
      </c>
      <c r="BI124" s="508">
        <f t="shared" si="136"/>
        <v>53526</v>
      </c>
      <c r="BJ124" s="504">
        <f t="shared" si="128"/>
        <v>30.36643274123914</v>
      </c>
      <c r="BK124" s="610">
        <f>(BK121)</f>
        <v>134397</v>
      </c>
      <c r="BL124" s="610">
        <f>(BL121)</f>
        <v>176267</v>
      </c>
      <c r="BM124" s="610">
        <f>(BM121)</f>
        <v>53526</v>
      </c>
      <c r="BN124" s="504">
        <f>(BM124/BL124*100)</f>
        <v>30.36643274123914</v>
      </c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</row>
    <row r="125" spans="1:80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</row>
    <row r="126" spans="1:80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</row>
    <row r="127" spans="1:80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</row>
    <row r="128" spans="1:80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</row>
    <row r="129" spans="1:80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</row>
    <row r="130" spans="1:80" ht="12.75">
      <c r="A130" s="36"/>
      <c r="B130" s="36"/>
      <c r="C130" s="36"/>
      <c r="D130" s="36"/>
      <c r="E130" s="36"/>
      <c r="F130" s="469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</row>
    <row r="131" spans="1:80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</row>
    <row r="132" spans="1:80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</row>
    <row r="133" spans="1:80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</row>
    <row r="134" spans="1:80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</row>
    <row r="135" spans="1:80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</row>
    <row r="136" spans="1:80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</row>
    <row r="137" spans="1:80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</row>
    <row r="138" spans="1:80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</row>
    <row r="139" spans="1:80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</row>
    <row r="140" spans="1:80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</row>
    <row r="141" spans="1:80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</row>
    <row r="142" spans="1:80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</row>
    <row r="143" spans="1:80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</row>
    <row r="144" spans="1:7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</row>
    <row r="145" spans="1:7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</row>
    <row r="146" spans="1:7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</row>
    <row r="147" spans="1:7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</row>
    <row r="148" spans="1:7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</row>
    <row r="149" spans="1:79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</row>
    <row r="150" spans="1:7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</row>
    <row r="151" spans="1:79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</row>
    <row r="152" spans="1:79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</row>
    <row r="153" spans="1:79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</row>
    <row r="154" spans="1:79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</row>
    <row r="155" spans="1:79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</row>
    <row r="156" spans="1:79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</row>
    <row r="157" spans="1:79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</row>
    <row r="158" spans="1:79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</row>
    <row r="159" spans="1:79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</row>
    <row r="160" spans="1:79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</row>
    <row r="161" spans="1:79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</row>
    <row r="162" spans="1:79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</row>
    <row r="163" spans="1:79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</row>
    <row r="164" spans="1:79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</row>
    <row r="165" spans="1:79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</row>
    <row r="166" spans="1:79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</row>
    <row r="167" spans="1:79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</row>
    <row r="168" spans="1:79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</row>
    <row r="169" spans="1:79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</row>
    <row r="170" spans="1:79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</row>
    <row r="171" spans="1:79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</row>
    <row r="172" spans="1:79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</row>
    <row r="173" spans="1:79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</row>
    <row r="174" spans="1:79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</row>
    <row r="175" spans="1:79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</row>
    <row r="176" spans="1:79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</row>
    <row r="177" spans="1:79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</row>
    <row r="178" spans="1:79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</row>
    <row r="179" spans="1:79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</row>
    <row r="180" spans="1:79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</row>
    <row r="181" spans="1:79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</row>
    <row r="182" spans="1:79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</row>
    <row r="183" spans="1:79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</row>
    <row r="184" spans="1:79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</row>
    <row r="185" spans="1:79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</row>
    <row r="186" spans="1:79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</row>
    <row r="187" spans="1:79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</row>
    <row r="188" spans="1:79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</row>
    <row r="189" spans="1:79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</row>
    <row r="190" spans="1:79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</row>
    <row r="191" spans="1:79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</row>
    <row r="192" spans="1:79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</row>
    <row r="193" spans="1:79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</row>
    <row r="194" spans="1:79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</row>
    <row r="195" spans="1:7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</row>
    <row r="196" spans="1:79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</row>
    <row r="197" spans="1:79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</row>
    <row r="198" spans="1:79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</row>
    <row r="199" spans="1:79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</row>
    <row r="200" spans="1:79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</row>
    <row r="201" spans="1:79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</row>
    <row r="202" spans="1:79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</row>
    <row r="203" spans="1:79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</row>
    <row r="204" spans="1:79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</row>
    <row r="205" spans="1:79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</row>
    <row r="206" spans="1:79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</row>
    <row r="207" spans="1:79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</row>
    <row r="208" spans="1:79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</row>
    <row r="209" spans="1:79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</row>
    <row r="210" spans="1:79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</row>
    <row r="211" spans="1:79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</row>
    <row r="212" spans="1:79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</row>
    <row r="213" spans="1:79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</row>
    <row r="214" spans="1:79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</row>
    <row r="215" spans="1:79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</row>
    <row r="216" spans="1:79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</row>
    <row r="217" spans="1:79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</row>
    <row r="218" spans="1:79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</row>
    <row r="219" spans="1:79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</row>
    <row r="220" spans="1:79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</row>
    <row r="221" spans="1:79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</row>
    <row r="222" spans="1:79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</row>
    <row r="223" spans="1:79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</row>
    <row r="224" spans="1:79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</row>
    <row r="225" spans="1:79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</row>
    <row r="226" spans="1:79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</row>
    <row r="227" spans="1:79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</row>
    <row r="228" spans="1:79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</row>
    <row r="229" spans="1:79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</row>
  </sheetData>
  <printOptions horizontalCentered="1" verticalCentered="1"/>
  <pageMargins left="0" right="0" top="1.141732283464567" bottom="0.984251968503937" header="0.5118110236220472" footer="0.5118110236220472"/>
  <pageSetup blackAndWhite="1" horizontalDpi="300" verticalDpi="300" orientation="portrait" paperSize="9" scale="69" r:id="rId1"/>
  <headerFooter alignWithMargins="0">
    <oddHeader>&amp;C&amp;"Times New Roman CE,Normál"&amp;P/&amp;N
Önkormányzati kiadások&amp;R&amp;"Times New Roman CE,Normál"4.sz. táblázat
(ezer ft-ban)</oddHeader>
    <oddFooter>&amp;L&amp;"Times New Roman CE,Normál"&amp;D / &amp;T
Kapossy Béláné&amp;C&amp;"Times New Roman CE,Normál"&amp;F/&amp;A/Ráczné&amp;R.&amp;"Times New Roman CE,Normál".............../..............olda&amp;"MS Sans Serif,Normál"l</oddFooter>
  </headerFooter>
  <rowBreaks count="2" manualBreakCount="2">
    <brk id="55" max="65" man="1"/>
    <brk id="104" max="65" man="1"/>
  </rowBreaks>
  <colBreaks count="5" manualBreakCount="5">
    <brk id="11" max="65535" man="1"/>
    <brk id="22" max="65535" man="1"/>
    <brk id="33" max="65535" man="1"/>
    <brk id="44" max="65535" man="1"/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2"/>
  <sheetViews>
    <sheetView zoomScale="75" zoomScaleNormal="75" zoomScaleSheetLayoutView="75" workbookViewId="0" topLeftCell="A1">
      <selection activeCell="W60" sqref="W60"/>
    </sheetView>
  </sheetViews>
  <sheetFormatPr defaultColWidth="9.140625" defaultRowHeight="12.75"/>
  <cols>
    <col min="1" max="1" width="4.421875" style="0" customWidth="1"/>
    <col min="2" max="2" width="7.421875" style="0" customWidth="1"/>
    <col min="3" max="3" width="82.421875" style="0" customWidth="1"/>
    <col min="4" max="4" width="8.7109375" style="0" bestFit="1" customWidth="1"/>
    <col min="5" max="6" width="8.7109375" style="0" customWidth="1"/>
    <col min="7" max="7" width="8.8515625" style="0" customWidth="1"/>
    <col min="8" max="46" width="8.7109375" style="0" customWidth="1"/>
  </cols>
  <sheetData>
    <row r="1" spans="1:34" ht="15.75">
      <c r="A1" s="479" t="s">
        <v>80</v>
      </c>
      <c r="B1" s="479" t="s">
        <v>80</v>
      </c>
      <c r="C1" s="479" t="s">
        <v>80</v>
      </c>
      <c r="D1" s="561" t="s">
        <v>80</v>
      </c>
      <c r="E1" s="562"/>
      <c r="F1" s="562"/>
      <c r="G1" s="563"/>
      <c r="H1" s="682" t="s">
        <v>151</v>
      </c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4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</row>
    <row r="2" spans="1:34" ht="15.75">
      <c r="A2" s="483" t="s">
        <v>108</v>
      </c>
      <c r="B2" s="483" t="s">
        <v>152</v>
      </c>
      <c r="C2" s="483" t="s">
        <v>187</v>
      </c>
      <c r="D2" s="676" t="s">
        <v>188</v>
      </c>
      <c r="E2" s="677"/>
      <c r="F2" s="677"/>
      <c r="G2" s="678"/>
      <c r="H2" s="484" t="s">
        <v>109</v>
      </c>
      <c r="I2" s="485"/>
      <c r="J2" s="485"/>
      <c r="K2" s="485"/>
      <c r="L2" s="484" t="s">
        <v>111</v>
      </c>
      <c r="M2" s="485"/>
      <c r="N2" s="485"/>
      <c r="O2" s="485"/>
      <c r="P2" s="484" t="s">
        <v>145</v>
      </c>
      <c r="Q2" s="485"/>
      <c r="R2" s="485"/>
      <c r="S2" s="485"/>
      <c r="T2" s="484" t="s">
        <v>113</v>
      </c>
      <c r="U2" s="485"/>
      <c r="V2" s="485"/>
      <c r="W2" s="485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</row>
    <row r="3" spans="1:34" ht="15.75">
      <c r="A3" s="483" t="s">
        <v>114</v>
      </c>
      <c r="B3" s="483" t="s">
        <v>154</v>
      </c>
      <c r="C3" s="486"/>
      <c r="D3" s="679" t="s">
        <v>179</v>
      </c>
      <c r="E3" s="680"/>
      <c r="F3" s="680"/>
      <c r="G3" s="681"/>
      <c r="H3" s="487" t="s">
        <v>777</v>
      </c>
      <c r="I3" s="488"/>
      <c r="J3" s="488"/>
      <c r="K3" s="489"/>
      <c r="L3" s="487" t="s">
        <v>147</v>
      </c>
      <c r="M3" s="488"/>
      <c r="N3" s="488"/>
      <c r="O3" s="489"/>
      <c r="P3" s="487" t="s">
        <v>189</v>
      </c>
      <c r="Q3" s="488"/>
      <c r="R3" s="488"/>
      <c r="S3" s="489"/>
      <c r="T3" s="487" t="s">
        <v>190</v>
      </c>
      <c r="U3" s="488"/>
      <c r="V3" s="488"/>
      <c r="W3" s="489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</row>
    <row r="4" spans="1:34" ht="15.75">
      <c r="A4" s="483" t="s">
        <v>80</v>
      </c>
      <c r="B4" s="483" t="s">
        <v>114</v>
      </c>
      <c r="C4" s="483"/>
      <c r="D4" s="490" t="s">
        <v>76</v>
      </c>
      <c r="E4" s="490" t="s">
        <v>83</v>
      </c>
      <c r="F4" s="490" t="s">
        <v>369</v>
      </c>
      <c r="G4" s="490" t="s">
        <v>369</v>
      </c>
      <c r="H4" s="490" t="s">
        <v>76</v>
      </c>
      <c r="I4" s="490" t="s">
        <v>83</v>
      </c>
      <c r="J4" s="490" t="s">
        <v>369</v>
      </c>
      <c r="K4" s="490" t="s">
        <v>369</v>
      </c>
      <c r="L4" s="490" t="s">
        <v>76</v>
      </c>
      <c r="M4" s="490" t="s">
        <v>83</v>
      </c>
      <c r="N4" s="490" t="s">
        <v>369</v>
      </c>
      <c r="O4" s="490" t="s">
        <v>369</v>
      </c>
      <c r="P4" s="490" t="s">
        <v>76</v>
      </c>
      <c r="Q4" s="490" t="s">
        <v>83</v>
      </c>
      <c r="R4" s="490" t="s">
        <v>369</v>
      </c>
      <c r="S4" s="490" t="s">
        <v>369</v>
      </c>
      <c r="T4" s="490" t="s">
        <v>76</v>
      </c>
      <c r="U4" s="490" t="s">
        <v>83</v>
      </c>
      <c r="V4" s="490" t="s">
        <v>369</v>
      </c>
      <c r="W4" s="490" t="s">
        <v>369</v>
      </c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</row>
    <row r="5" spans="1:34" ht="15.75">
      <c r="A5" s="491"/>
      <c r="B5" s="492"/>
      <c r="C5" s="493"/>
      <c r="D5" s="494" t="s">
        <v>79</v>
      </c>
      <c r="E5" s="494" t="s">
        <v>79</v>
      </c>
      <c r="F5" s="495" t="s">
        <v>844</v>
      </c>
      <c r="G5" s="494" t="s">
        <v>370</v>
      </c>
      <c r="H5" s="494" t="s">
        <v>79</v>
      </c>
      <c r="I5" s="494" t="s">
        <v>79</v>
      </c>
      <c r="J5" s="495" t="s">
        <v>844</v>
      </c>
      <c r="K5" s="494" t="s">
        <v>370</v>
      </c>
      <c r="L5" s="494" t="s">
        <v>79</v>
      </c>
      <c r="M5" s="494" t="s">
        <v>79</v>
      </c>
      <c r="N5" s="496" t="str">
        <f>F5</f>
        <v>09.30</v>
      </c>
      <c r="O5" s="494" t="s">
        <v>370</v>
      </c>
      <c r="P5" s="494" t="s">
        <v>79</v>
      </c>
      <c r="Q5" s="494" t="s">
        <v>79</v>
      </c>
      <c r="R5" s="496" t="str">
        <f>F5</f>
        <v>09.30</v>
      </c>
      <c r="S5" s="494" t="s">
        <v>370</v>
      </c>
      <c r="T5" s="494" t="s">
        <v>79</v>
      </c>
      <c r="U5" s="494" t="s">
        <v>79</v>
      </c>
      <c r="V5" s="496" t="str">
        <f>F5</f>
        <v>09.30</v>
      </c>
      <c r="W5" s="494" t="s">
        <v>370</v>
      </c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</row>
    <row r="6" spans="1:34" ht="15.75">
      <c r="A6" s="436" t="s">
        <v>155</v>
      </c>
      <c r="B6" s="472" t="s">
        <v>272</v>
      </c>
      <c r="C6" s="687" t="s">
        <v>191</v>
      </c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688"/>
      <c r="S6" s="688"/>
      <c r="T6" s="688"/>
      <c r="U6" s="688"/>
      <c r="V6" s="688"/>
      <c r="W6" s="688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</row>
    <row r="7" spans="1:34" ht="15.75">
      <c r="A7" s="421"/>
      <c r="B7" s="575" t="s">
        <v>273</v>
      </c>
      <c r="C7" s="430" t="s">
        <v>192</v>
      </c>
      <c r="D7" s="430">
        <v>11000</v>
      </c>
      <c r="E7" s="430">
        <v>11000</v>
      </c>
      <c r="F7" s="420">
        <v>7332</v>
      </c>
      <c r="G7" s="431">
        <f>(F7/E7*100)</f>
        <v>66.65454545454546</v>
      </c>
      <c r="H7" s="569">
        <v>0</v>
      </c>
      <c r="I7" s="569">
        <v>0</v>
      </c>
      <c r="J7" s="569">
        <v>0</v>
      </c>
      <c r="K7" s="498">
        <v>0</v>
      </c>
      <c r="L7" s="497">
        <v>0</v>
      </c>
      <c r="M7" s="430">
        <v>0</v>
      </c>
      <c r="N7" s="420">
        <v>0</v>
      </c>
      <c r="O7" s="498">
        <v>0</v>
      </c>
      <c r="P7" s="497">
        <v>11000</v>
      </c>
      <c r="Q7" s="430">
        <v>11000</v>
      </c>
      <c r="R7" s="430">
        <v>7332</v>
      </c>
      <c r="S7" s="431">
        <f>(R7/Q7*100)</f>
        <v>66.65454545454546</v>
      </c>
      <c r="T7" s="444">
        <f>(D7-L7-P7)</f>
        <v>0</v>
      </c>
      <c r="U7" s="444">
        <f>(E7-M7-Q7)</f>
        <v>0</v>
      </c>
      <c r="V7" s="444">
        <f>(F7-N7-R7)</f>
        <v>0</v>
      </c>
      <c r="W7" s="498">
        <v>0</v>
      </c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</row>
    <row r="8" spans="1:34" ht="15.75">
      <c r="A8" s="421"/>
      <c r="B8" s="576" t="s">
        <v>274</v>
      </c>
      <c r="C8" s="473" t="s">
        <v>193</v>
      </c>
      <c r="D8" s="421"/>
      <c r="E8" s="421"/>
      <c r="F8" s="423"/>
      <c r="G8" s="432"/>
      <c r="H8" s="568"/>
      <c r="I8" s="568"/>
      <c r="J8" s="568"/>
      <c r="K8" s="560"/>
      <c r="L8" s="475"/>
      <c r="M8" s="421"/>
      <c r="N8" s="423"/>
      <c r="O8" s="432"/>
      <c r="P8" s="475"/>
      <c r="Q8" s="421"/>
      <c r="R8" s="421"/>
      <c r="S8" s="432"/>
      <c r="T8" s="499"/>
      <c r="U8" s="499"/>
      <c r="V8" s="499"/>
      <c r="W8" s="433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</row>
    <row r="9" spans="1:34" ht="15.75">
      <c r="A9" s="421"/>
      <c r="B9" s="576" t="s">
        <v>80</v>
      </c>
      <c r="C9" s="473" t="s">
        <v>713</v>
      </c>
      <c r="D9" s="421"/>
      <c r="E9" s="421"/>
      <c r="F9" s="423"/>
      <c r="G9" s="432"/>
      <c r="H9" s="568"/>
      <c r="I9" s="568"/>
      <c r="J9" s="568"/>
      <c r="K9" s="560"/>
      <c r="L9" s="475"/>
      <c r="M9" s="421"/>
      <c r="N9" s="423"/>
      <c r="O9" s="432"/>
      <c r="P9" s="475"/>
      <c r="Q9" s="421"/>
      <c r="R9" s="421"/>
      <c r="S9" s="432"/>
      <c r="T9" s="499"/>
      <c r="U9" s="499"/>
      <c r="V9" s="499"/>
      <c r="W9" s="433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</row>
    <row r="10" spans="1:34" ht="15.75">
      <c r="A10" s="421"/>
      <c r="B10" s="577"/>
      <c r="C10" s="421" t="s">
        <v>534</v>
      </c>
      <c r="D10" s="421">
        <v>93</v>
      </c>
      <c r="E10" s="421">
        <v>93</v>
      </c>
      <c r="F10" s="423">
        <v>93</v>
      </c>
      <c r="G10" s="432">
        <f aca="true" t="shared" si="0" ref="G10:G34">(F10/E10*100)</f>
        <v>100</v>
      </c>
      <c r="H10" s="568">
        <v>0</v>
      </c>
      <c r="I10" s="568">
        <v>0</v>
      </c>
      <c r="J10" s="568">
        <v>0</v>
      </c>
      <c r="K10" s="506">
        <v>0</v>
      </c>
      <c r="L10" s="475">
        <v>0</v>
      </c>
      <c r="M10" s="421">
        <v>0</v>
      </c>
      <c r="N10" s="423">
        <v>0</v>
      </c>
      <c r="O10" s="433">
        <v>0</v>
      </c>
      <c r="P10" s="475">
        <v>93</v>
      </c>
      <c r="Q10" s="421">
        <v>93</v>
      </c>
      <c r="R10" s="421">
        <v>93</v>
      </c>
      <c r="S10" s="432">
        <f aca="true" t="shared" si="1" ref="S10:S19">(R10/Q10*100)</f>
        <v>100</v>
      </c>
      <c r="T10" s="499">
        <f aca="true" t="shared" si="2" ref="T10:T30">(D10-L10-P10)</f>
        <v>0</v>
      </c>
      <c r="U10" s="499">
        <f aca="true" t="shared" si="3" ref="U10:U30">(E10-M10-Q10)</f>
        <v>0</v>
      </c>
      <c r="V10" s="499">
        <f aca="true" t="shared" si="4" ref="V10:V30">(F10-N10-R10)</f>
        <v>0</v>
      </c>
      <c r="W10" s="433">
        <v>0</v>
      </c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</row>
    <row r="11" spans="1:34" ht="15.75">
      <c r="A11" s="421"/>
      <c r="B11" s="577"/>
      <c r="C11" s="421" t="s">
        <v>714</v>
      </c>
      <c r="D11" s="475">
        <v>3927</v>
      </c>
      <c r="E11" s="475">
        <v>3927</v>
      </c>
      <c r="F11" s="500">
        <v>0</v>
      </c>
      <c r="G11" s="432">
        <f t="shared" si="0"/>
        <v>0</v>
      </c>
      <c r="H11" s="568">
        <v>0</v>
      </c>
      <c r="I11" s="568">
        <v>0</v>
      </c>
      <c r="J11" s="568">
        <v>0</v>
      </c>
      <c r="K11" s="506">
        <v>0</v>
      </c>
      <c r="L11" s="475">
        <v>0</v>
      </c>
      <c r="M11" s="475">
        <v>0</v>
      </c>
      <c r="N11" s="500">
        <v>0</v>
      </c>
      <c r="O11" s="433">
        <v>0</v>
      </c>
      <c r="P11" s="475">
        <v>3927</v>
      </c>
      <c r="Q11" s="475">
        <v>3927</v>
      </c>
      <c r="R11" s="475">
        <v>0</v>
      </c>
      <c r="S11" s="432">
        <f>(R11/Q11*100)</f>
        <v>0</v>
      </c>
      <c r="T11" s="499">
        <f t="shared" si="2"/>
        <v>0</v>
      </c>
      <c r="U11" s="499">
        <f t="shared" si="3"/>
        <v>0</v>
      </c>
      <c r="V11" s="499">
        <f t="shared" si="4"/>
        <v>0</v>
      </c>
      <c r="W11" s="433">
        <v>0</v>
      </c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</row>
    <row r="12" spans="1:34" ht="15.75" customHeight="1">
      <c r="A12" s="421"/>
      <c r="B12" s="577" t="s">
        <v>313</v>
      </c>
      <c r="C12" s="570" t="s">
        <v>562</v>
      </c>
      <c r="D12" s="475">
        <v>6000</v>
      </c>
      <c r="E12" s="475">
        <v>11780</v>
      </c>
      <c r="F12" s="500">
        <v>5376</v>
      </c>
      <c r="G12" s="432">
        <f t="shared" si="0"/>
        <v>45.63667232597623</v>
      </c>
      <c r="H12" s="568">
        <v>0</v>
      </c>
      <c r="I12" s="568">
        <v>0</v>
      </c>
      <c r="J12" s="568">
        <v>0</v>
      </c>
      <c r="K12" s="506">
        <v>0</v>
      </c>
      <c r="L12" s="475">
        <v>0</v>
      </c>
      <c r="M12" s="475">
        <v>0</v>
      </c>
      <c r="N12" s="500">
        <v>0</v>
      </c>
      <c r="O12" s="433">
        <v>0</v>
      </c>
      <c r="P12" s="475">
        <v>6000</v>
      </c>
      <c r="Q12" s="475">
        <v>11780</v>
      </c>
      <c r="R12" s="475">
        <v>5376</v>
      </c>
      <c r="S12" s="432">
        <f t="shared" si="1"/>
        <v>45.63667232597623</v>
      </c>
      <c r="T12" s="499">
        <f t="shared" si="2"/>
        <v>0</v>
      </c>
      <c r="U12" s="499">
        <f t="shared" si="3"/>
        <v>0</v>
      </c>
      <c r="V12" s="499">
        <f t="shared" si="4"/>
        <v>0</v>
      </c>
      <c r="W12" s="433">
        <v>0</v>
      </c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</row>
    <row r="13" spans="1:34" ht="31.5" customHeight="1">
      <c r="A13" s="421"/>
      <c r="B13" s="577" t="s">
        <v>536</v>
      </c>
      <c r="C13" s="572" t="s">
        <v>816</v>
      </c>
      <c r="D13" s="421">
        <v>200</v>
      </c>
      <c r="E13" s="421">
        <v>200</v>
      </c>
      <c r="F13" s="500">
        <v>0</v>
      </c>
      <c r="G13" s="432">
        <f t="shared" si="0"/>
        <v>0</v>
      </c>
      <c r="H13" s="568">
        <v>0</v>
      </c>
      <c r="I13" s="568">
        <v>0</v>
      </c>
      <c r="J13" s="568">
        <v>0</v>
      </c>
      <c r="K13" s="506">
        <v>0</v>
      </c>
      <c r="L13" s="475">
        <v>0</v>
      </c>
      <c r="M13" s="421">
        <v>0</v>
      </c>
      <c r="N13" s="423">
        <v>0</v>
      </c>
      <c r="O13" s="433">
        <v>0</v>
      </c>
      <c r="P13" s="475">
        <v>200</v>
      </c>
      <c r="Q13" s="421">
        <v>200</v>
      </c>
      <c r="R13" s="475">
        <v>0</v>
      </c>
      <c r="S13" s="433">
        <v>0</v>
      </c>
      <c r="T13" s="499">
        <f t="shared" si="2"/>
        <v>0</v>
      </c>
      <c r="U13" s="499">
        <f t="shared" si="3"/>
        <v>0</v>
      </c>
      <c r="V13" s="499">
        <f t="shared" si="4"/>
        <v>0</v>
      </c>
      <c r="W13" s="433">
        <v>0</v>
      </c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</row>
    <row r="14" spans="1:34" ht="15.75">
      <c r="A14" s="421"/>
      <c r="B14" s="577" t="s">
        <v>537</v>
      </c>
      <c r="C14" s="570" t="s">
        <v>715</v>
      </c>
      <c r="D14" s="421">
        <v>1500</v>
      </c>
      <c r="E14" s="421">
        <v>1500</v>
      </c>
      <c r="F14" s="500">
        <v>1500</v>
      </c>
      <c r="G14" s="432">
        <f t="shared" si="0"/>
        <v>100</v>
      </c>
      <c r="H14" s="568">
        <v>0</v>
      </c>
      <c r="I14" s="568">
        <v>0</v>
      </c>
      <c r="J14" s="568">
        <v>0</v>
      </c>
      <c r="K14" s="506">
        <v>0</v>
      </c>
      <c r="L14" s="475">
        <v>0</v>
      </c>
      <c r="M14" s="421">
        <v>0</v>
      </c>
      <c r="N14" s="423">
        <v>0</v>
      </c>
      <c r="O14" s="433">
        <v>0</v>
      </c>
      <c r="P14" s="475">
        <v>1500</v>
      </c>
      <c r="Q14" s="421">
        <v>1500</v>
      </c>
      <c r="R14" s="475">
        <v>1500</v>
      </c>
      <c r="S14" s="432">
        <f t="shared" si="1"/>
        <v>100</v>
      </c>
      <c r="T14" s="499">
        <f t="shared" si="2"/>
        <v>0</v>
      </c>
      <c r="U14" s="499">
        <f t="shared" si="3"/>
        <v>0</v>
      </c>
      <c r="V14" s="499">
        <f t="shared" si="4"/>
        <v>0</v>
      </c>
      <c r="W14" s="433">
        <v>0</v>
      </c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</row>
    <row r="15" spans="1:34" ht="15.75">
      <c r="A15" s="421"/>
      <c r="B15" s="577" t="s">
        <v>538</v>
      </c>
      <c r="C15" s="421" t="s">
        <v>716</v>
      </c>
      <c r="D15" s="421">
        <v>250</v>
      </c>
      <c r="E15" s="421">
        <v>250</v>
      </c>
      <c r="F15" s="500">
        <v>0</v>
      </c>
      <c r="G15" s="432">
        <f t="shared" si="0"/>
        <v>0</v>
      </c>
      <c r="H15" s="568">
        <v>0</v>
      </c>
      <c r="I15" s="568">
        <v>0</v>
      </c>
      <c r="J15" s="568">
        <v>0</v>
      </c>
      <c r="K15" s="506">
        <v>0</v>
      </c>
      <c r="L15" s="475">
        <v>0</v>
      </c>
      <c r="M15" s="421">
        <v>0</v>
      </c>
      <c r="N15" s="423">
        <v>0</v>
      </c>
      <c r="O15" s="433">
        <v>0</v>
      </c>
      <c r="P15" s="475">
        <v>250</v>
      </c>
      <c r="Q15" s="421">
        <v>250</v>
      </c>
      <c r="R15" s="475">
        <v>0</v>
      </c>
      <c r="S15" s="432">
        <f t="shared" si="1"/>
        <v>0</v>
      </c>
      <c r="T15" s="499">
        <f t="shared" si="2"/>
        <v>0</v>
      </c>
      <c r="U15" s="499">
        <f t="shared" si="3"/>
        <v>0</v>
      </c>
      <c r="V15" s="499">
        <f t="shared" si="4"/>
        <v>0</v>
      </c>
      <c r="W15" s="433">
        <v>0</v>
      </c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</row>
    <row r="16" spans="1:34" ht="15.75">
      <c r="A16" s="421"/>
      <c r="B16" s="577" t="s">
        <v>539</v>
      </c>
      <c r="C16" s="423" t="s">
        <v>717</v>
      </c>
      <c r="D16" s="421">
        <v>500</v>
      </c>
      <c r="E16" s="421">
        <v>500</v>
      </c>
      <c r="F16" s="500">
        <v>499</v>
      </c>
      <c r="G16" s="432">
        <f t="shared" si="0"/>
        <v>99.8</v>
      </c>
      <c r="H16" s="568">
        <v>0</v>
      </c>
      <c r="I16" s="568">
        <v>0</v>
      </c>
      <c r="J16" s="568">
        <v>0</v>
      </c>
      <c r="K16" s="506">
        <v>0</v>
      </c>
      <c r="L16" s="475">
        <v>0</v>
      </c>
      <c r="M16" s="421">
        <v>0</v>
      </c>
      <c r="N16" s="423">
        <v>0</v>
      </c>
      <c r="O16" s="433">
        <v>0</v>
      </c>
      <c r="P16" s="475">
        <v>500</v>
      </c>
      <c r="Q16" s="421">
        <v>500</v>
      </c>
      <c r="R16" s="475">
        <v>499</v>
      </c>
      <c r="S16" s="432">
        <f t="shared" si="1"/>
        <v>99.8</v>
      </c>
      <c r="T16" s="499">
        <f t="shared" si="2"/>
        <v>0</v>
      </c>
      <c r="U16" s="499">
        <f t="shared" si="3"/>
        <v>0</v>
      </c>
      <c r="V16" s="499">
        <f t="shared" si="4"/>
        <v>0</v>
      </c>
      <c r="W16" s="433">
        <v>0</v>
      </c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</row>
    <row r="17" spans="1:34" ht="15.75">
      <c r="A17" s="421"/>
      <c r="B17" s="577" t="s">
        <v>540</v>
      </c>
      <c r="C17" s="571" t="s">
        <v>718</v>
      </c>
      <c r="D17" s="421">
        <v>200</v>
      </c>
      <c r="E17" s="421">
        <v>200</v>
      </c>
      <c r="F17" s="500">
        <v>200</v>
      </c>
      <c r="G17" s="432">
        <f t="shared" si="0"/>
        <v>100</v>
      </c>
      <c r="H17" s="568">
        <v>0</v>
      </c>
      <c r="I17" s="568">
        <v>0</v>
      </c>
      <c r="J17" s="568">
        <v>0</v>
      </c>
      <c r="K17" s="506">
        <v>0</v>
      </c>
      <c r="L17" s="475">
        <v>0</v>
      </c>
      <c r="M17" s="421">
        <v>0</v>
      </c>
      <c r="N17" s="423">
        <v>0</v>
      </c>
      <c r="O17" s="433">
        <v>0</v>
      </c>
      <c r="P17" s="475">
        <v>200</v>
      </c>
      <c r="Q17" s="421">
        <v>200</v>
      </c>
      <c r="R17" s="475">
        <v>200</v>
      </c>
      <c r="S17" s="432">
        <f t="shared" si="1"/>
        <v>100</v>
      </c>
      <c r="T17" s="499">
        <f t="shared" si="2"/>
        <v>0</v>
      </c>
      <c r="U17" s="499">
        <f t="shared" si="3"/>
        <v>0</v>
      </c>
      <c r="V17" s="499">
        <f t="shared" si="4"/>
        <v>0</v>
      </c>
      <c r="W17" s="433">
        <v>0</v>
      </c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</row>
    <row r="18" spans="1:34" ht="17.25" customHeight="1">
      <c r="A18" s="421"/>
      <c r="B18" s="577" t="s">
        <v>554</v>
      </c>
      <c r="C18" s="571" t="s">
        <v>719</v>
      </c>
      <c r="D18" s="421">
        <v>0</v>
      </c>
      <c r="E18" s="421">
        <v>300</v>
      </c>
      <c r="F18" s="500">
        <v>0</v>
      </c>
      <c r="G18" s="432">
        <f t="shared" si="0"/>
        <v>0</v>
      </c>
      <c r="H18" s="568">
        <v>0</v>
      </c>
      <c r="I18" s="568">
        <v>0</v>
      </c>
      <c r="J18" s="568">
        <v>0</v>
      </c>
      <c r="K18" s="506">
        <v>0</v>
      </c>
      <c r="L18" s="475">
        <v>0</v>
      </c>
      <c r="M18" s="421">
        <v>0</v>
      </c>
      <c r="N18" s="423">
        <v>0</v>
      </c>
      <c r="O18" s="433">
        <v>0</v>
      </c>
      <c r="P18" s="475">
        <v>0</v>
      </c>
      <c r="Q18" s="421">
        <v>300</v>
      </c>
      <c r="R18" s="475">
        <v>0</v>
      </c>
      <c r="S18" s="432">
        <f t="shared" si="1"/>
        <v>0</v>
      </c>
      <c r="T18" s="499">
        <f t="shared" si="2"/>
        <v>0</v>
      </c>
      <c r="U18" s="499">
        <f t="shared" si="3"/>
        <v>0</v>
      </c>
      <c r="V18" s="499">
        <f t="shared" si="4"/>
        <v>0</v>
      </c>
      <c r="W18" s="433">
        <v>0</v>
      </c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</row>
    <row r="19" spans="1:34" ht="20.25" customHeight="1">
      <c r="A19" s="421"/>
      <c r="B19" s="422" t="s">
        <v>555</v>
      </c>
      <c r="C19" s="500" t="s">
        <v>852</v>
      </c>
      <c r="D19" s="421">
        <v>0</v>
      </c>
      <c r="E19" s="421">
        <v>24713</v>
      </c>
      <c r="F19" s="500">
        <v>0</v>
      </c>
      <c r="G19" s="432">
        <f t="shared" si="0"/>
        <v>0</v>
      </c>
      <c r="H19" s="568">
        <v>0</v>
      </c>
      <c r="I19" s="568">
        <v>0</v>
      </c>
      <c r="J19" s="568">
        <v>0</v>
      </c>
      <c r="K19" s="506">
        <v>0</v>
      </c>
      <c r="L19" s="475">
        <v>0</v>
      </c>
      <c r="M19" s="421">
        <v>0</v>
      </c>
      <c r="N19" s="423">
        <v>0</v>
      </c>
      <c r="O19" s="433">
        <v>0</v>
      </c>
      <c r="P19" s="475">
        <v>0</v>
      </c>
      <c r="Q19" s="421">
        <v>24713</v>
      </c>
      <c r="R19" s="475">
        <v>0</v>
      </c>
      <c r="S19" s="432">
        <f t="shared" si="1"/>
        <v>0</v>
      </c>
      <c r="T19" s="499">
        <f aca="true" t="shared" si="5" ref="T19:V21">(D19-L19-P19)</f>
        <v>0</v>
      </c>
      <c r="U19" s="499">
        <f t="shared" si="5"/>
        <v>0</v>
      </c>
      <c r="V19" s="499">
        <f t="shared" si="5"/>
        <v>0</v>
      </c>
      <c r="W19" s="433">
        <v>0</v>
      </c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</row>
    <row r="20" spans="1:34" ht="34.5" customHeight="1">
      <c r="A20" s="421"/>
      <c r="B20" s="618" t="s">
        <v>866</v>
      </c>
      <c r="C20" s="619" t="s">
        <v>853</v>
      </c>
      <c r="D20" s="421">
        <v>0</v>
      </c>
      <c r="E20" s="421">
        <v>12300</v>
      </c>
      <c r="F20" s="500">
        <v>0</v>
      </c>
      <c r="G20" s="432">
        <f t="shared" si="0"/>
        <v>0</v>
      </c>
      <c r="H20" s="568">
        <v>0</v>
      </c>
      <c r="I20" s="568">
        <v>0</v>
      </c>
      <c r="J20" s="568">
        <v>0</v>
      </c>
      <c r="K20" s="506">
        <v>0</v>
      </c>
      <c r="L20" s="475">
        <v>0</v>
      </c>
      <c r="M20" s="421">
        <v>0</v>
      </c>
      <c r="N20" s="423">
        <v>0</v>
      </c>
      <c r="O20" s="433">
        <v>0</v>
      </c>
      <c r="P20" s="475">
        <v>0</v>
      </c>
      <c r="Q20" s="421">
        <v>12300</v>
      </c>
      <c r="R20" s="475">
        <v>0</v>
      </c>
      <c r="S20" s="432">
        <f>(R20/Q20*100)</f>
        <v>0</v>
      </c>
      <c r="T20" s="499">
        <f t="shared" si="5"/>
        <v>0</v>
      </c>
      <c r="U20" s="499">
        <f t="shared" si="5"/>
        <v>0</v>
      </c>
      <c r="V20" s="499">
        <f t="shared" si="5"/>
        <v>0</v>
      </c>
      <c r="W20" s="433">
        <v>0</v>
      </c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</row>
    <row r="21" spans="1:34" ht="17.25" customHeight="1">
      <c r="A21" s="421"/>
      <c r="B21" s="422" t="s">
        <v>566</v>
      </c>
      <c r="C21" s="500" t="s">
        <v>854</v>
      </c>
      <c r="D21" s="421">
        <v>0</v>
      </c>
      <c r="E21" s="421">
        <v>230</v>
      </c>
      <c r="F21" s="500">
        <v>230</v>
      </c>
      <c r="G21" s="432">
        <f t="shared" si="0"/>
        <v>100</v>
      </c>
      <c r="H21" s="568">
        <v>0</v>
      </c>
      <c r="I21" s="568">
        <v>0</v>
      </c>
      <c r="J21" s="568">
        <v>0</v>
      </c>
      <c r="K21" s="506">
        <v>0</v>
      </c>
      <c r="L21" s="475">
        <v>0</v>
      </c>
      <c r="M21" s="421">
        <v>0</v>
      </c>
      <c r="N21" s="423">
        <v>0</v>
      </c>
      <c r="O21" s="433">
        <v>0</v>
      </c>
      <c r="P21" s="475">
        <v>0</v>
      </c>
      <c r="Q21" s="421">
        <v>230</v>
      </c>
      <c r="R21" s="475">
        <v>230</v>
      </c>
      <c r="S21" s="432">
        <f>(R21/Q21*100)</f>
        <v>100</v>
      </c>
      <c r="T21" s="499">
        <f t="shared" si="5"/>
        <v>0</v>
      </c>
      <c r="U21" s="499">
        <f t="shared" si="5"/>
        <v>0</v>
      </c>
      <c r="V21" s="499">
        <f t="shared" si="5"/>
        <v>0</v>
      </c>
      <c r="W21" s="433">
        <v>0</v>
      </c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</row>
    <row r="22" spans="1:34" ht="17.25" customHeight="1">
      <c r="A22" s="421"/>
      <c r="B22" s="577"/>
      <c r="C22" s="571"/>
      <c r="D22" s="421"/>
      <c r="E22" s="421"/>
      <c r="F22" s="500"/>
      <c r="G22" s="432"/>
      <c r="H22" s="568"/>
      <c r="I22" s="568"/>
      <c r="J22" s="568"/>
      <c r="K22" s="506"/>
      <c r="L22" s="475"/>
      <c r="M22" s="421"/>
      <c r="N22" s="423"/>
      <c r="O22" s="433"/>
      <c r="P22" s="475"/>
      <c r="Q22" s="421"/>
      <c r="R22" s="475"/>
      <c r="S22" s="432"/>
      <c r="T22" s="499"/>
      <c r="U22" s="499"/>
      <c r="V22" s="499"/>
      <c r="W22" s="433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</row>
    <row r="23" spans="1:34" ht="17.25" customHeight="1">
      <c r="A23" s="421"/>
      <c r="B23" s="577"/>
      <c r="C23" s="571"/>
      <c r="D23" s="421"/>
      <c r="E23" s="421"/>
      <c r="F23" s="500"/>
      <c r="G23" s="432"/>
      <c r="H23" s="568"/>
      <c r="I23" s="568"/>
      <c r="J23" s="568"/>
      <c r="K23" s="506"/>
      <c r="L23" s="475"/>
      <c r="M23" s="421"/>
      <c r="N23" s="423"/>
      <c r="O23" s="433"/>
      <c r="P23" s="475"/>
      <c r="Q23" s="421"/>
      <c r="R23" s="475"/>
      <c r="S23" s="432"/>
      <c r="T23" s="499"/>
      <c r="U23" s="499"/>
      <c r="V23" s="499"/>
      <c r="W23" s="433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</row>
    <row r="24" spans="1:34" ht="15.75">
      <c r="A24" s="421"/>
      <c r="B24" s="577"/>
      <c r="C24" s="421"/>
      <c r="D24" s="421"/>
      <c r="E24" s="421"/>
      <c r="F24" s="500"/>
      <c r="G24" s="432"/>
      <c r="H24" s="568"/>
      <c r="I24" s="568"/>
      <c r="J24" s="568"/>
      <c r="K24" s="506"/>
      <c r="L24" s="475"/>
      <c r="M24" s="421"/>
      <c r="N24" s="423"/>
      <c r="O24" s="433"/>
      <c r="P24" s="475"/>
      <c r="Q24" s="421"/>
      <c r="R24" s="475"/>
      <c r="S24" s="432"/>
      <c r="T24" s="499"/>
      <c r="U24" s="499"/>
      <c r="V24" s="499"/>
      <c r="W24" s="433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</row>
    <row r="25" spans="1:34" ht="15.75">
      <c r="A25" s="421"/>
      <c r="B25" s="577"/>
      <c r="C25" s="474" t="s">
        <v>70</v>
      </c>
      <c r="D25" s="421"/>
      <c r="E25" s="421"/>
      <c r="F25" s="500"/>
      <c r="G25" s="432"/>
      <c r="H25" s="568"/>
      <c r="I25" s="568"/>
      <c r="J25" s="568"/>
      <c r="K25" s="506"/>
      <c r="L25" s="475"/>
      <c r="M25" s="421"/>
      <c r="N25" s="423"/>
      <c r="O25" s="433"/>
      <c r="P25" s="475"/>
      <c r="Q25" s="421"/>
      <c r="R25" s="475"/>
      <c r="S25" s="432"/>
      <c r="T25" s="499"/>
      <c r="U25" s="499"/>
      <c r="V25" s="499"/>
      <c r="W25" s="433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</row>
    <row r="26" spans="1:34" ht="15.75">
      <c r="A26" s="421"/>
      <c r="B26" s="640" t="s">
        <v>567</v>
      </c>
      <c r="C26" s="572" t="s">
        <v>562</v>
      </c>
      <c r="D26" s="421">
        <v>5780</v>
      </c>
      <c r="E26" s="421">
        <v>0</v>
      </c>
      <c r="F26" s="500">
        <v>0</v>
      </c>
      <c r="G26" s="433">
        <v>0</v>
      </c>
      <c r="H26" s="568">
        <v>0</v>
      </c>
      <c r="I26" s="568">
        <v>0</v>
      </c>
      <c r="J26" s="568">
        <v>0</v>
      </c>
      <c r="K26" s="506">
        <v>0</v>
      </c>
      <c r="L26" s="475">
        <v>0</v>
      </c>
      <c r="M26" s="421">
        <v>0</v>
      </c>
      <c r="N26" s="423">
        <v>0</v>
      </c>
      <c r="O26" s="433">
        <v>0</v>
      </c>
      <c r="P26" s="475">
        <v>5780</v>
      </c>
      <c r="Q26" s="421">
        <v>0</v>
      </c>
      <c r="R26" s="475">
        <v>0</v>
      </c>
      <c r="S26" s="433">
        <v>0</v>
      </c>
      <c r="T26" s="499">
        <f t="shared" si="2"/>
        <v>0</v>
      </c>
      <c r="U26" s="499">
        <f t="shared" si="3"/>
        <v>0</v>
      </c>
      <c r="V26" s="499">
        <f t="shared" si="4"/>
        <v>0</v>
      </c>
      <c r="W26" s="433">
        <v>0</v>
      </c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</row>
    <row r="27" spans="1:34" ht="15.75">
      <c r="A27" s="421"/>
      <c r="B27" s="640" t="s">
        <v>722</v>
      </c>
      <c r="C27" s="572" t="s">
        <v>535</v>
      </c>
      <c r="D27" s="421">
        <v>15000</v>
      </c>
      <c r="E27" s="421">
        <v>15000</v>
      </c>
      <c r="F27" s="500">
        <v>14771</v>
      </c>
      <c r="G27" s="432">
        <f t="shared" si="0"/>
        <v>98.47333333333333</v>
      </c>
      <c r="H27" s="568">
        <v>0</v>
      </c>
      <c r="I27" s="568">
        <v>0</v>
      </c>
      <c r="J27" s="568">
        <v>0</v>
      </c>
      <c r="K27" s="506">
        <v>0</v>
      </c>
      <c r="L27" s="475">
        <v>0</v>
      </c>
      <c r="M27" s="421">
        <v>0</v>
      </c>
      <c r="N27" s="423">
        <v>0</v>
      </c>
      <c r="O27" s="433">
        <v>0</v>
      </c>
      <c r="P27" s="475">
        <v>15000</v>
      </c>
      <c r="Q27" s="421">
        <v>15000</v>
      </c>
      <c r="R27" s="475">
        <v>14771</v>
      </c>
      <c r="S27" s="432">
        <f>(R27/Q27*100)</f>
        <v>98.47333333333333</v>
      </c>
      <c r="T27" s="499">
        <f t="shared" si="2"/>
        <v>0</v>
      </c>
      <c r="U27" s="499">
        <f t="shared" si="3"/>
        <v>0</v>
      </c>
      <c r="V27" s="499">
        <f t="shared" si="4"/>
        <v>0</v>
      </c>
      <c r="W27" s="433">
        <v>0</v>
      </c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</row>
    <row r="28" spans="1:34" ht="15.75">
      <c r="A28" s="421"/>
      <c r="B28" s="640" t="s">
        <v>867</v>
      </c>
      <c r="C28" s="475" t="s">
        <v>720</v>
      </c>
      <c r="D28" s="421">
        <v>150</v>
      </c>
      <c r="E28" s="421">
        <v>150</v>
      </c>
      <c r="F28" s="500">
        <v>0</v>
      </c>
      <c r="G28" s="432">
        <f t="shared" si="0"/>
        <v>0</v>
      </c>
      <c r="H28" s="568">
        <v>0</v>
      </c>
      <c r="I28" s="568">
        <v>0</v>
      </c>
      <c r="J28" s="568">
        <v>0</v>
      </c>
      <c r="K28" s="506">
        <v>0</v>
      </c>
      <c r="L28" s="475">
        <v>0</v>
      </c>
      <c r="M28" s="421">
        <v>0</v>
      </c>
      <c r="N28" s="423">
        <v>0</v>
      </c>
      <c r="O28" s="433">
        <v>0</v>
      </c>
      <c r="P28" s="475">
        <v>150</v>
      </c>
      <c r="Q28" s="421">
        <v>150</v>
      </c>
      <c r="R28" s="475">
        <v>0</v>
      </c>
      <c r="S28" s="432">
        <f>(R28/Q28*100)</f>
        <v>0</v>
      </c>
      <c r="T28" s="499">
        <f t="shared" si="2"/>
        <v>0</v>
      </c>
      <c r="U28" s="499">
        <f t="shared" si="3"/>
        <v>0</v>
      </c>
      <c r="V28" s="499">
        <f t="shared" si="4"/>
        <v>0</v>
      </c>
      <c r="W28" s="433">
        <v>0</v>
      </c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</row>
    <row r="29" spans="1:34" ht="15.75">
      <c r="A29" s="421"/>
      <c r="B29" s="640" t="s">
        <v>868</v>
      </c>
      <c r="C29" s="475" t="s">
        <v>721</v>
      </c>
      <c r="D29" s="421">
        <v>1116</v>
      </c>
      <c r="E29" s="421">
        <v>1116</v>
      </c>
      <c r="F29" s="500">
        <v>1116</v>
      </c>
      <c r="G29" s="432">
        <f t="shared" si="0"/>
        <v>100</v>
      </c>
      <c r="H29" s="568">
        <v>0</v>
      </c>
      <c r="I29" s="568">
        <v>0</v>
      </c>
      <c r="J29" s="568">
        <v>0</v>
      </c>
      <c r="K29" s="506">
        <v>0</v>
      </c>
      <c r="L29" s="475">
        <v>0</v>
      </c>
      <c r="M29" s="421">
        <v>0</v>
      </c>
      <c r="N29" s="423">
        <v>0</v>
      </c>
      <c r="O29" s="433">
        <v>0</v>
      </c>
      <c r="P29" s="475">
        <v>1116</v>
      </c>
      <c r="Q29" s="421">
        <v>1116</v>
      </c>
      <c r="R29" s="475">
        <v>1116</v>
      </c>
      <c r="S29" s="432">
        <f>(R29/Q29*100)</f>
        <v>100</v>
      </c>
      <c r="T29" s="499">
        <f t="shared" si="2"/>
        <v>0</v>
      </c>
      <c r="U29" s="499">
        <f t="shared" si="3"/>
        <v>0</v>
      </c>
      <c r="V29" s="499">
        <f t="shared" si="4"/>
        <v>0</v>
      </c>
      <c r="W29" s="433">
        <v>0</v>
      </c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</row>
    <row r="30" spans="1:34" ht="15.75">
      <c r="A30" s="421"/>
      <c r="B30" s="640" t="s">
        <v>869</v>
      </c>
      <c r="C30" s="475" t="s">
        <v>723</v>
      </c>
      <c r="D30" s="421">
        <v>173</v>
      </c>
      <c r="E30" s="421">
        <v>173</v>
      </c>
      <c r="F30" s="500">
        <v>172</v>
      </c>
      <c r="G30" s="432">
        <f t="shared" si="0"/>
        <v>99.42196531791907</v>
      </c>
      <c r="H30" s="568">
        <v>0</v>
      </c>
      <c r="I30" s="568">
        <v>0</v>
      </c>
      <c r="J30" s="568">
        <v>0</v>
      </c>
      <c r="K30" s="506">
        <v>0</v>
      </c>
      <c r="L30" s="475">
        <v>0</v>
      </c>
      <c r="M30" s="421">
        <v>0</v>
      </c>
      <c r="N30" s="423">
        <v>0</v>
      </c>
      <c r="O30" s="433">
        <v>0</v>
      </c>
      <c r="P30" s="475">
        <v>173</v>
      </c>
      <c r="Q30" s="421">
        <v>173</v>
      </c>
      <c r="R30" s="475">
        <v>172</v>
      </c>
      <c r="S30" s="432">
        <f>(R30/Q30*100)</f>
        <v>99.42196531791907</v>
      </c>
      <c r="T30" s="499">
        <f t="shared" si="2"/>
        <v>0</v>
      </c>
      <c r="U30" s="499">
        <f t="shared" si="3"/>
        <v>0</v>
      </c>
      <c r="V30" s="499">
        <f t="shared" si="4"/>
        <v>0</v>
      </c>
      <c r="W30" s="433">
        <v>0</v>
      </c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</row>
    <row r="31" spans="1:34" ht="15.75">
      <c r="A31" s="421"/>
      <c r="B31" s="577"/>
      <c r="C31" s="421"/>
      <c r="D31" s="421"/>
      <c r="E31" s="421"/>
      <c r="F31" s="500"/>
      <c r="G31" s="432"/>
      <c r="H31" s="568"/>
      <c r="I31" s="568"/>
      <c r="J31" s="568"/>
      <c r="K31" s="506"/>
      <c r="L31" s="475"/>
      <c r="M31" s="421"/>
      <c r="N31" s="423"/>
      <c r="O31" s="433"/>
      <c r="P31" s="475"/>
      <c r="Q31" s="421"/>
      <c r="R31" s="475"/>
      <c r="S31" s="432"/>
      <c r="T31" s="499"/>
      <c r="U31" s="499"/>
      <c r="V31" s="499"/>
      <c r="W31" s="433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</row>
    <row r="32" spans="1:34" ht="15.75">
      <c r="A32" s="421"/>
      <c r="B32" s="577"/>
      <c r="C32" s="421"/>
      <c r="D32" s="421"/>
      <c r="E32" s="421"/>
      <c r="F32" s="500"/>
      <c r="G32" s="432"/>
      <c r="H32" s="568"/>
      <c r="I32" s="568"/>
      <c r="J32" s="568"/>
      <c r="K32" s="560"/>
      <c r="L32" s="475"/>
      <c r="M32" s="421"/>
      <c r="N32" s="423"/>
      <c r="O32" s="433"/>
      <c r="P32" s="475"/>
      <c r="Q32" s="421"/>
      <c r="R32" s="475"/>
      <c r="S32" s="432"/>
      <c r="T32" s="499"/>
      <c r="U32" s="499"/>
      <c r="V32" s="499"/>
      <c r="W32" s="433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</row>
    <row r="33" spans="1:34" ht="15.75">
      <c r="A33" s="421"/>
      <c r="B33" s="577"/>
      <c r="C33" s="421"/>
      <c r="D33" s="421"/>
      <c r="E33" s="421"/>
      <c r="F33" s="500"/>
      <c r="G33" s="432"/>
      <c r="H33" s="568"/>
      <c r="I33" s="568"/>
      <c r="J33" s="568"/>
      <c r="K33" s="560"/>
      <c r="L33" s="475"/>
      <c r="M33" s="421"/>
      <c r="N33" s="423"/>
      <c r="O33" s="433"/>
      <c r="P33" s="475"/>
      <c r="Q33" s="421"/>
      <c r="R33" s="475"/>
      <c r="S33" s="432"/>
      <c r="T33" s="499"/>
      <c r="U33" s="499"/>
      <c r="V33" s="499"/>
      <c r="W33" s="433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</row>
    <row r="34" spans="1:34" ht="15.75">
      <c r="A34" s="436"/>
      <c r="B34" s="578" t="s">
        <v>272</v>
      </c>
      <c r="C34" s="484" t="s">
        <v>194</v>
      </c>
      <c r="D34" s="437">
        <f>SUM(D7:D33)</f>
        <v>45889</v>
      </c>
      <c r="E34" s="437">
        <f>SUM(E7:E33)</f>
        <v>83432</v>
      </c>
      <c r="F34" s="437">
        <f>SUM(F7:F33)</f>
        <v>31289</v>
      </c>
      <c r="G34" s="438">
        <f t="shared" si="0"/>
        <v>37.50239716176048</v>
      </c>
      <c r="H34" s="437">
        <f>SUM(H7:H33)</f>
        <v>0</v>
      </c>
      <c r="I34" s="437">
        <f>SUM(I7:I33)</f>
        <v>0</v>
      </c>
      <c r="J34" s="437">
        <f>SUM(J7:J33)</f>
        <v>0</v>
      </c>
      <c r="K34" s="470">
        <v>0</v>
      </c>
      <c r="L34" s="437">
        <f>SUM(L7:L33)</f>
        <v>0</v>
      </c>
      <c r="M34" s="437">
        <f>SUM(M7:M33)</f>
        <v>0</v>
      </c>
      <c r="N34" s="437">
        <f>SUM(N7:N33)</f>
        <v>0</v>
      </c>
      <c r="O34" s="470">
        <v>0</v>
      </c>
      <c r="P34" s="437">
        <f>SUM(P7:P33)</f>
        <v>45889</v>
      </c>
      <c r="Q34" s="437">
        <f>SUM(Q7:Q33)</f>
        <v>83432</v>
      </c>
      <c r="R34" s="437">
        <f>SUM(R7:R33)</f>
        <v>31289</v>
      </c>
      <c r="S34" s="438">
        <f>(R34/Q34*100)</f>
        <v>37.50239716176048</v>
      </c>
      <c r="T34" s="437">
        <f>SUM(T7:T33)</f>
        <v>0</v>
      </c>
      <c r="U34" s="437">
        <f>SUM(U7:U33)</f>
        <v>0</v>
      </c>
      <c r="V34" s="437">
        <f>SUM(V7:V33)</f>
        <v>0</v>
      </c>
      <c r="W34" s="470">
        <v>0</v>
      </c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</row>
    <row r="35" spans="1:34" ht="15.75">
      <c r="A35" s="443"/>
      <c r="B35" s="579" t="s">
        <v>275</v>
      </c>
      <c r="C35" s="688" t="s">
        <v>195</v>
      </c>
      <c r="D35" s="688"/>
      <c r="E35" s="688"/>
      <c r="F35" s="688"/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8"/>
      <c r="T35" s="688"/>
      <c r="U35" s="688"/>
      <c r="V35" s="688"/>
      <c r="W35" s="688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</row>
    <row r="36" spans="1:34" ht="15.75">
      <c r="A36" s="430"/>
      <c r="B36" s="580" t="s">
        <v>276</v>
      </c>
      <c r="C36" s="430" t="s">
        <v>724</v>
      </c>
      <c r="D36" s="430">
        <v>27116</v>
      </c>
      <c r="E36" s="430">
        <v>27116</v>
      </c>
      <c r="F36" s="430">
        <v>20337</v>
      </c>
      <c r="G36" s="431">
        <f aca="true" t="shared" si="6" ref="G36:G55">(F36/E36*100)</f>
        <v>75</v>
      </c>
      <c r="H36" s="574">
        <v>0</v>
      </c>
      <c r="I36" s="574">
        <v>0</v>
      </c>
      <c r="J36" s="574">
        <v>0</v>
      </c>
      <c r="K36" s="498">
        <v>0</v>
      </c>
      <c r="L36" s="430">
        <v>0</v>
      </c>
      <c r="M36" s="430">
        <v>0</v>
      </c>
      <c r="N36" s="430">
        <v>0</v>
      </c>
      <c r="O36" s="498">
        <v>0</v>
      </c>
      <c r="P36" s="430">
        <v>0</v>
      </c>
      <c r="Q36" s="430">
        <v>0</v>
      </c>
      <c r="R36" s="430">
        <v>0</v>
      </c>
      <c r="S36" s="510">
        <v>0</v>
      </c>
      <c r="T36" s="444">
        <f aca="true" t="shared" si="7" ref="T36:V37">(D36-L36-P36)</f>
        <v>27116</v>
      </c>
      <c r="U36" s="444">
        <f t="shared" si="7"/>
        <v>27116</v>
      </c>
      <c r="V36" s="645">
        <f t="shared" si="7"/>
        <v>20337</v>
      </c>
      <c r="W36" s="431">
        <f>(V36/U36*100)</f>
        <v>75</v>
      </c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</row>
    <row r="37" spans="1:34" ht="31.5">
      <c r="A37" s="421"/>
      <c r="B37" s="581" t="s">
        <v>277</v>
      </c>
      <c r="C37" s="570" t="s">
        <v>779</v>
      </c>
      <c r="D37" s="421">
        <v>160</v>
      </c>
      <c r="E37" s="421">
        <v>160</v>
      </c>
      <c r="F37" s="421">
        <v>57</v>
      </c>
      <c r="G37" s="432">
        <f>(F37/E37*100)</f>
        <v>35.625</v>
      </c>
      <c r="H37" s="564">
        <v>0</v>
      </c>
      <c r="I37" s="564">
        <v>0</v>
      </c>
      <c r="J37" s="564">
        <v>0</v>
      </c>
      <c r="K37" s="433">
        <v>0</v>
      </c>
      <c r="L37" s="421">
        <v>0</v>
      </c>
      <c r="M37" s="421">
        <v>0</v>
      </c>
      <c r="N37" s="421">
        <v>57</v>
      </c>
      <c r="O37" s="433">
        <v>0</v>
      </c>
      <c r="P37" s="421">
        <v>0</v>
      </c>
      <c r="Q37" s="421">
        <v>0</v>
      </c>
      <c r="R37" s="421">
        <v>0</v>
      </c>
      <c r="S37" s="511">
        <v>0</v>
      </c>
      <c r="T37" s="499">
        <f t="shared" si="7"/>
        <v>160</v>
      </c>
      <c r="U37" s="499">
        <f t="shared" si="7"/>
        <v>160</v>
      </c>
      <c r="V37" s="499">
        <f t="shared" si="7"/>
        <v>0</v>
      </c>
      <c r="W37" s="432">
        <f>(V37/U37*100)</f>
        <v>0</v>
      </c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</row>
    <row r="38" spans="1:34" ht="15.75">
      <c r="A38" s="421"/>
      <c r="B38" s="581"/>
      <c r="C38" s="421"/>
      <c r="D38" s="421"/>
      <c r="E38" s="421"/>
      <c r="F38" s="421"/>
      <c r="G38" s="432"/>
      <c r="H38" s="564"/>
      <c r="I38" s="564"/>
      <c r="J38" s="564"/>
      <c r="K38" s="433"/>
      <c r="L38" s="421"/>
      <c r="M38" s="421"/>
      <c r="N38" s="421"/>
      <c r="O38" s="433"/>
      <c r="P38" s="421"/>
      <c r="Q38" s="421"/>
      <c r="R38" s="421"/>
      <c r="S38" s="511"/>
      <c r="T38" s="499"/>
      <c r="U38" s="499"/>
      <c r="V38" s="499"/>
      <c r="W38" s="432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</row>
    <row r="39" spans="1:34" ht="15.75">
      <c r="A39" s="421"/>
      <c r="B39" s="581" t="s">
        <v>80</v>
      </c>
      <c r="C39" s="473" t="s">
        <v>196</v>
      </c>
      <c r="D39" s="421"/>
      <c r="E39" s="421"/>
      <c r="F39" s="421"/>
      <c r="G39" s="432"/>
      <c r="H39" s="564"/>
      <c r="I39" s="564"/>
      <c r="J39" s="564"/>
      <c r="K39" s="433"/>
      <c r="L39" s="421"/>
      <c r="M39" s="421"/>
      <c r="N39" s="421"/>
      <c r="O39" s="433"/>
      <c r="P39" s="421"/>
      <c r="Q39" s="421"/>
      <c r="R39" s="421"/>
      <c r="S39" s="511"/>
      <c r="T39" s="499"/>
      <c r="U39" s="499"/>
      <c r="V39" s="499"/>
      <c r="W39" s="432"/>
      <c r="X39" s="461"/>
      <c r="Y39" s="461"/>
      <c r="Z39" s="461"/>
      <c r="AA39" s="461"/>
      <c r="AB39" s="461"/>
      <c r="AC39" s="461"/>
      <c r="AD39" s="461"/>
      <c r="AE39" s="461"/>
      <c r="AF39" s="461"/>
      <c r="AG39" s="461"/>
      <c r="AH39" s="461"/>
    </row>
    <row r="40" spans="1:34" ht="15.75">
      <c r="A40" s="421"/>
      <c r="B40" s="581" t="s">
        <v>278</v>
      </c>
      <c r="C40" s="473" t="s">
        <v>725</v>
      </c>
      <c r="D40" s="421"/>
      <c r="E40" s="421"/>
      <c r="F40" s="421"/>
      <c r="G40" s="432"/>
      <c r="H40" s="564"/>
      <c r="I40" s="564"/>
      <c r="J40" s="564"/>
      <c r="K40" s="433"/>
      <c r="L40" s="421"/>
      <c r="M40" s="421"/>
      <c r="N40" s="421"/>
      <c r="O40" s="433"/>
      <c r="P40" s="421"/>
      <c r="Q40" s="421"/>
      <c r="R40" s="421"/>
      <c r="S40" s="511"/>
      <c r="T40" s="499"/>
      <c r="U40" s="499"/>
      <c r="V40" s="499"/>
      <c r="W40" s="432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</row>
    <row r="41" spans="1:34" ht="15.75">
      <c r="A41" s="421"/>
      <c r="B41" s="581" t="s">
        <v>80</v>
      </c>
      <c r="C41" s="421" t="s">
        <v>726</v>
      </c>
      <c r="D41" s="421">
        <v>15000</v>
      </c>
      <c r="E41" s="421">
        <v>30000</v>
      </c>
      <c r="F41" s="421">
        <v>28400</v>
      </c>
      <c r="G41" s="432">
        <f t="shared" si="6"/>
        <v>94.66666666666667</v>
      </c>
      <c r="H41" s="564">
        <v>0</v>
      </c>
      <c r="I41" s="564">
        <v>0</v>
      </c>
      <c r="J41" s="564">
        <v>0</v>
      </c>
      <c r="K41" s="433">
        <v>0</v>
      </c>
      <c r="L41" s="421">
        <v>0</v>
      </c>
      <c r="M41" s="421">
        <v>0</v>
      </c>
      <c r="N41" s="421">
        <v>0</v>
      </c>
      <c r="O41" s="433">
        <v>0</v>
      </c>
      <c r="P41" s="421">
        <v>0</v>
      </c>
      <c r="Q41" s="421">
        <v>0</v>
      </c>
      <c r="R41" s="421">
        <v>0</v>
      </c>
      <c r="S41" s="511">
        <v>0</v>
      </c>
      <c r="T41" s="499">
        <f>(D41-L41-P41)</f>
        <v>15000</v>
      </c>
      <c r="U41" s="499">
        <f>(E41-M41-Q41)</f>
        <v>30000</v>
      </c>
      <c r="V41" s="499">
        <f>(F41-N41-R41)</f>
        <v>28400</v>
      </c>
      <c r="W41" s="432">
        <f>(V41/U41*100)</f>
        <v>94.66666666666667</v>
      </c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1"/>
    </row>
    <row r="42" spans="1:34" ht="15.75">
      <c r="A42" s="421"/>
      <c r="B42" s="581" t="s">
        <v>279</v>
      </c>
      <c r="C42" s="473" t="s">
        <v>817</v>
      </c>
      <c r="D42" s="421"/>
      <c r="E42" s="421"/>
      <c r="F42" s="421"/>
      <c r="G42" s="432"/>
      <c r="H42" s="564"/>
      <c r="I42" s="564"/>
      <c r="J42" s="564"/>
      <c r="K42" s="433"/>
      <c r="L42" s="421"/>
      <c r="M42" s="421"/>
      <c r="N42" s="421"/>
      <c r="O42" s="433"/>
      <c r="P42" s="421"/>
      <c r="Q42" s="421"/>
      <c r="R42" s="421"/>
      <c r="S42" s="511"/>
      <c r="T42" s="499"/>
      <c r="U42" s="499"/>
      <c r="V42" s="499"/>
      <c r="W42" s="432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</row>
    <row r="43" spans="1:34" ht="15.75">
      <c r="A43" s="421"/>
      <c r="B43" s="581"/>
      <c r="C43" s="421" t="s">
        <v>726</v>
      </c>
      <c r="D43" s="421">
        <v>7500</v>
      </c>
      <c r="E43" s="421">
        <v>22500</v>
      </c>
      <c r="F43" s="421">
        <v>22500</v>
      </c>
      <c r="G43" s="432">
        <f t="shared" si="6"/>
        <v>100</v>
      </c>
      <c r="H43" s="564">
        <v>0</v>
      </c>
      <c r="I43" s="564">
        <v>0</v>
      </c>
      <c r="J43" s="564">
        <v>0</v>
      </c>
      <c r="K43" s="433">
        <v>0</v>
      </c>
      <c r="L43" s="421">
        <v>0</v>
      </c>
      <c r="M43" s="421">
        <v>0</v>
      </c>
      <c r="N43" s="421">
        <v>0</v>
      </c>
      <c r="O43" s="433">
        <v>0</v>
      </c>
      <c r="P43" s="421">
        <v>0</v>
      </c>
      <c r="Q43" s="421">
        <v>0</v>
      </c>
      <c r="R43" s="421">
        <v>0</v>
      </c>
      <c r="S43" s="511">
        <v>0</v>
      </c>
      <c r="T43" s="499">
        <f aca="true" t="shared" si="8" ref="T43:V44">(D43-L43-P43)</f>
        <v>7500</v>
      </c>
      <c r="U43" s="499">
        <f t="shared" si="8"/>
        <v>22500</v>
      </c>
      <c r="V43" s="499">
        <f t="shared" si="8"/>
        <v>22500</v>
      </c>
      <c r="W43" s="432">
        <f>(V43/U43*100)</f>
        <v>100</v>
      </c>
      <c r="X43" s="461"/>
      <c r="Y43" s="461"/>
      <c r="Z43" s="461"/>
      <c r="AA43" s="461"/>
      <c r="AB43" s="461"/>
      <c r="AC43" s="461"/>
      <c r="AD43" s="461"/>
      <c r="AE43" s="461"/>
      <c r="AF43" s="461"/>
      <c r="AG43" s="461"/>
      <c r="AH43" s="461"/>
    </row>
    <row r="44" spans="1:34" ht="15.75">
      <c r="A44" s="421"/>
      <c r="B44" s="582"/>
      <c r="C44" s="571" t="s">
        <v>727</v>
      </c>
      <c r="D44" s="421">
        <v>1817</v>
      </c>
      <c r="E44" s="421">
        <v>1817</v>
      </c>
      <c r="F44" s="421">
        <v>1817</v>
      </c>
      <c r="G44" s="432">
        <f t="shared" si="6"/>
        <v>100</v>
      </c>
      <c r="H44" s="564">
        <v>0</v>
      </c>
      <c r="I44" s="564">
        <v>0</v>
      </c>
      <c r="J44" s="564">
        <v>0</v>
      </c>
      <c r="K44" s="433">
        <v>0</v>
      </c>
      <c r="L44" s="421">
        <v>0</v>
      </c>
      <c r="M44" s="421">
        <v>0</v>
      </c>
      <c r="N44" s="421">
        <v>0</v>
      </c>
      <c r="O44" s="433">
        <v>0</v>
      </c>
      <c r="P44" s="421">
        <v>0</v>
      </c>
      <c r="Q44" s="421">
        <v>0</v>
      </c>
      <c r="R44" s="421">
        <v>0</v>
      </c>
      <c r="S44" s="511">
        <v>0</v>
      </c>
      <c r="T44" s="499">
        <f t="shared" si="8"/>
        <v>1817</v>
      </c>
      <c r="U44" s="499">
        <f t="shared" si="8"/>
        <v>1817</v>
      </c>
      <c r="V44" s="499">
        <f t="shared" si="8"/>
        <v>1817</v>
      </c>
      <c r="W44" s="432">
        <f>(V44/U44*100)</f>
        <v>100</v>
      </c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</row>
    <row r="45" spans="1:34" ht="15.75">
      <c r="A45" s="421"/>
      <c r="B45" s="582"/>
      <c r="C45" s="571" t="s">
        <v>782</v>
      </c>
      <c r="D45" s="421">
        <v>0</v>
      </c>
      <c r="E45" s="421">
        <v>5000</v>
      </c>
      <c r="F45" s="421">
        <v>5000</v>
      </c>
      <c r="G45" s="432">
        <f t="shared" si="6"/>
        <v>100</v>
      </c>
      <c r="H45" s="564">
        <v>0</v>
      </c>
      <c r="I45" s="564">
        <v>0</v>
      </c>
      <c r="J45" s="564">
        <v>0</v>
      </c>
      <c r="K45" s="433">
        <v>0</v>
      </c>
      <c r="L45" s="421">
        <v>0</v>
      </c>
      <c r="M45" s="421">
        <v>0</v>
      </c>
      <c r="N45" s="421">
        <v>0</v>
      </c>
      <c r="O45" s="433">
        <v>0</v>
      </c>
      <c r="P45" s="421">
        <v>0</v>
      </c>
      <c r="Q45" s="421">
        <v>0</v>
      </c>
      <c r="R45" s="421">
        <v>0</v>
      </c>
      <c r="S45" s="511">
        <v>0</v>
      </c>
      <c r="T45" s="499">
        <f>(D45-L45-P45)</f>
        <v>0</v>
      </c>
      <c r="U45" s="499">
        <f>(E45-M45-Q45)</f>
        <v>5000</v>
      </c>
      <c r="V45" s="499">
        <f>(F45-N45-R45)</f>
        <v>5000</v>
      </c>
      <c r="W45" s="432">
        <f>(V45/U45*100)</f>
        <v>100</v>
      </c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</row>
    <row r="46" spans="1:34" ht="15.75">
      <c r="A46" s="421"/>
      <c r="B46" s="581" t="s">
        <v>280</v>
      </c>
      <c r="C46" s="473" t="s">
        <v>314</v>
      </c>
      <c r="D46" s="421"/>
      <c r="E46" s="421"/>
      <c r="F46" s="421"/>
      <c r="G46" s="432"/>
      <c r="H46" s="564"/>
      <c r="I46" s="564"/>
      <c r="J46" s="564"/>
      <c r="K46" s="433"/>
      <c r="L46" s="421"/>
      <c r="M46" s="421"/>
      <c r="N46" s="421"/>
      <c r="O46" s="433"/>
      <c r="P46" s="421"/>
      <c r="Q46" s="421"/>
      <c r="R46" s="421"/>
      <c r="S46" s="511"/>
      <c r="T46" s="499"/>
      <c r="U46" s="499"/>
      <c r="V46" s="499"/>
      <c r="W46" s="432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</row>
    <row r="47" spans="1:34" ht="15.75">
      <c r="A47" s="421"/>
      <c r="B47" s="581"/>
      <c r="C47" s="421" t="s">
        <v>726</v>
      </c>
      <c r="D47" s="421">
        <v>14000</v>
      </c>
      <c r="E47" s="421">
        <v>28000</v>
      </c>
      <c r="F47" s="421">
        <v>23334</v>
      </c>
      <c r="G47" s="432">
        <f t="shared" si="6"/>
        <v>83.33571428571429</v>
      </c>
      <c r="H47" s="564">
        <v>0</v>
      </c>
      <c r="I47" s="564">
        <v>0</v>
      </c>
      <c r="J47" s="564">
        <v>0</v>
      </c>
      <c r="K47" s="433">
        <v>0</v>
      </c>
      <c r="L47" s="421">
        <v>0</v>
      </c>
      <c r="M47" s="421">
        <v>0</v>
      </c>
      <c r="N47" s="421">
        <v>0</v>
      </c>
      <c r="O47" s="433">
        <v>0</v>
      </c>
      <c r="P47" s="421">
        <v>0</v>
      </c>
      <c r="Q47" s="421">
        <v>0</v>
      </c>
      <c r="R47" s="421">
        <v>0</v>
      </c>
      <c r="S47" s="511">
        <v>0</v>
      </c>
      <c r="T47" s="499">
        <f aca="true" t="shared" si="9" ref="T47:V55">(D47-L47-P47)</f>
        <v>14000</v>
      </c>
      <c r="U47" s="499">
        <f t="shared" si="9"/>
        <v>28000</v>
      </c>
      <c r="V47" s="499">
        <f t="shared" si="9"/>
        <v>23334</v>
      </c>
      <c r="W47" s="432">
        <f>(V47/U47*100)</f>
        <v>83.33571428571429</v>
      </c>
      <c r="X47" s="461"/>
      <c r="Y47" s="461"/>
      <c r="Z47" s="461"/>
      <c r="AA47" s="461"/>
      <c r="AB47" s="461"/>
      <c r="AC47" s="461"/>
      <c r="AD47" s="461"/>
      <c r="AE47" s="461"/>
      <c r="AF47" s="461"/>
      <c r="AG47" s="461"/>
      <c r="AH47" s="461"/>
    </row>
    <row r="48" spans="1:34" ht="15.75">
      <c r="A48" s="421"/>
      <c r="B48" s="582"/>
      <c r="C48" s="423" t="s">
        <v>780</v>
      </c>
      <c r="D48" s="421">
        <v>850</v>
      </c>
      <c r="E48" s="421">
        <v>850</v>
      </c>
      <c r="F48" s="421">
        <v>850</v>
      </c>
      <c r="G48" s="432">
        <f t="shared" si="6"/>
        <v>100</v>
      </c>
      <c r="H48" s="564">
        <v>0</v>
      </c>
      <c r="I48" s="564">
        <v>0</v>
      </c>
      <c r="J48" s="564">
        <v>0</v>
      </c>
      <c r="K48" s="433">
        <v>0</v>
      </c>
      <c r="L48" s="421">
        <v>0</v>
      </c>
      <c r="M48" s="421">
        <v>0</v>
      </c>
      <c r="N48" s="421">
        <v>0</v>
      </c>
      <c r="O48" s="433">
        <v>0</v>
      </c>
      <c r="P48" s="421">
        <v>0</v>
      </c>
      <c r="Q48" s="421">
        <v>0</v>
      </c>
      <c r="R48" s="421">
        <v>0</v>
      </c>
      <c r="S48" s="511">
        <v>0</v>
      </c>
      <c r="T48" s="499">
        <f t="shared" si="9"/>
        <v>850</v>
      </c>
      <c r="U48" s="499">
        <f t="shared" si="9"/>
        <v>850</v>
      </c>
      <c r="V48" s="499">
        <f t="shared" si="9"/>
        <v>850</v>
      </c>
      <c r="W48" s="432">
        <f>(V48/U48*100)</f>
        <v>100</v>
      </c>
      <c r="X48" s="461"/>
      <c r="Y48" s="461"/>
      <c r="Z48" s="461"/>
      <c r="AA48" s="461"/>
      <c r="AB48" s="461"/>
      <c r="AC48" s="461"/>
      <c r="AD48" s="461"/>
      <c r="AE48" s="461"/>
      <c r="AF48" s="461"/>
      <c r="AG48" s="461"/>
      <c r="AH48" s="461"/>
    </row>
    <row r="49" spans="1:34" ht="15.75">
      <c r="A49" s="421"/>
      <c r="B49" s="582"/>
      <c r="C49" s="423" t="s">
        <v>782</v>
      </c>
      <c r="D49" s="421">
        <v>0</v>
      </c>
      <c r="E49" s="421">
        <v>7000</v>
      </c>
      <c r="F49" s="423">
        <v>7000</v>
      </c>
      <c r="G49" s="432">
        <f t="shared" si="6"/>
        <v>100</v>
      </c>
      <c r="H49" s="564">
        <v>0</v>
      </c>
      <c r="I49" s="564">
        <v>0</v>
      </c>
      <c r="J49" s="564">
        <v>0</v>
      </c>
      <c r="K49" s="433">
        <v>0</v>
      </c>
      <c r="L49" s="421">
        <v>0</v>
      </c>
      <c r="M49" s="421">
        <v>0</v>
      </c>
      <c r="N49" s="421">
        <v>0</v>
      </c>
      <c r="O49" s="433">
        <v>0</v>
      </c>
      <c r="P49" s="423">
        <v>0</v>
      </c>
      <c r="Q49" s="423">
        <v>0</v>
      </c>
      <c r="R49" s="423">
        <v>0</v>
      </c>
      <c r="S49" s="512">
        <v>0</v>
      </c>
      <c r="T49" s="499">
        <f>(D49-L49-P49)</f>
        <v>0</v>
      </c>
      <c r="U49" s="499">
        <f>(E49-M49-Q49)</f>
        <v>7000</v>
      </c>
      <c r="V49" s="499">
        <f>(F49-N49-R49)</f>
        <v>7000</v>
      </c>
      <c r="W49" s="432">
        <f>(V49/U49*100)</f>
        <v>100</v>
      </c>
      <c r="X49" s="461"/>
      <c r="Y49" s="461"/>
      <c r="Z49" s="461"/>
      <c r="AA49" s="461"/>
      <c r="AB49" s="461"/>
      <c r="AC49" s="461"/>
      <c r="AD49" s="461"/>
      <c r="AE49" s="461"/>
      <c r="AF49" s="461"/>
      <c r="AG49" s="461"/>
      <c r="AH49" s="461"/>
    </row>
    <row r="50" spans="1:34" ht="15.75">
      <c r="A50" s="421"/>
      <c r="B50" s="581" t="s">
        <v>281</v>
      </c>
      <c r="C50" s="421" t="s">
        <v>315</v>
      </c>
      <c r="D50" s="421">
        <v>1411</v>
      </c>
      <c r="E50" s="421">
        <v>1411</v>
      </c>
      <c r="F50" s="423">
        <v>1058</v>
      </c>
      <c r="G50" s="432">
        <f t="shared" si="6"/>
        <v>74.98228206945429</v>
      </c>
      <c r="H50" s="564">
        <v>0</v>
      </c>
      <c r="I50" s="564">
        <v>0</v>
      </c>
      <c r="J50" s="564">
        <v>0</v>
      </c>
      <c r="K50" s="433">
        <v>0</v>
      </c>
      <c r="L50" s="421">
        <v>1411</v>
      </c>
      <c r="M50" s="421">
        <v>1411</v>
      </c>
      <c r="N50" s="421">
        <v>1058</v>
      </c>
      <c r="O50" s="432">
        <f>(N50/M50*100)</f>
        <v>74.98228206945429</v>
      </c>
      <c r="P50" s="423">
        <v>0</v>
      </c>
      <c r="Q50" s="423">
        <v>0</v>
      </c>
      <c r="R50" s="423">
        <v>0</v>
      </c>
      <c r="S50" s="512">
        <v>0</v>
      </c>
      <c r="T50" s="499">
        <f t="shared" si="9"/>
        <v>0</v>
      </c>
      <c r="U50" s="499">
        <f t="shared" si="9"/>
        <v>0</v>
      </c>
      <c r="V50" s="499">
        <f t="shared" si="9"/>
        <v>0</v>
      </c>
      <c r="W50" s="433">
        <v>0</v>
      </c>
      <c r="X50" s="461"/>
      <c r="Y50" s="461"/>
      <c r="Z50" s="461"/>
      <c r="AA50" s="461"/>
      <c r="AB50" s="461"/>
      <c r="AC50" s="461"/>
      <c r="AD50" s="461"/>
      <c r="AE50" s="461"/>
      <c r="AF50" s="461"/>
      <c r="AG50" s="461"/>
      <c r="AH50" s="461"/>
    </row>
    <row r="51" spans="1:34" ht="15.75" customHeight="1">
      <c r="A51" s="421"/>
      <c r="B51" s="581" t="s">
        <v>282</v>
      </c>
      <c r="C51" s="570" t="s">
        <v>728</v>
      </c>
      <c r="D51" s="421">
        <v>900</v>
      </c>
      <c r="E51" s="421">
        <v>900</v>
      </c>
      <c r="F51" s="423">
        <v>675</v>
      </c>
      <c r="G51" s="432">
        <f t="shared" si="6"/>
        <v>75</v>
      </c>
      <c r="H51" s="564">
        <v>0</v>
      </c>
      <c r="I51" s="564">
        <v>0</v>
      </c>
      <c r="J51" s="564">
        <v>0</v>
      </c>
      <c r="K51" s="433">
        <v>0</v>
      </c>
      <c r="L51" s="421">
        <v>0</v>
      </c>
      <c r="M51" s="421">
        <v>0</v>
      </c>
      <c r="N51" s="421">
        <v>0</v>
      </c>
      <c r="O51" s="433">
        <v>0</v>
      </c>
      <c r="P51" s="423">
        <v>0</v>
      </c>
      <c r="Q51" s="423">
        <v>0</v>
      </c>
      <c r="R51" s="423">
        <v>0</v>
      </c>
      <c r="S51" s="512">
        <v>0</v>
      </c>
      <c r="T51" s="502">
        <f t="shared" si="9"/>
        <v>900</v>
      </c>
      <c r="U51" s="502">
        <f t="shared" si="9"/>
        <v>900</v>
      </c>
      <c r="V51" s="502">
        <f t="shared" si="9"/>
        <v>675</v>
      </c>
      <c r="W51" s="432">
        <f>(V51/U51*100)</f>
        <v>75</v>
      </c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</row>
    <row r="52" spans="1:34" ht="18.75" customHeight="1">
      <c r="A52" s="421"/>
      <c r="B52" s="581" t="s">
        <v>283</v>
      </c>
      <c r="C52" s="570" t="s">
        <v>316</v>
      </c>
      <c r="D52" s="423">
        <v>200</v>
      </c>
      <c r="E52" s="423">
        <v>200</v>
      </c>
      <c r="F52" s="423">
        <v>0</v>
      </c>
      <c r="G52" s="432">
        <f t="shared" si="6"/>
        <v>0</v>
      </c>
      <c r="H52" s="564">
        <v>0</v>
      </c>
      <c r="I52" s="564">
        <v>0</v>
      </c>
      <c r="J52" s="564">
        <v>0</v>
      </c>
      <c r="K52" s="433">
        <v>0</v>
      </c>
      <c r="L52" s="421">
        <v>0</v>
      </c>
      <c r="M52" s="421">
        <v>0</v>
      </c>
      <c r="N52" s="421">
        <v>0</v>
      </c>
      <c r="O52" s="433">
        <v>0</v>
      </c>
      <c r="P52" s="423">
        <v>0</v>
      </c>
      <c r="Q52" s="423">
        <v>0</v>
      </c>
      <c r="R52" s="423">
        <v>0</v>
      </c>
      <c r="S52" s="512">
        <v>0</v>
      </c>
      <c r="T52" s="502">
        <f t="shared" si="9"/>
        <v>200</v>
      </c>
      <c r="U52" s="502">
        <f t="shared" si="9"/>
        <v>200</v>
      </c>
      <c r="V52" s="502">
        <f t="shared" si="9"/>
        <v>0</v>
      </c>
      <c r="W52" s="432">
        <f>(V52/U52*100)</f>
        <v>0</v>
      </c>
      <c r="X52" s="461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</row>
    <row r="53" spans="1:34" ht="15.75">
      <c r="A53" s="421"/>
      <c r="B53" s="581" t="s">
        <v>284</v>
      </c>
      <c r="C53" s="421" t="s">
        <v>197</v>
      </c>
      <c r="D53" s="423">
        <v>900</v>
      </c>
      <c r="E53" s="423">
        <v>900</v>
      </c>
      <c r="F53" s="423">
        <v>650</v>
      </c>
      <c r="G53" s="432">
        <f t="shared" si="6"/>
        <v>72.22222222222221</v>
      </c>
      <c r="H53" s="564">
        <v>0</v>
      </c>
      <c r="I53" s="564">
        <v>0</v>
      </c>
      <c r="J53" s="564">
        <v>0</v>
      </c>
      <c r="K53" s="433">
        <v>0</v>
      </c>
      <c r="L53" s="421">
        <v>0</v>
      </c>
      <c r="M53" s="421">
        <v>0</v>
      </c>
      <c r="N53" s="421">
        <v>0</v>
      </c>
      <c r="O53" s="433">
        <v>0</v>
      </c>
      <c r="P53" s="423">
        <v>0</v>
      </c>
      <c r="Q53" s="423">
        <v>0</v>
      </c>
      <c r="R53" s="423">
        <v>0</v>
      </c>
      <c r="S53" s="512">
        <v>0</v>
      </c>
      <c r="T53" s="502">
        <f t="shared" si="9"/>
        <v>900</v>
      </c>
      <c r="U53" s="502">
        <f t="shared" si="9"/>
        <v>900</v>
      </c>
      <c r="V53" s="502">
        <f t="shared" si="9"/>
        <v>650</v>
      </c>
      <c r="W53" s="432">
        <f>(V53/U53*100)</f>
        <v>72.22222222222221</v>
      </c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</row>
    <row r="54" spans="1:34" ht="15.75">
      <c r="A54" s="421"/>
      <c r="B54" s="583" t="s">
        <v>285</v>
      </c>
      <c r="C54" s="571" t="s">
        <v>729</v>
      </c>
      <c r="D54" s="423">
        <v>198</v>
      </c>
      <c r="E54" s="423">
        <v>403</v>
      </c>
      <c r="F54" s="423">
        <v>270</v>
      </c>
      <c r="G54" s="432">
        <f t="shared" si="6"/>
        <v>66.99751861042184</v>
      </c>
      <c r="H54" s="564">
        <v>0</v>
      </c>
      <c r="I54" s="564">
        <v>0</v>
      </c>
      <c r="J54" s="564">
        <v>0</v>
      </c>
      <c r="K54" s="433">
        <v>0</v>
      </c>
      <c r="L54" s="421">
        <v>0</v>
      </c>
      <c r="M54" s="421">
        <v>0</v>
      </c>
      <c r="N54" s="421">
        <v>0</v>
      </c>
      <c r="O54" s="433">
        <v>0</v>
      </c>
      <c r="P54" s="423">
        <v>0</v>
      </c>
      <c r="Q54" s="423">
        <v>0</v>
      </c>
      <c r="R54" s="423">
        <v>0</v>
      </c>
      <c r="S54" s="512">
        <v>0</v>
      </c>
      <c r="T54" s="502">
        <f t="shared" si="9"/>
        <v>198</v>
      </c>
      <c r="U54" s="502">
        <f t="shared" si="9"/>
        <v>403</v>
      </c>
      <c r="V54" s="502">
        <f t="shared" si="9"/>
        <v>270</v>
      </c>
      <c r="W54" s="432">
        <f>(V54/U54*100)</f>
        <v>66.99751861042184</v>
      </c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</row>
    <row r="55" spans="1:34" ht="15" customHeight="1">
      <c r="A55" s="435"/>
      <c r="B55" s="641" t="s">
        <v>286</v>
      </c>
      <c r="C55" s="435" t="s">
        <v>874</v>
      </c>
      <c r="D55" s="503">
        <v>1050</v>
      </c>
      <c r="E55" s="503">
        <v>1050</v>
      </c>
      <c r="F55" s="503">
        <v>789</v>
      </c>
      <c r="G55" s="504">
        <f t="shared" si="6"/>
        <v>75.14285714285714</v>
      </c>
      <c r="H55" s="642">
        <v>0</v>
      </c>
      <c r="I55" s="642">
        <v>0</v>
      </c>
      <c r="J55" s="642">
        <v>0</v>
      </c>
      <c r="K55" s="445">
        <v>0</v>
      </c>
      <c r="L55" s="435">
        <v>0</v>
      </c>
      <c r="M55" s="435">
        <v>0</v>
      </c>
      <c r="N55" s="435">
        <v>0</v>
      </c>
      <c r="O55" s="445">
        <v>0</v>
      </c>
      <c r="P55" s="503">
        <v>0</v>
      </c>
      <c r="Q55" s="503">
        <v>0</v>
      </c>
      <c r="R55" s="503">
        <v>0</v>
      </c>
      <c r="S55" s="643">
        <v>0</v>
      </c>
      <c r="T55" s="644">
        <f t="shared" si="9"/>
        <v>1050</v>
      </c>
      <c r="U55" s="644">
        <f t="shared" si="9"/>
        <v>1050</v>
      </c>
      <c r="V55" s="644">
        <f t="shared" si="9"/>
        <v>789</v>
      </c>
      <c r="W55" s="504">
        <f>(V55/U55*100)</f>
        <v>75.14285714285714</v>
      </c>
      <c r="X55" s="461"/>
      <c r="Y55" s="461"/>
      <c r="Z55" s="461"/>
      <c r="AA55" s="461"/>
      <c r="AB55" s="461"/>
      <c r="AC55" s="461"/>
      <c r="AD55" s="461"/>
      <c r="AE55" s="461"/>
      <c r="AF55" s="461"/>
      <c r="AG55" s="461"/>
      <c r="AH55" s="461"/>
    </row>
    <row r="56" spans="1:34" ht="15.75">
      <c r="A56" s="479" t="s">
        <v>80</v>
      </c>
      <c r="B56" s="479" t="s">
        <v>80</v>
      </c>
      <c r="C56" s="479" t="s">
        <v>80</v>
      </c>
      <c r="D56" s="480" t="s">
        <v>80</v>
      </c>
      <c r="E56" s="481"/>
      <c r="F56" s="481"/>
      <c r="G56" s="482"/>
      <c r="H56" s="685" t="s">
        <v>151</v>
      </c>
      <c r="I56" s="686"/>
      <c r="J56" s="686"/>
      <c r="K56" s="686"/>
      <c r="L56" s="686"/>
      <c r="M56" s="686"/>
      <c r="N56" s="686"/>
      <c r="O56" s="686"/>
      <c r="P56" s="686"/>
      <c r="Q56" s="686"/>
      <c r="R56" s="686"/>
      <c r="S56" s="686"/>
      <c r="T56" s="686"/>
      <c r="U56" s="686"/>
      <c r="V56" s="686"/>
      <c r="W56" s="686"/>
      <c r="X56" s="461"/>
      <c r="Y56" s="461"/>
      <c r="Z56" s="461"/>
      <c r="AA56" s="461"/>
      <c r="AB56" s="461"/>
      <c r="AC56" s="461"/>
      <c r="AD56" s="461"/>
      <c r="AE56" s="461"/>
      <c r="AF56" s="461"/>
      <c r="AG56" s="461"/>
      <c r="AH56" s="461"/>
    </row>
    <row r="57" spans="1:34" ht="15.75">
      <c r="A57" s="483" t="s">
        <v>108</v>
      </c>
      <c r="B57" s="483" t="s">
        <v>152</v>
      </c>
      <c r="C57" s="483" t="s">
        <v>187</v>
      </c>
      <c r="D57" s="676" t="s">
        <v>188</v>
      </c>
      <c r="E57" s="677"/>
      <c r="F57" s="677"/>
      <c r="G57" s="678"/>
      <c r="H57" s="484" t="s">
        <v>109</v>
      </c>
      <c r="I57" s="485"/>
      <c r="J57" s="485"/>
      <c r="K57" s="485"/>
      <c r="L57" s="484" t="s">
        <v>111</v>
      </c>
      <c r="M57" s="485"/>
      <c r="N57" s="485"/>
      <c r="O57" s="485"/>
      <c r="P57" s="484" t="s">
        <v>145</v>
      </c>
      <c r="Q57" s="485"/>
      <c r="R57" s="485"/>
      <c r="S57" s="485"/>
      <c r="T57" s="484" t="s">
        <v>113</v>
      </c>
      <c r="U57" s="485"/>
      <c r="V57" s="485"/>
      <c r="W57" s="485"/>
      <c r="X57" s="461"/>
      <c r="Y57" s="461"/>
      <c r="Z57" s="461"/>
      <c r="AA57" s="461"/>
      <c r="AB57" s="461"/>
      <c r="AC57" s="461"/>
      <c r="AD57" s="461"/>
      <c r="AE57" s="461"/>
      <c r="AF57" s="461"/>
      <c r="AG57" s="461"/>
      <c r="AH57" s="461"/>
    </row>
    <row r="58" spans="1:34" ht="15.75">
      <c r="A58" s="483" t="s">
        <v>114</v>
      </c>
      <c r="B58" s="483" t="s">
        <v>154</v>
      </c>
      <c r="C58" s="486"/>
      <c r="D58" s="679" t="s">
        <v>179</v>
      </c>
      <c r="E58" s="680"/>
      <c r="F58" s="680"/>
      <c r="G58" s="681"/>
      <c r="H58" s="487" t="s">
        <v>777</v>
      </c>
      <c r="I58" s="488"/>
      <c r="J58" s="488"/>
      <c r="K58" s="489"/>
      <c r="L58" s="487" t="s">
        <v>147</v>
      </c>
      <c r="M58" s="488"/>
      <c r="N58" s="488"/>
      <c r="O58" s="489"/>
      <c r="P58" s="487" t="s">
        <v>189</v>
      </c>
      <c r="Q58" s="488"/>
      <c r="R58" s="488"/>
      <c r="S58" s="489"/>
      <c r="T58" s="487" t="s">
        <v>190</v>
      </c>
      <c r="U58" s="488"/>
      <c r="V58" s="488"/>
      <c r="W58" s="489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</row>
    <row r="59" spans="1:34" ht="15.75">
      <c r="A59" s="483" t="s">
        <v>80</v>
      </c>
      <c r="B59" s="483" t="s">
        <v>114</v>
      </c>
      <c r="C59" s="483"/>
      <c r="D59" s="490" t="s">
        <v>76</v>
      </c>
      <c r="E59" s="490" t="s">
        <v>83</v>
      </c>
      <c r="F59" s="490" t="s">
        <v>369</v>
      </c>
      <c r="G59" s="490" t="s">
        <v>369</v>
      </c>
      <c r="H59" s="490" t="s">
        <v>76</v>
      </c>
      <c r="I59" s="490" t="s">
        <v>83</v>
      </c>
      <c r="J59" s="490" t="s">
        <v>369</v>
      </c>
      <c r="K59" s="490" t="s">
        <v>369</v>
      </c>
      <c r="L59" s="490" t="s">
        <v>76</v>
      </c>
      <c r="M59" s="490" t="s">
        <v>83</v>
      </c>
      <c r="N59" s="490" t="s">
        <v>369</v>
      </c>
      <c r="O59" s="490" t="s">
        <v>369</v>
      </c>
      <c r="P59" s="490" t="s">
        <v>76</v>
      </c>
      <c r="Q59" s="490" t="s">
        <v>83</v>
      </c>
      <c r="R59" s="490" t="s">
        <v>369</v>
      </c>
      <c r="S59" s="490" t="s">
        <v>369</v>
      </c>
      <c r="T59" s="490" t="s">
        <v>76</v>
      </c>
      <c r="U59" s="490" t="s">
        <v>83</v>
      </c>
      <c r="V59" s="490" t="s">
        <v>369</v>
      </c>
      <c r="W59" s="490" t="s">
        <v>369</v>
      </c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</row>
    <row r="60" spans="1:34" ht="15.75">
      <c r="A60" s="491"/>
      <c r="B60" s="492"/>
      <c r="C60" s="493"/>
      <c r="D60" s="494" t="s">
        <v>79</v>
      </c>
      <c r="E60" s="494" t="s">
        <v>79</v>
      </c>
      <c r="F60" s="495" t="s">
        <v>844</v>
      </c>
      <c r="G60" s="494" t="s">
        <v>370</v>
      </c>
      <c r="H60" s="494" t="s">
        <v>79</v>
      </c>
      <c r="I60" s="494" t="s">
        <v>79</v>
      </c>
      <c r="J60" s="495" t="s">
        <v>844</v>
      </c>
      <c r="K60" s="494" t="s">
        <v>370</v>
      </c>
      <c r="L60" s="494" t="s">
        <v>79</v>
      </c>
      <c r="M60" s="494" t="s">
        <v>79</v>
      </c>
      <c r="N60" s="496" t="str">
        <f>F5</f>
        <v>09.30</v>
      </c>
      <c r="O60" s="494" t="s">
        <v>370</v>
      </c>
      <c r="P60" s="494" t="s">
        <v>79</v>
      </c>
      <c r="Q60" s="494" t="s">
        <v>79</v>
      </c>
      <c r="R60" s="496" t="str">
        <f>F5</f>
        <v>09.30</v>
      </c>
      <c r="S60" s="494" t="s">
        <v>370</v>
      </c>
      <c r="T60" s="494" t="s">
        <v>79</v>
      </c>
      <c r="U60" s="494" t="s">
        <v>79</v>
      </c>
      <c r="V60" s="496" t="str">
        <f>F5</f>
        <v>09.30</v>
      </c>
      <c r="W60" s="494" t="s">
        <v>370</v>
      </c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</row>
    <row r="61" spans="1:34" ht="15.75">
      <c r="A61" s="421"/>
      <c r="B61" s="581" t="s">
        <v>287</v>
      </c>
      <c r="C61" s="424" t="s">
        <v>198</v>
      </c>
      <c r="D61" s="423">
        <v>1500</v>
      </c>
      <c r="E61" s="423">
        <v>1500</v>
      </c>
      <c r="F61" s="423">
        <v>1125</v>
      </c>
      <c r="G61" s="432">
        <f aca="true" t="shared" si="10" ref="G61:G110">(F61/E61*100)</f>
        <v>75</v>
      </c>
      <c r="H61" s="564">
        <v>0</v>
      </c>
      <c r="I61" s="564">
        <v>0</v>
      </c>
      <c r="J61" s="564">
        <v>0</v>
      </c>
      <c r="K61" s="433">
        <v>0</v>
      </c>
      <c r="L61" s="421">
        <v>0</v>
      </c>
      <c r="M61" s="421">
        <v>0</v>
      </c>
      <c r="N61" s="423">
        <v>0</v>
      </c>
      <c r="O61" s="433">
        <v>0</v>
      </c>
      <c r="P61" s="423">
        <v>0</v>
      </c>
      <c r="Q61" s="423">
        <v>0</v>
      </c>
      <c r="R61" s="423">
        <v>0</v>
      </c>
      <c r="S61" s="433">
        <v>0</v>
      </c>
      <c r="T61" s="502">
        <f aca="true" t="shared" si="11" ref="T61:V63">(D61-L61-P61)</f>
        <v>1500</v>
      </c>
      <c r="U61" s="502">
        <f t="shared" si="11"/>
        <v>1500</v>
      </c>
      <c r="V61" s="502">
        <f t="shared" si="11"/>
        <v>1125</v>
      </c>
      <c r="W61" s="432">
        <f aca="true" t="shared" si="12" ref="W61:W82">(V61/U61*100)</f>
        <v>75</v>
      </c>
      <c r="X61" s="461"/>
      <c r="Y61" s="461"/>
      <c r="Z61" s="461"/>
      <c r="AA61" s="461"/>
      <c r="AB61" s="461"/>
      <c r="AC61" s="461"/>
      <c r="AD61" s="461"/>
      <c r="AE61" s="461"/>
      <c r="AF61" s="461"/>
      <c r="AG61" s="461"/>
      <c r="AH61" s="461"/>
    </row>
    <row r="62" spans="1:34" ht="16.5" customHeight="1">
      <c r="A62" s="421"/>
      <c r="B62" s="581" t="s">
        <v>288</v>
      </c>
      <c r="C62" s="471" t="s">
        <v>730</v>
      </c>
      <c r="D62" s="423">
        <v>50</v>
      </c>
      <c r="E62" s="423">
        <v>50</v>
      </c>
      <c r="F62" s="423">
        <v>50</v>
      </c>
      <c r="G62" s="432">
        <f t="shared" si="10"/>
        <v>100</v>
      </c>
      <c r="H62" s="564">
        <v>0</v>
      </c>
      <c r="I62" s="564">
        <v>0</v>
      </c>
      <c r="J62" s="564">
        <v>0</v>
      </c>
      <c r="K62" s="433">
        <v>0</v>
      </c>
      <c r="L62" s="421">
        <v>0</v>
      </c>
      <c r="M62" s="421">
        <v>0</v>
      </c>
      <c r="N62" s="423">
        <v>0</v>
      </c>
      <c r="O62" s="433">
        <v>0</v>
      </c>
      <c r="P62" s="423">
        <v>0</v>
      </c>
      <c r="Q62" s="423">
        <v>0</v>
      </c>
      <c r="R62" s="423">
        <v>0</v>
      </c>
      <c r="S62" s="433">
        <v>0</v>
      </c>
      <c r="T62" s="502">
        <f t="shared" si="11"/>
        <v>50</v>
      </c>
      <c r="U62" s="502">
        <f t="shared" si="11"/>
        <v>50</v>
      </c>
      <c r="V62" s="502">
        <f t="shared" si="11"/>
        <v>50</v>
      </c>
      <c r="W62" s="432">
        <f t="shared" si="12"/>
        <v>100</v>
      </c>
      <c r="X62" s="461"/>
      <c r="Y62" s="461"/>
      <c r="Z62" s="461"/>
      <c r="AA62" s="461"/>
      <c r="AB62" s="461"/>
      <c r="AC62" s="461"/>
      <c r="AD62" s="461"/>
      <c r="AE62" s="461"/>
      <c r="AF62" s="461"/>
      <c r="AG62" s="461"/>
      <c r="AH62" s="461"/>
    </row>
    <row r="63" spans="1:34" ht="18.75" customHeight="1">
      <c r="A63" s="421"/>
      <c r="B63" s="581" t="s">
        <v>289</v>
      </c>
      <c r="C63" s="573" t="s">
        <v>556</v>
      </c>
      <c r="D63" s="423">
        <v>3150</v>
      </c>
      <c r="E63" s="423">
        <v>0</v>
      </c>
      <c r="F63" s="423">
        <v>0</v>
      </c>
      <c r="G63" s="433">
        <v>0</v>
      </c>
      <c r="H63" s="564">
        <v>0</v>
      </c>
      <c r="I63" s="564">
        <v>0</v>
      </c>
      <c r="J63" s="564">
        <v>0</v>
      </c>
      <c r="K63" s="433">
        <v>0</v>
      </c>
      <c r="L63" s="421">
        <v>0</v>
      </c>
      <c r="M63" s="421">
        <v>0</v>
      </c>
      <c r="N63" s="421">
        <v>0</v>
      </c>
      <c r="O63" s="433">
        <v>0</v>
      </c>
      <c r="P63" s="423">
        <v>0</v>
      </c>
      <c r="Q63" s="423">
        <v>0</v>
      </c>
      <c r="R63" s="423">
        <v>0</v>
      </c>
      <c r="S63" s="433">
        <v>0</v>
      </c>
      <c r="T63" s="502">
        <f t="shared" si="11"/>
        <v>3150</v>
      </c>
      <c r="U63" s="502">
        <f t="shared" si="11"/>
        <v>0</v>
      </c>
      <c r="V63" s="502">
        <f t="shared" si="11"/>
        <v>0</v>
      </c>
      <c r="W63" s="433">
        <v>0</v>
      </c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</row>
    <row r="64" spans="1:34" ht="15.75">
      <c r="A64" s="421"/>
      <c r="B64" s="581"/>
      <c r="C64" s="391" t="s">
        <v>731</v>
      </c>
      <c r="D64" s="423">
        <v>0</v>
      </c>
      <c r="E64" s="423">
        <v>1800</v>
      </c>
      <c r="F64" s="423">
        <v>0</v>
      </c>
      <c r="G64" s="432">
        <f t="shared" si="10"/>
        <v>0</v>
      </c>
      <c r="H64" s="564">
        <v>0</v>
      </c>
      <c r="I64" s="564">
        <v>0</v>
      </c>
      <c r="J64" s="564">
        <v>0</v>
      </c>
      <c r="K64" s="433">
        <v>0</v>
      </c>
      <c r="L64" s="421">
        <v>0</v>
      </c>
      <c r="M64" s="421">
        <v>0</v>
      </c>
      <c r="N64" s="421">
        <v>0</v>
      </c>
      <c r="O64" s="433">
        <v>0</v>
      </c>
      <c r="P64" s="423">
        <v>0</v>
      </c>
      <c r="Q64" s="423">
        <v>0</v>
      </c>
      <c r="R64" s="423">
        <v>0</v>
      </c>
      <c r="S64" s="433">
        <v>0</v>
      </c>
      <c r="T64" s="502">
        <f aca="true" t="shared" si="13" ref="T64:V66">(D64-L64-P64)</f>
        <v>0</v>
      </c>
      <c r="U64" s="502">
        <f t="shared" si="13"/>
        <v>1800</v>
      </c>
      <c r="V64" s="502">
        <f t="shared" si="13"/>
        <v>0</v>
      </c>
      <c r="W64" s="432">
        <f t="shared" si="12"/>
        <v>0</v>
      </c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</row>
    <row r="65" spans="1:34" ht="15.75">
      <c r="A65" s="421"/>
      <c r="B65" s="581"/>
      <c r="C65" s="391" t="s">
        <v>732</v>
      </c>
      <c r="D65" s="423">
        <v>0</v>
      </c>
      <c r="E65" s="423">
        <v>450</v>
      </c>
      <c r="F65" s="423">
        <v>0</v>
      </c>
      <c r="G65" s="432">
        <f t="shared" si="10"/>
        <v>0</v>
      </c>
      <c r="H65" s="564">
        <v>0</v>
      </c>
      <c r="I65" s="564">
        <v>0</v>
      </c>
      <c r="J65" s="564">
        <v>0</v>
      </c>
      <c r="K65" s="433">
        <v>0</v>
      </c>
      <c r="L65" s="421">
        <v>0</v>
      </c>
      <c r="M65" s="421">
        <v>0</v>
      </c>
      <c r="N65" s="421">
        <v>0</v>
      </c>
      <c r="O65" s="433">
        <v>0</v>
      </c>
      <c r="P65" s="423">
        <v>0</v>
      </c>
      <c r="Q65" s="423">
        <v>0</v>
      </c>
      <c r="R65" s="423">
        <v>0</v>
      </c>
      <c r="S65" s="433">
        <v>0</v>
      </c>
      <c r="T65" s="502">
        <f t="shared" si="13"/>
        <v>0</v>
      </c>
      <c r="U65" s="502">
        <f t="shared" si="13"/>
        <v>450</v>
      </c>
      <c r="V65" s="502">
        <f t="shared" si="13"/>
        <v>0</v>
      </c>
      <c r="W65" s="432">
        <f t="shared" si="12"/>
        <v>0</v>
      </c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</row>
    <row r="66" spans="1:34" ht="15.75">
      <c r="A66" s="421"/>
      <c r="B66" s="581"/>
      <c r="C66" s="391" t="s">
        <v>733</v>
      </c>
      <c r="D66" s="421">
        <v>0</v>
      </c>
      <c r="E66" s="421">
        <v>1800</v>
      </c>
      <c r="F66" s="421">
        <v>0</v>
      </c>
      <c r="G66" s="432">
        <f t="shared" si="10"/>
        <v>0</v>
      </c>
      <c r="H66" s="564">
        <v>0</v>
      </c>
      <c r="I66" s="564">
        <v>0</v>
      </c>
      <c r="J66" s="564">
        <v>0</v>
      </c>
      <c r="K66" s="433">
        <v>0</v>
      </c>
      <c r="L66" s="421">
        <v>0</v>
      </c>
      <c r="M66" s="421">
        <v>0</v>
      </c>
      <c r="N66" s="421">
        <v>0</v>
      </c>
      <c r="O66" s="433">
        <v>0</v>
      </c>
      <c r="P66" s="421">
        <v>0</v>
      </c>
      <c r="Q66" s="421">
        <v>0</v>
      </c>
      <c r="R66" s="421">
        <v>0</v>
      </c>
      <c r="S66" s="433">
        <v>0</v>
      </c>
      <c r="T66" s="502">
        <f t="shared" si="13"/>
        <v>0</v>
      </c>
      <c r="U66" s="502">
        <f t="shared" si="13"/>
        <v>1800</v>
      </c>
      <c r="V66" s="502">
        <f t="shared" si="13"/>
        <v>0</v>
      </c>
      <c r="W66" s="432">
        <f t="shared" si="12"/>
        <v>0</v>
      </c>
      <c r="X66" s="461"/>
      <c r="Y66" s="461"/>
      <c r="Z66" s="461"/>
      <c r="AA66" s="461"/>
      <c r="AB66" s="461"/>
      <c r="AC66" s="461"/>
      <c r="AD66" s="461"/>
      <c r="AE66" s="461"/>
      <c r="AF66" s="461"/>
      <c r="AG66" s="461"/>
      <c r="AH66" s="461"/>
    </row>
    <row r="67" spans="1:34" ht="15.75">
      <c r="A67" s="421"/>
      <c r="B67" s="581" t="s">
        <v>290</v>
      </c>
      <c r="C67" s="423" t="s">
        <v>734</v>
      </c>
      <c r="D67" s="421">
        <v>116</v>
      </c>
      <c r="E67" s="421">
        <v>116</v>
      </c>
      <c r="F67" s="421">
        <v>104</v>
      </c>
      <c r="G67" s="432">
        <f t="shared" si="10"/>
        <v>89.65517241379311</v>
      </c>
      <c r="H67" s="564">
        <v>0</v>
      </c>
      <c r="I67" s="564">
        <v>0</v>
      </c>
      <c r="J67" s="564">
        <v>104</v>
      </c>
      <c r="K67" s="433">
        <v>0</v>
      </c>
      <c r="L67" s="421">
        <v>0</v>
      </c>
      <c r="M67" s="421">
        <v>0</v>
      </c>
      <c r="N67" s="421">
        <v>0</v>
      </c>
      <c r="O67" s="433">
        <v>0</v>
      </c>
      <c r="P67" s="421">
        <v>0</v>
      </c>
      <c r="Q67" s="421">
        <v>0</v>
      </c>
      <c r="R67" s="421">
        <v>0</v>
      </c>
      <c r="S67" s="433">
        <v>0</v>
      </c>
      <c r="T67" s="499">
        <f aca="true" t="shared" si="14" ref="T67:U75">(D67-L67-P67)</f>
        <v>116</v>
      </c>
      <c r="U67" s="499">
        <f t="shared" si="14"/>
        <v>116</v>
      </c>
      <c r="V67" s="567">
        <f>(F67-N67-R67-J67)</f>
        <v>0</v>
      </c>
      <c r="W67" s="432">
        <f t="shared" si="12"/>
        <v>0</v>
      </c>
      <c r="X67" s="461"/>
      <c r="Y67" s="461"/>
      <c r="Z67" s="461"/>
      <c r="AA67" s="461"/>
      <c r="AB67" s="461"/>
      <c r="AC67" s="461"/>
      <c r="AD67" s="461"/>
      <c r="AE67" s="461"/>
      <c r="AF67" s="461"/>
      <c r="AG67" s="461"/>
      <c r="AH67" s="461"/>
    </row>
    <row r="68" spans="1:34" ht="15.75">
      <c r="A68" s="421"/>
      <c r="B68" s="581" t="s">
        <v>291</v>
      </c>
      <c r="C68" s="588" t="s">
        <v>735</v>
      </c>
      <c r="D68" s="421">
        <v>70</v>
      </c>
      <c r="E68" s="421">
        <v>70</v>
      </c>
      <c r="F68" s="421">
        <v>0</v>
      </c>
      <c r="G68" s="432">
        <f t="shared" si="10"/>
        <v>0</v>
      </c>
      <c r="H68" s="564">
        <v>0</v>
      </c>
      <c r="I68" s="564">
        <v>0</v>
      </c>
      <c r="J68" s="564">
        <v>0</v>
      </c>
      <c r="K68" s="433">
        <v>0</v>
      </c>
      <c r="L68" s="421">
        <v>0</v>
      </c>
      <c r="M68" s="421">
        <v>0</v>
      </c>
      <c r="N68" s="421">
        <v>0</v>
      </c>
      <c r="O68" s="433">
        <v>0</v>
      </c>
      <c r="P68" s="421">
        <v>0</v>
      </c>
      <c r="Q68" s="421">
        <v>0</v>
      </c>
      <c r="R68" s="421">
        <v>0</v>
      </c>
      <c r="S68" s="433">
        <v>0</v>
      </c>
      <c r="T68" s="499">
        <f t="shared" si="14"/>
        <v>70</v>
      </c>
      <c r="U68" s="499">
        <f t="shared" si="14"/>
        <v>70</v>
      </c>
      <c r="V68" s="499">
        <f aca="true" t="shared" si="15" ref="V68:V75">(F68-N68-R68)</f>
        <v>0</v>
      </c>
      <c r="W68" s="432">
        <f t="shared" si="12"/>
        <v>0</v>
      </c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</row>
    <row r="69" spans="1:34" ht="18" customHeight="1">
      <c r="A69" s="421"/>
      <c r="B69" s="581" t="s">
        <v>292</v>
      </c>
      <c r="C69" s="571" t="s">
        <v>736</v>
      </c>
      <c r="D69" s="421">
        <v>100</v>
      </c>
      <c r="E69" s="421">
        <v>100</v>
      </c>
      <c r="F69" s="421">
        <v>100</v>
      </c>
      <c r="G69" s="432">
        <f t="shared" si="10"/>
        <v>100</v>
      </c>
      <c r="H69" s="564">
        <v>0</v>
      </c>
      <c r="I69" s="564">
        <v>0</v>
      </c>
      <c r="J69" s="564">
        <v>0</v>
      </c>
      <c r="K69" s="433">
        <v>0</v>
      </c>
      <c r="L69" s="421">
        <v>0</v>
      </c>
      <c r="M69" s="421">
        <v>0</v>
      </c>
      <c r="N69" s="421">
        <v>0</v>
      </c>
      <c r="O69" s="433">
        <v>0</v>
      </c>
      <c r="P69" s="421">
        <v>0</v>
      </c>
      <c r="Q69" s="421">
        <v>0</v>
      </c>
      <c r="R69" s="421">
        <v>0</v>
      </c>
      <c r="S69" s="433">
        <v>0</v>
      </c>
      <c r="T69" s="499">
        <f t="shared" si="14"/>
        <v>100</v>
      </c>
      <c r="U69" s="499">
        <f t="shared" si="14"/>
        <v>100</v>
      </c>
      <c r="V69" s="499">
        <f t="shared" si="15"/>
        <v>100</v>
      </c>
      <c r="W69" s="432">
        <f t="shared" si="12"/>
        <v>100</v>
      </c>
      <c r="X69" s="461"/>
      <c r="Y69" s="461"/>
      <c r="Z69" s="461"/>
      <c r="AA69" s="461"/>
      <c r="AB69" s="461"/>
      <c r="AC69" s="461"/>
      <c r="AD69" s="461"/>
      <c r="AE69" s="461"/>
      <c r="AF69" s="461"/>
      <c r="AG69" s="461"/>
      <c r="AH69" s="461"/>
    </row>
    <row r="70" spans="1:34" ht="18" customHeight="1">
      <c r="A70" s="421"/>
      <c r="B70" s="581" t="s">
        <v>293</v>
      </c>
      <c r="C70" s="571" t="s">
        <v>855</v>
      </c>
      <c r="D70" s="421">
        <v>0</v>
      </c>
      <c r="E70" s="421">
        <v>550</v>
      </c>
      <c r="F70" s="421">
        <v>550</v>
      </c>
      <c r="G70" s="432">
        <f t="shared" si="10"/>
        <v>100</v>
      </c>
      <c r="H70" s="564">
        <v>0</v>
      </c>
      <c r="I70" s="564">
        <v>0</v>
      </c>
      <c r="J70" s="564">
        <v>0</v>
      </c>
      <c r="K70" s="433">
        <v>0</v>
      </c>
      <c r="L70" s="421">
        <v>0</v>
      </c>
      <c r="M70" s="421">
        <v>0</v>
      </c>
      <c r="N70" s="421">
        <v>0</v>
      </c>
      <c r="O70" s="433">
        <v>0</v>
      </c>
      <c r="P70" s="421">
        <v>0</v>
      </c>
      <c r="Q70" s="421">
        <v>0</v>
      </c>
      <c r="R70" s="421">
        <v>0</v>
      </c>
      <c r="S70" s="433">
        <v>0</v>
      </c>
      <c r="T70" s="499">
        <f aca="true" t="shared" si="16" ref="T70:V71">(D70-L70-P70)</f>
        <v>0</v>
      </c>
      <c r="U70" s="499">
        <f t="shared" si="16"/>
        <v>550</v>
      </c>
      <c r="V70" s="499">
        <f t="shared" si="16"/>
        <v>550</v>
      </c>
      <c r="W70" s="432">
        <f>(V70/U70*100)</f>
        <v>100</v>
      </c>
      <c r="X70" s="461"/>
      <c r="Y70" s="461"/>
      <c r="Z70" s="461"/>
      <c r="AA70" s="461"/>
      <c r="AB70" s="461"/>
      <c r="AC70" s="461"/>
      <c r="AD70" s="461"/>
      <c r="AE70" s="461"/>
      <c r="AF70" s="461"/>
      <c r="AG70" s="461"/>
      <c r="AH70" s="461"/>
    </row>
    <row r="71" spans="1:34" ht="18" customHeight="1">
      <c r="A71" s="421"/>
      <c r="B71" s="581" t="s">
        <v>294</v>
      </c>
      <c r="C71" s="571" t="s">
        <v>856</v>
      </c>
      <c r="D71" s="421">
        <v>0</v>
      </c>
      <c r="E71" s="421">
        <v>317</v>
      </c>
      <c r="F71" s="421">
        <v>317</v>
      </c>
      <c r="G71" s="432">
        <f t="shared" si="10"/>
        <v>100</v>
      </c>
      <c r="H71" s="564">
        <v>0</v>
      </c>
      <c r="I71" s="564">
        <v>0</v>
      </c>
      <c r="J71" s="564">
        <v>0</v>
      </c>
      <c r="K71" s="433">
        <v>0</v>
      </c>
      <c r="L71" s="421">
        <v>0</v>
      </c>
      <c r="M71" s="421">
        <v>0</v>
      </c>
      <c r="N71" s="421">
        <v>0</v>
      </c>
      <c r="O71" s="433">
        <v>0</v>
      </c>
      <c r="P71" s="421">
        <v>0</v>
      </c>
      <c r="Q71" s="421">
        <v>0</v>
      </c>
      <c r="R71" s="421">
        <v>0</v>
      </c>
      <c r="S71" s="433">
        <v>0</v>
      </c>
      <c r="T71" s="499">
        <f t="shared" si="16"/>
        <v>0</v>
      </c>
      <c r="U71" s="499">
        <f t="shared" si="16"/>
        <v>317</v>
      </c>
      <c r="V71" s="499">
        <f t="shared" si="16"/>
        <v>317</v>
      </c>
      <c r="W71" s="432">
        <f>(V71/U71*100)</f>
        <v>100</v>
      </c>
      <c r="X71" s="461"/>
      <c r="Y71" s="461"/>
      <c r="Z71" s="461"/>
      <c r="AA71" s="461"/>
      <c r="AB71" s="461"/>
      <c r="AC71" s="461"/>
      <c r="AD71" s="461"/>
      <c r="AE71" s="461"/>
      <c r="AF71" s="461"/>
      <c r="AG71" s="461"/>
      <c r="AH71" s="461"/>
    </row>
    <row r="72" spans="1:34" ht="15.75">
      <c r="A72" s="421"/>
      <c r="B72" s="581" t="s">
        <v>295</v>
      </c>
      <c r="C72" s="423" t="s">
        <v>737</v>
      </c>
      <c r="D72" s="421">
        <v>400</v>
      </c>
      <c r="E72" s="421">
        <v>400</v>
      </c>
      <c r="F72" s="421">
        <v>0</v>
      </c>
      <c r="G72" s="432">
        <f t="shared" si="10"/>
        <v>0</v>
      </c>
      <c r="H72" s="564">
        <v>0</v>
      </c>
      <c r="I72" s="564">
        <v>0</v>
      </c>
      <c r="J72" s="564">
        <v>0</v>
      </c>
      <c r="K72" s="433">
        <v>0</v>
      </c>
      <c r="L72" s="421">
        <v>0</v>
      </c>
      <c r="M72" s="421">
        <v>0</v>
      </c>
      <c r="N72" s="421">
        <v>0</v>
      </c>
      <c r="O72" s="433">
        <v>0</v>
      </c>
      <c r="P72" s="421">
        <v>0</v>
      </c>
      <c r="Q72" s="421">
        <v>0</v>
      </c>
      <c r="R72" s="421">
        <v>0</v>
      </c>
      <c r="S72" s="433">
        <v>0</v>
      </c>
      <c r="T72" s="499">
        <f t="shared" si="14"/>
        <v>400</v>
      </c>
      <c r="U72" s="499">
        <f t="shared" si="14"/>
        <v>400</v>
      </c>
      <c r="V72" s="499">
        <f t="shared" si="15"/>
        <v>0</v>
      </c>
      <c r="W72" s="432">
        <f t="shared" si="12"/>
        <v>0</v>
      </c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/>
    </row>
    <row r="73" spans="1:34" ht="15.75">
      <c r="A73" s="421"/>
      <c r="B73" s="581" t="s">
        <v>296</v>
      </c>
      <c r="C73" s="571" t="s">
        <v>738</v>
      </c>
      <c r="D73" s="421">
        <v>0</v>
      </c>
      <c r="E73" s="421">
        <v>2707</v>
      </c>
      <c r="F73" s="421">
        <v>2166</v>
      </c>
      <c r="G73" s="432">
        <f t="shared" si="10"/>
        <v>80.0147765053565</v>
      </c>
      <c r="H73" s="564">
        <v>0</v>
      </c>
      <c r="I73" s="564">
        <v>0</v>
      </c>
      <c r="J73" s="564">
        <v>0</v>
      </c>
      <c r="K73" s="433">
        <v>0</v>
      </c>
      <c r="L73" s="421">
        <v>0</v>
      </c>
      <c r="M73" s="421">
        <v>0</v>
      </c>
      <c r="N73" s="421">
        <v>0</v>
      </c>
      <c r="O73" s="433">
        <v>0</v>
      </c>
      <c r="P73" s="421">
        <v>0</v>
      </c>
      <c r="Q73" s="421">
        <v>0</v>
      </c>
      <c r="R73" s="421">
        <v>0</v>
      </c>
      <c r="S73" s="433">
        <v>0</v>
      </c>
      <c r="T73" s="499">
        <f t="shared" si="14"/>
        <v>0</v>
      </c>
      <c r="U73" s="499">
        <f t="shared" si="14"/>
        <v>2707</v>
      </c>
      <c r="V73" s="499">
        <f t="shared" si="15"/>
        <v>2166</v>
      </c>
      <c r="W73" s="432">
        <f t="shared" si="12"/>
        <v>80.0147765053565</v>
      </c>
      <c r="X73" s="461"/>
      <c r="Y73" s="461"/>
      <c r="Z73" s="461"/>
      <c r="AA73" s="461"/>
      <c r="AB73" s="461"/>
      <c r="AC73" s="461"/>
      <c r="AD73" s="461"/>
      <c r="AE73" s="461"/>
      <c r="AF73" s="461"/>
      <c r="AG73" s="461"/>
      <c r="AH73" s="461"/>
    </row>
    <row r="74" spans="1:34" ht="15.75">
      <c r="A74" s="421"/>
      <c r="B74" s="581" t="s">
        <v>297</v>
      </c>
      <c r="C74" s="391" t="s">
        <v>739</v>
      </c>
      <c r="D74" s="421">
        <v>0</v>
      </c>
      <c r="E74" s="421">
        <v>100</v>
      </c>
      <c r="F74" s="421">
        <v>0</v>
      </c>
      <c r="G74" s="432">
        <f t="shared" si="10"/>
        <v>0</v>
      </c>
      <c r="H74" s="564">
        <v>0</v>
      </c>
      <c r="I74" s="564">
        <v>0</v>
      </c>
      <c r="J74" s="564">
        <v>0</v>
      </c>
      <c r="K74" s="433">
        <v>0</v>
      </c>
      <c r="L74" s="421">
        <v>0</v>
      </c>
      <c r="M74" s="421">
        <v>0</v>
      </c>
      <c r="N74" s="421">
        <v>0</v>
      </c>
      <c r="O74" s="433">
        <v>0</v>
      </c>
      <c r="P74" s="421">
        <v>0</v>
      </c>
      <c r="Q74" s="421">
        <v>0</v>
      </c>
      <c r="R74" s="421">
        <v>0</v>
      </c>
      <c r="S74" s="433">
        <v>0</v>
      </c>
      <c r="T74" s="499">
        <f t="shared" si="14"/>
        <v>0</v>
      </c>
      <c r="U74" s="499">
        <f t="shared" si="14"/>
        <v>100</v>
      </c>
      <c r="V74" s="499">
        <f t="shared" si="15"/>
        <v>0</v>
      </c>
      <c r="W74" s="432">
        <f t="shared" si="12"/>
        <v>0</v>
      </c>
      <c r="X74" s="461"/>
      <c r="Y74" s="461"/>
      <c r="Z74" s="461"/>
      <c r="AA74" s="461"/>
      <c r="AB74" s="461"/>
      <c r="AC74" s="461"/>
      <c r="AD74" s="461"/>
      <c r="AE74" s="461"/>
      <c r="AF74" s="461"/>
      <c r="AG74" s="461"/>
      <c r="AH74" s="461"/>
    </row>
    <row r="75" spans="1:34" ht="15.75">
      <c r="A75" s="421"/>
      <c r="B75" s="581" t="s">
        <v>298</v>
      </c>
      <c r="C75" s="391" t="s">
        <v>740</v>
      </c>
      <c r="D75" s="421">
        <v>0</v>
      </c>
      <c r="E75" s="421">
        <v>54</v>
      </c>
      <c r="F75" s="421">
        <v>0</v>
      </c>
      <c r="G75" s="432">
        <f t="shared" si="10"/>
        <v>0</v>
      </c>
      <c r="H75" s="564">
        <v>0</v>
      </c>
      <c r="I75" s="564">
        <v>0</v>
      </c>
      <c r="J75" s="564">
        <v>0</v>
      </c>
      <c r="K75" s="433">
        <v>0</v>
      </c>
      <c r="L75" s="421">
        <v>0</v>
      </c>
      <c r="M75" s="421">
        <v>0</v>
      </c>
      <c r="N75" s="421">
        <v>0</v>
      </c>
      <c r="O75" s="433">
        <v>0</v>
      </c>
      <c r="P75" s="421">
        <v>0</v>
      </c>
      <c r="Q75" s="421">
        <v>0</v>
      </c>
      <c r="R75" s="421">
        <v>0</v>
      </c>
      <c r="S75" s="433">
        <v>0</v>
      </c>
      <c r="T75" s="499">
        <f t="shared" si="14"/>
        <v>0</v>
      </c>
      <c r="U75" s="499">
        <f t="shared" si="14"/>
        <v>54</v>
      </c>
      <c r="V75" s="499">
        <f t="shared" si="15"/>
        <v>0</v>
      </c>
      <c r="W75" s="432">
        <f t="shared" si="12"/>
        <v>0</v>
      </c>
      <c r="X75" s="461"/>
      <c r="Y75" s="461"/>
      <c r="Z75" s="461"/>
      <c r="AA75" s="461"/>
      <c r="AB75" s="461"/>
      <c r="AC75" s="461"/>
      <c r="AD75" s="461"/>
      <c r="AE75" s="461"/>
      <c r="AF75" s="461"/>
      <c r="AG75" s="461"/>
      <c r="AH75" s="461"/>
    </row>
    <row r="76" spans="1:34" ht="15.75">
      <c r="A76" s="421"/>
      <c r="B76" s="581" t="s">
        <v>299</v>
      </c>
      <c r="C76" s="423" t="s">
        <v>741</v>
      </c>
      <c r="D76" s="421"/>
      <c r="E76" s="421"/>
      <c r="F76" s="421"/>
      <c r="G76" s="432"/>
      <c r="H76" s="564"/>
      <c r="I76" s="564"/>
      <c r="J76" s="564"/>
      <c r="K76" s="433"/>
      <c r="L76" s="421"/>
      <c r="M76" s="421"/>
      <c r="N76" s="421"/>
      <c r="O76" s="433"/>
      <c r="P76" s="421"/>
      <c r="Q76" s="421"/>
      <c r="R76" s="421"/>
      <c r="S76" s="433"/>
      <c r="T76" s="499"/>
      <c r="U76" s="499"/>
      <c r="V76" s="499"/>
      <c r="W76" s="432"/>
      <c r="X76" s="461"/>
      <c r="Y76" s="461"/>
      <c r="Z76" s="461"/>
      <c r="AA76" s="461"/>
      <c r="AB76" s="461"/>
      <c r="AC76" s="461"/>
      <c r="AD76" s="461"/>
      <c r="AE76" s="461"/>
      <c r="AF76" s="461"/>
      <c r="AG76" s="461"/>
      <c r="AH76" s="461"/>
    </row>
    <row r="77" spans="1:34" ht="15.75">
      <c r="A77" s="421"/>
      <c r="B77" s="581"/>
      <c r="C77" s="391" t="s">
        <v>742</v>
      </c>
      <c r="D77" s="421">
        <v>0</v>
      </c>
      <c r="E77" s="421">
        <v>13</v>
      </c>
      <c r="F77" s="421">
        <v>0</v>
      </c>
      <c r="G77" s="432">
        <f t="shared" si="10"/>
        <v>0</v>
      </c>
      <c r="H77" s="564">
        <v>0</v>
      </c>
      <c r="I77" s="564">
        <v>0</v>
      </c>
      <c r="J77" s="564">
        <v>0</v>
      </c>
      <c r="K77" s="433">
        <v>0</v>
      </c>
      <c r="L77" s="421">
        <v>0</v>
      </c>
      <c r="M77" s="421">
        <v>0</v>
      </c>
      <c r="N77" s="421">
        <v>0</v>
      </c>
      <c r="O77" s="433">
        <v>0</v>
      </c>
      <c r="P77" s="421">
        <v>0</v>
      </c>
      <c r="Q77" s="421">
        <v>0</v>
      </c>
      <c r="R77" s="421">
        <v>0</v>
      </c>
      <c r="S77" s="433">
        <v>0</v>
      </c>
      <c r="T77" s="499">
        <f aca="true" t="shared" si="17" ref="T77:T84">(D77-L77-P77)</f>
        <v>0</v>
      </c>
      <c r="U77" s="499">
        <f aca="true" t="shared" si="18" ref="U77:U84">(E77-M77-Q77)</f>
        <v>13</v>
      </c>
      <c r="V77" s="499">
        <f aca="true" t="shared" si="19" ref="V77:V84">(F77-N77-R77)</f>
        <v>0</v>
      </c>
      <c r="W77" s="432">
        <f t="shared" si="12"/>
        <v>0</v>
      </c>
      <c r="X77" s="461"/>
      <c r="Y77" s="461"/>
      <c r="Z77" s="461"/>
      <c r="AA77" s="461"/>
      <c r="AB77" s="461"/>
      <c r="AC77" s="461"/>
      <c r="AD77" s="461"/>
      <c r="AE77" s="461"/>
      <c r="AF77" s="461"/>
      <c r="AG77" s="461"/>
      <c r="AH77" s="461"/>
    </row>
    <row r="78" spans="1:34" ht="15.75">
      <c r="A78" s="421"/>
      <c r="B78" s="581"/>
      <c r="C78" s="423" t="s">
        <v>743</v>
      </c>
      <c r="D78" s="421">
        <v>0</v>
      </c>
      <c r="E78" s="421">
        <v>25</v>
      </c>
      <c r="F78" s="421">
        <v>0</v>
      </c>
      <c r="G78" s="432">
        <f t="shared" si="10"/>
        <v>0</v>
      </c>
      <c r="H78" s="564">
        <v>0</v>
      </c>
      <c r="I78" s="564">
        <v>0</v>
      </c>
      <c r="J78" s="564">
        <v>0</v>
      </c>
      <c r="K78" s="433">
        <v>0</v>
      </c>
      <c r="L78" s="421">
        <v>0</v>
      </c>
      <c r="M78" s="421">
        <v>0</v>
      </c>
      <c r="N78" s="421">
        <v>0</v>
      </c>
      <c r="O78" s="433">
        <v>0</v>
      </c>
      <c r="P78" s="421">
        <v>0</v>
      </c>
      <c r="Q78" s="421">
        <v>0</v>
      </c>
      <c r="R78" s="421">
        <v>0</v>
      </c>
      <c r="S78" s="433">
        <v>0</v>
      </c>
      <c r="T78" s="499">
        <f t="shared" si="17"/>
        <v>0</v>
      </c>
      <c r="U78" s="499">
        <f t="shared" si="18"/>
        <v>25</v>
      </c>
      <c r="V78" s="499">
        <f t="shared" si="19"/>
        <v>0</v>
      </c>
      <c r="W78" s="432">
        <f t="shared" si="12"/>
        <v>0</v>
      </c>
      <c r="X78" s="461"/>
      <c r="Y78" s="461"/>
      <c r="Z78" s="461"/>
      <c r="AA78" s="461"/>
      <c r="AB78" s="461"/>
      <c r="AC78" s="461"/>
      <c r="AD78" s="461"/>
      <c r="AE78" s="461"/>
      <c r="AF78" s="461"/>
      <c r="AG78" s="461"/>
      <c r="AH78" s="461"/>
    </row>
    <row r="79" spans="1:34" ht="15.75">
      <c r="A79" s="421"/>
      <c r="B79" s="581"/>
      <c r="C79" s="423" t="s">
        <v>744</v>
      </c>
      <c r="D79" s="421">
        <v>0</v>
      </c>
      <c r="E79" s="421">
        <v>25</v>
      </c>
      <c r="F79" s="421">
        <v>0</v>
      </c>
      <c r="G79" s="432">
        <f t="shared" si="10"/>
        <v>0</v>
      </c>
      <c r="H79" s="564">
        <v>0</v>
      </c>
      <c r="I79" s="564">
        <v>0</v>
      </c>
      <c r="J79" s="564">
        <v>0</v>
      </c>
      <c r="K79" s="433">
        <v>0</v>
      </c>
      <c r="L79" s="421">
        <v>0</v>
      </c>
      <c r="M79" s="421">
        <v>0</v>
      </c>
      <c r="N79" s="421">
        <v>0</v>
      </c>
      <c r="O79" s="433">
        <v>0</v>
      </c>
      <c r="P79" s="421">
        <v>0</v>
      </c>
      <c r="Q79" s="421">
        <v>0</v>
      </c>
      <c r="R79" s="421">
        <v>0</v>
      </c>
      <c r="S79" s="433">
        <v>0</v>
      </c>
      <c r="T79" s="499">
        <f t="shared" si="17"/>
        <v>0</v>
      </c>
      <c r="U79" s="499">
        <f t="shared" si="18"/>
        <v>25</v>
      </c>
      <c r="V79" s="499">
        <f t="shared" si="19"/>
        <v>0</v>
      </c>
      <c r="W79" s="432">
        <f t="shared" si="12"/>
        <v>0</v>
      </c>
      <c r="X79" s="461"/>
      <c r="Y79" s="461"/>
      <c r="Z79" s="461"/>
      <c r="AA79" s="461"/>
      <c r="AB79" s="461"/>
      <c r="AC79" s="461"/>
      <c r="AD79" s="461"/>
      <c r="AE79" s="461"/>
      <c r="AF79" s="461"/>
      <c r="AG79" s="461"/>
      <c r="AH79" s="461"/>
    </row>
    <row r="80" spans="1:34" ht="15.75">
      <c r="A80" s="421"/>
      <c r="B80" s="581" t="s">
        <v>300</v>
      </c>
      <c r="C80" s="423" t="s">
        <v>745</v>
      </c>
      <c r="D80" s="421">
        <v>0</v>
      </c>
      <c r="E80" s="421">
        <v>96</v>
      </c>
      <c r="F80" s="421">
        <v>48</v>
      </c>
      <c r="G80" s="432">
        <f t="shared" si="10"/>
        <v>50</v>
      </c>
      <c r="H80" s="564">
        <v>0</v>
      </c>
      <c r="I80" s="564">
        <v>0</v>
      </c>
      <c r="J80" s="564">
        <v>0</v>
      </c>
      <c r="K80" s="433">
        <v>0</v>
      </c>
      <c r="L80" s="421">
        <v>0</v>
      </c>
      <c r="M80" s="421">
        <v>0</v>
      </c>
      <c r="N80" s="421">
        <v>0</v>
      </c>
      <c r="O80" s="433">
        <v>0</v>
      </c>
      <c r="P80" s="421">
        <v>0</v>
      </c>
      <c r="Q80" s="421">
        <v>0</v>
      </c>
      <c r="R80" s="421">
        <v>0</v>
      </c>
      <c r="S80" s="433">
        <v>0</v>
      </c>
      <c r="T80" s="499">
        <f t="shared" si="17"/>
        <v>0</v>
      </c>
      <c r="U80" s="499">
        <f t="shared" si="18"/>
        <v>96</v>
      </c>
      <c r="V80" s="499">
        <f t="shared" si="19"/>
        <v>48</v>
      </c>
      <c r="W80" s="432">
        <f t="shared" si="12"/>
        <v>50</v>
      </c>
      <c r="X80" s="461"/>
      <c r="Y80" s="461"/>
      <c r="Z80" s="461"/>
      <c r="AA80" s="461"/>
      <c r="AB80" s="461"/>
      <c r="AC80" s="461"/>
      <c r="AD80" s="461"/>
      <c r="AE80" s="461"/>
      <c r="AF80" s="461"/>
      <c r="AG80" s="461"/>
      <c r="AH80" s="461"/>
    </row>
    <row r="81" spans="1:34" ht="15.75">
      <c r="A81" s="421"/>
      <c r="B81" s="581" t="s">
        <v>301</v>
      </c>
      <c r="C81" s="423" t="s">
        <v>746</v>
      </c>
      <c r="D81" s="421">
        <v>0</v>
      </c>
      <c r="E81" s="421">
        <v>500</v>
      </c>
      <c r="F81" s="421">
        <v>500</v>
      </c>
      <c r="G81" s="432">
        <f t="shared" si="10"/>
        <v>100</v>
      </c>
      <c r="H81" s="564">
        <v>0</v>
      </c>
      <c r="I81" s="564">
        <v>0</v>
      </c>
      <c r="J81" s="564">
        <v>0</v>
      </c>
      <c r="K81" s="433">
        <v>0</v>
      </c>
      <c r="L81" s="421">
        <v>0</v>
      </c>
      <c r="M81" s="421">
        <v>0</v>
      </c>
      <c r="N81" s="421">
        <v>0</v>
      </c>
      <c r="O81" s="433">
        <v>0</v>
      </c>
      <c r="P81" s="421">
        <v>0</v>
      </c>
      <c r="Q81" s="421">
        <v>0</v>
      </c>
      <c r="R81" s="421">
        <v>0</v>
      </c>
      <c r="S81" s="433">
        <v>0</v>
      </c>
      <c r="T81" s="499">
        <f t="shared" si="17"/>
        <v>0</v>
      </c>
      <c r="U81" s="499">
        <f t="shared" si="18"/>
        <v>500</v>
      </c>
      <c r="V81" s="499">
        <f t="shared" si="19"/>
        <v>500</v>
      </c>
      <c r="W81" s="432">
        <f t="shared" si="12"/>
        <v>100</v>
      </c>
      <c r="X81" s="461"/>
      <c r="Y81" s="461"/>
      <c r="Z81" s="461"/>
      <c r="AA81" s="461"/>
      <c r="AB81" s="461"/>
      <c r="AC81" s="461"/>
      <c r="AD81" s="461"/>
      <c r="AE81" s="461"/>
      <c r="AF81" s="461"/>
      <c r="AG81" s="461"/>
      <c r="AH81" s="461"/>
    </row>
    <row r="82" spans="1:34" ht="15.75">
      <c r="A82" s="421"/>
      <c r="B82" s="581" t="s">
        <v>302</v>
      </c>
      <c r="C82" s="391" t="s">
        <v>747</v>
      </c>
      <c r="D82" s="421">
        <v>0</v>
      </c>
      <c r="E82" s="421">
        <v>600</v>
      </c>
      <c r="F82" s="421">
        <v>600</v>
      </c>
      <c r="G82" s="432">
        <f t="shared" si="10"/>
        <v>100</v>
      </c>
      <c r="H82" s="564">
        <v>0</v>
      </c>
      <c r="I82" s="564">
        <v>0</v>
      </c>
      <c r="J82" s="564">
        <v>0</v>
      </c>
      <c r="K82" s="433">
        <v>0</v>
      </c>
      <c r="L82" s="421">
        <v>0</v>
      </c>
      <c r="M82" s="421">
        <v>0</v>
      </c>
      <c r="N82" s="421">
        <v>0</v>
      </c>
      <c r="O82" s="433">
        <v>0</v>
      </c>
      <c r="P82" s="421">
        <v>0</v>
      </c>
      <c r="Q82" s="421">
        <v>0</v>
      </c>
      <c r="R82" s="421">
        <v>0</v>
      </c>
      <c r="S82" s="433">
        <v>0</v>
      </c>
      <c r="T82" s="499">
        <f t="shared" si="17"/>
        <v>0</v>
      </c>
      <c r="U82" s="499">
        <f t="shared" si="18"/>
        <v>600</v>
      </c>
      <c r="V82" s="499">
        <f t="shared" si="19"/>
        <v>600</v>
      </c>
      <c r="W82" s="432">
        <f t="shared" si="12"/>
        <v>100</v>
      </c>
      <c r="X82" s="461"/>
      <c r="Y82" s="461"/>
      <c r="Z82" s="461"/>
      <c r="AA82" s="461"/>
      <c r="AB82" s="461"/>
      <c r="AC82" s="461"/>
      <c r="AD82" s="461"/>
      <c r="AE82" s="461"/>
      <c r="AF82" s="461"/>
      <c r="AG82" s="461"/>
      <c r="AH82" s="461"/>
    </row>
    <row r="83" spans="1:34" ht="15.75">
      <c r="A83" s="421"/>
      <c r="B83" s="581" t="s">
        <v>303</v>
      </c>
      <c r="C83" s="423" t="s">
        <v>541</v>
      </c>
      <c r="D83" s="421">
        <v>0</v>
      </c>
      <c r="E83" s="421">
        <v>1200</v>
      </c>
      <c r="F83" s="421">
        <v>1200</v>
      </c>
      <c r="G83" s="432">
        <f t="shared" si="10"/>
        <v>100</v>
      </c>
      <c r="H83" s="564">
        <v>0</v>
      </c>
      <c r="I83" s="564">
        <v>0</v>
      </c>
      <c r="J83" s="564">
        <v>0</v>
      </c>
      <c r="K83" s="433">
        <v>0</v>
      </c>
      <c r="L83" s="421">
        <v>0</v>
      </c>
      <c r="M83" s="421">
        <v>0</v>
      </c>
      <c r="N83" s="421">
        <v>0</v>
      </c>
      <c r="O83" s="433">
        <v>0</v>
      </c>
      <c r="P83" s="421">
        <v>0</v>
      </c>
      <c r="Q83" s="421">
        <v>0</v>
      </c>
      <c r="R83" s="421">
        <v>0</v>
      </c>
      <c r="S83" s="433">
        <v>0</v>
      </c>
      <c r="T83" s="499">
        <f t="shared" si="17"/>
        <v>0</v>
      </c>
      <c r="U83" s="499">
        <f t="shared" si="18"/>
        <v>1200</v>
      </c>
      <c r="V83" s="499">
        <f t="shared" si="19"/>
        <v>1200</v>
      </c>
      <c r="W83" s="432">
        <f>(V83/U83*100)</f>
        <v>100</v>
      </c>
      <c r="X83" s="461"/>
      <c r="Y83" s="461"/>
      <c r="Z83" s="461"/>
      <c r="AA83" s="461"/>
      <c r="AB83" s="461"/>
      <c r="AC83" s="461"/>
      <c r="AD83" s="461"/>
      <c r="AE83" s="461"/>
      <c r="AF83" s="461"/>
      <c r="AG83" s="461"/>
      <c r="AH83" s="461"/>
    </row>
    <row r="84" spans="1:34" ht="15.75">
      <c r="A84" s="421"/>
      <c r="B84" s="581" t="s">
        <v>304</v>
      </c>
      <c r="C84" s="391" t="s">
        <v>748</v>
      </c>
      <c r="D84" s="421">
        <v>0</v>
      </c>
      <c r="E84" s="421">
        <v>1000</v>
      </c>
      <c r="F84" s="421">
        <v>1000</v>
      </c>
      <c r="G84" s="432">
        <f t="shared" si="10"/>
        <v>100</v>
      </c>
      <c r="H84" s="564">
        <v>0</v>
      </c>
      <c r="I84" s="564">
        <v>0</v>
      </c>
      <c r="J84" s="564">
        <v>0</v>
      </c>
      <c r="K84" s="433">
        <v>0</v>
      </c>
      <c r="L84" s="421">
        <v>0</v>
      </c>
      <c r="M84" s="421">
        <v>0</v>
      </c>
      <c r="N84" s="421">
        <v>0</v>
      </c>
      <c r="O84" s="433">
        <v>0</v>
      </c>
      <c r="P84" s="421">
        <v>0</v>
      </c>
      <c r="Q84" s="421">
        <v>0</v>
      </c>
      <c r="R84" s="421">
        <v>0</v>
      </c>
      <c r="S84" s="433">
        <v>0</v>
      </c>
      <c r="T84" s="499">
        <f t="shared" si="17"/>
        <v>0</v>
      </c>
      <c r="U84" s="499">
        <f t="shared" si="18"/>
        <v>1000</v>
      </c>
      <c r="V84" s="499">
        <f t="shared" si="19"/>
        <v>1000</v>
      </c>
      <c r="W84" s="432">
        <f>(V84/U84*100)</f>
        <v>100</v>
      </c>
      <c r="X84" s="461"/>
      <c r="Y84" s="461"/>
      <c r="Z84" s="461"/>
      <c r="AA84" s="461"/>
      <c r="AB84" s="461"/>
      <c r="AC84" s="461"/>
      <c r="AD84" s="461"/>
      <c r="AE84" s="461"/>
      <c r="AF84" s="461"/>
      <c r="AG84" s="461"/>
      <c r="AH84" s="461"/>
    </row>
    <row r="85" spans="1:34" ht="15.75">
      <c r="A85" s="421"/>
      <c r="B85" s="581" t="s">
        <v>357</v>
      </c>
      <c r="C85" s="391" t="s">
        <v>749</v>
      </c>
      <c r="D85" s="421">
        <v>0</v>
      </c>
      <c r="E85" s="421">
        <v>615</v>
      </c>
      <c r="F85" s="421">
        <v>615</v>
      </c>
      <c r="G85" s="432">
        <f t="shared" si="10"/>
        <v>100</v>
      </c>
      <c r="H85" s="564">
        <v>0</v>
      </c>
      <c r="I85" s="564">
        <v>0</v>
      </c>
      <c r="J85" s="564">
        <v>0</v>
      </c>
      <c r="K85" s="433">
        <v>0</v>
      </c>
      <c r="L85" s="421">
        <v>0</v>
      </c>
      <c r="M85" s="421">
        <v>615</v>
      </c>
      <c r="N85" s="421">
        <v>615</v>
      </c>
      <c r="O85" s="432">
        <f>(N85/M85*100)</f>
        <v>100</v>
      </c>
      <c r="P85" s="421">
        <v>0</v>
      </c>
      <c r="Q85" s="421">
        <v>0</v>
      </c>
      <c r="R85" s="421">
        <v>0</v>
      </c>
      <c r="S85" s="433">
        <v>0</v>
      </c>
      <c r="T85" s="499">
        <f aca="true" t="shared" si="20" ref="T85:T95">(D85-L85-P85)</f>
        <v>0</v>
      </c>
      <c r="U85" s="499">
        <f aca="true" t="shared" si="21" ref="U85:U95">(E85-M85-Q85)</f>
        <v>0</v>
      </c>
      <c r="V85" s="499">
        <f aca="true" t="shared" si="22" ref="V85:V95">(F85-N85-R85)</f>
        <v>0</v>
      </c>
      <c r="W85" s="433">
        <v>0</v>
      </c>
      <c r="X85" s="461"/>
      <c r="Y85" s="461"/>
      <c r="Z85" s="461"/>
      <c r="AA85" s="461"/>
      <c r="AB85" s="461"/>
      <c r="AC85" s="461"/>
      <c r="AD85" s="461"/>
      <c r="AE85" s="461"/>
      <c r="AF85" s="461"/>
      <c r="AG85" s="461"/>
      <c r="AH85" s="461"/>
    </row>
    <row r="86" spans="1:34" ht="15.75">
      <c r="A86" s="421"/>
      <c r="B86" s="581" t="s">
        <v>358</v>
      </c>
      <c r="C86" s="423" t="s">
        <v>778</v>
      </c>
      <c r="D86" s="421">
        <v>0</v>
      </c>
      <c r="E86" s="421">
        <v>3555</v>
      </c>
      <c r="F86" s="421">
        <v>5784</v>
      </c>
      <c r="G86" s="432">
        <f t="shared" si="10"/>
        <v>162.70042194092827</v>
      </c>
      <c r="H86" s="564">
        <v>0</v>
      </c>
      <c r="I86" s="564">
        <v>0</v>
      </c>
      <c r="J86" s="564">
        <v>0</v>
      </c>
      <c r="K86" s="433">
        <v>0</v>
      </c>
      <c r="L86" s="421">
        <v>0</v>
      </c>
      <c r="M86" s="421">
        <v>0</v>
      </c>
      <c r="N86" s="421">
        <v>0</v>
      </c>
      <c r="O86" s="433">
        <v>0</v>
      </c>
      <c r="P86" s="421">
        <v>0</v>
      </c>
      <c r="Q86" s="421">
        <v>0</v>
      </c>
      <c r="R86" s="421">
        <v>0</v>
      </c>
      <c r="S86" s="433">
        <v>0</v>
      </c>
      <c r="T86" s="499">
        <f t="shared" si="20"/>
        <v>0</v>
      </c>
      <c r="U86" s="499">
        <f t="shared" si="21"/>
        <v>3555</v>
      </c>
      <c r="V86" s="499">
        <f t="shared" si="22"/>
        <v>5784</v>
      </c>
      <c r="W86" s="432">
        <f>(V86/U86*100)</f>
        <v>162.70042194092827</v>
      </c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</row>
    <row r="87" spans="1:34" ht="15.75">
      <c r="A87" s="421"/>
      <c r="B87" s="581" t="s">
        <v>359</v>
      </c>
      <c r="C87" s="423" t="s">
        <v>857</v>
      </c>
      <c r="D87" s="421"/>
      <c r="E87" s="421"/>
      <c r="F87" s="421"/>
      <c r="G87" s="432"/>
      <c r="H87" s="564"/>
      <c r="I87" s="564"/>
      <c r="J87" s="564"/>
      <c r="K87" s="433"/>
      <c r="L87" s="421"/>
      <c r="M87" s="421"/>
      <c r="N87" s="421"/>
      <c r="O87" s="433"/>
      <c r="P87" s="421"/>
      <c r="Q87" s="421"/>
      <c r="R87" s="421"/>
      <c r="S87" s="433"/>
      <c r="T87" s="499"/>
      <c r="U87" s="499"/>
      <c r="V87" s="499"/>
      <c r="W87" s="432"/>
      <c r="X87" s="461"/>
      <c r="Y87" s="461"/>
      <c r="Z87" s="461"/>
      <c r="AA87" s="461"/>
      <c r="AB87" s="461"/>
      <c r="AC87" s="461"/>
      <c r="AD87" s="461"/>
      <c r="AE87" s="461"/>
      <c r="AF87" s="461"/>
      <c r="AG87" s="461"/>
      <c r="AH87" s="461"/>
    </row>
    <row r="88" spans="1:34" ht="15.75">
      <c r="A88" s="421"/>
      <c r="B88" s="582"/>
      <c r="C88" s="423" t="s">
        <v>858</v>
      </c>
      <c r="D88" s="421">
        <v>0</v>
      </c>
      <c r="E88" s="421">
        <v>600</v>
      </c>
      <c r="F88" s="421">
        <v>0</v>
      </c>
      <c r="G88" s="432">
        <f t="shared" si="10"/>
        <v>0</v>
      </c>
      <c r="H88" s="564">
        <v>0</v>
      </c>
      <c r="I88" s="564">
        <v>0</v>
      </c>
      <c r="J88" s="564">
        <v>0</v>
      </c>
      <c r="K88" s="433">
        <v>0</v>
      </c>
      <c r="L88" s="421">
        <v>0</v>
      </c>
      <c r="M88" s="421">
        <v>600</v>
      </c>
      <c r="N88" s="421">
        <v>0</v>
      </c>
      <c r="O88" s="432">
        <f aca="true" t="shared" si="23" ref="O88:O95">(N88/M88*100)</f>
        <v>0</v>
      </c>
      <c r="P88" s="421">
        <v>0</v>
      </c>
      <c r="Q88" s="421">
        <v>0</v>
      </c>
      <c r="R88" s="421">
        <v>0</v>
      </c>
      <c r="S88" s="433">
        <v>0</v>
      </c>
      <c r="T88" s="499">
        <f t="shared" si="20"/>
        <v>0</v>
      </c>
      <c r="U88" s="499">
        <f t="shared" si="21"/>
        <v>0</v>
      </c>
      <c r="V88" s="499">
        <f t="shared" si="22"/>
        <v>0</v>
      </c>
      <c r="W88" s="433">
        <v>0</v>
      </c>
      <c r="X88" s="461"/>
      <c r="Y88" s="461"/>
      <c r="Z88" s="461"/>
      <c r="AA88" s="461"/>
      <c r="AB88" s="461"/>
      <c r="AC88" s="461"/>
      <c r="AD88" s="461"/>
      <c r="AE88" s="461"/>
      <c r="AF88" s="461"/>
      <c r="AG88" s="461"/>
      <c r="AH88" s="461"/>
    </row>
    <row r="89" spans="1:34" ht="15.75">
      <c r="A89" s="421"/>
      <c r="B89" s="582"/>
      <c r="C89" s="423" t="s">
        <v>859</v>
      </c>
      <c r="D89" s="421">
        <v>0</v>
      </c>
      <c r="E89" s="421">
        <v>300</v>
      </c>
      <c r="F89" s="421">
        <v>0</v>
      </c>
      <c r="G89" s="432">
        <f t="shared" si="10"/>
        <v>0</v>
      </c>
      <c r="H89" s="564">
        <v>0</v>
      </c>
      <c r="I89" s="564">
        <v>0</v>
      </c>
      <c r="J89" s="564">
        <v>0</v>
      </c>
      <c r="K89" s="433">
        <v>0</v>
      </c>
      <c r="L89" s="421">
        <v>0</v>
      </c>
      <c r="M89" s="421">
        <v>300</v>
      </c>
      <c r="N89" s="421">
        <v>0</v>
      </c>
      <c r="O89" s="432">
        <f t="shared" si="23"/>
        <v>0</v>
      </c>
      <c r="P89" s="421">
        <v>0</v>
      </c>
      <c r="Q89" s="421">
        <v>0</v>
      </c>
      <c r="R89" s="421">
        <v>0</v>
      </c>
      <c r="S89" s="433">
        <v>0</v>
      </c>
      <c r="T89" s="499">
        <f t="shared" si="20"/>
        <v>0</v>
      </c>
      <c r="U89" s="499">
        <f t="shared" si="21"/>
        <v>0</v>
      </c>
      <c r="V89" s="499">
        <f t="shared" si="22"/>
        <v>0</v>
      </c>
      <c r="W89" s="433">
        <v>0</v>
      </c>
      <c r="X89" s="461"/>
      <c r="Y89" s="461"/>
      <c r="Z89" s="461"/>
      <c r="AA89" s="461"/>
      <c r="AB89" s="461"/>
      <c r="AC89" s="461"/>
      <c r="AD89" s="461"/>
      <c r="AE89" s="461"/>
      <c r="AF89" s="461"/>
      <c r="AG89" s="461"/>
      <c r="AH89" s="461"/>
    </row>
    <row r="90" spans="1:34" ht="15.75">
      <c r="A90" s="421"/>
      <c r="B90" s="582"/>
      <c r="C90" s="423" t="s">
        <v>860</v>
      </c>
      <c r="D90" s="421">
        <v>0</v>
      </c>
      <c r="E90" s="421">
        <v>600</v>
      </c>
      <c r="F90" s="421">
        <v>0</v>
      </c>
      <c r="G90" s="432">
        <f t="shared" si="10"/>
        <v>0</v>
      </c>
      <c r="H90" s="564">
        <v>0</v>
      </c>
      <c r="I90" s="564">
        <v>0</v>
      </c>
      <c r="J90" s="564">
        <v>0</v>
      </c>
      <c r="K90" s="433">
        <v>0</v>
      </c>
      <c r="L90" s="421">
        <v>0</v>
      </c>
      <c r="M90" s="421">
        <v>600</v>
      </c>
      <c r="N90" s="421">
        <v>0</v>
      </c>
      <c r="O90" s="432">
        <f t="shared" si="23"/>
        <v>0</v>
      </c>
      <c r="P90" s="421">
        <v>0</v>
      </c>
      <c r="Q90" s="421">
        <v>0</v>
      </c>
      <c r="R90" s="421">
        <v>0</v>
      </c>
      <c r="S90" s="433">
        <v>0</v>
      </c>
      <c r="T90" s="499">
        <f t="shared" si="20"/>
        <v>0</v>
      </c>
      <c r="U90" s="499">
        <f t="shared" si="21"/>
        <v>0</v>
      </c>
      <c r="V90" s="499">
        <f t="shared" si="22"/>
        <v>0</v>
      </c>
      <c r="W90" s="433">
        <v>0</v>
      </c>
      <c r="X90" s="461"/>
      <c r="Y90" s="461"/>
      <c r="Z90" s="461"/>
      <c r="AA90" s="461"/>
      <c r="AB90" s="461"/>
      <c r="AC90" s="461"/>
      <c r="AD90" s="461"/>
      <c r="AE90" s="461"/>
      <c r="AF90" s="461"/>
      <c r="AG90" s="461"/>
      <c r="AH90" s="461"/>
    </row>
    <row r="91" spans="1:34" ht="15.75">
      <c r="A91" s="421"/>
      <c r="B91" s="582"/>
      <c r="C91" s="423" t="s">
        <v>861</v>
      </c>
      <c r="D91" s="421">
        <v>0</v>
      </c>
      <c r="E91" s="421">
        <v>300</v>
      </c>
      <c r="F91" s="421">
        <v>0</v>
      </c>
      <c r="G91" s="432">
        <f t="shared" si="10"/>
        <v>0</v>
      </c>
      <c r="H91" s="564">
        <v>0</v>
      </c>
      <c r="I91" s="564">
        <v>0</v>
      </c>
      <c r="J91" s="564">
        <v>0</v>
      </c>
      <c r="K91" s="433">
        <v>0</v>
      </c>
      <c r="L91" s="421">
        <v>0</v>
      </c>
      <c r="M91" s="421">
        <v>300</v>
      </c>
      <c r="N91" s="421">
        <v>0</v>
      </c>
      <c r="O91" s="432">
        <f t="shared" si="23"/>
        <v>0</v>
      </c>
      <c r="P91" s="421">
        <v>0</v>
      </c>
      <c r="Q91" s="421">
        <v>0</v>
      </c>
      <c r="R91" s="421">
        <v>0</v>
      </c>
      <c r="S91" s="433">
        <v>0</v>
      </c>
      <c r="T91" s="499">
        <f t="shared" si="20"/>
        <v>0</v>
      </c>
      <c r="U91" s="499">
        <f t="shared" si="21"/>
        <v>0</v>
      </c>
      <c r="V91" s="499">
        <f t="shared" si="22"/>
        <v>0</v>
      </c>
      <c r="W91" s="433">
        <v>0</v>
      </c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</row>
    <row r="92" spans="1:34" ht="15.75">
      <c r="A92" s="421"/>
      <c r="B92" s="582"/>
      <c r="C92" s="423" t="s">
        <v>862</v>
      </c>
      <c r="D92" s="421">
        <v>0</v>
      </c>
      <c r="E92" s="421">
        <v>230</v>
      </c>
      <c r="F92" s="421">
        <v>0</v>
      </c>
      <c r="G92" s="432">
        <f t="shared" si="10"/>
        <v>0</v>
      </c>
      <c r="H92" s="564">
        <v>0</v>
      </c>
      <c r="I92" s="564">
        <v>0</v>
      </c>
      <c r="J92" s="564">
        <v>0</v>
      </c>
      <c r="K92" s="433">
        <v>0</v>
      </c>
      <c r="L92" s="421">
        <v>0</v>
      </c>
      <c r="M92" s="421">
        <v>230</v>
      </c>
      <c r="N92" s="421">
        <v>0</v>
      </c>
      <c r="O92" s="432">
        <f t="shared" si="23"/>
        <v>0</v>
      </c>
      <c r="P92" s="421">
        <v>0</v>
      </c>
      <c r="Q92" s="421">
        <v>0</v>
      </c>
      <c r="R92" s="421">
        <v>0</v>
      </c>
      <c r="S92" s="433">
        <v>0</v>
      </c>
      <c r="T92" s="499">
        <f t="shared" si="20"/>
        <v>0</v>
      </c>
      <c r="U92" s="499">
        <f t="shared" si="21"/>
        <v>0</v>
      </c>
      <c r="V92" s="499">
        <f t="shared" si="22"/>
        <v>0</v>
      </c>
      <c r="W92" s="433">
        <v>0</v>
      </c>
      <c r="X92" s="461"/>
      <c r="Y92" s="461"/>
      <c r="Z92" s="461"/>
      <c r="AA92" s="461"/>
      <c r="AB92" s="461"/>
      <c r="AC92" s="461"/>
      <c r="AD92" s="461"/>
      <c r="AE92" s="461"/>
      <c r="AF92" s="461"/>
      <c r="AG92" s="461"/>
      <c r="AH92" s="461"/>
    </row>
    <row r="93" spans="1:34" ht="15.75">
      <c r="A93" s="421"/>
      <c r="B93" s="582"/>
      <c r="C93" s="423" t="s">
        <v>863</v>
      </c>
      <c r="D93" s="421">
        <v>0</v>
      </c>
      <c r="E93" s="421">
        <v>263</v>
      </c>
      <c r="F93" s="421">
        <v>0</v>
      </c>
      <c r="G93" s="432">
        <f t="shared" si="10"/>
        <v>0</v>
      </c>
      <c r="H93" s="564">
        <v>0</v>
      </c>
      <c r="I93" s="564">
        <v>0</v>
      </c>
      <c r="J93" s="564">
        <v>0</v>
      </c>
      <c r="K93" s="433">
        <v>0</v>
      </c>
      <c r="L93" s="421">
        <v>0</v>
      </c>
      <c r="M93" s="421">
        <v>263</v>
      </c>
      <c r="N93" s="421">
        <v>0</v>
      </c>
      <c r="O93" s="432">
        <f t="shared" si="23"/>
        <v>0</v>
      </c>
      <c r="P93" s="421">
        <v>0</v>
      </c>
      <c r="Q93" s="421">
        <v>0</v>
      </c>
      <c r="R93" s="421">
        <v>0</v>
      </c>
      <c r="S93" s="433">
        <v>0</v>
      </c>
      <c r="T93" s="499">
        <f t="shared" si="20"/>
        <v>0</v>
      </c>
      <c r="U93" s="499">
        <f t="shared" si="21"/>
        <v>0</v>
      </c>
      <c r="V93" s="499">
        <f t="shared" si="22"/>
        <v>0</v>
      </c>
      <c r="W93" s="433">
        <v>0</v>
      </c>
      <c r="X93" s="461"/>
      <c r="Y93" s="461"/>
      <c r="Z93" s="461"/>
      <c r="AA93" s="461"/>
      <c r="AB93" s="461"/>
      <c r="AC93" s="461"/>
      <c r="AD93" s="461"/>
      <c r="AE93" s="461"/>
      <c r="AF93" s="461"/>
      <c r="AG93" s="461"/>
      <c r="AH93" s="461"/>
    </row>
    <row r="94" spans="1:34" ht="15.75">
      <c r="A94" s="421"/>
      <c r="B94" s="582"/>
      <c r="C94" s="423" t="s">
        <v>864</v>
      </c>
      <c r="D94" s="421">
        <v>0</v>
      </c>
      <c r="E94" s="421">
        <v>234</v>
      </c>
      <c r="F94" s="421">
        <v>0</v>
      </c>
      <c r="G94" s="432">
        <f t="shared" si="10"/>
        <v>0</v>
      </c>
      <c r="H94" s="564">
        <v>0</v>
      </c>
      <c r="I94" s="564">
        <v>0</v>
      </c>
      <c r="J94" s="564">
        <v>0</v>
      </c>
      <c r="K94" s="433">
        <v>0</v>
      </c>
      <c r="L94" s="421">
        <v>0</v>
      </c>
      <c r="M94" s="421">
        <v>234</v>
      </c>
      <c r="N94" s="421">
        <v>0</v>
      </c>
      <c r="O94" s="432">
        <f t="shared" si="23"/>
        <v>0</v>
      </c>
      <c r="P94" s="421">
        <v>0</v>
      </c>
      <c r="Q94" s="421">
        <v>0</v>
      </c>
      <c r="R94" s="421">
        <v>0</v>
      </c>
      <c r="S94" s="433">
        <v>0</v>
      </c>
      <c r="T94" s="499">
        <f t="shared" si="20"/>
        <v>0</v>
      </c>
      <c r="U94" s="499">
        <f t="shared" si="21"/>
        <v>0</v>
      </c>
      <c r="V94" s="499">
        <f t="shared" si="22"/>
        <v>0</v>
      </c>
      <c r="W94" s="433">
        <v>0</v>
      </c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</row>
    <row r="95" spans="1:34" ht="15.75">
      <c r="A95" s="421"/>
      <c r="B95" s="582"/>
      <c r="C95" s="423" t="s">
        <v>865</v>
      </c>
      <c r="D95" s="421">
        <v>0</v>
      </c>
      <c r="E95" s="421">
        <v>300</v>
      </c>
      <c r="F95" s="421">
        <v>0</v>
      </c>
      <c r="G95" s="432">
        <f t="shared" si="10"/>
        <v>0</v>
      </c>
      <c r="H95" s="564">
        <v>0</v>
      </c>
      <c r="I95" s="564">
        <v>0</v>
      </c>
      <c r="J95" s="564">
        <v>0</v>
      </c>
      <c r="K95" s="433">
        <v>0</v>
      </c>
      <c r="L95" s="421">
        <v>0</v>
      </c>
      <c r="M95" s="421">
        <v>300</v>
      </c>
      <c r="N95" s="421">
        <v>0</v>
      </c>
      <c r="O95" s="432">
        <f t="shared" si="23"/>
        <v>0</v>
      </c>
      <c r="P95" s="421">
        <v>0</v>
      </c>
      <c r="Q95" s="421">
        <v>0</v>
      </c>
      <c r="R95" s="421">
        <v>0</v>
      </c>
      <c r="S95" s="433">
        <v>0</v>
      </c>
      <c r="T95" s="499">
        <f t="shared" si="20"/>
        <v>0</v>
      </c>
      <c r="U95" s="499">
        <f t="shared" si="21"/>
        <v>0</v>
      </c>
      <c r="V95" s="499">
        <f t="shared" si="22"/>
        <v>0</v>
      </c>
      <c r="W95" s="433">
        <v>0</v>
      </c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</row>
    <row r="96" spans="1:34" ht="15.75">
      <c r="A96" s="421"/>
      <c r="B96" s="582"/>
      <c r="C96" s="421" t="s">
        <v>750</v>
      </c>
      <c r="D96" s="421"/>
      <c r="E96" s="421"/>
      <c r="F96" s="421"/>
      <c r="G96" s="432"/>
      <c r="H96" s="564"/>
      <c r="I96" s="564"/>
      <c r="J96" s="564"/>
      <c r="K96" s="433"/>
      <c r="L96" s="421"/>
      <c r="M96" s="421"/>
      <c r="N96" s="421"/>
      <c r="O96" s="433"/>
      <c r="P96" s="421"/>
      <c r="Q96" s="421"/>
      <c r="R96" s="421"/>
      <c r="S96" s="433"/>
      <c r="T96" s="499"/>
      <c r="U96" s="499"/>
      <c r="V96" s="499"/>
      <c r="W96" s="432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</row>
    <row r="97" spans="1:34" ht="15.75">
      <c r="A97" s="421"/>
      <c r="B97" s="581"/>
      <c r="C97" s="474" t="s">
        <v>70</v>
      </c>
      <c r="D97" s="421"/>
      <c r="E97" s="421"/>
      <c r="F97" s="421"/>
      <c r="G97" s="432"/>
      <c r="H97" s="564"/>
      <c r="I97" s="564"/>
      <c r="J97" s="564"/>
      <c r="K97" s="433"/>
      <c r="L97" s="421"/>
      <c r="M97" s="421"/>
      <c r="N97" s="421"/>
      <c r="O97" s="433"/>
      <c r="P97" s="421"/>
      <c r="Q97" s="421"/>
      <c r="R97" s="421"/>
      <c r="S97" s="433"/>
      <c r="T97" s="499"/>
      <c r="U97" s="499"/>
      <c r="V97" s="499"/>
      <c r="W97" s="432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</row>
    <row r="98" spans="1:34" ht="15.75">
      <c r="A98" s="421"/>
      <c r="B98" s="581" t="s">
        <v>512</v>
      </c>
      <c r="C98" s="421" t="s">
        <v>751</v>
      </c>
      <c r="D98" s="421">
        <v>7230</v>
      </c>
      <c r="E98" s="421">
        <v>7230</v>
      </c>
      <c r="F98" s="421">
        <v>0</v>
      </c>
      <c r="G98" s="432">
        <f t="shared" si="10"/>
        <v>0</v>
      </c>
      <c r="H98" s="564">
        <v>0</v>
      </c>
      <c r="I98" s="564">
        <v>0</v>
      </c>
      <c r="J98" s="564">
        <v>0</v>
      </c>
      <c r="K98" s="433">
        <v>0</v>
      </c>
      <c r="L98" s="421">
        <v>0</v>
      </c>
      <c r="M98" s="421">
        <v>0</v>
      </c>
      <c r="N98" s="421">
        <v>0</v>
      </c>
      <c r="O98" s="433">
        <v>0</v>
      </c>
      <c r="P98" s="421">
        <v>0</v>
      </c>
      <c r="Q98" s="421">
        <v>0</v>
      </c>
      <c r="R98" s="421">
        <v>0</v>
      </c>
      <c r="S98" s="433">
        <v>0</v>
      </c>
      <c r="T98" s="499">
        <f aca="true" t="shared" si="24" ref="T98:V103">(D98-L98-P98)</f>
        <v>7230</v>
      </c>
      <c r="U98" s="499">
        <f t="shared" si="24"/>
        <v>7230</v>
      </c>
      <c r="V98" s="499">
        <f t="shared" si="24"/>
        <v>0</v>
      </c>
      <c r="W98" s="432">
        <f>(V98/U98*100)</f>
        <v>0</v>
      </c>
      <c r="X98" s="461"/>
      <c r="Y98" s="461"/>
      <c r="Z98" s="461"/>
      <c r="AA98" s="461"/>
      <c r="AB98" s="461"/>
      <c r="AC98" s="461"/>
      <c r="AD98" s="461"/>
      <c r="AE98" s="461"/>
      <c r="AF98" s="461"/>
      <c r="AG98" s="461"/>
      <c r="AH98" s="461"/>
    </row>
    <row r="99" spans="1:34" ht="15.75">
      <c r="A99" s="421"/>
      <c r="B99" s="581" t="s">
        <v>515</v>
      </c>
      <c r="C99" s="424" t="s">
        <v>752</v>
      </c>
      <c r="D99" s="421">
        <v>4719</v>
      </c>
      <c r="E99" s="421">
        <v>0</v>
      </c>
      <c r="F99" s="421">
        <v>0</v>
      </c>
      <c r="G99" s="433">
        <v>0</v>
      </c>
      <c r="H99" s="564">
        <v>0</v>
      </c>
      <c r="I99" s="564">
        <v>0</v>
      </c>
      <c r="J99" s="564">
        <v>0</v>
      </c>
      <c r="K99" s="433">
        <v>0</v>
      </c>
      <c r="L99" s="421">
        <v>0</v>
      </c>
      <c r="M99" s="421">
        <v>0</v>
      </c>
      <c r="N99" s="421">
        <v>0</v>
      </c>
      <c r="O99" s="433">
        <v>0</v>
      </c>
      <c r="P99" s="421">
        <v>0</v>
      </c>
      <c r="Q99" s="421">
        <v>0</v>
      </c>
      <c r="R99" s="421">
        <v>0</v>
      </c>
      <c r="S99" s="433">
        <v>0</v>
      </c>
      <c r="T99" s="499">
        <f t="shared" si="24"/>
        <v>4719</v>
      </c>
      <c r="U99" s="499">
        <f t="shared" si="24"/>
        <v>0</v>
      </c>
      <c r="V99" s="499">
        <f t="shared" si="24"/>
        <v>0</v>
      </c>
      <c r="W99" s="433">
        <v>0</v>
      </c>
      <c r="X99" s="461"/>
      <c r="Y99" s="461"/>
      <c r="Z99" s="461"/>
      <c r="AA99" s="461"/>
      <c r="AB99" s="461"/>
      <c r="AC99" s="461"/>
      <c r="AD99" s="461"/>
      <c r="AE99" s="461"/>
      <c r="AF99" s="461"/>
      <c r="AG99" s="461"/>
      <c r="AH99" s="461"/>
    </row>
    <row r="100" spans="1:34" ht="15.75">
      <c r="A100" s="421"/>
      <c r="B100" s="581" t="s">
        <v>870</v>
      </c>
      <c r="C100" s="471" t="s">
        <v>753</v>
      </c>
      <c r="D100" s="421">
        <v>790</v>
      </c>
      <c r="E100" s="421">
        <v>790</v>
      </c>
      <c r="F100" s="421">
        <v>0</v>
      </c>
      <c r="G100" s="432">
        <f t="shared" si="10"/>
        <v>0</v>
      </c>
      <c r="H100" s="564">
        <v>0</v>
      </c>
      <c r="I100" s="564">
        <v>0</v>
      </c>
      <c r="J100" s="564">
        <v>0</v>
      </c>
      <c r="K100" s="433">
        <v>0</v>
      </c>
      <c r="L100" s="421">
        <v>0</v>
      </c>
      <c r="M100" s="421">
        <v>0</v>
      </c>
      <c r="N100" s="421">
        <v>0</v>
      </c>
      <c r="O100" s="433">
        <v>0</v>
      </c>
      <c r="P100" s="421">
        <v>0</v>
      </c>
      <c r="Q100" s="421">
        <v>0</v>
      </c>
      <c r="R100" s="421">
        <v>0</v>
      </c>
      <c r="S100" s="433">
        <v>0</v>
      </c>
      <c r="T100" s="499">
        <f t="shared" si="24"/>
        <v>790</v>
      </c>
      <c r="U100" s="499">
        <f t="shared" si="24"/>
        <v>790</v>
      </c>
      <c r="V100" s="499">
        <f t="shared" si="24"/>
        <v>0</v>
      </c>
      <c r="W100" s="432">
        <f>(V100/U100*100)</f>
        <v>0</v>
      </c>
      <c r="X100" s="461"/>
      <c r="Y100" s="461"/>
      <c r="Z100" s="461"/>
      <c r="AA100" s="461"/>
      <c r="AB100" s="461"/>
      <c r="AC100" s="461"/>
      <c r="AD100" s="461"/>
      <c r="AE100" s="461"/>
      <c r="AF100" s="461"/>
      <c r="AG100" s="461"/>
      <c r="AH100" s="461"/>
    </row>
    <row r="101" spans="1:34" ht="15.75">
      <c r="A101" s="421"/>
      <c r="B101" s="581" t="s">
        <v>871</v>
      </c>
      <c r="C101" s="424" t="s">
        <v>781</v>
      </c>
      <c r="D101" s="421">
        <v>807</v>
      </c>
      <c r="E101" s="421">
        <v>807</v>
      </c>
      <c r="F101" s="421">
        <v>807</v>
      </c>
      <c r="G101" s="432">
        <f t="shared" si="10"/>
        <v>100</v>
      </c>
      <c r="H101" s="564">
        <v>0</v>
      </c>
      <c r="I101" s="564">
        <v>0</v>
      </c>
      <c r="J101" s="564">
        <v>0</v>
      </c>
      <c r="K101" s="433">
        <v>0</v>
      </c>
      <c r="L101" s="421">
        <v>0</v>
      </c>
      <c r="M101" s="421">
        <v>0</v>
      </c>
      <c r="N101" s="421">
        <v>0</v>
      </c>
      <c r="O101" s="433">
        <v>0</v>
      </c>
      <c r="P101" s="421">
        <v>0</v>
      </c>
      <c r="Q101" s="421">
        <v>0</v>
      </c>
      <c r="R101" s="421">
        <v>0</v>
      </c>
      <c r="S101" s="433">
        <v>0</v>
      </c>
      <c r="T101" s="499">
        <f t="shared" si="24"/>
        <v>807</v>
      </c>
      <c r="U101" s="499">
        <f t="shared" si="24"/>
        <v>807</v>
      </c>
      <c r="V101" s="499">
        <f t="shared" si="24"/>
        <v>807</v>
      </c>
      <c r="W101" s="432">
        <f>(V101/U101*100)</f>
        <v>100</v>
      </c>
      <c r="X101" s="461"/>
      <c r="Y101" s="461"/>
      <c r="Z101" s="461"/>
      <c r="AA101" s="461"/>
      <c r="AB101" s="461"/>
      <c r="AC101" s="461"/>
      <c r="AD101" s="461"/>
      <c r="AE101" s="461"/>
      <c r="AF101" s="461"/>
      <c r="AG101" s="461"/>
      <c r="AH101" s="461"/>
    </row>
    <row r="102" spans="1:34" ht="15.75">
      <c r="A102" s="421"/>
      <c r="B102" s="581" t="s">
        <v>872</v>
      </c>
      <c r="C102" s="471" t="s">
        <v>542</v>
      </c>
      <c r="D102" s="421">
        <v>938</v>
      </c>
      <c r="E102" s="421">
        <v>938</v>
      </c>
      <c r="F102" s="421">
        <v>938</v>
      </c>
      <c r="G102" s="432">
        <f t="shared" si="10"/>
        <v>100</v>
      </c>
      <c r="H102" s="564">
        <v>0</v>
      </c>
      <c r="I102" s="564">
        <v>0</v>
      </c>
      <c r="J102" s="564">
        <v>0</v>
      </c>
      <c r="K102" s="433">
        <v>0</v>
      </c>
      <c r="L102" s="421">
        <v>0</v>
      </c>
      <c r="M102" s="421">
        <v>0</v>
      </c>
      <c r="N102" s="421">
        <v>0</v>
      </c>
      <c r="O102" s="433">
        <v>0</v>
      </c>
      <c r="P102" s="421">
        <v>0</v>
      </c>
      <c r="Q102" s="421">
        <v>0</v>
      </c>
      <c r="R102" s="421">
        <v>0</v>
      </c>
      <c r="S102" s="433">
        <v>0</v>
      </c>
      <c r="T102" s="499">
        <f t="shared" si="24"/>
        <v>938</v>
      </c>
      <c r="U102" s="499">
        <f t="shared" si="24"/>
        <v>938</v>
      </c>
      <c r="V102" s="499">
        <f t="shared" si="24"/>
        <v>938</v>
      </c>
      <c r="W102" s="432">
        <f>(V102/U102*100)</f>
        <v>100</v>
      </c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</row>
    <row r="103" spans="1:34" ht="15.75">
      <c r="A103" s="421"/>
      <c r="B103" s="581" t="s">
        <v>873</v>
      </c>
      <c r="C103" s="471" t="s">
        <v>518</v>
      </c>
      <c r="D103" s="421">
        <v>100</v>
      </c>
      <c r="E103" s="421">
        <v>100</v>
      </c>
      <c r="F103" s="421">
        <v>0</v>
      </c>
      <c r="G103" s="432">
        <f t="shared" si="10"/>
        <v>0</v>
      </c>
      <c r="H103" s="564">
        <v>0</v>
      </c>
      <c r="I103" s="564">
        <v>0</v>
      </c>
      <c r="J103" s="564">
        <v>0</v>
      </c>
      <c r="K103" s="433">
        <v>0</v>
      </c>
      <c r="L103" s="421">
        <v>0</v>
      </c>
      <c r="M103" s="421">
        <v>0</v>
      </c>
      <c r="N103" s="421">
        <v>0</v>
      </c>
      <c r="O103" s="433">
        <v>0</v>
      </c>
      <c r="P103" s="421">
        <v>0</v>
      </c>
      <c r="Q103" s="421">
        <v>0</v>
      </c>
      <c r="R103" s="421">
        <v>0</v>
      </c>
      <c r="S103" s="433">
        <v>0</v>
      </c>
      <c r="T103" s="499">
        <f t="shared" si="24"/>
        <v>100</v>
      </c>
      <c r="U103" s="499">
        <f t="shared" si="24"/>
        <v>100</v>
      </c>
      <c r="V103" s="499">
        <f t="shared" si="24"/>
        <v>0</v>
      </c>
      <c r="W103" s="432">
        <f>(V103/U103*100)</f>
        <v>0</v>
      </c>
      <c r="X103" s="461"/>
      <c r="Y103" s="461"/>
      <c r="Z103" s="461"/>
      <c r="AA103" s="461"/>
      <c r="AB103" s="461"/>
      <c r="AC103" s="461"/>
      <c r="AD103" s="461"/>
      <c r="AE103" s="461"/>
      <c r="AF103" s="461"/>
      <c r="AG103" s="461"/>
      <c r="AH103" s="461"/>
    </row>
    <row r="104" spans="1:34" ht="15.75">
      <c r="A104" s="421"/>
      <c r="B104" s="582"/>
      <c r="C104" s="423"/>
      <c r="D104" s="421"/>
      <c r="E104" s="421"/>
      <c r="F104" s="421"/>
      <c r="G104" s="432"/>
      <c r="H104" s="564"/>
      <c r="I104" s="564"/>
      <c r="J104" s="564"/>
      <c r="K104" s="433"/>
      <c r="L104" s="421"/>
      <c r="M104" s="421"/>
      <c r="N104" s="421"/>
      <c r="O104" s="433"/>
      <c r="P104" s="421"/>
      <c r="Q104" s="421"/>
      <c r="R104" s="421"/>
      <c r="S104" s="433"/>
      <c r="T104" s="499"/>
      <c r="U104" s="499"/>
      <c r="V104" s="499"/>
      <c r="W104" s="432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</row>
    <row r="105" spans="1:34" ht="15.75">
      <c r="A105" s="421"/>
      <c r="B105" s="581"/>
      <c r="C105" s="424"/>
      <c r="D105" s="421"/>
      <c r="E105" s="421"/>
      <c r="F105" s="421"/>
      <c r="G105" s="432"/>
      <c r="H105" s="564"/>
      <c r="I105" s="564"/>
      <c r="J105" s="564"/>
      <c r="K105" s="433"/>
      <c r="L105" s="421"/>
      <c r="M105" s="421"/>
      <c r="N105" s="421"/>
      <c r="O105" s="433"/>
      <c r="P105" s="421"/>
      <c r="Q105" s="421"/>
      <c r="R105" s="475"/>
      <c r="S105" s="433"/>
      <c r="T105" s="499"/>
      <c r="U105" s="499"/>
      <c r="V105" s="499"/>
      <c r="W105" s="432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</row>
    <row r="106" spans="1:34" ht="15.75">
      <c r="A106" s="421"/>
      <c r="B106" s="582"/>
      <c r="C106" s="421"/>
      <c r="D106" s="500"/>
      <c r="E106" s="421"/>
      <c r="F106" s="421"/>
      <c r="G106" s="432"/>
      <c r="H106" s="564"/>
      <c r="I106" s="564"/>
      <c r="J106" s="564"/>
      <c r="K106" s="432"/>
      <c r="L106" s="421"/>
      <c r="M106" s="421"/>
      <c r="N106" s="421"/>
      <c r="O106" s="505"/>
      <c r="P106" s="421"/>
      <c r="Q106" s="500"/>
      <c r="R106" s="421"/>
      <c r="S106" s="506"/>
      <c r="T106" s="499"/>
      <c r="U106" s="499"/>
      <c r="V106" s="499"/>
      <c r="W106" s="432"/>
      <c r="X106" s="461"/>
      <c r="Y106" s="461"/>
      <c r="Z106" s="461"/>
      <c r="AA106" s="461"/>
      <c r="AB106" s="461"/>
      <c r="AC106" s="461"/>
      <c r="AD106" s="461"/>
      <c r="AE106" s="461"/>
      <c r="AF106" s="461"/>
      <c r="AG106" s="461"/>
      <c r="AH106" s="461"/>
    </row>
    <row r="107" spans="1:34" ht="15.75">
      <c r="A107" s="436"/>
      <c r="B107" s="584" t="s">
        <v>275</v>
      </c>
      <c r="C107" s="436" t="s">
        <v>195</v>
      </c>
      <c r="D107" s="437">
        <f>SUM(D36:D106)</f>
        <v>91072</v>
      </c>
      <c r="E107" s="437">
        <f>SUM(E36:E106)</f>
        <v>157642</v>
      </c>
      <c r="F107" s="437">
        <f>SUM(F36:F106)</f>
        <v>128641</v>
      </c>
      <c r="G107" s="438">
        <f t="shared" si="10"/>
        <v>81.60325294020629</v>
      </c>
      <c r="H107" s="437">
        <f>SUM(H36:H106)</f>
        <v>0</v>
      </c>
      <c r="I107" s="437">
        <f>SUM(I36:I106)</f>
        <v>0</v>
      </c>
      <c r="J107" s="437">
        <f>SUM(J36:J106)</f>
        <v>104</v>
      </c>
      <c r="K107" s="470">
        <v>0</v>
      </c>
      <c r="L107" s="437">
        <f>SUM(L36:L106)</f>
        <v>1411</v>
      </c>
      <c r="M107" s="437">
        <f>SUM(M36:M106)</f>
        <v>4853</v>
      </c>
      <c r="N107" s="437">
        <f>SUM(N36:N106)</f>
        <v>1730</v>
      </c>
      <c r="O107" s="438">
        <f>(N107/M107*100)</f>
        <v>35.64805275087575</v>
      </c>
      <c r="P107" s="437">
        <f>SUM(P36:P106)</f>
        <v>0</v>
      </c>
      <c r="Q107" s="437">
        <f>SUM(Q36:Q106)</f>
        <v>0</v>
      </c>
      <c r="R107" s="437">
        <f>SUM(R36:R106)</f>
        <v>0</v>
      </c>
      <c r="S107" s="470">
        <v>0</v>
      </c>
      <c r="T107" s="437">
        <f>SUM(T36:T106)</f>
        <v>89661</v>
      </c>
      <c r="U107" s="437">
        <f>SUM(U36:U106)</f>
        <v>152789</v>
      </c>
      <c r="V107" s="437">
        <f>SUM(V36:V106)</f>
        <v>126807</v>
      </c>
      <c r="W107" s="438">
        <f>(V107/U107*100)</f>
        <v>82.99484910562933</v>
      </c>
      <c r="X107" s="461"/>
      <c r="Y107" s="461"/>
      <c r="Z107" s="461"/>
      <c r="AA107" s="461"/>
      <c r="AB107" s="461"/>
      <c r="AC107" s="461"/>
      <c r="AD107" s="461"/>
      <c r="AE107" s="461"/>
      <c r="AF107" s="461"/>
      <c r="AG107" s="461"/>
      <c r="AH107" s="461"/>
    </row>
    <row r="108" spans="1:34" ht="15.75">
      <c r="A108" s="435" t="s">
        <v>155</v>
      </c>
      <c r="B108" s="581" t="s">
        <v>92</v>
      </c>
      <c r="C108" s="501" t="s">
        <v>144</v>
      </c>
      <c r="D108" s="437">
        <f>(D34+D107)</f>
        <v>136961</v>
      </c>
      <c r="E108" s="437">
        <f>(E34+E107)</f>
        <v>241074</v>
      </c>
      <c r="F108" s="437">
        <f>(F34+F107)</f>
        <v>159930</v>
      </c>
      <c r="G108" s="438">
        <f t="shared" si="10"/>
        <v>66.34062569999253</v>
      </c>
      <c r="H108" s="437">
        <f>(H34+H107)</f>
        <v>0</v>
      </c>
      <c r="I108" s="437">
        <f>(I34+I107)</f>
        <v>0</v>
      </c>
      <c r="J108" s="437">
        <f>(J34+J107)</f>
        <v>104</v>
      </c>
      <c r="K108" s="470">
        <v>0</v>
      </c>
      <c r="L108" s="437">
        <f>(L34+L107)</f>
        <v>1411</v>
      </c>
      <c r="M108" s="437">
        <f>(M34+M107)</f>
        <v>4853</v>
      </c>
      <c r="N108" s="437">
        <f>(N34+N107)</f>
        <v>1730</v>
      </c>
      <c r="O108" s="438">
        <f>(N108/M108*100)</f>
        <v>35.64805275087575</v>
      </c>
      <c r="P108" s="437">
        <f>(P34+P107)</f>
        <v>45889</v>
      </c>
      <c r="Q108" s="437">
        <f>(Q34+Q107)</f>
        <v>83432</v>
      </c>
      <c r="R108" s="437">
        <f>(R34+R107)</f>
        <v>31289</v>
      </c>
      <c r="S108" s="438">
        <f>(R108/Q108*100)</f>
        <v>37.50239716176048</v>
      </c>
      <c r="T108" s="437">
        <f>(T34+T107)</f>
        <v>89661</v>
      </c>
      <c r="U108" s="437">
        <f>(U34+U107)</f>
        <v>152789</v>
      </c>
      <c r="V108" s="437">
        <f>(V34+V107)</f>
        <v>126807</v>
      </c>
      <c r="W108" s="438">
        <f>(V108/U108*100)</f>
        <v>82.99484910562933</v>
      </c>
      <c r="X108" s="461"/>
      <c r="Y108" s="461"/>
      <c r="Z108" s="461"/>
      <c r="AA108" s="461"/>
      <c r="AB108" s="461"/>
      <c r="AC108" s="461"/>
      <c r="AD108" s="461"/>
      <c r="AE108" s="461"/>
      <c r="AF108" s="461"/>
      <c r="AG108" s="461"/>
      <c r="AH108" s="461"/>
    </row>
    <row r="109" spans="1:34" ht="15.75">
      <c r="A109" s="430"/>
      <c r="B109" s="585"/>
      <c r="C109" s="430" t="s">
        <v>199</v>
      </c>
      <c r="D109" s="444">
        <f>(L109+T109+H109)</f>
        <v>91072</v>
      </c>
      <c r="E109" s="444">
        <f>(M109+U109+I109)</f>
        <v>157642</v>
      </c>
      <c r="F109" s="444">
        <f>(N109+V109+J109)</f>
        <v>128641</v>
      </c>
      <c r="G109" s="431">
        <f t="shared" si="10"/>
        <v>81.60325294020629</v>
      </c>
      <c r="H109" s="444">
        <f>(H34+H107)</f>
        <v>0</v>
      </c>
      <c r="I109" s="444">
        <f>(I34+I107)</f>
        <v>0</v>
      </c>
      <c r="J109" s="444">
        <f>(J34+J107)</f>
        <v>104</v>
      </c>
      <c r="K109" s="498">
        <v>0</v>
      </c>
      <c r="L109" s="444">
        <f>(L34+L107)</f>
        <v>1411</v>
      </c>
      <c r="M109" s="444">
        <f>(M34+M107)</f>
        <v>4853</v>
      </c>
      <c r="N109" s="444">
        <f>(N34+N107)</f>
        <v>1730</v>
      </c>
      <c r="O109" s="431">
        <f>(N109/M109*100)</f>
        <v>35.64805275087575</v>
      </c>
      <c r="P109" s="507">
        <v>0</v>
      </c>
      <c r="Q109" s="507">
        <v>0</v>
      </c>
      <c r="R109" s="507">
        <v>0</v>
      </c>
      <c r="S109" s="498">
        <v>0</v>
      </c>
      <c r="T109" s="444">
        <f>(T108-T110)</f>
        <v>89661</v>
      </c>
      <c r="U109" s="444">
        <f>(U108-U110)</f>
        <v>152789</v>
      </c>
      <c r="V109" s="444">
        <f>(V108-V110)</f>
        <v>126807</v>
      </c>
      <c r="W109" s="431">
        <f>(V109/U109*100)</f>
        <v>82.99484910562933</v>
      </c>
      <c r="X109" s="461"/>
      <c r="Y109" s="461"/>
      <c r="Z109" s="461"/>
      <c r="AA109" s="461"/>
      <c r="AB109" s="461"/>
      <c r="AC109" s="461"/>
      <c r="AD109" s="461"/>
      <c r="AE109" s="461"/>
      <c r="AF109" s="461"/>
      <c r="AG109" s="461"/>
      <c r="AH109" s="461"/>
    </row>
    <row r="110" spans="1:34" ht="15.75">
      <c r="A110" s="435"/>
      <c r="B110" s="586"/>
      <c r="C110" s="435" t="s">
        <v>200</v>
      </c>
      <c r="D110" s="508">
        <f>(P108)</f>
        <v>45889</v>
      </c>
      <c r="E110" s="508">
        <f>(Q108)</f>
        <v>83432</v>
      </c>
      <c r="F110" s="508">
        <f>(F108-F109)</f>
        <v>31289</v>
      </c>
      <c r="G110" s="504">
        <f t="shared" si="10"/>
        <v>37.50239716176048</v>
      </c>
      <c r="H110" s="565">
        <v>0</v>
      </c>
      <c r="I110" s="565">
        <v>0</v>
      </c>
      <c r="J110" s="565">
        <v>0</v>
      </c>
      <c r="K110" s="445">
        <v>0</v>
      </c>
      <c r="L110" s="508">
        <f>(L108-L109)</f>
        <v>0</v>
      </c>
      <c r="M110" s="508">
        <f>(M108-M109)</f>
        <v>0</v>
      </c>
      <c r="N110" s="508">
        <f>(N108-N109)</f>
        <v>0</v>
      </c>
      <c r="O110" s="445">
        <v>0</v>
      </c>
      <c r="P110" s="508">
        <f>(P108)</f>
        <v>45889</v>
      </c>
      <c r="Q110" s="508">
        <f>(Q108)</f>
        <v>83432</v>
      </c>
      <c r="R110" s="508">
        <f>(R108)</f>
        <v>31289</v>
      </c>
      <c r="S110" s="504">
        <f>(R110/Q110*100)</f>
        <v>37.50239716176048</v>
      </c>
      <c r="T110" s="478">
        <v>0</v>
      </c>
      <c r="U110" s="478">
        <v>0</v>
      </c>
      <c r="V110" s="478">
        <v>0</v>
      </c>
      <c r="W110" s="445">
        <v>0</v>
      </c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/>
      <c r="AH110" s="461"/>
    </row>
    <row r="111" spans="1:34" ht="15.75">
      <c r="A111" s="443"/>
      <c r="B111" s="587"/>
      <c r="C111" s="443"/>
      <c r="D111" s="443"/>
      <c r="E111" s="443"/>
      <c r="F111" s="443"/>
      <c r="G111" s="443"/>
      <c r="H111" s="566"/>
      <c r="I111" s="566"/>
      <c r="J111" s="566"/>
      <c r="K111" s="443"/>
      <c r="L111" s="443"/>
      <c r="M111" s="443"/>
      <c r="N111" s="443"/>
      <c r="O111" s="443"/>
      <c r="P111" s="443"/>
      <c r="Q111" s="443"/>
      <c r="R111" s="443"/>
      <c r="S111" s="443"/>
      <c r="T111" s="443"/>
      <c r="U111" s="443"/>
      <c r="V111" s="443"/>
      <c r="W111" s="443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1"/>
      <c r="AH111" s="461"/>
    </row>
    <row r="112" spans="1:34" ht="15.75">
      <c r="A112" s="443"/>
      <c r="B112" s="587"/>
      <c r="C112" s="443"/>
      <c r="D112" s="443"/>
      <c r="E112" s="443"/>
      <c r="F112" s="443"/>
      <c r="G112" s="443"/>
      <c r="H112" s="443"/>
      <c r="I112" s="443"/>
      <c r="J112" s="443"/>
      <c r="K112" s="443"/>
      <c r="L112" s="443"/>
      <c r="M112" s="443"/>
      <c r="N112" s="443"/>
      <c r="O112" s="443"/>
      <c r="P112" s="443"/>
      <c r="Q112" s="443"/>
      <c r="R112" s="443"/>
      <c r="S112" s="443"/>
      <c r="T112" s="443"/>
      <c r="U112" s="443"/>
      <c r="V112" s="443"/>
      <c r="W112" s="443"/>
      <c r="X112" s="461"/>
      <c r="Y112" s="461"/>
      <c r="Z112" s="461"/>
      <c r="AA112" s="461"/>
      <c r="AB112" s="461"/>
      <c r="AC112" s="461"/>
      <c r="AD112" s="461"/>
      <c r="AE112" s="461"/>
      <c r="AF112" s="461"/>
      <c r="AG112" s="461"/>
      <c r="AH112" s="461"/>
    </row>
    <row r="113" spans="1:34" ht="15.75">
      <c r="A113" s="443"/>
      <c r="B113" s="587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3"/>
      <c r="R113" s="443"/>
      <c r="S113" s="443"/>
      <c r="T113" s="443"/>
      <c r="U113" s="443"/>
      <c r="V113" s="443"/>
      <c r="W113" s="443"/>
      <c r="X113" s="461"/>
      <c r="Y113" s="461"/>
      <c r="Z113" s="461"/>
      <c r="AA113" s="461"/>
      <c r="AB113" s="461"/>
      <c r="AC113" s="461"/>
      <c r="AD113" s="461"/>
      <c r="AE113" s="461"/>
      <c r="AF113" s="461"/>
      <c r="AG113" s="461"/>
      <c r="AH113" s="461"/>
    </row>
    <row r="114" spans="1:34" ht="15.75">
      <c r="A114" s="443"/>
      <c r="B114" s="587"/>
      <c r="C114" s="443"/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  <c r="N114" s="443"/>
      <c r="O114" s="443"/>
      <c r="P114" s="443"/>
      <c r="Q114" s="443"/>
      <c r="R114" s="443"/>
      <c r="S114" s="443"/>
      <c r="T114" s="443"/>
      <c r="U114" s="443"/>
      <c r="V114" s="443"/>
      <c r="W114" s="443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1"/>
      <c r="AH114" s="461"/>
    </row>
    <row r="115" spans="1:34" ht="15.75">
      <c r="A115" s="443"/>
      <c r="B115" s="587"/>
      <c r="C115" s="443"/>
      <c r="D115" s="443"/>
      <c r="E115" s="443"/>
      <c r="F115" s="443"/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3"/>
      <c r="R115" s="443"/>
      <c r="S115" s="443"/>
      <c r="T115" s="443"/>
      <c r="U115" s="443"/>
      <c r="V115" s="443"/>
      <c r="W115" s="443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</row>
    <row r="116" spans="1:34" ht="15.75">
      <c r="A116" s="443"/>
      <c r="B116" s="587"/>
      <c r="C116" s="443"/>
      <c r="D116" s="443"/>
      <c r="E116" s="443"/>
      <c r="F116" s="443"/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3"/>
      <c r="R116" s="443"/>
      <c r="S116" s="443"/>
      <c r="T116" s="443"/>
      <c r="U116" s="443"/>
      <c r="V116" s="443"/>
      <c r="W116" s="443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</row>
    <row r="117" spans="1:34" ht="15.75">
      <c r="A117" s="443"/>
      <c r="B117" s="587"/>
      <c r="C117" s="443"/>
      <c r="D117" s="443"/>
      <c r="E117" s="443"/>
      <c r="F117" s="443"/>
      <c r="G117" s="443"/>
      <c r="H117" s="443"/>
      <c r="I117" s="443"/>
      <c r="J117" s="443"/>
      <c r="K117" s="443"/>
      <c r="L117" s="443"/>
      <c r="M117" s="443"/>
      <c r="N117" s="443"/>
      <c r="O117" s="443"/>
      <c r="P117" s="443"/>
      <c r="Q117" s="443"/>
      <c r="R117" s="443"/>
      <c r="S117" s="443"/>
      <c r="T117" s="443"/>
      <c r="U117" s="443"/>
      <c r="V117" s="443"/>
      <c r="W117" s="443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</row>
    <row r="118" spans="1:34" ht="15.75">
      <c r="A118" s="443"/>
      <c r="B118" s="443"/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  <c r="T118" s="443"/>
      <c r="U118" s="443"/>
      <c r="V118" s="443"/>
      <c r="W118" s="443"/>
      <c r="X118" s="461"/>
      <c r="Y118" s="461"/>
      <c r="Z118" s="461"/>
      <c r="AA118" s="461"/>
      <c r="AB118" s="461"/>
      <c r="AC118" s="461"/>
      <c r="AD118" s="461"/>
      <c r="AE118" s="461"/>
      <c r="AF118" s="461"/>
      <c r="AG118" s="461"/>
      <c r="AH118" s="461"/>
    </row>
    <row r="119" spans="1:34" ht="15.75">
      <c r="A119" s="443"/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61"/>
      <c r="Y119" s="461"/>
      <c r="Z119" s="461"/>
      <c r="AA119" s="461"/>
      <c r="AB119" s="461"/>
      <c r="AC119" s="461"/>
      <c r="AD119" s="461"/>
      <c r="AE119" s="461"/>
      <c r="AF119" s="461"/>
      <c r="AG119" s="461"/>
      <c r="AH119" s="461"/>
    </row>
    <row r="120" spans="1:34" ht="15.75">
      <c r="A120" s="443"/>
      <c r="B120" s="443"/>
      <c r="C120" s="443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43"/>
      <c r="S120" s="443"/>
      <c r="T120" s="443"/>
      <c r="U120" s="443"/>
      <c r="V120" s="443"/>
      <c r="W120" s="443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</row>
    <row r="121" spans="1:34" ht="15.75">
      <c r="A121" s="443"/>
      <c r="B121" s="443"/>
      <c r="C121" s="443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3"/>
      <c r="U121" s="443"/>
      <c r="V121" s="443"/>
      <c r="W121" s="443"/>
      <c r="X121" s="461"/>
      <c r="Y121" s="461"/>
      <c r="Z121" s="461"/>
      <c r="AA121" s="461"/>
      <c r="AB121" s="461"/>
      <c r="AC121" s="461"/>
      <c r="AD121" s="461"/>
      <c r="AE121" s="461"/>
      <c r="AF121" s="461"/>
      <c r="AG121" s="461"/>
      <c r="AH121" s="461"/>
    </row>
    <row r="122" spans="1:34" ht="15.75">
      <c r="A122" s="443"/>
      <c r="B122" s="443"/>
      <c r="C122" s="443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443"/>
      <c r="U122" s="443"/>
      <c r="V122" s="443"/>
      <c r="W122" s="443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</row>
    <row r="123" spans="1:34" ht="15.75">
      <c r="A123" s="443"/>
      <c r="B123" s="443"/>
      <c r="C123" s="443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  <c r="T123" s="443"/>
      <c r="U123" s="443"/>
      <c r="V123" s="443"/>
      <c r="W123" s="443"/>
      <c r="X123" s="461"/>
      <c r="Y123" s="461"/>
      <c r="Z123" s="461"/>
      <c r="AA123" s="461"/>
      <c r="AB123" s="461"/>
      <c r="AC123" s="461"/>
      <c r="AD123" s="461"/>
      <c r="AE123" s="461"/>
      <c r="AF123" s="461"/>
      <c r="AG123" s="461"/>
      <c r="AH123" s="461"/>
    </row>
    <row r="124" spans="1:34" ht="15.75">
      <c r="A124" s="443"/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  <c r="X124" s="461"/>
      <c r="Y124" s="461"/>
      <c r="Z124" s="461"/>
      <c r="AA124" s="461"/>
      <c r="AB124" s="461"/>
      <c r="AC124" s="461"/>
      <c r="AD124" s="461"/>
      <c r="AE124" s="461"/>
      <c r="AF124" s="461"/>
      <c r="AG124" s="461"/>
      <c r="AH124" s="461"/>
    </row>
    <row r="125" spans="1:34" ht="15.75">
      <c r="A125" s="443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  <c r="T125" s="443"/>
      <c r="U125" s="443"/>
      <c r="V125" s="443"/>
      <c r="W125" s="443"/>
      <c r="X125" s="461"/>
      <c r="Y125" s="461"/>
      <c r="Z125" s="461"/>
      <c r="AA125" s="461"/>
      <c r="AB125" s="461"/>
      <c r="AC125" s="461"/>
      <c r="AD125" s="461"/>
      <c r="AE125" s="461"/>
      <c r="AF125" s="461"/>
      <c r="AG125" s="461"/>
      <c r="AH125" s="461"/>
    </row>
    <row r="126" spans="1:34" ht="15.75">
      <c r="A126" s="443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  <c r="X126" s="461"/>
      <c r="Y126" s="461"/>
      <c r="Z126" s="461"/>
      <c r="AA126" s="461"/>
      <c r="AB126" s="461"/>
      <c r="AC126" s="461"/>
      <c r="AD126" s="461"/>
      <c r="AE126" s="461"/>
      <c r="AF126" s="461"/>
      <c r="AG126" s="461"/>
      <c r="AH126" s="461"/>
    </row>
    <row r="127" spans="1:34" ht="15.75">
      <c r="A127" s="443"/>
      <c r="B127" s="443"/>
      <c r="C127" s="443"/>
      <c r="D127" s="443"/>
      <c r="E127" s="443"/>
      <c r="F127" s="443"/>
      <c r="G127" s="443"/>
      <c r="H127" s="443"/>
      <c r="I127" s="443"/>
      <c r="J127" s="443"/>
      <c r="K127" s="443"/>
      <c r="L127" s="443"/>
      <c r="M127" s="443"/>
      <c r="N127" s="443"/>
      <c r="O127" s="443"/>
      <c r="P127" s="443"/>
      <c r="Q127" s="443"/>
      <c r="R127" s="443"/>
      <c r="S127" s="443"/>
      <c r="T127" s="443"/>
      <c r="U127" s="443"/>
      <c r="V127" s="443"/>
      <c r="W127" s="443"/>
      <c r="X127" s="461"/>
      <c r="Y127" s="461"/>
      <c r="Z127" s="461"/>
      <c r="AA127" s="461"/>
      <c r="AB127" s="461"/>
      <c r="AC127" s="461"/>
      <c r="AD127" s="461"/>
      <c r="AE127" s="461"/>
      <c r="AF127" s="461"/>
      <c r="AG127" s="461"/>
      <c r="AH127" s="461"/>
    </row>
    <row r="128" spans="1:34" ht="15.75">
      <c r="A128" s="443"/>
      <c r="B128" s="443"/>
      <c r="C128" s="443"/>
      <c r="D128" s="443"/>
      <c r="E128" s="443"/>
      <c r="F128" s="443"/>
      <c r="G128" s="443"/>
      <c r="H128" s="443"/>
      <c r="I128" s="443"/>
      <c r="J128" s="443"/>
      <c r="K128" s="443"/>
      <c r="L128" s="443"/>
      <c r="M128" s="443"/>
      <c r="N128" s="443"/>
      <c r="O128" s="443"/>
      <c r="P128" s="443"/>
      <c r="Q128" s="443"/>
      <c r="R128" s="443"/>
      <c r="S128" s="443"/>
      <c r="T128" s="443"/>
      <c r="U128" s="443"/>
      <c r="V128" s="443"/>
      <c r="W128" s="443"/>
      <c r="X128" s="461"/>
      <c r="Y128" s="461"/>
      <c r="Z128" s="461"/>
      <c r="AA128" s="461"/>
      <c r="AB128" s="461"/>
      <c r="AC128" s="461"/>
      <c r="AD128" s="461"/>
      <c r="AE128" s="461"/>
      <c r="AF128" s="461"/>
      <c r="AG128" s="461"/>
      <c r="AH128" s="461"/>
    </row>
    <row r="129" spans="1:34" ht="15.75">
      <c r="A129" s="443"/>
      <c r="B129" s="443"/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443"/>
      <c r="X129" s="461"/>
      <c r="Y129" s="461"/>
      <c r="Z129" s="461"/>
      <c r="AA129" s="461"/>
      <c r="AB129" s="461"/>
      <c r="AC129" s="461"/>
      <c r="AD129" s="461"/>
      <c r="AE129" s="461"/>
      <c r="AF129" s="461"/>
      <c r="AG129" s="461"/>
      <c r="AH129" s="461"/>
    </row>
    <row r="130" spans="1:34" ht="15.75">
      <c r="A130" s="443"/>
      <c r="B130" s="443"/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  <c r="T130" s="443"/>
      <c r="U130" s="443"/>
      <c r="V130" s="443"/>
      <c r="W130" s="443"/>
      <c r="X130" s="461"/>
      <c r="Y130" s="461"/>
      <c r="Z130" s="461"/>
      <c r="AA130" s="461"/>
      <c r="AB130" s="461"/>
      <c r="AC130" s="461"/>
      <c r="AD130" s="461"/>
      <c r="AE130" s="461"/>
      <c r="AF130" s="461"/>
      <c r="AG130" s="461"/>
      <c r="AH130" s="461"/>
    </row>
    <row r="131" spans="1:34" ht="15.75">
      <c r="A131" s="443"/>
      <c r="B131" s="443"/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  <c r="T131" s="443"/>
      <c r="U131" s="443"/>
      <c r="V131" s="443"/>
      <c r="W131" s="443"/>
      <c r="X131" s="461"/>
      <c r="Y131" s="461"/>
      <c r="Z131" s="461"/>
      <c r="AA131" s="461"/>
      <c r="AB131" s="461"/>
      <c r="AC131" s="461"/>
      <c r="AD131" s="461"/>
      <c r="AE131" s="461"/>
      <c r="AF131" s="461"/>
      <c r="AG131" s="461"/>
      <c r="AH131" s="461"/>
    </row>
    <row r="132" spans="1:34" ht="15.75">
      <c r="A132" s="443"/>
      <c r="B132" s="443"/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3"/>
      <c r="X132" s="461"/>
      <c r="Y132" s="461"/>
      <c r="Z132" s="461"/>
      <c r="AA132" s="461"/>
      <c r="AB132" s="461"/>
      <c r="AC132" s="461"/>
      <c r="AD132" s="461"/>
      <c r="AE132" s="461"/>
      <c r="AF132" s="461"/>
      <c r="AG132" s="461"/>
      <c r="AH132" s="461"/>
    </row>
    <row r="133" spans="1:34" ht="15.75">
      <c r="A133" s="443"/>
      <c r="B133" s="443"/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443"/>
      <c r="U133" s="443"/>
      <c r="V133" s="443"/>
      <c r="W133" s="443"/>
      <c r="X133" s="461"/>
      <c r="Y133" s="461"/>
      <c r="Z133" s="461"/>
      <c r="AA133" s="461"/>
      <c r="AB133" s="461"/>
      <c r="AC133" s="461"/>
      <c r="AD133" s="461"/>
      <c r="AE133" s="461"/>
      <c r="AF133" s="461"/>
      <c r="AG133" s="461"/>
      <c r="AH133" s="461"/>
    </row>
    <row r="134" spans="1:34" ht="15.75">
      <c r="A134" s="443"/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  <c r="T134" s="443"/>
      <c r="U134" s="443"/>
      <c r="V134" s="443"/>
      <c r="W134" s="443"/>
      <c r="X134" s="461"/>
      <c r="Y134" s="461"/>
      <c r="Z134" s="461"/>
      <c r="AA134" s="461"/>
      <c r="AB134" s="461"/>
      <c r="AC134" s="461"/>
      <c r="AD134" s="461"/>
      <c r="AE134" s="461"/>
      <c r="AF134" s="461"/>
      <c r="AG134" s="461"/>
      <c r="AH134" s="461"/>
    </row>
    <row r="135" spans="1:34" ht="15.75">
      <c r="A135" s="443"/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  <c r="T135" s="443"/>
      <c r="U135" s="443"/>
      <c r="V135" s="443"/>
      <c r="W135" s="443"/>
      <c r="X135" s="461"/>
      <c r="Y135" s="461"/>
      <c r="Z135" s="461"/>
      <c r="AA135" s="461"/>
      <c r="AB135" s="461"/>
      <c r="AC135" s="461"/>
      <c r="AD135" s="461"/>
      <c r="AE135" s="461"/>
      <c r="AF135" s="461"/>
      <c r="AG135" s="461"/>
      <c r="AH135" s="461"/>
    </row>
    <row r="136" spans="1:34" ht="15.75">
      <c r="A136" s="443"/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  <c r="T136" s="443"/>
      <c r="U136" s="443"/>
      <c r="V136" s="443"/>
      <c r="W136" s="443"/>
      <c r="X136" s="461"/>
      <c r="Y136" s="461"/>
      <c r="Z136" s="461"/>
      <c r="AA136" s="461"/>
      <c r="AB136" s="461"/>
      <c r="AC136" s="461"/>
      <c r="AD136" s="461"/>
      <c r="AE136" s="461"/>
      <c r="AF136" s="461"/>
      <c r="AG136" s="461"/>
      <c r="AH136" s="461"/>
    </row>
    <row r="137" spans="1:34" ht="15.75">
      <c r="A137" s="443"/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  <c r="T137" s="443"/>
      <c r="U137" s="443"/>
      <c r="V137" s="443"/>
      <c r="W137" s="443"/>
      <c r="X137" s="461"/>
      <c r="Y137" s="461"/>
      <c r="Z137" s="461"/>
      <c r="AA137" s="461"/>
      <c r="AB137" s="461"/>
      <c r="AC137" s="461"/>
      <c r="AD137" s="461"/>
      <c r="AE137" s="461"/>
      <c r="AF137" s="461"/>
      <c r="AG137" s="461"/>
      <c r="AH137" s="461"/>
    </row>
    <row r="138" spans="1:34" ht="15.75">
      <c r="A138" s="443"/>
      <c r="B138" s="443"/>
      <c r="C138" s="443"/>
      <c r="D138" s="443"/>
      <c r="E138" s="443"/>
      <c r="F138" s="443"/>
      <c r="G138" s="443"/>
      <c r="H138" s="443"/>
      <c r="I138" s="443"/>
      <c r="J138" s="443"/>
      <c r="K138" s="443"/>
      <c r="L138" s="443"/>
      <c r="M138" s="443"/>
      <c r="N138" s="443"/>
      <c r="O138" s="443"/>
      <c r="P138" s="443"/>
      <c r="Q138" s="443"/>
      <c r="R138" s="443"/>
      <c r="S138" s="443"/>
      <c r="T138" s="443"/>
      <c r="U138" s="443"/>
      <c r="V138" s="443"/>
      <c r="W138" s="443"/>
      <c r="X138" s="461"/>
      <c r="Y138" s="461"/>
      <c r="Z138" s="461"/>
      <c r="AA138" s="461"/>
      <c r="AB138" s="461"/>
      <c r="AC138" s="461"/>
      <c r="AD138" s="461"/>
      <c r="AE138" s="461"/>
      <c r="AF138" s="461"/>
      <c r="AG138" s="461"/>
      <c r="AH138" s="461"/>
    </row>
    <row r="139" spans="1:34" ht="15.75">
      <c r="A139" s="443"/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61"/>
      <c r="Y139" s="461"/>
      <c r="Z139" s="461"/>
      <c r="AA139" s="461"/>
      <c r="AB139" s="461"/>
      <c r="AC139" s="461"/>
      <c r="AD139" s="461"/>
      <c r="AE139" s="461"/>
      <c r="AF139" s="461"/>
      <c r="AG139" s="461"/>
      <c r="AH139" s="461"/>
    </row>
    <row r="140" spans="1:34" ht="15.75">
      <c r="A140" s="443"/>
      <c r="B140" s="443"/>
      <c r="C140" s="443"/>
      <c r="D140" s="443"/>
      <c r="E140" s="443"/>
      <c r="F140" s="443"/>
      <c r="G140" s="443"/>
      <c r="H140" s="443"/>
      <c r="I140" s="443"/>
      <c r="J140" s="443"/>
      <c r="K140" s="443"/>
      <c r="L140" s="443"/>
      <c r="M140" s="443"/>
      <c r="N140" s="443"/>
      <c r="O140" s="443"/>
      <c r="P140" s="443"/>
      <c r="Q140" s="443"/>
      <c r="R140" s="443"/>
      <c r="S140" s="443"/>
      <c r="T140" s="443"/>
      <c r="U140" s="443"/>
      <c r="V140" s="443"/>
      <c r="W140" s="443"/>
      <c r="X140" s="461"/>
      <c r="Y140" s="461"/>
      <c r="Z140" s="461"/>
      <c r="AA140" s="461"/>
      <c r="AB140" s="461"/>
      <c r="AC140" s="461"/>
      <c r="AD140" s="461"/>
      <c r="AE140" s="461"/>
      <c r="AF140" s="461"/>
      <c r="AG140" s="461"/>
      <c r="AH140" s="461"/>
    </row>
    <row r="141" spans="1:34" ht="15.75">
      <c r="A141" s="443"/>
      <c r="B141" s="443"/>
      <c r="C141" s="443"/>
      <c r="D141" s="443"/>
      <c r="E141" s="443"/>
      <c r="F141" s="443"/>
      <c r="G141" s="443"/>
      <c r="H141" s="443"/>
      <c r="I141" s="443"/>
      <c r="J141" s="443"/>
      <c r="K141" s="443"/>
      <c r="L141" s="443"/>
      <c r="M141" s="443"/>
      <c r="N141" s="443"/>
      <c r="O141" s="443"/>
      <c r="P141" s="443"/>
      <c r="Q141" s="443"/>
      <c r="R141" s="443"/>
      <c r="S141" s="443"/>
      <c r="T141" s="443"/>
      <c r="U141" s="443"/>
      <c r="V141" s="443"/>
      <c r="W141" s="443"/>
      <c r="X141" s="461"/>
      <c r="Y141" s="461"/>
      <c r="Z141" s="461"/>
      <c r="AA141" s="461"/>
      <c r="AB141" s="461"/>
      <c r="AC141" s="461"/>
      <c r="AD141" s="461"/>
      <c r="AE141" s="461"/>
      <c r="AF141" s="461"/>
      <c r="AG141" s="461"/>
      <c r="AH141" s="461"/>
    </row>
    <row r="142" spans="1:34" ht="15.75">
      <c r="A142" s="443"/>
      <c r="B142" s="443"/>
      <c r="C142" s="443"/>
      <c r="D142" s="443"/>
      <c r="E142" s="443"/>
      <c r="F142" s="443"/>
      <c r="G142" s="443"/>
      <c r="H142" s="443"/>
      <c r="I142" s="443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61"/>
      <c r="Y142" s="461"/>
      <c r="Z142" s="461"/>
      <c r="AA142" s="461"/>
      <c r="AB142" s="461"/>
      <c r="AC142" s="461"/>
      <c r="AD142" s="461"/>
      <c r="AE142" s="461"/>
      <c r="AF142" s="461"/>
      <c r="AG142" s="461"/>
      <c r="AH142" s="461"/>
    </row>
    <row r="143" spans="1:34" ht="15.75">
      <c r="A143" s="443"/>
      <c r="B143" s="443"/>
      <c r="C143" s="443"/>
      <c r="D143" s="443"/>
      <c r="E143" s="443"/>
      <c r="F143" s="443"/>
      <c r="G143" s="443"/>
      <c r="H143" s="443"/>
      <c r="I143" s="443"/>
      <c r="J143" s="443"/>
      <c r="K143" s="443"/>
      <c r="L143" s="443"/>
      <c r="M143" s="443"/>
      <c r="N143" s="443"/>
      <c r="O143" s="443"/>
      <c r="P143" s="443"/>
      <c r="Q143" s="443"/>
      <c r="R143" s="443"/>
      <c r="S143" s="443"/>
      <c r="T143" s="443"/>
      <c r="U143" s="443"/>
      <c r="V143" s="443"/>
      <c r="W143" s="443"/>
      <c r="X143" s="461"/>
      <c r="Y143" s="461"/>
      <c r="Z143" s="461"/>
      <c r="AA143" s="461"/>
      <c r="AB143" s="461"/>
      <c r="AC143" s="461"/>
      <c r="AD143" s="461"/>
      <c r="AE143" s="461"/>
      <c r="AF143" s="461"/>
      <c r="AG143" s="461"/>
      <c r="AH143" s="461"/>
    </row>
    <row r="144" spans="1:34" ht="15.75">
      <c r="A144" s="443"/>
      <c r="B144" s="443"/>
      <c r="C144" s="443"/>
      <c r="D144" s="443"/>
      <c r="E144" s="443"/>
      <c r="F144" s="443"/>
      <c r="G144" s="443"/>
      <c r="H144" s="443"/>
      <c r="I144" s="443"/>
      <c r="J144" s="443"/>
      <c r="K144" s="443"/>
      <c r="L144" s="443"/>
      <c r="M144" s="443"/>
      <c r="N144" s="443"/>
      <c r="O144" s="443"/>
      <c r="P144" s="443"/>
      <c r="Q144" s="443"/>
      <c r="R144" s="443"/>
      <c r="S144" s="443"/>
      <c r="T144" s="443"/>
      <c r="U144" s="443"/>
      <c r="V144" s="443"/>
      <c r="W144" s="443"/>
      <c r="X144" s="461"/>
      <c r="Y144" s="461"/>
      <c r="Z144" s="461"/>
      <c r="AA144" s="461"/>
      <c r="AB144" s="461"/>
      <c r="AC144" s="461"/>
      <c r="AD144" s="461"/>
      <c r="AE144" s="461"/>
      <c r="AF144" s="461"/>
      <c r="AG144" s="461"/>
      <c r="AH144" s="461"/>
    </row>
    <row r="145" spans="1:34" ht="15.75">
      <c r="A145" s="443"/>
      <c r="B145" s="443"/>
      <c r="C145" s="443"/>
      <c r="D145" s="443"/>
      <c r="E145" s="443"/>
      <c r="F145" s="443"/>
      <c r="G145" s="443"/>
      <c r="H145" s="443"/>
      <c r="I145" s="443"/>
      <c r="J145" s="443"/>
      <c r="K145" s="443"/>
      <c r="L145" s="443"/>
      <c r="M145" s="443"/>
      <c r="N145" s="443"/>
      <c r="O145" s="443"/>
      <c r="P145" s="443"/>
      <c r="Q145" s="443"/>
      <c r="R145" s="443"/>
      <c r="S145" s="443"/>
      <c r="T145" s="443"/>
      <c r="U145" s="443"/>
      <c r="V145" s="443"/>
      <c r="W145" s="443"/>
      <c r="X145" s="461"/>
      <c r="Y145" s="461"/>
      <c r="Z145" s="461"/>
      <c r="AA145" s="461"/>
      <c r="AB145" s="461"/>
      <c r="AC145" s="461"/>
      <c r="AD145" s="461"/>
      <c r="AE145" s="461"/>
      <c r="AF145" s="461"/>
      <c r="AG145" s="461"/>
      <c r="AH145" s="461"/>
    </row>
    <row r="146" spans="1:34" ht="15.75">
      <c r="A146" s="443"/>
      <c r="B146" s="443"/>
      <c r="C146" s="443"/>
      <c r="D146" s="443"/>
      <c r="E146" s="443"/>
      <c r="F146" s="443"/>
      <c r="G146" s="443"/>
      <c r="H146" s="443"/>
      <c r="I146" s="443"/>
      <c r="J146" s="443"/>
      <c r="K146" s="443"/>
      <c r="L146" s="443"/>
      <c r="M146" s="443"/>
      <c r="N146" s="443"/>
      <c r="O146" s="443"/>
      <c r="P146" s="443"/>
      <c r="Q146" s="443"/>
      <c r="R146" s="443"/>
      <c r="S146" s="443"/>
      <c r="T146" s="443"/>
      <c r="U146" s="443"/>
      <c r="V146" s="443"/>
      <c r="W146" s="443"/>
      <c r="X146" s="461"/>
      <c r="Y146" s="461"/>
      <c r="Z146" s="461"/>
      <c r="AA146" s="461"/>
      <c r="AB146" s="461"/>
      <c r="AC146" s="461"/>
      <c r="AD146" s="461"/>
      <c r="AE146" s="461"/>
      <c r="AF146" s="461"/>
      <c r="AG146" s="461"/>
      <c r="AH146" s="461"/>
    </row>
    <row r="147" spans="1:34" ht="15.75">
      <c r="A147" s="443"/>
      <c r="B147" s="443"/>
      <c r="C147" s="443"/>
      <c r="D147" s="443"/>
      <c r="E147" s="443"/>
      <c r="F147" s="443"/>
      <c r="G147" s="443"/>
      <c r="H147" s="443"/>
      <c r="I147" s="443"/>
      <c r="J147" s="443"/>
      <c r="K147" s="443"/>
      <c r="L147" s="443"/>
      <c r="M147" s="443"/>
      <c r="N147" s="443"/>
      <c r="O147" s="443"/>
      <c r="P147" s="443"/>
      <c r="Q147" s="443"/>
      <c r="R147" s="443"/>
      <c r="S147" s="443"/>
      <c r="T147" s="443"/>
      <c r="U147" s="443"/>
      <c r="V147" s="443"/>
      <c r="W147" s="443"/>
      <c r="X147" s="461"/>
      <c r="Y147" s="461"/>
      <c r="Z147" s="461"/>
      <c r="AA147" s="461"/>
      <c r="AB147" s="461"/>
      <c r="AC147" s="461"/>
      <c r="AD147" s="461"/>
      <c r="AE147" s="461"/>
      <c r="AF147" s="461"/>
      <c r="AG147" s="461"/>
      <c r="AH147" s="461"/>
    </row>
    <row r="148" spans="1:34" ht="15.75">
      <c r="A148" s="443"/>
      <c r="B148" s="443"/>
      <c r="C148" s="443"/>
      <c r="D148" s="443"/>
      <c r="E148" s="443"/>
      <c r="F148" s="443"/>
      <c r="G148" s="443"/>
      <c r="H148" s="443"/>
      <c r="I148" s="443"/>
      <c r="J148" s="443"/>
      <c r="K148" s="443"/>
      <c r="L148" s="443"/>
      <c r="M148" s="443"/>
      <c r="N148" s="443"/>
      <c r="O148" s="443"/>
      <c r="P148" s="443"/>
      <c r="Q148" s="443"/>
      <c r="R148" s="443"/>
      <c r="S148" s="443"/>
      <c r="T148" s="443"/>
      <c r="U148" s="443"/>
      <c r="V148" s="443"/>
      <c r="W148" s="443"/>
      <c r="X148" s="461"/>
      <c r="Y148" s="461"/>
      <c r="Z148" s="461"/>
      <c r="AA148" s="461"/>
      <c r="AB148" s="461"/>
      <c r="AC148" s="461"/>
      <c r="AD148" s="461"/>
      <c r="AE148" s="461"/>
      <c r="AF148" s="461"/>
      <c r="AG148" s="461"/>
      <c r="AH148" s="461"/>
    </row>
    <row r="149" spans="1:34" ht="15.75">
      <c r="A149" s="443"/>
      <c r="B149" s="443"/>
      <c r="C149" s="443"/>
      <c r="D149" s="443"/>
      <c r="E149" s="443"/>
      <c r="F149" s="443"/>
      <c r="G149" s="443"/>
      <c r="H149" s="443"/>
      <c r="I149" s="443"/>
      <c r="J149" s="443"/>
      <c r="K149" s="443"/>
      <c r="L149" s="443"/>
      <c r="M149" s="443"/>
      <c r="N149" s="443"/>
      <c r="O149" s="443"/>
      <c r="P149" s="443"/>
      <c r="Q149" s="443"/>
      <c r="R149" s="443"/>
      <c r="S149" s="443"/>
      <c r="T149" s="443"/>
      <c r="U149" s="443"/>
      <c r="V149" s="443"/>
      <c r="W149" s="443"/>
      <c r="X149" s="461"/>
      <c r="Y149" s="461"/>
      <c r="Z149" s="461"/>
      <c r="AA149" s="461"/>
      <c r="AB149" s="461"/>
      <c r="AC149" s="461"/>
      <c r="AD149" s="461"/>
      <c r="AE149" s="461"/>
      <c r="AF149" s="461"/>
      <c r="AG149" s="461"/>
      <c r="AH149" s="461"/>
    </row>
    <row r="150" spans="1:34" ht="15.75">
      <c r="A150" s="509"/>
      <c r="B150" s="509"/>
      <c r="C150" s="509"/>
      <c r="D150" s="509"/>
      <c r="E150" s="509"/>
      <c r="F150" s="509"/>
      <c r="G150" s="509"/>
      <c r="H150" s="509"/>
      <c r="I150" s="509"/>
      <c r="J150" s="509"/>
      <c r="K150" s="509"/>
      <c r="L150" s="509"/>
      <c r="M150" s="509"/>
      <c r="N150" s="509"/>
      <c r="O150" s="509"/>
      <c r="P150" s="509"/>
      <c r="Q150" s="509"/>
      <c r="R150" s="509"/>
      <c r="S150" s="509"/>
      <c r="T150" s="509"/>
      <c r="U150" s="509"/>
      <c r="V150" s="509"/>
      <c r="W150" s="509"/>
      <c r="X150" s="461"/>
      <c r="Y150" s="461"/>
      <c r="Z150" s="461"/>
      <c r="AA150" s="461"/>
      <c r="AB150" s="461"/>
      <c r="AC150" s="461"/>
      <c r="AD150" s="461"/>
      <c r="AE150" s="461"/>
      <c r="AF150" s="461"/>
      <c r="AG150" s="461"/>
      <c r="AH150" s="461"/>
    </row>
    <row r="151" spans="1:34" ht="15.75">
      <c r="A151" s="509"/>
      <c r="B151" s="509"/>
      <c r="C151" s="509"/>
      <c r="D151" s="509"/>
      <c r="E151" s="509"/>
      <c r="F151" s="509"/>
      <c r="G151" s="509"/>
      <c r="H151" s="509"/>
      <c r="I151" s="509"/>
      <c r="J151" s="509"/>
      <c r="K151" s="509"/>
      <c r="L151" s="509"/>
      <c r="M151" s="509"/>
      <c r="N151" s="509"/>
      <c r="O151" s="509"/>
      <c r="P151" s="509"/>
      <c r="Q151" s="509"/>
      <c r="R151" s="509"/>
      <c r="S151" s="509"/>
      <c r="T151" s="509"/>
      <c r="U151" s="509"/>
      <c r="V151" s="509"/>
      <c r="W151" s="509"/>
      <c r="X151" s="461"/>
      <c r="Y151" s="461"/>
      <c r="Z151" s="461"/>
      <c r="AA151" s="461"/>
      <c r="AB151" s="461"/>
      <c r="AC151" s="461"/>
      <c r="AD151" s="461"/>
      <c r="AE151" s="461"/>
      <c r="AF151" s="461"/>
      <c r="AG151" s="461"/>
      <c r="AH151" s="461"/>
    </row>
    <row r="152" spans="1:34" ht="15.75">
      <c r="A152" s="509"/>
      <c r="B152" s="509"/>
      <c r="C152" s="509"/>
      <c r="D152" s="509"/>
      <c r="E152" s="509"/>
      <c r="F152" s="509"/>
      <c r="G152" s="509"/>
      <c r="H152" s="509"/>
      <c r="I152" s="509"/>
      <c r="J152" s="509"/>
      <c r="K152" s="509"/>
      <c r="L152" s="509"/>
      <c r="M152" s="509"/>
      <c r="N152" s="509"/>
      <c r="O152" s="509"/>
      <c r="P152" s="509"/>
      <c r="Q152" s="509"/>
      <c r="R152" s="509"/>
      <c r="S152" s="509"/>
      <c r="T152" s="509"/>
      <c r="U152" s="509"/>
      <c r="V152" s="509"/>
      <c r="W152" s="509"/>
      <c r="X152" s="461"/>
      <c r="Y152" s="461"/>
      <c r="Z152" s="461"/>
      <c r="AA152" s="461"/>
      <c r="AB152" s="461"/>
      <c r="AC152" s="461"/>
      <c r="AD152" s="461"/>
      <c r="AE152" s="461"/>
      <c r="AF152" s="461"/>
      <c r="AG152" s="461"/>
      <c r="AH152" s="461"/>
    </row>
    <row r="153" spans="1:34" ht="15.75">
      <c r="A153" s="509"/>
      <c r="B153" s="509"/>
      <c r="C153" s="509"/>
      <c r="D153" s="509"/>
      <c r="E153" s="509"/>
      <c r="F153" s="509"/>
      <c r="G153" s="509"/>
      <c r="H153" s="509"/>
      <c r="I153" s="509"/>
      <c r="J153" s="509"/>
      <c r="K153" s="509"/>
      <c r="L153" s="509"/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09"/>
      <c r="X153" s="461"/>
      <c r="Y153" s="461"/>
      <c r="Z153" s="461"/>
      <c r="AA153" s="461"/>
      <c r="AB153" s="461"/>
      <c r="AC153" s="461"/>
      <c r="AD153" s="461"/>
      <c r="AE153" s="461"/>
      <c r="AF153" s="461"/>
      <c r="AG153" s="461"/>
      <c r="AH153" s="461"/>
    </row>
    <row r="154" spans="1:34" ht="15.75">
      <c r="A154" s="509"/>
      <c r="B154" s="509"/>
      <c r="C154" s="509"/>
      <c r="D154" s="509"/>
      <c r="E154" s="509"/>
      <c r="F154" s="509"/>
      <c r="G154" s="509"/>
      <c r="H154" s="509"/>
      <c r="I154" s="509"/>
      <c r="J154" s="509"/>
      <c r="K154" s="509"/>
      <c r="L154" s="509"/>
      <c r="M154" s="509"/>
      <c r="N154" s="509"/>
      <c r="O154" s="509"/>
      <c r="P154" s="509"/>
      <c r="Q154" s="509"/>
      <c r="R154" s="509"/>
      <c r="S154" s="509"/>
      <c r="T154" s="509"/>
      <c r="U154" s="509"/>
      <c r="V154" s="509"/>
      <c r="W154" s="509"/>
      <c r="X154" s="461"/>
      <c r="Y154" s="461"/>
      <c r="Z154" s="461"/>
      <c r="AA154" s="461"/>
      <c r="AB154" s="461"/>
      <c r="AC154" s="461"/>
      <c r="AD154" s="461"/>
      <c r="AE154" s="461"/>
      <c r="AF154" s="461"/>
      <c r="AG154" s="461"/>
      <c r="AH154" s="461"/>
    </row>
    <row r="155" spans="1:34" ht="15.75">
      <c r="A155" s="509"/>
      <c r="B155" s="509"/>
      <c r="C155" s="509"/>
      <c r="D155" s="509"/>
      <c r="E155" s="509"/>
      <c r="F155" s="509"/>
      <c r="G155" s="509"/>
      <c r="H155" s="509"/>
      <c r="I155" s="509"/>
      <c r="J155" s="509"/>
      <c r="K155" s="509"/>
      <c r="L155" s="509"/>
      <c r="M155" s="509"/>
      <c r="N155" s="509"/>
      <c r="O155" s="509"/>
      <c r="P155" s="509"/>
      <c r="Q155" s="509"/>
      <c r="R155" s="509"/>
      <c r="S155" s="509"/>
      <c r="T155" s="509"/>
      <c r="U155" s="509"/>
      <c r="V155" s="509"/>
      <c r="W155" s="509"/>
      <c r="X155" s="461"/>
      <c r="Y155" s="461"/>
      <c r="Z155" s="461"/>
      <c r="AA155" s="461"/>
      <c r="AB155" s="461"/>
      <c r="AC155" s="461"/>
      <c r="AD155" s="461"/>
      <c r="AE155" s="461"/>
      <c r="AF155" s="461"/>
      <c r="AG155" s="461"/>
      <c r="AH155" s="461"/>
    </row>
    <row r="156" spans="1:34" ht="15.75">
      <c r="A156" s="509"/>
      <c r="B156" s="509"/>
      <c r="C156" s="509"/>
      <c r="D156" s="509"/>
      <c r="E156" s="509"/>
      <c r="F156" s="509"/>
      <c r="G156" s="509"/>
      <c r="H156" s="509"/>
      <c r="I156" s="509"/>
      <c r="J156" s="509"/>
      <c r="K156" s="509"/>
      <c r="L156" s="509"/>
      <c r="M156" s="509"/>
      <c r="N156" s="509"/>
      <c r="O156" s="509"/>
      <c r="P156" s="509"/>
      <c r="Q156" s="509"/>
      <c r="R156" s="509"/>
      <c r="S156" s="509"/>
      <c r="T156" s="509"/>
      <c r="U156" s="509"/>
      <c r="V156" s="509"/>
      <c r="W156" s="509"/>
      <c r="X156" s="461"/>
      <c r="Y156" s="461"/>
      <c r="Z156" s="461"/>
      <c r="AA156" s="461"/>
      <c r="AB156" s="461"/>
      <c r="AC156" s="461"/>
      <c r="AD156" s="461"/>
      <c r="AE156" s="461"/>
      <c r="AF156" s="461"/>
      <c r="AG156" s="461"/>
      <c r="AH156" s="461"/>
    </row>
    <row r="157" spans="1:34" ht="15.75">
      <c r="A157" s="509"/>
      <c r="B157" s="509"/>
      <c r="C157" s="509"/>
      <c r="D157" s="509"/>
      <c r="E157" s="509"/>
      <c r="F157" s="509"/>
      <c r="G157" s="509"/>
      <c r="H157" s="509"/>
      <c r="I157" s="509"/>
      <c r="J157" s="509"/>
      <c r="K157" s="509"/>
      <c r="L157" s="509"/>
      <c r="M157" s="509"/>
      <c r="N157" s="509"/>
      <c r="O157" s="509"/>
      <c r="P157" s="509"/>
      <c r="Q157" s="509"/>
      <c r="R157" s="509"/>
      <c r="S157" s="509"/>
      <c r="T157" s="509"/>
      <c r="U157" s="509"/>
      <c r="V157" s="509"/>
      <c r="W157" s="509"/>
      <c r="X157" s="461"/>
      <c r="Y157" s="461"/>
      <c r="Z157" s="461"/>
      <c r="AA157" s="461"/>
      <c r="AB157" s="461"/>
      <c r="AC157" s="461"/>
      <c r="AD157" s="461"/>
      <c r="AE157" s="461"/>
      <c r="AF157" s="461"/>
      <c r="AG157" s="461"/>
      <c r="AH157" s="461"/>
    </row>
    <row r="158" spans="1:34" ht="15.75">
      <c r="A158" s="509"/>
      <c r="B158" s="509"/>
      <c r="C158" s="509"/>
      <c r="D158" s="509"/>
      <c r="E158" s="509"/>
      <c r="F158" s="509"/>
      <c r="G158" s="509"/>
      <c r="H158" s="509"/>
      <c r="I158" s="509"/>
      <c r="J158" s="509"/>
      <c r="K158" s="509"/>
      <c r="L158" s="509"/>
      <c r="M158" s="509"/>
      <c r="N158" s="509"/>
      <c r="O158" s="509"/>
      <c r="P158" s="509"/>
      <c r="Q158" s="509"/>
      <c r="R158" s="509"/>
      <c r="S158" s="509"/>
      <c r="T158" s="509"/>
      <c r="U158" s="509"/>
      <c r="V158" s="509"/>
      <c r="W158" s="509"/>
      <c r="X158" s="461"/>
      <c r="Y158" s="461"/>
      <c r="Z158" s="461"/>
      <c r="AA158" s="461"/>
      <c r="AB158" s="461"/>
      <c r="AC158" s="461"/>
      <c r="AD158" s="461"/>
      <c r="AE158" s="461"/>
      <c r="AF158" s="461"/>
      <c r="AG158" s="461"/>
      <c r="AH158" s="461"/>
    </row>
    <row r="159" spans="1:34" ht="15.75">
      <c r="A159" s="509"/>
      <c r="B159" s="509"/>
      <c r="C159" s="509"/>
      <c r="D159" s="509"/>
      <c r="E159" s="509"/>
      <c r="F159" s="509"/>
      <c r="G159" s="509"/>
      <c r="H159" s="509"/>
      <c r="I159" s="509"/>
      <c r="J159" s="509"/>
      <c r="K159" s="509"/>
      <c r="L159" s="509"/>
      <c r="M159" s="509"/>
      <c r="N159" s="509"/>
      <c r="O159" s="509"/>
      <c r="P159" s="509"/>
      <c r="Q159" s="509"/>
      <c r="R159" s="509"/>
      <c r="S159" s="509"/>
      <c r="T159" s="509"/>
      <c r="U159" s="509"/>
      <c r="V159" s="509"/>
      <c r="W159" s="509"/>
      <c r="X159" s="461"/>
      <c r="Y159" s="461"/>
      <c r="Z159" s="461"/>
      <c r="AA159" s="461"/>
      <c r="AB159" s="461"/>
      <c r="AC159" s="461"/>
      <c r="AD159" s="461"/>
      <c r="AE159" s="461"/>
      <c r="AF159" s="461"/>
      <c r="AG159" s="461"/>
      <c r="AH159" s="461"/>
    </row>
    <row r="160" spans="1:34" ht="15.75">
      <c r="A160" s="509"/>
      <c r="B160" s="509"/>
      <c r="C160" s="509"/>
      <c r="D160" s="509"/>
      <c r="E160" s="509"/>
      <c r="F160" s="509"/>
      <c r="G160" s="509"/>
      <c r="H160" s="509"/>
      <c r="I160" s="509"/>
      <c r="J160" s="509"/>
      <c r="K160" s="509"/>
      <c r="L160" s="509"/>
      <c r="M160" s="509"/>
      <c r="N160" s="509"/>
      <c r="O160" s="509"/>
      <c r="P160" s="509"/>
      <c r="Q160" s="509"/>
      <c r="R160" s="509"/>
      <c r="S160" s="509"/>
      <c r="T160" s="509"/>
      <c r="U160" s="509"/>
      <c r="V160" s="509"/>
      <c r="W160" s="509"/>
      <c r="X160" s="461"/>
      <c r="Y160" s="461"/>
      <c r="Z160" s="461"/>
      <c r="AA160" s="461"/>
      <c r="AB160" s="461"/>
      <c r="AC160" s="461"/>
      <c r="AD160" s="461"/>
      <c r="AE160" s="461"/>
      <c r="AF160" s="461"/>
      <c r="AG160" s="461"/>
      <c r="AH160" s="461"/>
    </row>
    <row r="161" spans="1:23" ht="12.75">
      <c r="A161" s="4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s="4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s="4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3:23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3:23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3:23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3:23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3:23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3:23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3:23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3:23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3:23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3:23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3:23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3:23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3:23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3:23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3:23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3:23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3:23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3:23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3:23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3:23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3:23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3:23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3:23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3:23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3:23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3:23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3:23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3:23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3:23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3:23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3:23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3:23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3:23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3:23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3:23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3:23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3:23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3:23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3:23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3:23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3:23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3:23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3:23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3:23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3:23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3:23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3:23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3:23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3:23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3:23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3:23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3:23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3:23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3:23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3:23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3:23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3:23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3:23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3:23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3:23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3:23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3:23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3:23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3:23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3:23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3:23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3:23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3:23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3:23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3:23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3:23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3:23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3:23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3:23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3:23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3:23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3:23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3:23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3:23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3:23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3:23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3:23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3:23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3:23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3:23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3:23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3:23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3:23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3:23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3:23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3:23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3:23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3:23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3:23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3:23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3:23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3:23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3:23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3:23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3:23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3:23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3:23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3:23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3:23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3:23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3:23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3:23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3:23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3:23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3:23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3:23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3:23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3:23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3:23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3:23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3:23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3:23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3:23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3:23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3:23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3:23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</sheetData>
  <mergeCells count="8">
    <mergeCell ref="D57:G57"/>
    <mergeCell ref="D58:G58"/>
    <mergeCell ref="C6:W6"/>
    <mergeCell ref="C35:W35"/>
    <mergeCell ref="D2:G2"/>
    <mergeCell ref="D3:G3"/>
    <mergeCell ref="H1:W1"/>
    <mergeCell ref="H56:W56"/>
  </mergeCells>
  <printOptions horizontalCentered="1" verticalCentered="1"/>
  <pageMargins left="0" right="0" top="0.9055118110236221" bottom="0.7874015748031497" header="0.5118110236220472" footer="0.5118110236220472"/>
  <pageSetup blackAndWhite="1" horizontalDpi="300" verticalDpi="300" orientation="landscape" paperSize="9" scale="49" r:id="rId1"/>
  <headerFooter alignWithMargins="0">
    <oddHeader>&amp;C&amp;"Times New Roman CE,Normál"&amp;12&amp;P/&amp;N
Egyéb szervezetek támogatása&amp;R&amp;"Times New Roman CE,Normál"&amp;12 4/a.sz. táblázat
(ezer ft-ban)</oddHeader>
    <oddFooter>&amp;L&amp;"Times New Roman CE,Normál"&amp;11&amp;D/&amp;T
Kapossy Béláné&amp;C&amp;"Times New Roman CE,Normál"&amp;11&amp;F/&amp;A/Ráczné&amp;R&amp;"Times New Roman CE,Normál".................../.................oldal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2003besz2</dc:title>
  <dc:subject>2003.09.30-i beszámoló</dc:subject>
  <dc:creator>Ráczné</dc:creator>
  <cp:keywords/>
  <dc:description/>
  <cp:lastModifiedBy>KMV Polgármesteri Hivatal</cp:lastModifiedBy>
  <cp:lastPrinted>2003-11-14T08:34:44Z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