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05" windowWidth="9720" windowHeight="6495" tabRatio="603" activeTab="0"/>
  </bookViews>
  <sheets>
    <sheet name="kimutatás" sheetId="1" r:id="rId1"/>
    <sheet name="segédlet" sheetId="2" r:id="rId2"/>
  </sheets>
  <definedNames/>
  <calcPr fullCalcOnLoad="1"/>
</workbook>
</file>

<file path=xl/sharedStrings.xml><?xml version="1.0" encoding="utf-8"?>
<sst xmlns="http://schemas.openxmlformats.org/spreadsheetml/2006/main" count="202" uniqueCount="112">
  <si>
    <t xml:space="preserve">  </t>
  </si>
  <si>
    <t>11. Helyi adók</t>
  </si>
  <si>
    <t>12. Gépjárműadó</t>
  </si>
  <si>
    <t xml:space="preserve">      4/3. Kaposvár és Környéke VH Társulásnak</t>
  </si>
  <si>
    <t xml:space="preserve">              behajtásra átadva</t>
  </si>
  <si>
    <t xml:space="preserve">              </t>
  </si>
  <si>
    <t>Kaposvár és Környéke VH Társulásnak behajtásra átadva</t>
  </si>
  <si>
    <t>1.1. Tömörítőgépes szemétszállítás</t>
  </si>
  <si>
    <t>1.2. Egyéb szemétszállítás</t>
  </si>
  <si>
    <t>1. Köztisztaság összesen</t>
  </si>
  <si>
    <t>Tömörítőgépes szemétszállítás</t>
  </si>
  <si>
    <t>2. sz. melléklet</t>
  </si>
  <si>
    <t>4. sz. melléklet</t>
  </si>
  <si>
    <t>3. sz. melléklet</t>
  </si>
  <si>
    <t xml:space="preserve">    - Idegenforgalmi adó</t>
  </si>
  <si>
    <t>5. sz. melléklet</t>
  </si>
  <si>
    <t>Egyéb szemétszállítás</t>
  </si>
  <si>
    <t>Kimutatás</t>
  </si>
  <si>
    <t>a bevételi hátralékok alakulásáról</t>
  </si>
  <si>
    <t>Megnevezés</t>
  </si>
  <si>
    <t>Változás</t>
  </si>
  <si>
    <t>Index</t>
  </si>
  <si>
    <t>eFt</t>
  </si>
  <si>
    <t>%</t>
  </si>
  <si>
    <t>1. Nem lakás bérlemények</t>
  </si>
  <si>
    <t xml:space="preserve">        - 30 napon belüli</t>
  </si>
  <si>
    <t xml:space="preserve">        - 30 - 180 nap közötti</t>
  </si>
  <si>
    <t xml:space="preserve">        - 180 napon túli</t>
  </si>
  <si>
    <t xml:space="preserve">     Ebből: 180 napon túli</t>
  </si>
  <si>
    <t xml:space="preserve">                  Ebből: - Memória Kft. tartozása</t>
  </si>
  <si>
    <t xml:space="preserve">    versenytárgyalási dok. díja, parkolóhely megváltás, bírság, stb.)</t>
  </si>
  <si>
    <t>I. Folyó és felhalmozási bevételek hátraléka</t>
  </si>
  <si>
    <t>II. Illetékek</t>
  </si>
  <si>
    <t>I-II. Önkormányzati hátralék összesen</t>
  </si>
  <si>
    <t xml:space="preserve">    - Építményadó</t>
  </si>
  <si>
    <r>
      <t xml:space="preserve">    </t>
    </r>
    <r>
      <rPr>
        <sz val="10"/>
        <rFont val="Times New Roman CE"/>
        <family val="1"/>
      </rPr>
      <t>- Telekadó</t>
    </r>
  </si>
  <si>
    <t xml:space="preserve">    - Kommunális adó</t>
  </si>
  <si>
    <t xml:space="preserve">    - Iparűzési adó</t>
  </si>
  <si>
    <t>I-III. Önkormányzati hátralék mindösszesen</t>
  </si>
  <si>
    <t>IV. Közszolgáltató részvénytársaságok kintlévőségei</t>
  </si>
  <si>
    <t xml:space="preserve">     - Kaposvári Városgazdálkodási Rt.</t>
  </si>
  <si>
    <t xml:space="preserve">     - Kaposvári Vagyonkezelő és Szolgáltató Rt.</t>
  </si>
  <si>
    <t>az illeték kintlévőségek alakulásáról</t>
  </si>
  <si>
    <t>Összes városi kintlévőség</t>
  </si>
  <si>
    <t>Ebből:</t>
  </si>
  <si>
    <t>1. Fizetési kedvezmény</t>
  </si>
  <si>
    <t xml:space="preserve">    (részlet és fizetési halasztás)</t>
  </si>
  <si>
    <t>2. Nem esedékes tartozás</t>
  </si>
  <si>
    <t xml:space="preserve">    (kiskorúak öröklése)</t>
  </si>
  <si>
    <t>3. Még nem jogerős előírás</t>
  </si>
  <si>
    <t xml:space="preserve">4. Illetékhátralékok </t>
  </si>
  <si>
    <t xml:space="preserve">     4/1. Behajtási eljárás alatt áll</t>
  </si>
  <si>
    <t>13. Földbér</t>
  </si>
  <si>
    <t>-</t>
  </si>
  <si>
    <t>14. Késedelmi pótlék</t>
  </si>
  <si>
    <t>15. Adó és mulasztási bírság</t>
  </si>
  <si>
    <t xml:space="preserve">             (fizetési felszólítás, letiltás, jelzálog,</t>
  </si>
  <si>
    <t xml:space="preserve">               ingatlanvégrehajtás, felszámolás)</t>
  </si>
  <si>
    <t xml:space="preserve">      4/2. Behajtásra vár illetve befizetés folyamatban</t>
  </si>
  <si>
    <t xml:space="preserve"> Megjegyzés:</t>
  </si>
  <si>
    <t xml:space="preserve">  A kintlévőség pénzügyi teljesítése esetén Kaposvár Megyei Jogú Várost a befolyt összeg</t>
  </si>
  <si>
    <t xml:space="preserve">  50 %-a illeti meg.</t>
  </si>
  <si>
    <t>a Kaposvári Városgazdálkodási Részvénytársaság</t>
  </si>
  <si>
    <t>kintlévőségeiről</t>
  </si>
  <si>
    <t xml:space="preserve">     Ebből:   - 30 napon belüli</t>
  </si>
  <si>
    <t xml:space="preserve">                  - 30 - 180 nap közötti</t>
  </si>
  <si>
    <t xml:space="preserve">                  - 180 napon túli</t>
  </si>
  <si>
    <t>2. Közterület fenntartás</t>
  </si>
  <si>
    <t>3. Parkfenntartás</t>
  </si>
  <si>
    <t xml:space="preserve">                    -</t>
  </si>
  <si>
    <t>4. TMK</t>
  </si>
  <si>
    <t>5. Bérlemények</t>
  </si>
  <si>
    <t>6. Anyageladás</t>
  </si>
  <si>
    <t>Összesen</t>
  </si>
  <si>
    <t>a Kaposvári Vagyonkezelő és Szolgáltató Részvénytársaság</t>
  </si>
  <si>
    <t>1. Távfűtés</t>
  </si>
  <si>
    <t xml:space="preserve">                  - 30-180 nap közötti</t>
  </si>
  <si>
    <t>2. Bérlemény szolgáltatás</t>
  </si>
  <si>
    <t xml:space="preserve">     Ebből:   - 30-180 nap közötti</t>
  </si>
  <si>
    <t>* Megjegyzés:</t>
  </si>
  <si>
    <t>Fizetési kedvezmény</t>
  </si>
  <si>
    <t>Behajtási eljárás alatt áll</t>
  </si>
  <si>
    <t>Nem esedékes tartozás</t>
  </si>
  <si>
    <t>Behajtásra vár illetve befizetés folyamatban</t>
  </si>
  <si>
    <t>Még nem jogerős előírás</t>
  </si>
  <si>
    <t>Közterület fenntartás</t>
  </si>
  <si>
    <t>Parkfenntartás+TMK+Bérlemények+Anyageladás</t>
  </si>
  <si>
    <t>Távfűtés</t>
  </si>
  <si>
    <t>Bérlemény szolgáltatás</t>
  </si>
  <si>
    <t>Egyéb vevő</t>
  </si>
  <si>
    <t xml:space="preserve">  Egyéb vevőben 13,5 MFt Kaposvár Megyei Jogú Város Önkormányzata üzletrész vásárlás tartozása.</t>
  </si>
  <si>
    <t>3. Egyéb vevő *</t>
  </si>
  <si>
    <t xml:space="preserve">     bérleti díja</t>
  </si>
  <si>
    <t>2003. IX. 30.</t>
  </si>
  <si>
    <t>2. Bérleti jog átadás</t>
  </si>
  <si>
    <t>3. Tovább számlázott szolgáltatások (közüzemi díjak)</t>
  </si>
  <si>
    <t>4. Közterület használati díj</t>
  </si>
  <si>
    <t>5. Lakásforgalmazás</t>
  </si>
  <si>
    <t>6. Ingatlanértékesítés</t>
  </si>
  <si>
    <t>7. Lakáshasználati díj (Szántó u. 11.)</t>
  </si>
  <si>
    <t>8. Lakbér</t>
  </si>
  <si>
    <t>9. Kamatmentes kölcsön</t>
  </si>
  <si>
    <t>10. Állami gondozási díj</t>
  </si>
  <si>
    <r>
      <t>11. Egyéb bevételek</t>
    </r>
    <r>
      <rPr>
        <sz val="10"/>
        <rFont val="Times New Roman CE"/>
        <family val="0"/>
      </rPr>
      <t xml:space="preserve"> (munkahelyteremtő kölcsön, adatszolg. díj,</t>
    </r>
  </si>
  <si>
    <t>12. Reklámtábla</t>
  </si>
  <si>
    <t>13. Szolgalmi jog</t>
  </si>
  <si>
    <t xml:space="preserve">   (Berzsenyi u. 4., 34-36., 2/c,2/b; Nádasdi u. 78/a-80/a; Nyugdíjasház)</t>
  </si>
  <si>
    <t>III. Adóhátralékok összesen /1</t>
  </si>
  <si>
    <t>/1 Az első oszlop a 2003. júniusi, a második a 2003. szeptemberi adatokat tartalmazza.</t>
  </si>
  <si>
    <t>2003. VII. 31.</t>
  </si>
  <si>
    <t xml:space="preserve">        Ebből: a gazdasági társaságok megszűnése,</t>
  </si>
  <si>
    <t xml:space="preserve">                   felszámolása, vagy a bírósági eljárás miatti követelés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</si>
</sst>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0\ %"/>
    <numFmt numFmtId="166" formatCode="[Red]#,##0\ _F_t;[Blue]\-#,##0\ _F_t"/>
    <numFmt numFmtId="167" formatCode="[Red]#,##0;[Blue]\-#,##0"/>
    <numFmt numFmtId="168" formatCode="[Red]#,##0;[Blue]\-#,##0;[Black]0"/>
    <numFmt numFmtId="169" formatCode="#,###"/>
    <numFmt numFmtId="170" formatCode="&quot;Igen&quot;;&quot;Igen&quot;;&quot;Nem&quot;"/>
    <numFmt numFmtId="171" formatCode="&quot;Igaz&quot;;&quot;Igaz&quot;;&quot;Hamis&quot;"/>
    <numFmt numFmtId="172" formatCode="&quot;Be&quot;;&quot;Be&quot;;&quot;Ki&quot;"/>
  </numFmts>
  <fonts count="18">
    <font>
      <sz val="10"/>
      <name val="Times New Roman CE"/>
      <family val="0"/>
    </font>
    <font>
      <b/>
      <sz val="10"/>
      <name val="Times New Roman CE"/>
      <family val="0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b/>
      <sz val="8"/>
      <name val="Times New Roman CE"/>
      <family val="0"/>
    </font>
    <font>
      <sz val="9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u val="single"/>
      <sz val="10"/>
      <name val="Times New Roman CE"/>
      <family val="1"/>
    </font>
    <font>
      <sz val="18"/>
      <name val="Times New Roman CE"/>
      <family val="0"/>
    </font>
    <font>
      <sz val="21.5"/>
      <name val="Times New Roman CE"/>
      <family val="0"/>
    </font>
    <font>
      <sz val="20.5"/>
      <name val="Times New Roman CE"/>
      <family val="0"/>
    </font>
    <font>
      <b/>
      <sz val="9.5"/>
      <name val="Times New Roman CE"/>
      <family val="1"/>
    </font>
    <font>
      <sz val="9.5"/>
      <name val="Times New Roman CE"/>
      <family val="1"/>
    </font>
    <font>
      <sz val="8"/>
      <name val="Times New Roman CE"/>
      <family val="1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b/>
      <sz val="9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3" fontId="5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3" fontId="5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Continuous"/>
    </xf>
    <xf numFmtId="3" fontId="0" fillId="2" borderId="0" xfId="0" applyNumberFormat="1" applyFont="1" applyFill="1" applyAlignment="1">
      <alignment/>
    </xf>
    <xf numFmtId="3" fontId="1" fillId="2" borderId="0" xfId="0" applyNumberFormat="1" applyFont="1" applyFill="1" applyBorder="1" applyAlignment="1">
      <alignment/>
    </xf>
    <xf numFmtId="3" fontId="1" fillId="2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7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6" fillId="0" borderId="0" xfId="0" applyFont="1" applyFill="1" applyAlignment="1">
      <alignment/>
    </xf>
    <xf numFmtId="164" fontId="5" fillId="0" borderId="0" xfId="0" applyNumberFormat="1" applyFont="1" applyFill="1" applyAlignment="1">
      <alignment horizontal="left"/>
    </xf>
    <xf numFmtId="3" fontId="0" fillId="0" borderId="3" xfId="0" applyNumberFormat="1" applyFont="1" applyFill="1" applyBorder="1" applyAlignment="1">
      <alignment/>
    </xf>
    <xf numFmtId="3" fontId="5" fillId="2" borderId="0" xfId="0" applyNumberFormat="1" applyFont="1" applyFill="1" applyAlignment="1">
      <alignment/>
    </xf>
    <xf numFmtId="3" fontId="1" fillId="2" borderId="0" xfId="0" applyNumberFormat="1" applyFon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1" fillId="3" borderId="0" xfId="0" applyNumberFormat="1" applyFont="1" applyFill="1" applyAlignment="1">
      <alignment/>
    </xf>
    <xf numFmtId="164" fontId="1" fillId="3" borderId="0" xfId="0" applyNumberFormat="1" applyFont="1" applyFill="1" applyAlignment="1">
      <alignment/>
    </xf>
    <xf numFmtId="3" fontId="0" fillId="3" borderId="0" xfId="0" applyNumberFormat="1" applyFont="1" applyFill="1" applyAlignment="1">
      <alignment/>
    </xf>
    <xf numFmtId="164" fontId="0" fillId="3" borderId="0" xfId="0" applyNumberFormat="1" applyFont="1" applyFill="1" applyAlignment="1">
      <alignment/>
    </xf>
    <xf numFmtId="3" fontId="5" fillId="3" borderId="0" xfId="0" applyNumberFormat="1" applyFont="1" applyFill="1" applyAlignment="1">
      <alignment/>
    </xf>
    <xf numFmtId="3" fontId="5" fillId="3" borderId="0" xfId="0" applyNumberFormat="1" applyFont="1" applyFill="1" applyAlignment="1">
      <alignment/>
    </xf>
    <xf numFmtId="164" fontId="5" fillId="3" borderId="0" xfId="0" applyNumberFormat="1" applyFont="1" applyFill="1" applyAlignment="1">
      <alignment/>
    </xf>
    <xf numFmtId="3" fontId="5" fillId="3" borderId="0" xfId="0" applyNumberFormat="1" applyFont="1" applyFill="1" applyBorder="1" applyAlignment="1">
      <alignment/>
    </xf>
    <xf numFmtId="164" fontId="0" fillId="3" borderId="0" xfId="0" applyNumberFormat="1" applyFont="1" applyFill="1" applyAlignment="1">
      <alignment/>
    </xf>
    <xf numFmtId="3" fontId="1" fillId="3" borderId="2" xfId="0" applyNumberFormat="1" applyFont="1" applyFill="1" applyBorder="1" applyAlignment="1">
      <alignment/>
    </xf>
    <xf numFmtId="3" fontId="1" fillId="3" borderId="2" xfId="0" applyNumberFormat="1" applyFont="1" applyFill="1" applyBorder="1" applyAlignment="1">
      <alignment/>
    </xf>
    <xf numFmtId="164" fontId="1" fillId="3" borderId="2" xfId="0" applyNumberFormat="1" applyFont="1" applyFill="1" applyBorder="1" applyAlignment="1">
      <alignment/>
    </xf>
    <xf numFmtId="3" fontId="1" fillId="3" borderId="3" xfId="0" applyNumberFormat="1" applyFont="1" applyFill="1" applyBorder="1" applyAlignment="1">
      <alignment/>
    </xf>
    <xf numFmtId="3" fontId="1" fillId="3" borderId="3" xfId="0" applyNumberFormat="1" applyFont="1" applyFill="1" applyBorder="1" applyAlignment="1">
      <alignment/>
    </xf>
    <xf numFmtId="164" fontId="1" fillId="3" borderId="3" xfId="0" applyNumberFormat="1" applyFont="1" applyFill="1" applyBorder="1" applyAlignment="1">
      <alignment/>
    </xf>
    <xf numFmtId="3" fontId="1" fillId="3" borderId="0" xfId="0" applyNumberFormat="1" applyFont="1" applyFill="1" applyAlignment="1">
      <alignment/>
    </xf>
    <xf numFmtId="3" fontId="1" fillId="3" borderId="0" xfId="0" applyNumberFormat="1" applyFont="1" applyFill="1" applyBorder="1" applyAlignment="1">
      <alignment/>
    </xf>
    <xf numFmtId="164" fontId="1" fillId="3" borderId="0" xfId="0" applyNumberFormat="1" applyFont="1" applyFill="1" applyBorder="1" applyAlignment="1">
      <alignment/>
    </xf>
    <xf numFmtId="3" fontId="0" fillId="3" borderId="0" xfId="0" applyNumberFormat="1" applyFont="1" applyFill="1" applyAlignment="1">
      <alignment/>
    </xf>
    <xf numFmtId="3" fontId="0" fillId="3" borderId="1" xfId="0" applyNumberFormat="1" applyFont="1" applyFill="1" applyBorder="1" applyAlignment="1">
      <alignment/>
    </xf>
    <xf numFmtId="3" fontId="1" fillId="3" borderId="1" xfId="0" applyNumberFormat="1" applyFont="1" applyFill="1" applyBorder="1" applyAlignment="1">
      <alignment/>
    </xf>
    <xf numFmtId="164" fontId="1" fillId="3" borderId="1" xfId="0" applyNumberFormat="1" applyFont="1" applyFill="1" applyBorder="1" applyAlignment="1">
      <alignment/>
    </xf>
    <xf numFmtId="164" fontId="1" fillId="3" borderId="0" xfId="0" applyNumberFormat="1" applyFont="1" applyFill="1" applyAlignment="1">
      <alignment/>
    </xf>
    <xf numFmtId="164" fontId="5" fillId="3" borderId="0" xfId="0" applyNumberFormat="1" applyFont="1" applyFill="1" applyAlignment="1">
      <alignment horizontal="left"/>
    </xf>
    <xf numFmtId="0" fontId="3" fillId="0" borderId="0" xfId="0" applyFont="1" applyFill="1" applyAlignment="1">
      <alignment/>
    </xf>
    <xf numFmtId="3" fontId="3" fillId="3" borderId="0" xfId="0" applyNumberFormat="1" applyFont="1" applyFill="1" applyAlignment="1">
      <alignment/>
    </xf>
    <xf numFmtId="164" fontId="3" fillId="3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64" fontId="5" fillId="3" borderId="0" xfId="0" applyNumberFormat="1" applyFont="1" applyFill="1" applyBorder="1" applyAlignment="1">
      <alignment/>
    </xf>
    <xf numFmtId="164" fontId="1" fillId="3" borderId="0" xfId="0" applyNumberFormat="1" applyFont="1" applyFill="1" applyAlignment="1">
      <alignment horizontal="center"/>
    </xf>
    <xf numFmtId="3" fontId="1" fillId="2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64" fontId="1" fillId="3" borderId="0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3" fontId="1" fillId="2" borderId="0" xfId="0" applyNumberFormat="1" applyFont="1" applyFill="1" applyAlignment="1">
      <alignment/>
    </xf>
    <xf numFmtId="164" fontId="1" fillId="0" borderId="0" xfId="0" applyNumberFormat="1" applyFont="1" applyFill="1" applyAlignment="1">
      <alignment horizontal="center"/>
    </xf>
    <xf numFmtId="3" fontId="17" fillId="2" borderId="0" xfId="0" applyNumberFormat="1" applyFont="1" applyFill="1" applyAlignment="1">
      <alignment/>
    </xf>
    <xf numFmtId="164" fontId="1" fillId="3" borderId="0" xfId="0" applyNumberFormat="1" applyFont="1" applyFill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8"/>
          <c:w val="0.825"/>
          <c:h val="0.968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segédlet!$A$2</c:f>
              <c:strCache>
                <c:ptCount val="1"/>
                <c:pt idx="0">
                  <c:v>Fizetési kedvezmény</c:v>
                </c:pt>
              </c:strCache>
            </c:strRef>
          </c:tx>
          <c:spPr>
            <a:pattFill prst="pct25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segédlet!$B$1:$C$1</c:f>
              <c:strCache>
                <c:ptCount val="2"/>
                <c:pt idx="0">
                  <c:v>2003. VII. 31.</c:v>
                </c:pt>
                <c:pt idx="1">
                  <c:v>2003. IX. 30.</c:v>
                </c:pt>
              </c:strCache>
            </c:strRef>
          </c:cat>
          <c:val>
            <c:numRef>
              <c:f>segédlet!$B$2:$C$2</c:f>
              <c:numCache>
                <c:ptCount val="2"/>
                <c:pt idx="0">
                  <c:v>0.2379877918438116</c:v>
                </c:pt>
                <c:pt idx="1">
                  <c:v>0.21778063724367838</c:v>
                </c:pt>
              </c:numCache>
            </c:numRef>
          </c:val>
        </c:ser>
        <c:ser>
          <c:idx val="1"/>
          <c:order val="1"/>
          <c:tx>
            <c:strRef>
              <c:f>segédlet!$A$3</c:f>
              <c:strCache>
                <c:ptCount val="1"/>
                <c:pt idx="0">
                  <c:v>Behajtási eljárás alatt áll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segédlet!$B$1:$C$1</c:f>
              <c:strCache>
                <c:ptCount val="2"/>
                <c:pt idx="0">
                  <c:v>2003. VII. 31.</c:v>
                </c:pt>
                <c:pt idx="1">
                  <c:v>2003. IX. 30.</c:v>
                </c:pt>
              </c:strCache>
            </c:strRef>
          </c:cat>
          <c:val>
            <c:numRef>
              <c:f>segédlet!$B$3:$C$3</c:f>
              <c:numCache>
                <c:ptCount val="2"/>
                <c:pt idx="0">
                  <c:v>0.2405133442589206</c:v>
                </c:pt>
                <c:pt idx="1">
                  <c:v>0.2309092491001841</c:v>
                </c:pt>
              </c:numCache>
            </c:numRef>
          </c:val>
        </c:ser>
        <c:ser>
          <c:idx val="2"/>
          <c:order val="2"/>
          <c:tx>
            <c:strRef>
              <c:f>segédlet!$A$4</c:f>
              <c:strCache>
                <c:ptCount val="1"/>
                <c:pt idx="0">
                  <c:v>Nem esedékes tartozás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segédlet!$B$1:$C$1</c:f>
              <c:strCache>
                <c:ptCount val="2"/>
                <c:pt idx="0">
                  <c:v>2003. VII. 31.</c:v>
                </c:pt>
                <c:pt idx="1">
                  <c:v>2003. IX. 30.</c:v>
                </c:pt>
              </c:strCache>
            </c:strRef>
          </c:cat>
          <c:val>
            <c:numRef>
              <c:f>segédlet!$B$4:$C$4</c:f>
              <c:numCache>
                <c:ptCount val="2"/>
                <c:pt idx="0">
                  <c:v>0.022772196227769465</c:v>
                </c:pt>
                <c:pt idx="1">
                  <c:v>0.019640256802425152</c:v>
                </c:pt>
              </c:numCache>
            </c:numRef>
          </c:val>
        </c:ser>
        <c:ser>
          <c:idx val="3"/>
          <c:order val="3"/>
          <c:tx>
            <c:strRef>
              <c:f>segédlet!$A$5</c:f>
              <c:strCache>
                <c:ptCount val="1"/>
                <c:pt idx="0">
                  <c:v>Behajtásra vár illetve befizetés folyamatban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segédlet!$B$1:$C$1</c:f>
              <c:strCache>
                <c:ptCount val="2"/>
                <c:pt idx="0">
                  <c:v>2003. VII. 31.</c:v>
                </c:pt>
                <c:pt idx="1">
                  <c:v>2003. IX. 30.</c:v>
                </c:pt>
              </c:strCache>
            </c:strRef>
          </c:cat>
          <c:val>
            <c:numRef>
              <c:f>segédlet!$B$5:$C$5</c:f>
              <c:numCache>
                <c:ptCount val="2"/>
                <c:pt idx="0">
                  <c:v>0.15465247923742567</c:v>
                </c:pt>
                <c:pt idx="1">
                  <c:v>0.18470267151452985</c:v>
                </c:pt>
              </c:numCache>
            </c:numRef>
          </c:val>
        </c:ser>
        <c:ser>
          <c:idx val="4"/>
          <c:order val="4"/>
          <c:tx>
            <c:strRef>
              <c:f>segédlet!$A$6</c:f>
              <c:strCache>
                <c:ptCount val="1"/>
                <c:pt idx="0">
                  <c:v>Még nem jogerős előírás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segédlet!$B$1:$C$1</c:f>
              <c:strCache>
                <c:ptCount val="2"/>
                <c:pt idx="0">
                  <c:v>2003. VII. 31.</c:v>
                </c:pt>
                <c:pt idx="1">
                  <c:v>2003. IX. 30.</c:v>
                </c:pt>
              </c:strCache>
            </c:strRef>
          </c:cat>
          <c:val>
            <c:numRef>
              <c:f>segédlet!$B$6:$C$6</c:f>
              <c:numCache>
                <c:ptCount val="2"/>
                <c:pt idx="0">
                  <c:v>0.27066690945749444</c:v>
                </c:pt>
                <c:pt idx="1">
                  <c:v>0.2868100266510363</c:v>
                </c:pt>
              </c:numCache>
            </c:numRef>
          </c:val>
        </c:ser>
        <c:ser>
          <c:idx val="5"/>
          <c:order val="5"/>
          <c:tx>
            <c:strRef>
              <c:f>segédlet!$A$7</c:f>
              <c:strCache>
                <c:ptCount val="1"/>
                <c:pt idx="0">
                  <c:v>Kaposvár és Környéke VH Társulásnak behajtásra átadva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segédlet!$B$1:$C$1</c:f>
              <c:strCache>
                <c:ptCount val="2"/>
                <c:pt idx="0">
                  <c:v>2003. VII. 31.</c:v>
                </c:pt>
                <c:pt idx="1">
                  <c:v>2003. IX. 30.</c:v>
                </c:pt>
              </c:strCache>
            </c:strRef>
          </c:cat>
          <c:val>
            <c:numRef>
              <c:f>segédlet!$B$7:$C$7</c:f>
              <c:numCache>
                <c:ptCount val="2"/>
                <c:pt idx="0">
                  <c:v>0.07340727897457822</c:v>
                </c:pt>
                <c:pt idx="1">
                  <c:v>0.060157158688146244</c:v>
                </c:pt>
              </c:numCache>
            </c:numRef>
          </c:val>
        </c:ser>
        <c:overlap val="100"/>
        <c:axId val="26751701"/>
        <c:axId val="39438718"/>
      </c:barChart>
      <c:catAx>
        <c:axId val="267517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39438718"/>
        <c:crosses val="autoZero"/>
        <c:auto val="1"/>
        <c:lblOffset val="100"/>
        <c:noMultiLvlLbl val="0"/>
      </c:catAx>
      <c:valAx>
        <c:axId val="394387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Times New Roman CE"/>
                    <a:ea typeface="Times New Roman CE"/>
                    <a:cs typeface="Times New Roman CE"/>
                  </a:rPr>
                  <a:t>Megoszlás (%)</a:t>
                </a:r>
              </a:p>
            </c:rich>
          </c:tx>
          <c:layout>
            <c:manualLayout>
              <c:xMode val="factor"/>
              <c:yMode val="factor"/>
              <c:x val="-0.019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267517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875"/>
          <c:y val="0"/>
          <c:w val="0.19125"/>
          <c:h val="0.99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775"/>
          <c:w val="0.813"/>
          <c:h val="0.964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segédlet!$A$11</c:f>
              <c:strCache>
                <c:ptCount val="1"/>
                <c:pt idx="0">
                  <c:v>Tömörítőgépes szemétszállítás</c:v>
                </c:pt>
              </c:strCache>
            </c:strRef>
          </c:tx>
          <c:spPr>
            <a:pattFill prst="pct25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segédlet!$B$10:$C$10</c:f>
              <c:strCache>
                <c:ptCount val="2"/>
                <c:pt idx="0">
                  <c:v>2003. VII. 31.</c:v>
                </c:pt>
                <c:pt idx="1">
                  <c:v>2003. IX. 30.</c:v>
                </c:pt>
              </c:strCache>
            </c:strRef>
          </c:cat>
          <c:val>
            <c:numRef>
              <c:f>segédlet!$B$11:$C$11</c:f>
              <c:numCache>
                <c:ptCount val="2"/>
                <c:pt idx="0">
                  <c:v>0.7236749116607774</c:v>
                </c:pt>
                <c:pt idx="1">
                  <c:v>0.8014160588396863</c:v>
                </c:pt>
              </c:numCache>
            </c:numRef>
          </c:val>
        </c:ser>
        <c:ser>
          <c:idx val="1"/>
          <c:order val="1"/>
          <c:tx>
            <c:strRef>
              <c:f>segédlet!$A$12</c:f>
              <c:strCache>
                <c:ptCount val="1"/>
                <c:pt idx="0">
                  <c:v>Egyéb szemétszállítás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segédlet!$B$10:$C$10</c:f>
              <c:strCache>
                <c:ptCount val="2"/>
                <c:pt idx="0">
                  <c:v>2003. VII. 31.</c:v>
                </c:pt>
                <c:pt idx="1">
                  <c:v>2003. IX. 30.</c:v>
                </c:pt>
              </c:strCache>
            </c:strRef>
          </c:cat>
          <c:val>
            <c:numRef>
              <c:f>segédlet!$B$12:$C$12</c:f>
              <c:numCache>
                <c:ptCount val="2"/>
                <c:pt idx="0">
                  <c:v>0.2763250883392226</c:v>
                </c:pt>
                <c:pt idx="1">
                  <c:v>0.19858394116031372</c:v>
                </c:pt>
              </c:numCache>
            </c:numRef>
          </c:val>
        </c:ser>
        <c:overlap val="100"/>
        <c:axId val="19404143"/>
        <c:axId val="40419560"/>
      </c:barChart>
      <c:catAx>
        <c:axId val="19404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40419560"/>
        <c:crosses val="autoZero"/>
        <c:auto val="1"/>
        <c:lblOffset val="100"/>
        <c:noMultiLvlLbl val="0"/>
      </c:catAx>
      <c:valAx>
        <c:axId val="404195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Times New Roman CE"/>
                    <a:ea typeface="Times New Roman CE"/>
                    <a:cs typeface="Times New Roman CE"/>
                  </a:rPr>
                  <a:t>Megoszlás (%)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194041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8"/>
          <c:y val="0.0415"/>
          <c:w val="0.17475"/>
          <c:h val="0.49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225"/>
          <c:w val="0.78375"/>
          <c:h val="0.959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segédlet!$A$18</c:f>
              <c:strCache>
                <c:ptCount val="1"/>
                <c:pt idx="0">
                  <c:v>Távfűtés</c:v>
                </c:pt>
              </c:strCache>
            </c:strRef>
          </c:tx>
          <c:spPr>
            <a:pattFill prst="pct25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segédlet!$B$17:$C$17</c:f>
              <c:strCache>
                <c:ptCount val="2"/>
                <c:pt idx="0">
                  <c:v>2003. VII. 31.</c:v>
                </c:pt>
                <c:pt idx="1">
                  <c:v>2003. IX. 30.</c:v>
                </c:pt>
              </c:strCache>
            </c:strRef>
          </c:cat>
          <c:val>
            <c:numRef>
              <c:f>segédlet!$B$18:$C$18</c:f>
              <c:numCache>
                <c:ptCount val="2"/>
                <c:pt idx="0">
                  <c:v>0.5284128298202042</c:v>
                </c:pt>
                <c:pt idx="1">
                  <c:v>0.4989811711521117</c:v>
                </c:pt>
              </c:numCache>
            </c:numRef>
          </c:val>
        </c:ser>
        <c:ser>
          <c:idx val="1"/>
          <c:order val="1"/>
          <c:tx>
            <c:strRef>
              <c:f>segédlet!$A$19</c:f>
              <c:strCache>
                <c:ptCount val="1"/>
                <c:pt idx="0">
                  <c:v>Bérlemény szolgáltatás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segédlet!$B$17:$C$17</c:f>
              <c:strCache>
                <c:ptCount val="2"/>
                <c:pt idx="0">
                  <c:v>2003. VII. 31.</c:v>
                </c:pt>
                <c:pt idx="1">
                  <c:v>2003. IX. 30.</c:v>
                </c:pt>
              </c:strCache>
            </c:strRef>
          </c:cat>
          <c:val>
            <c:numRef>
              <c:f>segédlet!$B$19:$C$19</c:f>
              <c:numCache>
                <c:ptCount val="2"/>
                <c:pt idx="0">
                  <c:v>0.2566706998662676</c:v>
                </c:pt>
                <c:pt idx="1">
                  <c:v>0.2557204734492089</c:v>
                </c:pt>
              </c:numCache>
            </c:numRef>
          </c:val>
        </c:ser>
        <c:ser>
          <c:idx val="3"/>
          <c:order val="2"/>
          <c:tx>
            <c:strRef>
              <c:f>segédlet!$A$20</c:f>
              <c:strCache>
                <c:ptCount val="1"/>
                <c:pt idx="0">
                  <c:v>Egyéb vevő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segédlet!$B$17:$C$17</c:f>
              <c:strCache>
                <c:ptCount val="2"/>
                <c:pt idx="0">
                  <c:v>2003. VII. 31.</c:v>
                </c:pt>
                <c:pt idx="1">
                  <c:v>2003. IX. 30.</c:v>
                </c:pt>
              </c:strCache>
            </c:strRef>
          </c:cat>
          <c:val>
            <c:numRef>
              <c:f>segédlet!$B$20:$C$20</c:f>
              <c:numCache>
                <c:ptCount val="2"/>
                <c:pt idx="0">
                  <c:v>0.2149164703135282</c:v>
                </c:pt>
                <c:pt idx="1">
                  <c:v>0.24529835539867942</c:v>
                </c:pt>
              </c:numCache>
            </c:numRef>
          </c:val>
        </c:ser>
        <c:overlap val="100"/>
        <c:axId val="28231721"/>
        <c:axId val="52758898"/>
      </c:barChart>
      <c:catAx>
        <c:axId val="28231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52758898"/>
        <c:crosses val="autoZero"/>
        <c:auto val="1"/>
        <c:lblOffset val="100"/>
        <c:noMultiLvlLbl val="0"/>
      </c:catAx>
      <c:valAx>
        <c:axId val="527588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Times New Roman CE"/>
                    <a:ea typeface="Times New Roman CE"/>
                    <a:cs typeface="Times New Roman CE"/>
                  </a:rPr>
                  <a:t>Megoszlás (%)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282317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4"/>
          <c:y val="0.04075"/>
          <c:w val="0.1955"/>
          <c:h val="0.77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115</xdr:row>
      <xdr:rowOff>0</xdr:rowOff>
    </xdr:from>
    <xdr:to>
      <xdr:col>5</xdr:col>
      <xdr:colOff>0</xdr:colOff>
      <xdr:row>143</xdr:row>
      <xdr:rowOff>9525</xdr:rowOff>
    </xdr:to>
    <xdr:graphicFrame>
      <xdr:nvGraphicFramePr>
        <xdr:cNvPr id="1" name="Chart 14"/>
        <xdr:cNvGraphicFramePr/>
      </xdr:nvGraphicFramePr>
      <xdr:xfrm>
        <a:off x="38100" y="18754725"/>
        <a:ext cx="862012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200</xdr:row>
      <xdr:rowOff>19050</xdr:rowOff>
    </xdr:from>
    <xdr:to>
      <xdr:col>5</xdr:col>
      <xdr:colOff>0</xdr:colOff>
      <xdr:row>228</xdr:row>
      <xdr:rowOff>152400</xdr:rowOff>
    </xdr:to>
    <xdr:graphicFrame>
      <xdr:nvGraphicFramePr>
        <xdr:cNvPr id="2" name="Chart 15"/>
        <xdr:cNvGraphicFramePr/>
      </xdr:nvGraphicFramePr>
      <xdr:xfrm>
        <a:off x="28575" y="29784675"/>
        <a:ext cx="8629650" cy="4667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263</xdr:row>
      <xdr:rowOff>47625</xdr:rowOff>
    </xdr:from>
    <xdr:to>
      <xdr:col>5</xdr:col>
      <xdr:colOff>0</xdr:colOff>
      <xdr:row>294</xdr:row>
      <xdr:rowOff>19050</xdr:rowOff>
    </xdr:to>
    <xdr:graphicFrame>
      <xdr:nvGraphicFramePr>
        <xdr:cNvPr id="3" name="Chart 16"/>
        <xdr:cNvGraphicFramePr/>
      </xdr:nvGraphicFramePr>
      <xdr:xfrm>
        <a:off x="28575" y="40176450"/>
        <a:ext cx="8629650" cy="4991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2"/>
  <sheetViews>
    <sheetView tabSelected="1" workbookViewId="0" topLeftCell="A1">
      <pane ySplit="5" topLeftCell="BM6" activePane="bottomLeft" state="frozen"/>
      <selection pane="topLeft" activeCell="A1" sqref="A1"/>
      <selection pane="bottomLeft" activeCell="A14" sqref="A14"/>
    </sheetView>
  </sheetViews>
  <sheetFormatPr defaultColWidth="9.00390625" defaultRowHeight="12.75"/>
  <cols>
    <col min="1" max="1" width="59.625" style="28" customWidth="1"/>
    <col min="2" max="3" width="12.875" style="28" customWidth="1"/>
    <col min="4" max="4" width="12.875" style="6" customWidth="1"/>
    <col min="5" max="5" width="15.375" style="6" customWidth="1"/>
    <col min="6" max="16384" width="9.375" style="28" customWidth="1"/>
  </cols>
  <sheetData>
    <row r="1" spans="2:5" ht="12.75">
      <c r="B1" s="22"/>
      <c r="C1" s="22"/>
      <c r="E1" s="45" t="s">
        <v>11</v>
      </c>
    </row>
    <row r="2" spans="1:5" ht="15.75">
      <c r="A2" s="24" t="s">
        <v>17</v>
      </c>
      <c r="B2" s="29"/>
      <c r="C2" s="29"/>
      <c r="D2" s="30"/>
      <c r="E2" s="30"/>
    </row>
    <row r="3" spans="1:5" ht="15.75">
      <c r="A3" s="24" t="s">
        <v>18</v>
      </c>
      <c r="B3" s="29"/>
      <c r="C3" s="29"/>
      <c r="D3" s="30"/>
      <c r="E3" s="30"/>
    </row>
    <row r="4" spans="1:5" ht="13.5" thickBot="1">
      <c r="A4" s="31"/>
      <c r="B4" s="32"/>
      <c r="C4" s="32"/>
      <c r="D4" s="33"/>
      <c r="E4" s="33"/>
    </row>
    <row r="5" spans="1:5" ht="12.75">
      <c r="A5" s="34" t="s">
        <v>19</v>
      </c>
      <c r="B5" s="35" t="s">
        <v>109</v>
      </c>
      <c r="C5" s="35" t="s">
        <v>93</v>
      </c>
      <c r="D5" s="36" t="s">
        <v>20</v>
      </c>
      <c r="E5" s="36" t="s">
        <v>21</v>
      </c>
    </row>
    <row r="6" spans="1:5" ht="13.5" thickBot="1">
      <c r="A6" s="31"/>
      <c r="B6" s="37" t="s">
        <v>22</v>
      </c>
      <c r="C6" s="37" t="s">
        <v>22</v>
      </c>
      <c r="D6" s="38" t="s">
        <v>22</v>
      </c>
      <c r="E6" s="38" t="s">
        <v>23</v>
      </c>
    </row>
    <row r="7" ht="12.75">
      <c r="A7" s="34" t="s">
        <v>24</v>
      </c>
    </row>
    <row r="8" spans="1:5" s="6" customFormat="1" ht="12.75">
      <c r="A8" s="6" t="s">
        <v>92</v>
      </c>
      <c r="B8" s="59">
        <f>SUM(B9:B11)</f>
        <v>28938</v>
      </c>
      <c r="C8" s="59">
        <f>SUM(C9:C11)</f>
        <v>26260</v>
      </c>
      <c r="D8" s="59">
        <f>C8-B8</f>
        <v>-2678</v>
      </c>
      <c r="E8" s="60">
        <f aca="true" t="shared" si="0" ref="E8:E18">(C8/B8*100)</f>
        <v>90.74573225516622</v>
      </c>
    </row>
    <row r="9" spans="1:5" ht="12.75">
      <c r="A9" s="28" t="s">
        <v>25</v>
      </c>
      <c r="B9" s="25">
        <v>8236</v>
      </c>
      <c r="C9" s="25">
        <v>4333</v>
      </c>
      <c r="D9" s="61">
        <f aca="true" t="shared" si="1" ref="D9:D25">C9-B9</f>
        <v>-3903</v>
      </c>
      <c r="E9" s="62">
        <f t="shared" si="0"/>
        <v>52.61049052938319</v>
      </c>
    </row>
    <row r="10" spans="1:5" ht="12.75">
      <c r="A10" s="28" t="s">
        <v>26</v>
      </c>
      <c r="B10" s="25">
        <v>6094</v>
      </c>
      <c r="C10" s="25">
        <v>6622</v>
      </c>
      <c r="D10" s="61">
        <f t="shared" si="1"/>
        <v>528</v>
      </c>
      <c r="E10" s="62">
        <f t="shared" si="0"/>
        <v>108.66425992779783</v>
      </c>
    </row>
    <row r="11" spans="1:5" ht="12.75">
      <c r="A11" s="28" t="s">
        <v>27</v>
      </c>
      <c r="B11" s="25">
        <v>14608</v>
      </c>
      <c r="C11" s="25">
        <v>15305</v>
      </c>
      <c r="D11" s="61">
        <f t="shared" si="1"/>
        <v>697</v>
      </c>
      <c r="E11" s="62">
        <f t="shared" si="0"/>
        <v>104.77135815991238</v>
      </c>
    </row>
    <row r="12" spans="1:5" ht="12.75">
      <c r="A12" s="39" t="s">
        <v>110</v>
      </c>
      <c r="B12" s="1"/>
      <c r="C12" s="1"/>
      <c r="D12" s="90"/>
      <c r="E12" s="91"/>
    </row>
    <row r="13" spans="1:5" ht="12.75">
      <c r="A13" s="39" t="s">
        <v>111</v>
      </c>
      <c r="B13" s="55">
        <v>9866</v>
      </c>
      <c r="C13" s="55">
        <v>10888</v>
      </c>
      <c r="D13" s="63">
        <f t="shared" si="1"/>
        <v>1022</v>
      </c>
      <c r="E13" s="62">
        <f t="shared" si="0"/>
        <v>110.35880802756944</v>
      </c>
    </row>
    <row r="14" spans="1:5" s="34" customFormat="1" ht="12.75">
      <c r="A14" s="34" t="s">
        <v>94</v>
      </c>
      <c r="B14" s="94">
        <v>0</v>
      </c>
      <c r="C14" s="94">
        <v>130</v>
      </c>
      <c r="D14" s="63">
        <f>C14-B14</f>
        <v>130</v>
      </c>
      <c r="E14" s="97" t="s">
        <v>53</v>
      </c>
    </row>
    <row r="15" spans="1:5" ht="12.75">
      <c r="A15" s="39" t="s">
        <v>28</v>
      </c>
      <c r="B15" s="25">
        <v>0</v>
      </c>
      <c r="C15" s="25">
        <v>0</v>
      </c>
      <c r="D15" s="63">
        <f>C15-B15</f>
        <v>0</v>
      </c>
      <c r="E15" s="97" t="s">
        <v>53</v>
      </c>
    </row>
    <row r="16" spans="1:5" ht="12.75">
      <c r="A16" s="39"/>
      <c r="B16" s="17"/>
      <c r="C16" s="17"/>
      <c r="D16" s="90"/>
      <c r="E16" s="95"/>
    </row>
    <row r="17" spans="1:5" s="6" customFormat="1" ht="12.75">
      <c r="A17" s="6" t="s">
        <v>95</v>
      </c>
      <c r="B17" s="27">
        <v>1299</v>
      </c>
      <c r="C17" s="27">
        <v>910</v>
      </c>
      <c r="D17" s="59">
        <f t="shared" si="1"/>
        <v>-389</v>
      </c>
      <c r="E17" s="60">
        <f t="shared" si="0"/>
        <v>70.05388760585065</v>
      </c>
    </row>
    <row r="18" spans="1:5" s="39" customFormat="1" ht="12">
      <c r="A18" s="39" t="s">
        <v>28</v>
      </c>
      <c r="B18" s="55">
        <v>498</v>
      </c>
      <c r="C18" s="55">
        <v>636</v>
      </c>
      <c r="D18" s="64">
        <f t="shared" si="1"/>
        <v>138</v>
      </c>
      <c r="E18" s="65">
        <f t="shared" si="0"/>
        <v>127.71084337349396</v>
      </c>
    </row>
    <row r="19" spans="2:5" ht="12.75">
      <c r="B19" s="17"/>
      <c r="C19" s="17"/>
      <c r="D19" s="3"/>
      <c r="E19" s="4"/>
    </row>
    <row r="20" spans="1:5" s="6" customFormat="1" ht="12.75">
      <c r="A20" s="6" t="s">
        <v>96</v>
      </c>
      <c r="B20" s="27">
        <v>3537</v>
      </c>
      <c r="C20" s="27">
        <v>2671</v>
      </c>
      <c r="D20" s="59">
        <f t="shared" si="1"/>
        <v>-866</v>
      </c>
      <c r="E20" s="60">
        <f>(C20/B20*100)</f>
        <v>75.51597398925644</v>
      </c>
    </row>
    <row r="21" spans="1:5" s="39" customFormat="1" ht="12">
      <c r="A21" s="39" t="s">
        <v>28</v>
      </c>
      <c r="B21" s="55">
        <v>2644</v>
      </c>
      <c r="C21" s="55">
        <v>2647</v>
      </c>
      <c r="D21" s="64">
        <f t="shared" si="1"/>
        <v>3</v>
      </c>
      <c r="E21" s="65">
        <f>(C21/B21*100)</f>
        <v>100.11346444780635</v>
      </c>
    </row>
    <row r="22" spans="2:5" ht="12.75">
      <c r="B22" s="17"/>
      <c r="C22" s="17"/>
      <c r="D22" s="3"/>
      <c r="E22" s="4"/>
    </row>
    <row r="23" spans="1:5" s="6" customFormat="1" ht="12.75">
      <c r="A23" s="6" t="s">
        <v>97</v>
      </c>
      <c r="B23" s="27">
        <v>4121</v>
      </c>
      <c r="C23" s="27">
        <v>9140</v>
      </c>
      <c r="D23" s="59">
        <f t="shared" si="1"/>
        <v>5019</v>
      </c>
      <c r="E23" s="60">
        <f>(C23/B23*100)</f>
        <v>221.7908274690609</v>
      </c>
    </row>
    <row r="24" spans="1:5" s="39" customFormat="1" ht="12">
      <c r="A24" s="39" t="s">
        <v>28</v>
      </c>
      <c r="B24" s="55">
        <v>1876</v>
      </c>
      <c r="C24" s="55">
        <v>2180</v>
      </c>
      <c r="D24" s="64">
        <f>C24-B24</f>
        <v>304</v>
      </c>
      <c r="E24" s="65">
        <f>(C24/B24*100)</f>
        <v>116.20469083155652</v>
      </c>
    </row>
    <row r="25" spans="1:5" s="39" customFormat="1" ht="12">
      <c r="A25" s="39" t="s">
        <v>29</v>
      </c>
      <c r="B25" s="55">
        <v>104</v>
      </c>
      <c r="C25" s="55">
        <v>104</v>
      </c>
      <c r="D25" s="64">
        <f t="shared" si="1"/>
        <v>0</v>
      </c>
      <c r="E25" s="65">
        <f>(C25/B25*100)</f>
        <v>100</v>
      </c>
    </row>
    <row r="26" s="22" customFormat="1" ht="12.75"/>
    <row r="27" spans="1:5" s="6" customFormat="1" ht="12.75">
      <c r="A27" s="6" t="s">
        <v>98</v>
      </c>
      <c r="B27" s="27">
        <v>14413</v>
      </c>
      <c r="C27" s="27">
        <v>1388</v>
      </c>
      <c r="D27" s="59">
        <f>C27-B27</f>
        <v>-13025</v>
      </c>
      <c r="E27" s="60">
        <f>(C27/B27*100)</f>
        <v>9.630194962880733</v>
      </c>
    </row>
    <row r="28" spans="1:5" s="39" customFormat="1" ht="12">
      <c r="A28" s="39" t="s">
        <v>28</v>
      </c>
      <c r="B28" s="55">
        <v>14413</v>
      </c>
      <c r="C28" s="55">
        <v>1338</v>
      </c>
      <c r="D28" s="64">
        <f>C28-B28</f>
        <v>-13075</v>
      </c>
      <c r="E28" s="65">
        <f>(C28/B28*100)</f>
        <v>9.283285922431137</v>
      </c>
    </row>
    <row r="29" spans="2:5" ht="12.75">
      <c r="B29" s="17"/>
      <c r="C29" s="17"/>
      <c r="D29" s="3"/>
      <c r="E29" s="4"/>
    </row>
    <row r="30" spans="1:5" s="6" customFormat="1" ht="12.75">
      <c r="A30" s="6" t="s">
        <v>99</v>
      </c>
      <c r="B30" s="27">
        <v>2394</v>
      </c>
      <c r="C30" s="27">
        <v>2407</v>
      </c>
      <c r="D30" s="59">
        <f>C30-B30</f>
        <v>13</v>
      </c>
      <c r="E30" s="60">
        <f>(C30/B30*100)</f>
        <v>100.54302422723475</v>
      </c>
    </row>
    <row r="31" spans="1:5" s="39" customFormat="1" ht="12">
      <c r="A31" s="39" t="s">
        <v>28</v>
      </c>
      <c r="B31" s="55">
        <v>2310</v>
      </c>
      <c r="C31" s="55">
        <v>2323</v>
      </c>
      <c r="D31" s="64">
        <f>C31-B31</f>
        <v>13</v>
      </c>
      <c r="E31" s="65">
        <f>(C31/B31*100)</f>
        <v>100.56277056277057</v>
      </c>
    </row>
    <row r="32" spans="2:5" s="39" customFormat="1" ht="12">
      <c r="B32" s="1"/>
      <c r="C32" s="1"/>
      <c r="D32" s="1"/>
      <c r="E32" s="2"/>
    </row>
    <row r="33" spans="1:5" s="93" customFormat="1" ht="12.75">
      <c r="A33" s="93" t="s">
        <v>100</v>
      </c>
      <c r="B33" s="96">
        <v>24350</v>
      </c>
      <c r="C33" s="96">
        <v>23149</v>
      </c>
      <c r="D33" s="74">
        <f>C33-B33</f>
        <v>-1201</v>
      </c>
      <c r="E33" s="81">
        <f>(C33/B33*100)</f>
        <v>95.06776180698152</v>
      </c>
    </row>
    <row r="34" spans="1:5" s="39" customFormat="1" ht="12">
      <c r="A34" s="39" t="s">
        <v>106</v>
      </c>
      <c r="B34" s="1"/>
      <c r="C34" s="1"/>
      <c r="D34" s="1"/>
      <c r="E34" s="2"/>
    </row>
    <row r="35" spans="2:5" ht="12.75">
      <c r="B35" s="17"/>
      <c r="C35" s="17"/>
      <c r="D35" s="3"/>
      <c r="E35" s="4"/>
    </row>
    <row r="36" spans="1:5" s="6" customFormat="1" ht="12.75">
      <c r="A36" s="6" t="s">
        <v>101</v>
      </c>
      <c r="B36" s="27">
        <v>8272</v>
      </c>
      <c r="C36" s="27">
        <v>8228</v>
      </c>
      <c r="D36" s="59">
        <f aca="true" t="shared" si="2" ref="D36:D42">C36-B36</f>
        <v>-44</v>
      </c>
      <c r="E36" s="60">
        <f>(C36/B36*100)</f>
        <v>99.46808510638297</v>
      </c>
    </row>
    <row r="37" spans="1:5" s="39" customFormat="1" ht="12">
      <c r="A37" s="39" t="s">
        <v>28</v>
      </c>
      <c r="B37" s="55">
        <v>7529</v>
      </c>
      <c r="C37" s="55">
        <v>7453</v>
      </c>
      <c r="D37" s="64">
        <f t="shared" si="2"/>
        <v>-76</v>
      </c>
      <c r="E37" s="65">
        <f>(C37/B37*100)</f>
        <v>98.99056979678576</v>
      </c>
    </row>
    <row r="38" spans="2:5" ht="12.75">
      <c r="B38" s="17"/>
      <c r="C38" s="17"/>
      <c r="D38" s="3"/>
      <c r="E38" s="4"/>
    </row>
    <row r="39" spans="1:5" s="6" customFormat="1" ht="12.75">
      <c r="A39" s="6" t="s">
        <v>102</v>
      </c>
      <c r="B39" s="27">
        <v>3685</v>
      </c>
      <c r="C39" s="27">
        <v>3716</v>
      </c>
      <c r="D39" s="59">
        <f t="shared" si="2"/>
        <v>31</v>
      </c>
      <c r="E39" s="60">
        <f>(C39/B39*100)</f>
        <v>100.84124830393486</v>
      </c>
    </row>
    <row r="40" spans="1:5" s="39" customFormat="1" ht="12">
      <c r="A40" s="39" t="s">
        <v>28</v>
      </c>
      <c r="B40" s="55">
        <v>3320</v>
      </c>
      <c r="C40" s="55">
        <v>3387</v>
      </c>
      <c r="D40" s="64">
        <f t="shared" si="2"/>
        <v>67</v>
      </c>
      <c r="E40" s="65">
        <f>(C40/B40*100)</f>
        <v>102.01807228915662</v>
      </c>
    </row>
    <row r="41" spans="2:5" ht="12.75">
      <c r="B41" s="17"/>
      <c r="C41" s="17"/>
      <c r="D41" s="3"/>
      <c r="E41" s="4"/>
    </row>
    <row r="42" spans="1:5" s="6" customFormat="1" ht="12.75">
      <c r="A42" s="6" t="s">
        <v>103</v>
      </c>
      <c r="B42" s="27">
        <v>7458</v>
      </c>
      <c r="C42" s="27">
        <v>7407</v>
      </c>
      <c r="D42" s="59">
        <f t="shared" si="2"/>
        <v>-51</v>
      </c>
      <c r="E42" s="60">
        <f>(C42/B42*100)</f>
        <v>99.31617055510861</v>
      </c>
    </row>
    <row r="43" spans="1:5" s="6" customFormat="1" ht="12.75">
      <c r="A43" s="5" t="s">
        <v>30</v>
      </c>
      <c r="B43" s="3"/>
      <c r="C43" s="3"/>
      <c r="D43" s="3"/>
      <c r="E43" s="4"/>
    </row>
    <row r="44" spans="1:5" s="39" customFormat="1" ht="12">
      <c r="A44" s="39" t="s">
        <v>28</v>
      </c>
      <c r="B44" s="55">
        <v>7228</v>
      </c>
      <c r="C44" s="55">
        <v>7133</v>
      </c>
      <c r="D44" s="64">
        <f>C44-B44</f>
        <v>-95</v>
      </c>
      <c r="E44" s="65">
        <f>(C44/B44*100)</f>
        <v>98.68566685113449</v>
      </c>
    </row>
    <row r="45" spans="2:5" ht="12.75">
      <c r="B45" s="17"/>
      <c r="C45" s="17"/>
      <c r="D45" s="3"/>
      <c r="E45" s="4"/>
    </row>
    <row r="46" spans="1:5" s="6" customFormat="1" ht="12.75">
      <c r="A46" s="40" t="s">
        <v>104</v>
      </c>
      <c r="B46" s="56">
        <v>74</v>
      </c>
      <c r="C46" s="56">
        <v>74</v>
      </c>
      <c r="D46" s="59">
        <f>C46-B46</f>
        <v>0</v>
      </c>
      <c r="E46" s="60">
        <f>(C46/B46*100)</f>
        <v>100</v>
      </c>
    </row>
    <row r="47" spans="1:5" s="39" customFormat="1" ht="12.75">
      <c r="A47" s="41" t="s">
        <v>28</v>
      </c>
      <c r="B47" s="57">
        <v>74</v>
      </c>
      <c r="C47" s="57">
        <v>74</v>
      </c>
      <c r="D47" s="66">
        <f>C47-B47</f>
        <v>0</v>
      </c>
      <c r="E47" s="67">
        <f>(C47/B47*100)</f>
        <v>100</v>
      </c>
    </row>
    <row r="48" spans="1:5" s="39" customFormat="1" ht="12.75">
      <c r="A48" s="41"/>
      <c r="B48" s="7"/>
      <c r="C48" s="7"/>
      <c r="D48" s="7"/>
      <c r="E48" s="23"/>
    </row>
    <row r="49" spans="1:5" s="39" customFormat="1" ht="12.75">
      <c r="A49" s="40" t="s">
        <v>105</v>
      </c>
      <c r="B49" s="56">
        <v>16</v>
      </c>
      <c r="C49" s="56">
        <v>104</v>
      </c>
      <c r="D49" s="59">
        <f>C49-B49</f>
        <v>88</v>
      </c>
      <c r="E49" s="67">
        <f>(C49/B49*100)</f>
        <v>650</v>
      </c>
    </row>
    <row r="50" spans="1:5" s="39" customFormat="1" ht="12.75">
      <c r="A50" s="41" t="s">
        <v>28</v>
      </c>
      <c r="B50" s="57">
        <v>16</v>
      </c>
      <c r="C50" s="57">
        <v>16</v>
      </c>
      <c r="D50" s="66">
        <f>C50-B50</f>
        <v>0</v>
      </c>
      <c r="E50" s="67">
        <f>(C50/B50*100)</f>
        <v>100</v>
      </c>
    </row>
    <row r="51" spans="1:5" s="39" customFormat="1" ht="12.75" thickBot="1">
      <c r="A51" s="41"/>
      <c r="B51" s="7"/>
      <c r="C51" s="7"/>
      <c r="D51" s="7"/>
      <c r="E51" s="9"/>
    </row>
    <row r="52" spans="1:5" ht="13.5" thickTop="1">
      <c r="A52" s="42" t="s">
        <v>31</v>
      </c>
      <c r="B52" s="68">
        <f>B8+B14+B17+B20+B23+B27+B30+B33+B36+B39+B42+B46+B49</f>
        <v>98557</v>
      </c>
      <c r="C52" s="68">
        <f>C8+C14+C17+C20+C23+C27+C30+C33+C36+C39+C42+C46+C49</f>
        <v>85584</v>
      </c>
      <c r="D52" s="69">
        <f>C52-B52</f>
        <v>-12973</v>
      </c>
      <c r="E52" s="70">
        <f>(C52/B52*100)</f>
        <v>86.83705875787615</v>
      </c>
    </row>
    <row r="53" spans="1:5" s="39" customFormat="1" ht="12">
      <c r="A53" s="39" t="s">
        <v>28</v>
      </c>
      <c r="B53" s="66">
        <f>B11+B15+B18+B21+B24+B28+B31+B34+B37+B40+B44+B47+B50</f>
        <v>54516</v>
      </c>
      <c r="C53" s="66">
        <f>C11+C15+C18+C21+C24+C28+C31+C34+C37+C40+C44+C47+C50</f>
        <v>42492</v>
      </c>
      <c r="D53" s="64">
        <f>C53-B53</f>
        <v>-12024</v>
      </c>
      <c r="E53" s="65">
        <f>(C53/B53*100)</f>
        <v>77.94408980849659</v>
      </c>
    </row>
    <row r="54" spans="2:5" s="39" customFormat="1" ht="12">
      <c r="B54" s="7"/>
      <c r="C54" s="7"/>
      <c r="D54" s="1"/>
      <c r="E54" s="2"/>
    </row>
    <row r="55" spans="1:5" ht="13.5" thickBot="1">
      <c r="A55" s="43" t="s">
        <v>32</v>
      </c>
      <c r="B55" s="71">
        <f>B97</f>
        <v>177555</v>
      </c>
      <c r="C55" s="71">
        <f>C97</f>
        <v>207795</v>
      </c>
      <c r="D55" s="72">
        <f>C55-B55</f>
        <v>30240</v>
      </c>
      <c r="E55" s="73">
        <f>(C55/B55*100)</f>
        <v>117.03134240094619</v>
      </c>
    </row>
    <row r="56" spans="1:5" ht="13.5" thickTop="1">
      <c r="A56" s="34" t="s">
        <v>33</v>
      </c>
      <c r="B56" s="74">
        <f>B52+B55</f>
        <v>276112</v>
      </c>
      <c r="C56" s="74">
        <f>C52+C55</f>
        <v>293379</v>
      </c>
      <c r="D56" s="59">
        <f>C56-B56</f>
        <v>17267</v>
      </c>
      <c r="E56" s="60">
        <f>(C56/B56*100)</f>
        <v>106.25362171872284</v>
      </c>
    </row>
    <row r="57" spans="1:5" ht="12.75">
      <c r="A57" s="34"/>
      <c r="B57" s="10"/>
      <c r="C57" s="10"/>
      <c r="D57" s="3"/>
      <c r="E57" s="4"/>
    </row>
    <row r="58" spans="1:5" ht="12.75">
      <c r="A58" s="34" t="s">
        <v>1</v>
      </c>
      <c r="B58" s="74">
        <f>SUM(B59:B63)</f>
        <v>136361</v>
      </c>
      <c r="C58" s="74">
        <f>SUM(C59:C63)</f>
        <v>213328</v>
      </c>
      <c r="D58" s="75">
        <f aca="true" t="shared" si="3" ref="D58:D69">C58-B58</f>
        <v>76967</v>
      </c>
      <c r="E58" s="60">
        <f aca="true" t="shared" si="4" ref="E58:E67">(C58/B58*100)</f>
        <v>156.44355790878623</v>
      </c>
    </row>
    <row r="59" spans="1:5" ht="12.75">
      <c r="A59" s="28" t="s">
        <v>34</v>
      </c>
      <c r="B59" s="25">
        <v>13492</v>
      </c>
      <c r="C59" s="25">
        <v>15843</v>
      </c>
      <c r="D59" s="75">
        <f t="shared" si="3"/>
        <v>2351</v>
      </c>
      <c r="E59" s="60">
        <f t="shared" si="4"/>
        <v>117.42514082419211</v>
      </c>
    </row>
    <row r="60" spans="1:5" ht="12.75">
      <c r="A60" s="34" t="s">
        <v>35</v>
      </c>
      <c r="B60" s="25">
        <v>16465</v>
      </c>
      <c r="C60" s="25">
        <v>19196</v>
      </c>
      <c r="D60" s="75">
        <f t="shared" si="3"/>
        <v>2731</v>
      </c>
      <c r="E60" s="60">
        <f t="shared" si="4"/>
        <v>116.58669905860917</v>
      </c>
    </row>
    <row r="61" spans="1:5" ht="12.75">
      <c r="A61" s="28" t="s">
        <v>36</v>
      </c>
      <c r="B61" s="25">
        <v>7880</v>
      </c>
      <c r="C61" s="25">
        <v>10394</v>
      </c>
      <c r="D61" s="75">
        <f t="shared" si="3"/>
        <v>2514</v>
      </c>
      <c r="E61" s="60">
        <f t="shared" si="4"/>
        <v>131.9035532994924</v>
      </c>
    </row>
    <row r="62" spans="1:5" ht="12.75">
      <c r="A62" s="28" t="s">
        <v>37</v>
      </c>
      <c r="B62" s="25">
        <v>98419</v>
      </c>
      <c r="C62" s="25">
        <v>167861</v>
      </c>
      <c r="D62" s="75">
        <f t="shared" si="3"/>
        <v>69442</v>
      </c>
      <c r="E62" s="60">
        <f t="shared" si="4"/>
        <v>170.5575143011004</v>
      </c>
    </row>
    <row r="63" spans="1:5" ht="12.75">
      <c r="A63" s="28" t="s">
        <v>14</v>
      </c>
      <c r="B63" s="25">
        <v>105</v>
      </c>
      <c r="C63" s="25">
        <v>34</v>
      </c>
      <c r="D63" s="75">
        <f>C63-B63</f>
        <v>-71</v>
      </c>
      <c r="E63" s="60">
        <f t="shared" si="4"/>
        <v>32.38095238095238</v>
      </c>
    </row>
    <row r="64" spans="1:5" ht="12.75">
      <c r="A64" s="11" t="s">
        <v>2</v>
      </c>
      <c r="B64" s="26">
        <v>36420</v>
      </c>
      <c r="C64" s="26">
        <v>53022</v>
      </c>
      <c r="D64" s="75">
        <f t="shared" si="3"/>
        <v>16602</v>
      </c>
      <c r="E64" s="76">
        <f t="shared" si="4"/>
        <v>145.5848434925865</v>
      </c>
    </row>
    <row r="65" spans="1:5" ht="12.75">
      <c r="A65" s="11" t="s">
        <v>52</v>
      </c>
      <c r="B65" s="89">
        <v>0</v>
      </c>
      <c r="C65" s="89">
        <v>0</v>
      </c>
      <c r="D65" s="75">
        <f t="shared" si="3"/>
        <v>0</v>
      </c>
      <c r="E65" s="92">
        <v>100</v>
      </c>
    </row>
    <row r="66" spans="1:5" ht="12.75">
      <c r="A66" s="11" t="s">
        <v>54</v>
      </c>
      <c r="B66" s="26">
        <v>47002</v>
      </c>
      <c r="C66" s="26">
        <v>45918</v>
      </c>
      <c r="D66" s="75">
        <f t="shared" si="3"/>
        <v>-1084</v>
      </c>
      <c r="E66" s="76">
        <f t="shared" si="4"/>
        <v>97.69371516105697</v>
      </c>
    </row>
    <row r="67" spans="1:5" ht="12.75">
      <c r="A67" s="11" t="s">
        <v>55</v>
      </c>
      <c r="B67" s="26">
        <v>23398</v>
      </c>
      <c r="C67" s="26">
        <v>20652</v>
      </c>
      <c r="D67" s="75">
        <f t="shared" si="3"/>
        <v>-2746</v>
      </c>
      <c r="E67" s="76">
        <f t="shared" si="4"/>
        <v>88.2639541841183</v>
      </c>
    </row>
    <row r="68" spans="1:5" ht="13.5" thickBot="1">
      <c r="A68" s="43" t="s">
        <v>107</v>
      </c>
      <c r="B68" s="71">
        <f>B58+B64+B66+B67+B65</f>
        <v>243181</v>
      </c>
      <c r="C68" s="71">
        <f>C58+C64+C66+C67+C65</f>
        <v>332920</v>
      </c>
      <c r="D68" s="72">
        <f>C68-B68</f>
        <v>89739</v>
      </c>
      <c r="E68" s="73">
        <f>(C68/B68*100)</f>
        <v>136.9021428483311</v>
      </c>
    </row>
    <row r="69" spans="1:5" ht="13.5" thickTop="1">
      <c r="A69" s="34" t="s">
        <v>38</v>
      </c>
      <c r="B69" s="74">
        <f>B56+B68</f>
        <v>519293</v>
      </c>
      <c r="C69" s="74">
        <f>C56+C68</f>
        <v>626299</v>
      </c>
      <c r="D69" s="59">
        <f t="shared" si="3"/>
        <v>107006</v>
      </c>
      <c r="E69" s="60">
        <f>(C69/B69*100)</f>
        <v>120.60609328452338</v>
      </c>
    </row>
    <row r="70" spans="1:5" ht="12.75">
      <c r="A70" s="28" t="s">
        <v>108</v>
      </c>
      <c r="B70" s="17"/>
      <c r="C70" s="17"/>
      <c r="D70" s="17"/>
      <c r="E70" s="23"/>
    </row>
    <row r="71" spans="2:5" ht="12.75">
      <c r="B71" s="10"/>
      <c r="C71" s="10"/>
      <c r="D71" s="3"/>
      <c r="E71" s="4"/>
    </row>
    <row r="72" spans="1:5" ht="12.75">
      <c r="A72" s="34" t="s">
        <v>39</v>
      </c>
      <c r="B72" s="17"/>
      <c r="C72" s="17"/>
      <c r="D72" s="3"/>
      <c r="E72" s="4"/>
    </row>
    <row r="73" spans="1:5" ht="12.75">
      <c r="A73" s="28" t="s">
        <v>40</v>
      </c>
      <c r="B73" s="77">
        <f>B194</f>
        <v>32545</v>
      </c>
      <c r="C73" s="77">
        <f>C194</f>
        <v>32767</v>
      </c>
      <c r="D73" s="59">
        <f>C73-B73</f>
        <v>222</v>
      </c>
      <c r="E73" s="60">
        <f>(C73/B73*100)</f>
        <v>100.6821324320172</v>
      </c>
    </row>
    <row r="74" spans="1:5" ht="13.5" thickBot="1">
      <c r="A74" s="31" t="s">
        <v>41</v>
      </c>
      <c r="B74" s="78">
        <f>B254</f>
        <v>94218</v>
      </c>
      <c r="C74" s="78">
        <f>C254</f>
        <v>89809</v>
      </c>
      <c r="D74" s="79">
        <f>C74-B74</f>
        <v>-4409</v>
      </c>
      <c r="E74" s="80">
        <f>(C74/B74*100)</f>
        <v>95.32042709461037</v>
      </c>
    </row>
    <row r="75" spans="1:5" ht="12.75">
      <c r="A75" s="58"/>
      <c r="B75" s="8"/>
      <c r="C75" s="8"/>
      <c r="D75" s="12"/>
      <c r="E75" s="13"/>
    </row>
    <row r="76" spans="1:5" ht="12.75">
      <c r="A76" s="58"/>
      <c r="B76" s="8"/>
      <c r="C76" s="8"/>
      <c r="D76" s="12"/>
      <c r="E76" s="13"/>
    </row>
    <row r="77" spans="2:5" ht="12.75">
      <c r="B77" s="8"/>
      <c r="C77" s="8"/>
      <c r="D77" s="12"/>
      <c r="E77" s="45" t="s">
        <v>13</v>
      </c>
    </row>
    <row r="78" spans="1:5" s="48" customFormat="1" ht="15.75">
      <c r="A78" s="24" t="s">
        <v>17</v>
      </c>
      <c r="B78" s="46"/>
      <c r="C78" s="46"/>
      <c r="D78" s="47"/>
      <c r="E78" s="47"/>
    </row>
    <row r="79" spans="1:5" s="48" customFormat="1" ht="15.75">
      <c r="A79" s="24" t="s">
        <v>42</v>
      </c>
      <c r="B79" s="46"/>
      <c r="C79" s="46"/>
      <c r="D79" s="47"/>
      <c r="E79" s="47"/>
    </row>
    <row r="81" spans="1:5" ht="13.5" thickBot="1">
      <c r="A81" s="31"/>
      <c r="B81" s="31"/>
      <c r="C81" s="31"/>
      <c r="D81" s="33"/>
      <c r="E81" s="33"/>
    </row>
    <row r="82" spans="1:5" ht="12.75">
      <c r="A82" s="34" t="s">
        <v>19</v>
      </c>
      <c r="B82" s="35" t="str">
        <f>B5</f>
        <v>2003. VII. 31.</v>
      </c>
      <c r="C82" s="35" t="str">
        <f>C5</f>
        <v>2003. IX. 30.</v>
      </c>
      <c r="D82" s="36" t="s">
        <v>20</v>
      </c>
      <c r="E82" s="36" t="s">
        <v>21</v>
      </c>
    </row>
    <row r="83" spans="1:5" ht="13.5" thickBot="1">
      <c r="A83" s="31"/>
      <c r="B83" s="37" t="s">
        <v>22</v>
      </c>
      <c r="C83" s="37" t="s">
        <v>22</v>
      </c>
      <c r="D83" s="38" t="s">
        <v>22</v>
      </c>
      <c r="E83" s="38" t="s">
        <v>23</v>
      </c>
    </row>
    <row r="84" spans="1:5" ht="12.75">
      <c r="A84" s="14"/>
      <c r="B84" s="49"/>
      <c r="C84" s="49"/>
      <c r="D84" s="50"/>
      <c r="E84" s="50"/>
    </row>
    <row r="85" ht="12.75">
      <c r="A85" s="22"/>
    </row>
    <row r="86" spans="1:5" ht="12.75">
      <c r="A86" s="34" t="s">
        <v>43</v>
      </c>
      <c r="B86" s="74">
        <f>SUM(B89:B97)</f>
        <v>378927</v>
      </c>
      <c r="C86" s="74">
        <f>SUM(C89:C97)</f>
        <v>436756</v>
      </c>
      <c r="D86" s="59">
        <f>C86-B86</f>
        <v>57829</v>
      </c>
      <c r="E86" s="60">
        <f>(C86/B86*100)</f>
        <v>115.26125084778862</v>
      </c>
    </row>
    <row r="87" spans="1:5" ht="12.75">
      <c r="A87" s="5" t="s">
        <v>44</v>
      </c>
      <c r="B87" s="10"/>
      <c r="C87" s="10"/>
      <c r="D87" s="3"/>
      <c r="E87" s="4"/>
    </row>
    <row r="88" spans="2:5" ht="12.75">
      <c r="B88" s="17"/>
      <c r="C88" s="17"/>
      <c r="D88" s="3"/>
      <c r="E88" s="3"/>
    </row>
    <row r="89" spans="1:5" ht="12.75">
      <c r="A89" s="34" t="s">
        <v>45</v>
      </c>
      <c r="B89" s="25">
        <v>90180</v>
      </c>
      <c r="C89" s="25">
        <v>95117</v>
      </c>
      <c r="D89" s="61">
        <f>C89-B89</f>
        <v>4937</v>
      </c>
      <c r="E89" s="62">
        <f>(C89/B89*100)</f>
        <v>105.47460634286982</v>
      </c>
    </row>
    <row r="90" spans="1:5" ht="12.75">
      <c r="A90" s="28" t="s">
        <v>46</v>
      </c>
      <c r="B90" s="17"/>
      <c r="C90" s="17"/>
      <c r="D90" s="16"/>
      <c r="E90" s="16"/>
    </row>
    <row r="91" spans="2:5" ht="12.75">
      <c r="B91" s="17"/>
      <c r="C91" s="17"/>
      <c r="D91" s="16"/>
      <c r="E91" s="16"/>
    </row>
    <row r="92" spans="1:5" ht="12.75">
      <c r="A92" s="34" t="s">
        <v>47</v>
      </c>
      <c r="B92" s="25">
        <v>8629</v>
      </c>
      <c r="C92" s="25">
        <v>8578</v>
      </c>
      <c r="D92" s="61">
        <f>C92-B92</f>
        <v>-51</v>
      </c>
      <c r="E92" s="62">
        <f>(C92/B92*100)</f>
        <v>99.40896975315796</v>
      </c>
    </row>
    <row r="93" spans="1:5" ht="12.75">
      <c r="A93" s="28" t="s">
        <v>48</v>
      </c>
      <c r="B93" s="17"/>
      <c r="C93" s="17"/>
      <c r="D93" s="16"/>
      <c r="E93" s="16"/>
    </row>
    <row r="94" spans="2:5" ht="12.75">
      <c r="B94" s="17"/>
      <c r="C94" s="17"/>
      <c r="D94" s="16"/>
      <c r="E94" s="16"/>
    </row>
    <row r="95" spans="1:5" ht="12.75">
      <c r="A95" s="34" t="s">
        <v>49</v>
      </c>
      <c r="B95" s="25">
        <v>102563</v>
      </c>
      <c r="C95" s="25">
        <v>125266</v>
      </c>
      <c r="D95" s="61">
        <f>C95-B95</f>
        <v>22703</v>
      </c>
      <c r="E95" s="62">
        <f>(C95/B95*100)</f>
        <v>122.13566295837681</v>
      </c>
    </row>
    <row r="96" spans="2:5" ht="12.75">
      <c r="B96" s="17"/>
      <c r="C96" s="17"/>
      <c r="D96" s="16"/>
      <c r="E96" s="16"/>
    </row>
    <row r="97" spans="1:5" s="34" customFormat="1" ht="12.75">
      <c r="A97" s="34" t="s">
        <v>50</v>
      </c>
      <c r="B97" s="74">
        <f>SUM(B100:B107)</f>
        <v>177555</v>
      </c>
      <c r="C97" s="74">
        <f>SUM(C100:C107)</f>
        <v>207795</v>
      </c>
      <c r="D97" s="74">
        <f>C97-B97</f>
        <v>30240</v>
      </c>
      <c r="E97" s="81">
        <f>(C97/B97*100)</f>
        <v>117.03134240094619</v>
      </c>
    </row>
    <row r="98" spans="1:5" ht="12.75">
      <c r="A98" s="28" t="s">
        <v>44</v>
      </c>
      <c r="B98" s="17"/>
      <c r="C98" s="17"/>
      <c r="D98" s="16"/>
      <c r="E98" s="16"/>
    </row>
    <row r="99" spans="2:5" ht="12.75">
      <c r="B99" s="17"/>
      <c r="C99" s="17"/>
      <c r="D99" s="16"/>
      <c r="E99" s="16"/>
    </row>
    <row r="100" spans="1:5" ht="12.75">
      <c r="A100" s="34" t="s">
        <v>51</v>
      </c>
      <c r="B100" s="25">
        <v>91137</v>
      </c>
      <c r="C100" s="25">
        <v>100851</v>
      </c>
      <c r="D100" s="61">
        <f>C100-B100</f>
        <v>9714</v>
      </c>
      <c r="E100" s="62">
        <f>(C100/B100*100)</f>
        <v>110.65867869251787</v>
      </c>
    </row>
    <row r="101" spans="1:5" ht="12.75">
      <c r="A101" s="28" t="s">
        <v>56</v>
      </c>
      <c r="B101" s="17"/>
      <c r="C101" s="17"/>
      <c r="D101" s="16"/>
      <c r="E101" s="16"/>
    </row>
    <row r="102" spans="1:5" ht="12.75">
      <c r="A102" s="28" t="s">
        <v>57</v>
      </c>
      <c r="B102" s="17"/>
      <c r="C102" s="17"/>
      <c r="D102" s="16"/>
      <c r="E102" s="16"/>
    </row>
    <row r="103" spans="2:5" ht="12.75">
      <c r="B103" s="17"/>
      <c r="C103" s="17"/>
      <c r="D103" s="16"/>
      <c r="E103" s="16"/>
    </row>
    <row r="104" spans="1:5" ht="12.75">
      <c r="A104" s="34" t="s">
        <v>58</v>
      </c>
      <c r="B104" s="25">
        <v>58602</v>
      </c>
      <c r="C104" s="25">
        <v>80670</v>
      </c>
      <c r="D104" s="61">
        <f>C104-B104</f>
        <v>22068</v>
      </c>
      <c r="E104" s="62">
        <f>(C104/B104*100)</f>
        <v>137.65741783556876</v>
      </c>
    </row>
    <row r="105" spans="2:5" ht="12.75">
      <c r="B105" s="17"/>
      <c r="C105" s="17"/>
      <c r="D105" s="16"/>
      <c r="E105" s="16"/>
    </row>
    <row r="106" spans="1:5" ht="12.75">
      <c r="A106" s="34" t="s">
        <v>3</v>
      </c>
      <c r="B106" s="17"/>
      <c r="C106" s="17"/>
      <c r="D106" s="16"/>
      <c r="E106" s="16"/>
    </row>
    <row r="107" spans="1:5" ht="12.75">
      <c r="A107" s="34" t="s">
        <v>4</v>
      </c>
      <c r="B107" s="25">
        <v>27816</v>
      </c>
      <c r="C107" s="25">
        <v>26274</v>
      </c>
      <c r="D107" s="61">
        <f>C107-B107</f>
        <v>-1542</v>
      </c>
      <c r="E107" s="62">
        <f>(C107/B107*100)</f>
        <v>94.45642795513373</v>
      </c>
    </row>
    <row r="108" spans="2:5" ht="12.75">
      <c r="B108" s="17"/>
      <c r="C108" s="17"/>
      <c r="D108" s="16"/>
      <c r="E108" s="16"/>
    </row>
    <row r="109" spans="1:5" ht="13.5" thickBot="1">
      <c r="A109" s="31"/>
      <c r="B109" s="31"/>
      <c r="C109" s="31"/>
      <c r="D109" s="51"/>
      <c r="E109" s="51"/>
    </row>
    <row r="110" spans="1:5" ht="12.75">
      <c r="A110" s="14"/>
      <c r="B110" s="14"/>
      <c r="C110" s="14"/>
      <c r="D110" s="40"/>
      <c r="E110" s="40"/>
    </row>
    <row r="111" ht="12.75">
      <c r="A111" s="34" t="s">
        <v>59</v>
      </c>
    </row>
    <row r="112" ht="12.75">
      <c r="A112" s="28" t="s">
        <v>60</v>
      </c>
    </row>
    <row r="113" ht="12.75">
      <c r="A113" s="28" t="s">
        <v>61</v>
      </c>
    </row>
    <row r="114" ht="12.75">
      <c r="A114" s="22"/>
    </row>
    <row r="115" ht="12.75">
      <c r="A115" s="22"/>
    </row>
    <row r="146" spans="2:5" ht="12.75">
      <c r="B146" s="22"/>
      <c r="C146" s="22"/>
      <c r="E146" s="45" t="s">
        <v>12</v>
      </c>
    </row>
    <row r="147" spans="1:5" s="52" customFormat="1" ht="15.75">
      <c r="A147" s="24" t="s">
        <v>17</v>
      </c>
      <c r="B147" s="24"/>
      <c r="C147" s="24"/>
      <c r="D147" s="47"/>
      <c r="E147" s="47"/>
    </row>
    <row r="148" spans="1:5" s="52" customFormat="1" ht="15.75">
      <c r="A148" s="24" t="s">
        <v>62</v>
      </c>
      <c r="B148" s="24"/>
      <c r="C148" s="24"/>
      <c r="D148" s="47"/>
      <c r="E148" s="47"/>
    </row>
    <row r="149" spans="1:5" s="52" customFormat="1" ht="15.75">
      <c r="A149" s="24" t="s">
        <v>63</v>
      </c>
      <c r="B149" s="24"/>
      <c r="C149" s="24"/>
      <c r="D149" s="47"/>
      <c r="E149" s="47"/>
    </row>
    <row r="150" spans="1:5" ht="13.5" thickBot="1">
      <c r="A150" s="31"/>
      <c r="B150" s="31"/>
      <c r="C150" s="31"/>
      <c r="D150" s="33"/>
      <c r="E150" s="33"/>
    </row>
    <row r="151" spans="1:5" ht="12.75">
      <c r="A151" s="34" t="s">
        <v>19</v>
      </c>
      <c r="B151" s="35" t="str">
        <f>B5</f>
        <v>2003. VII. 31.</v>
      </c>
      <c r="C151" s="35" t="str">
        <f>C5</f>
        <v>2003. IX. 30.</v>
      </c>
      <c r="D151" s="36" t="s">
        <v>20</v>
      </c>
      <c r="E151" s="36" t="s">
        <v>21</v>
      </c>
    </row>
    <row r="152" spans="1:5" ht="13.5" thickBot="1">
      <c r="A152" s="31"/>
      <c r="B152" s="37" t="s">
        <v>22</v>
      </c>
      <c r="C152" s="37" t="s">
        <v>22</v>
      </c>
      <c r="D152" s="38" t="s">
        <v>22</v>
      </c>
      <c r="E152" s="38" t="s">
        <v>23</v>
      </c>
    </row>
    <row r="153" spans="1:5" s="86" customFormat="1" ht="13.5">
      <c r="A153" s="83" t="s">
        <v>7</v>
      </c>
      <c r="B153" s="84">
        <f>SUM(B154:B156)</f>
        <v>23552</v>
      </c>
      <c r="C153" s="84">
        <f>SUM(C154:C156)</f>
        <v>26260</v>
      </c>
      <c r="D153" s="84">
        <f>C153-B153</f>
        <v>2708</v>
      </c>
      <c r="E153" s="85">
        <f>(C153/B153*100)</f>
        <v>111.49796195652173</v>
      </c>
    </row>
    <row r="154" spans="1:5" s="39" customFormat="1" ht="12">
      <c r="A154" s="39" t="s">
        <v>64</v>
      </c>
      <c r="B154" s="55">
        <v>1895</v>
      </c>
      <c r="C154" s="55">
        <v>5877</v>
      </c>
      <c r="D154" s="64">
        <f>C154-B154</f>
        <v>3982</v>
      </c>
      <c r="E154" s="65">
        <f>(C154/B154*100)</f>
        <v>310.13192612137203</v>
      </c>
    </row>
    <row r="155" spans="1:5" s="39" customFormat="1" ht="12">
      <c r="A155" s="39" t="s">
        <v>65</v>
      </c>
      <c r="B155" s="55">
        <v>3497</v>
      </c>
      <c r="C155" s="55">
        <v>1874</v>
      </c>
      <c r="D155" s="64">
        <f>C155-B155</f>
        <v>-1623</v>
      </c>
      <c r="E155" s="65">
        <f>(C155/B155*100)</f>
        <v>53.58879039176438</v>
      </c>
    </row>
    <row r="156" spans="1:5" s="39" customFormat="1" ht="12">
      <c r="A156" s="39" t="s">
        <v>66</v>
      </c>
      <c r="B156" s="55">
        <v>18160</v>
      </c>
      <c r="C156" s="55">
        <v>18509</v>
      </c>
      <c r="D156" s="64">
        <f>C156-B156</f>
        <v>349</v>
      </c>
      <c r="E156" s="65">
        <f>(C156/B156*100)</f>
        <v>101.92180616740087</v>
      </c>
    </row>
    <row r="157" spans="1:5" ht="12.75">
      <c r="A157" s="34"/>
      <c r="B157" s="3"/>
      <c r="C157" s="3"/>
      <c r="D157" s="3"/>
      <c r="E157" s="4"/>
    </row>
    <row r="158" spans="1:5" s="86" customFormat="1" ht="13.5">
      <c r="A158" s="83" t="s">
        <v>8</v>
      </c>
      <c r="B158" s="84">
        <f>SUM(B159:B161)</f>
        <v>8993</v>
      </c>
      <c r="C158" s="84">
        <f>SUM(C159:C161)</f>
        <v>6507</v>
      </c>
      <c r="D158" s="84">
        <f>C158-B158</f>
        <v>-2486</v>
      </c>
      <c r="E158" s="85">
        <f>(C158/B158*100)</f>
        <v>72.35627710441454</v>
      </c>
    </row>
    <row r="159" spans="1:5" s="39" customFormat="1" ht="12">
      <c r="A159" s="39" t="s">
        <v>64</v>
      </c>
      <c r="B159" s="55">
        <v>4347</v>
      </c>
      <c r="C159" s="55">
        <v>2857</v>
      </c>
      <c r="D159" s="64">
        <f>C159-B159</f>
        <v>-1490</v>
      </c>
      <c r="E159" s="65">
        <f>(C159/B159*100)</f>
        <v>65.7234874626179</v>
      </c>
    </row>
    <row r="160" spans="1:5" s="39" customFormat="1" ht="12">
      <c r="A160" s="39" t="s">
        <v>65</v>
      </c>
      <c r="B160" s="55">
        <v>2596</v>
      </c>
      <c r="C160" s="55">
        <v>1512</v>
      </c>
      <c r="D160" s="64">
        <f>C160-B160</f>
        <v>-1084</v>
      </c>
      <c r="E160" s="65">
        <f>(C160/B160*100)</f>
        <v>58.24345146379045</v>
      </c>
    </row>
    <row r="161" spans="1:5" s="39" customFormat="1" ht="12">
      <c r="A161" s="39" t="s">
        <v>66</v>
      </c>
      <c r="B161" s="55">
        <v>2050</v>
      </c>
      <c r="C161" s="55">
        <v>2138</v>
      </c>
      <c r="D161" s="64">
        <f>C161-B161</f>
        <v>88</v>
      </c>
      <c r="E161" s="65">
        <f>(C161/B161*100)</f>
        <v>104.29268292682927</v>
      </c>
    </row>
    <row r="162" spans="1:5" ht="12.75">
      <c r="A162" s="34"/>
      <c r="B162" s="12"/>
      <c r="C162" s="12"/>
      <c r="D162" s="12"/>
      <c r="E162" s="13"/>
    </row>
    <row r="163" spans="1:5" ht="12.75">
      <c r="A163" s="34" t="s">
        <v>9</v>
      </c>
      <c r="B163" s="74">
        <f>SUM(B164:B166)</f>
        <v>32545</v>
      </c>
      <c r="C163" s="74">
        <f>SUM(C164:C166)</f>
        <v>32767</v>
      </c>
      <c r="D163" s="74">
        <f>C163-B163</f>
        <v>222</v>
      </c>
      <c r="E163" s="81">
        <f>(C163/B163*100)</f>
        <v>100.6821324320172</v>
      </c>
    </row>
    <row r="164" spans="1:5" s="39" customFormat="1" ht="12">
      <c r="A164" s="39" t="s">
        <v>64</v>
      </c>
      <c r="B164" s="64">
        <f aca="true" t="shared" si="5" ref="B164:C166">B154+B159</f>
        <v>6242</v>
      </c>
      <c r="C164" s="64">
        <f t="shared" si="5"/>
        <v>8734</v>
      </c>
      <c r="D164" s="64">
        <f>C164-B164</f>
        <v>2492</v>
      </c>
      <c r="E164" s="65">
        <f>(C164/B164*100)</f>
        <v>139.92310157000963</v>
      </c>
    </row>
    <row r="165" spans="1:5" s="39" customFormat="1" ht="12">
      <c r="A165" s="39" t="s">
        <v>65</v>
      </c>
      <c r="B165" s="64">
        <f t="shared" si="5"/>
        <v>6093</v>
      </c>
      <c r="C165" s="64">
        <f t="shared" si="5"/>
        <v>3386</v>
      </c>
      <c r="D165" s="64">
        <f>C165-B165</f>
        <v>-2707</v>
      </c>
      <c r="E165" s="65">
        <f>(C165/B165*100)</f>
        <v>55.57196783193829</v>
      </c>
    </row>
    <row r="166" spans="1:5" s="39" customFormat="1" ht="12">
      <c r="A166" s="39" t="s">
        <v>66</v>
      </c>
      <c r="B166" s="66">
        <f t="shared" si="5"/>
        <v>20210</v>
      </c>
      <c r="C166" s="66">
        <f t="shared" si="5"/>
        <v>20647</v>
      </c>
      <c r="D166" s="66">
        <f>C166-B166</f>
        <v>437</v>
      </c>
      <c r="E166" s="87">
        <f>(C166/B166*100)</f>
        <v>102.16229589312222</v>
      </c>
    </row>
    <row r="167" spans="2:5" ht="12.75">
      <c r="B167" s="17"/>
      <c r="C167" s="17"/>
      <c r="D167" s="17"/>
      <c r="E167" s="23"/>
    </row>
    <row r="168" spans="1:5" ht="12.75">
      <c r="A168" s="34" t="s">
        <v>67</v>
      </c>
      <c r="B168" s="74">
        <f>SUM(B169:B171)</f>
        <v>0</v>
      </c>
      <c r="C168" s="74">
        <f>SUM(C169:C171)</f>
        <v>0</v>
      </c>
      <c r="D168" s="74">
        <f>C168-B168</f>
        <v>0</v>
      </c>
      <c r="E168" s="88" t="s">
        <v>53</v>
      </c>
    </row>
    <row r="169" spans="1:5" ht="12.75" hidden="1">
      <c r="A169" s="39" t="s">
        <v>64</v>
      </c>
      <c r="B169" s="55">
        <v>0</v>
      </c>
      <c r="C169" s="55">
        <v>0</v>
      </c>
      <c r="D169" s="64">
        <f>C169-B169</f>
        <v>0</v>
      </c>
      <c r="E169" s="82"/>
    </row>
    <row r="170" spans="1:5" ht="12.75" hidden="1">
      <c r="A170" s="39" t="s">
        <v>65</v>
      </c>
      <c r="B170" s="55">
        <v>0</v>
      </c>
      <c r="C170" s="55">
        <v>0</v>
      </c>
      <c r="D170" s="64">
        <f>C170-B170</f>
        <v>0</v>
      </c>
      <c r="E170" s="82"/>
    </row>
    <row r="171" spans="1:5" ht="12.75" hidden="1">
      <c r="A171" s="39" t="s">
        <v>66</v>
      </c>
      <c r="B171" s="55">
        <v>0</v>
      </c>
      <c r="C171" s="55">
        <v>0</v>
      </c>
      <c r="D171" s="64">
        <f>C171-B171</f>
        <v>0</v>
      </c>
      <c r="E171" s="82"/>
    </row>
    <row r="172" spans="2:5" ht="12.75">
      <c r="B172" s="17"/>
      <c r="C172" s="17"/>
      <c r="D172" s="3"/>
      <c r="E172" s="3"/>
    </row>
    <row r="173" spans="1:5" ht="12.75">
      <c r="A173" s="34" t="s">
        <v>68</v>
      </c>
      <c r="B173" s="74">
        <f>SUM(B174:B176)</f>
        <v>0</v>
      </c>
      <c r="C173" s="74">
        <f>SUM(C174:C176)</f>
        <v>0</v>
      </c>
      <c r="D173" s="74">
        <f>C173-B173</f>
        <v>0</v>
      </c>
      <c r="E173" s="88" t="s">
        <v>53</v>
      </c>
    </row>
    <row r="174" spans="1:5" ht="12.75" hidden="1">
      <c r="A174" s="39" t="s">
        <v>64</v>
      </c>
      <c r="B174" s="1">
        <v>0</v>
      </c>
      <c r="C174" s="1">
        <v>0</v>
      </c>
      <c r="D174" s="1">
        <f>C174-B174</f>
        <v>0</v>
      </c>
      <c r="E174" s="53" t="s">
        <v>69</v>
      </c>
    </row>
    <row r="175" spans="1:5" ht="12.75" hidden="1">
      <c r="A175" s="39" t="s">
        <v>65</v>
      </c>
      <c r="B175" s="1">
        <v>0</v>
      </c>
      <c r="C175" s="1">
        <v>0</v>
      </c>
      <c r="D175" s="1">
        <f>C175-B175</f>
        <v>0</v>
      </c>
      <c r="E175" s="53" t="s">
        <v>69</v>
      </c>
    </row>
    <row r="176" spans="1:5" ht="12.75" hidden="1">
      <c r="A176" s="39" t="s">
        <v>66</v>
      </c>
      <c r="B176" s="1">
        <v>0</v>
      </c>
      <c r="C176" s="1">
        <v>0</v>
      </c>
      <c r="D176" s="1">
        <f>C176-B176</f>
        <v>0</v>
      </c>
      <c r="E176" s="53" t="s">
        <v>69</v>
      </c>
    </row>
    <row r="177" spans="2:5" ht="12.75">
      <c r="B177" s="17"/>
      <c r="C177" s="17"/>
      <c r="D177" s="3"/>
      <c r="E177" s="3"/>
    </row>
    <row r="178" spans="1:5" ht="12.75">
      <c r="A178" s="34" t="s">
        <v>70</v>
      </c>
      <c r="B178" s="74">
        <f>SUM(B179:B181)</f>
        <v>0</v>
      </c>
      <c r="C178" s="74">
        <f>SUM(C179:C181)</f>
        <v>0</v>
      </c>
      <c r="D178" s="74">
        <f>C178-B178</f>
        <v>0</v>
      </c>
      <c r="E178" s="88" t="s">
        <v>53</v>
      </c>
    </row>
    <row r="179" spans="1:5" ht="12.75" hidden="1">
      <c r="A179" s="39" t="s">
        <v>64</v>
      </c>
      <c r="B179" s="1">
        <v>0</v>
      </c>
      <c r="C179" s="1">
        <v>0</v>
      </c>
      <c r="D179" s="1">
        <f>C179-B179</f>
        <v>0</v>
      </c>
      <c r="E179" s="53" t="s">
        <v>69</v>
      </c>
    </row>
    <row r="180" spans="1:5" ht="12.75" hidden="1">
      <c r="A180" s="39" t="s">
        <v>65</v>
      </c>
      <c r="B180" s="1">
        <v>0</v>
      </c>
      <c r="C180" s="1">
        <v>0</v>
      </c>
      <c r="D180" s="1">
        <f>C180-B180</f>
        <v>0</v>
      </c>
      <c r="E180" s="53" t="s">
        <v>69</v>
      </c>
    </row>
    <row r="181" spans="1:5" ht="12.75" hidden="1">
      <c r="A181" s="39" t="s">
        <v>66</v>
      </c>
      <c r="B181" s="1">
        <v>0</v>
      </c>
      <c r="C181" s="1">
        <v>0</v>
      </c>
      <c r="D181" s="1">
        <f>C181-B181</f>
        <v>0</v>
      </c>
      <c r="E181" s="53" t="s">
        <v>69</v>
      </c>
    </row>
    <row r="182" spans="2:5" ht="12.75">
      <c r="B182" s="17"/>
      <c r="C182" s="17"/>
      <c r="D182" s="3"/>
      <c r="E182" s="3"/>
    </row>
    <row r="183" spans="1:5" ht="12.75">
      <c r="A183" s="11" t="s">
        <v>71</v>
      </c>
      <c r="B183" s="74">
        <f>SUM(B184:B186)</f>
        <v>0</v>
      </c>
      <c r="C183" s="74">
        <f>SUM(C184:C186)</f>
        <v>0</v>
      </c>
      <c r="D183" s="74">
        <f>C183-B183</f>
        <v>0</v>
      </c>
      <c r="E183" s="88" t="s">
        <v>53</v>
      </c>
    </row>
    <row r="184" spans="1:5" ht="12.75" hidden="1">
      <c r="A184" s="39" t="s">
        <v>64</v>
      </c>
      <c r="B184" s="55">
        <v>0</v>
      </c>
      <c r="C184" s="55">
        <v>0</v>
      </c>
      <c r="D184" s="64">
        <f>C184-B184</f>
        <v>0</v>
      </c>
      <c r="E184" s="82" t="s">
        <v>69</v>
      </c>
    </row>
    <row r="185" spans="1:5" ht="12.75" hidden="1">
      <c r="A185" s="39" t="s">
        <v>65</v>
      </c>
      <c r="B185" s="55">
        <v>0</v>
      </c>
      <c r="C185" s="55">
        <v>0</v>
      </c>
      <c r="D185" s="64">
        <f>C185-B185</f>
        <v>0</v>
      </c>
      <c r="E185" s="82" t="s">
        <v>69</v>
      </c>
    </row>
    <row r="186" spans="1:5" ht="12.75" hidden="1">
      <c r="A186" s="39" t="s">
        <v>66</v>
      </c>
      <c r="B186" s="55">
        <v>0</v>
      </c>
      <c r="C186" s="55">
        <v>0</v>
      </c>
      <c r="D186" s="64">
        <f>C186-B186</f>
        <v>0</v>
      </c>
      <c r="E186" s="82" t="s">
        <v>69</v>
      </c>
    </row>
    <row r="187" spans="1:5" ht="12.75">
      <c r="A187" s="11"/>
      <c r="B187" s="8"/>
      <c r="C187" s="8"/>
      <c r="D187" s="12"/>
      <c r="E187" s="13"/>
    </row>
    <row r="188" spans="1:5" ht="12.75">
      <c r="A188" s="11" t="s">
        <v>72</v>
      </c>
      <c r="B188" s="74">
        <f>SUM(B189:B191)</f>
        <v>0</v>
      </c>
      <c r="C188" s="74">
        <f>SUM(C189:C191)</f>
        <v>0</v>
      </c>
      <c r="D188" s="74">
        <f>C188-B188</f>
        <v>0</v>
      </c>
      <c r="E188" s="88" t="s">
        <v>53</v>
      </c>
    </row>
    <row r="189" spans="1:5" ht="12.75" hidden="1">
      <c r="A189" s="39" t="s">
        <v>64</v>
      </c>
      <c r="B189" s="55">
        <v>0</v>
      </c>
      <c r="C189" s="55">
        <v>0</v>
      </c>
      <c r="D189" s="64">
        <f>C189-B189</f>
        <v>0</v>
      </c>
      <c r="E189" s="82" t="s">
        <v>69</v>
      </c>
    </row>
    <row r="190" spans="1:5" ht="12.75" hidden="1">
      <c r="A190" s="39" t="s">
        <v>65</v>
      </c>
      <c r="B190" s="55">
        <v>0</v>
      </c>
      <c r="C190" s="55">
        <v>0</v>
      </c>
      <c r="D190" s="64">
        <f>C190-B190</f>
        <v>0</v>
      </c>
      <c r="E190" s="82" t="s">
        <v>69</v>
      </c>
    </row>
    <row r="191" spans="1:5" ht="12.75" hidden="1">
      <c r="A191" s="39" t="s">
        <v>66</v>
      </c>
      <c r="B191" s="55">
        <v>0</v>
      </c>
      <c r="C191" s="55">
        <v>0</v>
      </c>
      <c r="D191" s="64">
        <f>C191-B191</f>
        <v>0</v>
      </c>
      <c r="E191" s="82" t="s">
        <v>69</v>
      </c>
    </row>
    <row r="192" spans="1:5" s="14" customFormat="1" ht="4.5" customHeight="1" hidden="1">
      <c r="A192" s="11"/>
      <c r="B192" s="8"/>
      <c r="C192" s="8"/>
      <c r="D192" s="12"/>
      <c r="E192" s="12"/>
    </row>
    <row r="193" spans="1:5" ht="4.5" customHeight="1" thickBot="1">
      <c r="A193" s="43"/>
      <c r="B193" s="54"/>
      <c r="C193" s="54"/>
      <c r="D193" s="44"/>
      <c r="E193" s="44"/>
    </row>
    <row r="194" spans="1:5" s="14" customFormat="1" ht="13.5" thickTop="1">
      <c r="A194" s="11" t="s">
        <v>73</v>
      </c>
      <c r="B194" s="75">
        <f>SUM(B195:B197)</f>
        <v>32545</v>
      </c>
      <c r="C194" s="75">
        <f>SUM(C195:C197)</f>
        <v>32767</v>
      </c>
      <c r="D194" s="75">
        <f>C194-B194</f>
        <v>222</v>
      </c>
      <c r="E194" s="76">
        <f>(C194/B194*100)</f>
        <v>100.6821324320172</v>
      </c>
    </row>
    <row r="195" spans="1:5" s="41" customFormat="1" ht="12">
      <c r="A195" s="39" t="s">
        <v>64</v>
      </c>
      <c r="B195" s="64">
        <f aca="true" t="shared" si="6" ref="B195:C197">B164+B169+B174+B179+B184+B189</f>
        <v>6242</v>
      </c>
      <c r="C195" s="64">
        <f t="shared" si="6"/>
        <v>8734</v>
      </c>
      <c r="D195" s="64">
        <f>C195-B195</f>
        <v>2492</v>
      </c>
      <c r="E195" s="65">
        <f>(C195/B195*100)</f>
        <v>139.92310157000963</v>
      </c>
    </row>
    <row r="196" spans="1:5" s="41" customFormat="1" ht="12">
      <c r="A196" s="39" t="s">
        <v>65</v>
      </c>
      <c r="B196" s="64">
        <f t="shared" si="6"/>
        <v>6093</v>
      </c>
      <c r="C196" s="64">
        <f t="shared" si="6"/>
        <v>3386</v>
      </c>
      <c r="D196" s="64">
        <f>C196-B196</f>
        <v>-2707</v>
      </c>
      <c r="E196" s="65">
        <f>(C196/B196*100)</f>
        <v>55.57196783193829</v>
      </c>
    </row>
    <row r="197" spans="1:5" s="41" customFormat="1" ht="12">
      <c r="A197" s="39" t="s">
        <v>66</v>
      </c>
      <c r="B197" s="64">
        <f t="shared" si="6"/>
        <v>20210</v>
      </c>
      <c r="C197" s="64">
        <f t="shared" si="6"/>
        <v>20647</v>
      </c>
      <c r="D197" s="64">
        <f>C197-B197</f>
        <v>437</v>
      </c>
      <c r="E197" s="65">
        <f>(C197/B197*100)</f>
        <v>102.16229589312222</v>
      </c>
    </row>
    <row r="198" spans="1:5" s="14" customFormat="1" ht="4.5" customHeight="1" thickBot="1">
      <c r="A198" s="31"/>
      <c r="B198" s="31"/>
      <c r="C198" s="31"/>
      <c r="D198" s="51"/>
      <c r="E198" s="51"/>
    </row>
    <row r="199" spans="1:5" s="14" customFormat="1" ht="12.75">
      <c r="A199" s="28"/>
      <c r="B199" s="28"/>
      <c r="C199" s="28"/>
      <c r="D199" s="6"/>
      <c r="E199" s="6"/>
    </row>
    <row r="232" spans="2:5" ht="12.75">
      <c r="B232" s="22"/>
      <c r="C232" s="22"/>
      <c r="E232" s="45" t="s">
        <v>15</v>
      </c>
    </row>
    <row r="233" spans="1:5" ht="15.75">
      <c r="A233" s="24" t="s">
        <v>17</v>
      </c>
      <c r="B233" s="24"/>
      <c r="C233" s="24"/>
      <c r="D233" s="47"/>
      <c r="E233" s="47"/>
    </row>
    <row r="234" spans="1:5" ht="15.75">
      <c r="A234" s="24" t="s">
        <v>74</v>
      </c>
      <c r="B234" s="24"/>
      <c r="C234" s="24"/>
      <c r="D234" s="47"/>
      <c r="E234" s="47"/>
    </row>
    <row r="235" spans="1:5" ht="15.75">
      <c r="A235" s="24" t="s">
        <v>63</v>
      </c>
      <c r="B235" s="24"/>
      <c r="C235" s="24"/>
      <c r="D235" s="47"/>
      <c r="E235" s="47"/>
    </row>
    <row r="236" spans="1:5" ht="13.5" thickBot="1">
      <c r="A236" s="31"/>
      <c r="B236" s="31"/>
      <c r="C236" s="31"/>
      <c r="D236" s="33"/>
      <c r="E236" s="33"/>
    </row>
    <row r="237" spans="1:5" ht="12.75">
      <c r="A237" s="34" t="s">
        <v>19</v>
      </c>
      <c r="B237" s="35" t="str">
        <f>B5</f>
        <v>2003. VII. 31.</v>
      </c>
      <c r="C237" s="35" t="str">
        <f>C5</f>
        <v>2003. IX. 30.</v>
      </c>
      <c r="D237" s="36" t="s">
        <v>20</v>
      </c>
      <c r="E237" s="36" t="s">
        <v>21</v>
      </c>
    </row>
    <row r="238" spans="1:5" ht="13.5" thickBot="1">
      <c r="A238" s="31"/>
      <c r="B238" s="37" t="s">
        <v>22</v>
      </c>
      <c r="C238" s="37" t="s">
        <v>22</v>
      </c>
      <c r="D238" s="38" t="s">
        <v>22</v>
      </c>
      <c r="E238" s="38" t="s">
        <v>23</v>
      </c>
    </row>
    <row r="239" spans="1:5" ht="12.75">
      <c r="A239" s="34" t="s">
        <v>75</v>
      </c>
      <c r="B239" s="59">
        <f>SUM(B240:B242)</f>
        <v>49786</v>
      </c>
      <c r="C239" s="59">
        <f>SUM(C240:C242)</f>
        <v>44813</v>
      </c>
      <c r="D239" s="59">
        <f>C239-B239</f>
        <v>-4973</v>
      </c>
      <c r="E239" s="60">
        <f>(C239/B239*100)</f>
        <v>90.01124814204796</v>
      </c>
    </row>
    <row r="240" spans="1:5" ht="12.75">
      <c r="A240" s="39" t="s">
        <v>64</v>
      </c>
      <c r="B240" s="55">
        <v>11448</v>
      </c>
      <c r="C240" s="55">
        <v>8975</v>
      </c>
      <c r="D240" s="64">
        <f>C240-B240</f>
        <v>-2473</v>
      </c>
      <c r="E240" s="65">
        <f>(C240/B240*100)</f>
        <v>78.39797344514325</v>
      </c>
    </row>
    <row r="241" spans="1:5" ht="12.75">
      <c r="A241" s="39" t="s">
        <v>76</v>
      </c>
      <c r="B241" s="55">
        <v>15179</v>
      </c>
      <c r="C241" s="55">
        <v>13368</v>
      </c>
      <c r="D241" s="64">
        <f>C241-B241</f>
        <v>-1811</v>
      </c>
      <c r="E241" s="65">
        <f>(C241/B241*100)</f>
        <v>88.06904275643981</v>
      </c>
    </row>
    <row r="242" spans="1:5" ht="12.75">
      <c r="A242" s="39" t="s">
        <v>66</v>
      </c>
      <c r="B242" s="55">
        <v>23159</v>
      </c>
      <c r="C242" s="55">
        <v>22470</v>
      </c>
      <c r="D242" s="64">
        <f>C242-B242</f>
        <v>-689</v>
      </c>
      <c r="E242" s="65">
        <f>(C242/B242*100)</f>
        <v>97.02491471997928</v>
      </c>
    </row>
    <row r="243" spans="2:5" ht="12.75">
      <c r="B243" s="17"/>
      <c r="C243" s="17"/>
      <c r="D243" s="3"/>
      <c r="E243" s="3"/>
    </row>
    <row r="244" spans="1:5" ht="12.75">
      <c r="A244" s="34" t="s">
        <v>77</v>
      </c>
      <c r="B244" s="59">
        <f>SUM(B245:B246)</f>
        <v>24183</v>
      </c>
      <c r="C244" s="59">
        <f>SUM(C245:C246)</f>
        <v>22966</v>
      </c>
      <c r="D244" s="59">
        <f>C244-B244</f>
        <v>-1217</v>
      </c>
      <c r="E244" s="60">
        <f>(C244/B244*100)</f>
        <v>94.967539180416</v>
      </c>
    </row>
    <row r="245" spans="1:5" ht="12.75">
      <c r="A245" s="39" t="s">
        <v>78</v>
      </c>
      <c r="B245" s="55">
        <v>3474</v>
      </c>
      <c r="C245" s="55">
        <v>2905</v>
      </c>
      <c r="D245" s="64">
        <f>C245-B245</f>
        <v>-569</v>
      </c>
      <c r="E245" s="65">
        <f>(C245/B245*100)</f>
        <v>83.62118595279216</v>
      </c>
    </row>
    <row r="246" spans="1:5" ht="12.75">
      <c r="A246" s="39" t="s">
        <v>66</v>
      </c>
      <c r="B246" s="55">
        <v>20709</v>
      </c>
      <c r="C246" s="55">
        <v>20061</v>
      </c>
      <c r="D246" s="64">
        <f>C246-B246</f>
        <v>-648</v>
      </c>
      <c r="E246" s="65">
        <f>(C246/B246*100)</f>
        <v>96.87092568448502</v>
      </c>
    </row>
    <row r="247" spans="2:5" ht="12.75">
      <c r="B247" s="17"/>
      <c r="C247" s="17"/>
      <c r="D247" s="3"/>
      <c r="E247" s="3"/>
    </row>
    <row r="248" spans="1:5" ht="12.75">
      <c r="A248" s="11" t="s">
        <v>91</v>
      </c>
      <c r="B248" s="59">
        <f>SUM(B249:B251)</f>
        <v>20249</v>
      </c>
      <c r="C248" s="59">
        <f>SUM(C249:C251)</f>
        <v>22030</v>
      </c>
      <c r="D248" s="59">
        <f>C248-B248</f>
        <v>1781</v>
      </c>
      <c r="E248" s="60">
        <f>(C248/B248*100)</f>
        <v>108.79549607388019</v>
      </c>
    </row>
    <row r="249" spans="1:5" ht="12.75">
      <c r="A249" s="39" t="s">
        <v>64</v>
      </c>
      <c r="B249" s="55">
        <v>6437</v>
      </c>
      <c r="C249" s="55">
        <v>8150</v>
      </c>
      <c r="D249" s="64">
        <f>C249-B249</f>
        <v>1713</v>
      </c>
      <c r="E249" s="65">
        <f>(C249/B249*100)</f>
        <v>126.61177567189685</v>
      </c>
    </row>
    <row r="250" spans="1:5" ht="12.75">
      <c r="A250" s="39" t="s">
        <v>65</v>
      </c>
      <c r="B250" s="55">
        <v>227</v>
      </c>
      <c r="C250" s="55">
        <v>164</v>
      </c>
      <c r="D250" s="64">
        <f>C250-B250</f>
        <v>-63</v>
      </c>
      <c r="E250" s="65">
        <f>(C250/B250*100)</f>
        <v>72.24669603524228</v>
      </c>
    </row>
    <row r="251" spans="1:5" ht="12.75">
      <c r="A251" s="39" t="s">
        <v>66</v>
      </c>
      <c r="B251" s="55">
        <v>13585</v>
      </c>
      <c r="C251" s="55">
        <v>13716</v>
      </c>
      <c r="D251" s="64">
        <f>C251-B251</f>
        <v>131</v>
      </c>
      <c r="E251" s="65">
        <f>(C251/B251*100)</f>
        <v>100.96429885903571</v>
      </c>
    </row>
    <row r="252" spans="1:5" ht="13.5" thickBot="1">
      <c r="A252" s="43"/>
      <c r="B252" s="54"/>
      <c r="C252" s="54"/>
      <c r="D252" s="44"/>
      <c r="E252" s="44"/>
    </row>
    <row r="253" spans="1:5" ht="13.5" thickTop="1">
      <c r="A253" s="11"/>
      <c r="B253" s="8"/>
      <c r="C253" s="8"/>
      <c r="D253" s="12"/>
      <c r="E253" s="12"/>
    </row>
    <row r="254" spans="1:5" ht="12.75">
      <c r="A254" s="34" t="s">
        <v>73</v>
      </c>
      <c r="B254" s="74">
        <f>SUM(B255:B257)</f>
        <v>94218</v>
      </c>
      <c r="C254" s="74">
        <f>SUM(C255:C257)</f>
        <v>89809</v>
      </c>
      <c r="D254" s="59">
        <f>C254-B254</f>
        <v>-4409</v>
      </c>
      <c r="E254" s="60">
        <f>(C254/B254*100)</f>
        <v>95.32042709461037</v>
      </c>
    </row>
    <row r="255" spans="1:5" ht="12.75">
      <c r="A255" s="39" t="s">
        <v>64</v>
      </c>
      <c r="B255" s="64">
        <f>B240+B249</f>
        <v>17885</v>
      </c>
      <c r="C255" s="64">
        <f>C240+C249</f>
        <v>17125</v>
      </c>
      <c r="D255" s="64">
        <f>C255-B255</f>
        <v>-760</v>
      </c>
      <c r="E255" s="65">
        <f>(C255/B255*100)</f>
        <v>95.75062901873078</v>
      </c>
    </row>
    <row r="256" spans="1:5" ht="12.75">
      <c r="A256" s="39" t="s">
        <v>65</v>
      </c>
      <c r="B256" s="64">
        <f>B241+B245+B250</f>
        <v>18880</v>
      </c>
      <c r="C256" s="64">
        <f>C241+C245+C250</f>
        <v>16437</v>
      </c>
      <c r="D256" s="64">
        <f>C256-B256</f>
        <v>-2443</v>
      </c>
      <c r="E256" s="65">
        <f>(C256/B256*100)</f>
        <v>87.06038135593221</v>
      </c>
    </row>
    <row r="257" spans="1:5" ht="12.75">
      <c r="A257" s="39" t="s">
        <v>66</v>
      </c>
      <c r="B257" s="64">
        <f>B242+B246+B251</f>
        <v>57453</v>
      </c>
      <c r="C257" s="64">
        <f>C242+C246+C251</f>
        <v>56247</v>
      </c>
      <c r="D257" s="64">
        <f>C257-B257</f>
        <v>-1206</v>
      </c>
      <c r="E257" s="65">
        <f>(C257/B257*100)</f>
        <v>97.90089290376481</v>
      </c>
    </row>
    <row r="258" spans="1:5" ht="13.5" thickBot="1">
      <c r="A258" s="31"/>
      <c r="B258" s="31"/>
      <c r="C258" s="31"/>
      <c r="D258" s="51"/>
      <c r="E258" s="51"/>
    </row>
    <row r="260" ht="12.75">
      <c r="A260" s="34" t="s">
        <v>79</v>
      </c>
    </row>
    <row r="261" ht="12.75">
      <c r="A261" s="28" t="s">
        <v>90</v>
      </c>
    </row>
    <row r="262" ht="12.75">
      <c r="A262" s="28" t="s">
        <v>0</v>
      </c>
    </row>
  </sheetData>
  <printOptions horizontalCentered="1"/>
  <pageMargins left="0.3937007874015748" right="0.3937007874015748" top="0.12" bottom="0.1968503937007874" header="0" footer="0"/>
  <pageSetup blackAndWhite="1" horizontalDpi="300" verticalDpi="300" orientation="portrait" paperSize="9" scale="82" r:id="rId2"/>
  <headerFooter alignWithMargins="0">
    <oddFooter>&amp;L&amp;9
&amp;D
C:\Réka\hátralék2003\&amp;F&amp;C&amp;9
Balogh Réka&amp;R&amp;9
&amp;P/&amp;N</oddFooter>
  </headerFooter>
  <rowBreaks count="3" manualBreakCount="3">
    <brk id="76" max="255" man="1"/>
    <brk id="145" max="255" man="1"/>
    <brk id="23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E12" sqref="E12"/>
    </sheetView>
  </sheetViews>
  <sheetFormatPr defaultColWidth="9.00390625" defaultRowHeight="12.75"/>
  <cols>
    <col min="1" max="1" width="45.50390625" style="19" customWidth="1"/>
    <col min="2" max="2" width="12.50390625" style="0" customWidth="1"/>
    <col min="3" max="3" width="17.125" style="0" customWidth="1"/>
  </cols>
  <sheetData>
    <row r="1" spans="2:3" ht="12.75">
      <c r="B1" s="20" t="str">
        <f>kimutatás!B5</f>
        <v>2003. VII. 31.</v>
      </c>
      <c r="C1" s="20" t="str">
        <f>kimutatás!C5</f>
        <v>2003. IX. 30.</v>
      </c>
    </row>
    <row r="2" spans="1:3" ht="12.75">
      <c r="A2" s="18" t="s">
        <v>80</v>
      </c>
      <c r="B2" s="21">
        <f>kimutatás!B89/kimutatás!B86</f>
        <v>0.2379877918438116</v>
      </c>
      <c r="C2" s="21">
        <f>kimutatás!C89/kimutatás!C86</f>
        <v>0.21778063724367838</v>
      </c>
    </row>
    <row r="3" spans="1:3" ht="12.75">
      <c r="A3" s="18" t="s">
        <v>81</v>
      </c>
      <c r="B3" s="21">
        <f>kimutatás!B100/kimutatás!B86</f>
        <v>0.2405133442589206</v>
      </c>
      <c r="C3" s="21">
        <f>kimutatás!C100/kimutatás!C86</f>
        <v>0.2309092491001841</v>
      </c>
    </row>
    <row r="4" spans="1:3" ht="12.75">
      <c r="A4" s="18" t="s">
        <v>82</v>
      </c>
      <c r="B4" s="21">
        <f>kimutatás!B92/kimutatás!B86</f>
        <v>0.022772196227769465</v>
      </c>
      <c r="C4" s="21">
        <f>kimutatás!C92/kimutatás!C86</f>
        <v>0.019640256802425152</v>
      </c>
    </row>
    <row r="5" spans="1:3" ht="12.75">
      <c r="A5" s="18" t="s">
        <v>83</v>
      </c>
      <c r="B5" s="21">
        <f>kimutatás!B104/kimutatás!B86</f>
        <v>0.15465247923742567</v>
      </c>
      <c r="C5" s="21">
        <f>kimutatás!C104/kimutatás!C86</f>
        <v>0.18470267151452985</v>
      </c>
    </row>
    <row r="6" spans="1:3" ht="12.75">
      <c r="A6" s="15" t="s">
        <v>84</v>
      </c>
      <c r="B6" s="21">
        <f>kimutatás!B95/kimutatás!B86</f>
        <v>0.27066690945749444</v>
      </c>
      <c r="C6" s="21">
        <f>kimutatás!C95/kimutatás!C86</f>
        <v>0.2868100266510363</v>
      </c>
    </row>
    <row r="7" spans="1:3" ht="12.75">
      <c r="A7" s="28" t="s">
        <v>6</v>
      </c>
      <c r="B7" s="21">
        <f>kimutatás!B107/kimutatás!B86</f>
        <v>0.07340727897457822</v>
      </c>
      <c r="C7" s="21">
        <f>kimutatás!C107/kimutatás!C86</f>
        <v>0.060157158688146244</v>
      </c>
    </row>
    <row r="8" spans="1:3" ht="12.75">
      <c r="A8" s="34" t="s">
        <v>5</v>
      </c>
      <c r="B8" s="21">
        <f>SUM(B2:B7)</f>
        <v>0.9999999999999999</v>
      </c>
      <c r="C8" s="21">
        <f>SUM(C2:C7)</f>
        <v>1</v>
      </c>
    </row>
    <row r="10" spans="2:3" ht="12.75">
      <c r="B10" t="str">
        <f>B1</f>
        <v>2003. VII. 31.</v>
      </c>
      <c r="C10" t="str">
        <f>C1</f>
        <v>2003. IX. 30.</v>
      </c>
    </row>
    <row r="11" spans="1:3" ht="12.75">
      <c r="A11" s="28" t="s">
        <v>10</v>
      </c>
      <c r="B11" s="21">
        <f>kimutatás!B153/kimutatás!B194</f>
        <v>0.7236749116607774</v>
      </c>
      <c r="C11" s="21">
        <f>kimutatás!C153/kimutatás!C194</f>
        <v>0.8014160588396863</v>
      </c>
    </row>
    <row r="12" spans="1:3" ht="12.75">
      <c r="A12" s="28" t="s">
        <v>16</v>
      </c>
      <c r="B12" s="21">
        <f>kimutatás!B158/kimutatás!B194</f>
        <v>0.2763250883392226</v>
      </c>
      <c r="C12" s="21">
        <f>kimutatás!C158/kimutatás!C194</f>
        <v>0.19858394116031372</v>
      </c>
    </row>
    <row r="13" spans="1:3" ht="12.75">
      <c r="A13" s="19" t="s">
        <v>85</v>
      </c>
      <c r="B13" s="21">
        <f>kimutatás!B168/kimutatás!B194</f>
        <v>0</v>
      </c>
      <c r="C13" s="21">
        <f>kimutatás!C168/kimutatás!C194</f>
        <v>0</v>
      </c>
    </row>
    <row r="14" spans="1:3" ht="12.75">
      <c r="A14" s="19" t="s">
        <v>86</v>
      </c>
      <c r="B14" s="21">
        <f>(kimutatás!B173+kimutatás!B178+kimutatás!B183+kimutatás!B188)/kimutatás!B194</f>
        <v>0</v>
      </c>
      <c r="C14" s="21">
        <f>(kimutatás!C173+kimutatás!C178+kimutatás!C183+kimutatás!C188)/kimutatás!C194</f>
        <v>0</v>
      </c>
    </row>
    <row r="15" spans="2:3" ht="12.75">
      <c r="B15" s="21">
        <f>SUM(B11:B14)</f>
        <v>1</v>
      </c>
      <c r="C15" s="21">
        <f>SUM(C11:C14)</f>
        <v>1</v>
      </c>
    </row>
    <row r="17" spans="2:3" ht="12.75">
      <c r="B17" t="str">
        <f>B1</f>
        <v>2003. VII. 31.</v>
      </c>
      <c r="C17" t="str">
        <f>C1</f>
        <v>2003. IX. 30.</v>
      </c>
    </row>
    <row r="18" spans="1:3" ht="12.75">
      <c r="A18" s="19" t="s">
        <v>87</v>
      </c>
      <c r="B18" s="21">
        <f>kimutatás!B239/kimutatás!B254</f>
        <v>0.5284128298202042</v>
      </c>
      <c r="C18" s="21">
        <f>kimutatás!C239/kimutatás!C254</f>
        <v>0.4989811711521117</v>
      </c>
    </row>
    <row r="19" spans="1:3" ht="12.75">
      <c r="A19" s="19" t="s">
        <v>88</v>
      </c>
      <c r="B19" s="21">
        <f>kimutatás!B244/kimutatás!B254</f>
        <v>0.2566706998662676</v>
      </c>
      <c r="C19" s="21">
        <f>kimutatás!C244/kimutatás!C254</f>
        <v>0.2557204734492089</v>
      </c>
    </row>
    <row r="20" spans="1:3" ht="12.75">
      <c r="A20" s="19" t="s">
        <v>89</v>
      </c>
      <c r="B20" s="21">
        <f>kimutatás!B248/kimutatás!B254</f>
        <v>0.2149164703135282</v>
      </c>
      <c r="C20" s="21">
        <f>kimutatás!C248/kimutatás!C254</f>
        <v>0.24529835539867942</v>
      </c>
    </row>
    <row r="21" spans="2:3" ht="12.75">
      <c r="B21" s="21">
        <f>SUM(B18:B20)</f>
        <v>1</v>
      </c>
      <c r="C21" s="21">
        <f>SUM(C18:C20)</f>
        <v>1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SzekeresneGabi</cp:lastModifiedBy>
  <cp:lastPrinted>2003-10-22T06:18:53Z</cp:lastPrinted>
  <dcterms:created xsi:type="dcterms:W3CDTF">2000-08-09T08:16:11Z</dcterms:created>
  <dcterms:modified xsi:type="dcterms:W3CDTF">2003-02-10T14:43:30Z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