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6495" tabRatio="603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<sst xmlns="http://schemas.openxmlformats.org/spreadsheetml/2006/main" count="199" uniqueCount="112">
  <si>
    <t xml:space="preserve">  </t>
  </si>
  <si>
    <t>11. Helyi adók</t>
  </si>
  <si>
    <t>12. Gépjárműadó</t>
  </si>
  <si>
    <t xml:space="preserve">      4/3. Kaposvár és Környéke VH Társulásnak</t>
  </si>
  <si>
    <t xml:space="preserve">              behajtásra átadva</t>
  </si>
  <si>
    <t xml:space="preserve">              </t>
  </si>
  <si>
    <t>Kaposvár és Környéke VH Társulásnak behajtásra átadva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</si>
  <si>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</si>
  <si>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</si>
  <si>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</si>
  <si>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</si>
  <si>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</si>
  <si>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</si>
  <si>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</si>
  <si>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</si>
  <si>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5. sz. melléklet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</si>
  <si>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</si>
  <si>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</si>
  <si>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</si>
  <si>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</si>
  <si>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</si>
  <si>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</si>
  <si>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</si>
  <si>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</si>
  <si>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</si>
  <si>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</si>
  <si>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</si>
  <si>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</si>
  <si>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</si>
  <si>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</si>
  <si>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 xml:space="preserve">    versenytárgyalási dok. díja, parkolóhely megváltás, bírság, stb.)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</si>
  <si>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</si>
  <si>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</si>
  <si>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</si>
  <si>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</si>
  <si>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</si>
  <si>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</si>
  <si>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</si>
  <si>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</si>
  <si>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</si>
  <si>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</si>
  <si>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</si>
  <si>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az illeték kintlévőségek alakulásáról</t>
  </si>
  <si>
    <t>Összes városi kintlévőség</t>
  </si>
  <si>
    <t>Ebből:</t>
  </si>
  <si>
    <t>1. Fizetési kedvezmény</t>
  </si>
  <si>
    <t xml:space="preserve">    (részlet és fizetési halasztás)</t>
  </si>
  <si>
    <t>2. Nem esedékes tartozás</t>
  </si>
  <si>
    <t xml:space="preserve">    (kiskorúak öröklése)</t>
  </si>
  <si>
    <t>3. Még nem jogerős előírás</t>
  </si>
  <si>
    <t xml:space="preserve">4. Illetékhátralékok </t>
  </si>
  <si>
    <t xml:space="preserve">     4/1. Behajtási eljárás alatt áll</t>
  </si>
  <si>
    <t>13. Földbér</t>
  </si>
  <si>
    <t>-</t>
  </si>
  <si>
    <t>14. Késedelmi pótlék</t>
  </si>
  <si>
    <t>15. Adó és mulasztási bírság</t>
  </si>
  <si>
    <t xml:space="preserve">             (fizetési felszólítás, letiltás, jelzálog,</t>
  </si>
  <si>
    <t xml:space="preserve">               ingatlanvégrehajtás, felszámolás)</t>
  </si>
  <si>
    <t xml:space="preserve">      4/2. Behajtásra vár illetve befizetés folyamatban</t>
  </si>
  <si>
    <t xml:space="preserve"> Megjegyzés:</t>
  </si>
  <si>
    <t xml:space="preserve">  A kintlévőség pénzügyi teljesítése esetén Kaposvár Megyei Jogú Várost a befolyt összeg</t>
  </si>
  <si>
    <t xml:space="preserve">  50 %-a illeti meg.</t>
  </si>
  <si>
    <t>a Kaposvári Városgazdálkodási Részvénytársaság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</si>
  <si>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</si>
  <si>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</si>
  <si>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</si>
  <si>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</si>
  <si>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</si>
  <si>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</si>
  <si>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</si>
  <si>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</si>
  <si>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</si>
  <si>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</si>
  <si>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</si>
  <si>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a Kaposvári Vagyonkezelő és Szolgáltató Részvénytársaság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</si>
  <si>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</si>
  <si>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</si>
  <si>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</si>
  <si>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</si>
  <si>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* Megjegyzés:</t>
  </si>
  <si>
    <t>Fizetési kedvezmény</t>
  </si>
  <si>
    <t>Behajtási eljárás alatt áll</t>
  </si>
  <si>
    <t>Nem esedékes tartozás</t>
  </si>
  <si>
    <t>Behajtásra vár illetve befizetés folyamatban</t>
  </si>
  <si>
    <t>Még nem jogerős előírás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</si>
  <si>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</si>
  <si>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</si>
  <si>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</si>
  <si>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</si>
  <si>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</si>
  <si>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 xml:space="preserve">  Egyéb vevőben 13,5 MFt Kaposvár Megyei Jogú Város Önkormányzata üzletrész vásárlás tartozása.</t>
  </si>
  <si>
    <t>2003. IV. 30.</t>
  </si>
  <si>
    <t xml:space="preserve">                                              - felszámolás alatt áll</t>
  </si>
  <si>
    <t xml:space="preserve">                                              - bírósági eljárás alatt áll</t>
  </si>
  <si>
    <t xml:space="preserve">                                              - bírósági eljárás kezdeményezve</t>
  </si>
  <si>
    <t>3. Egyéb vevő *</t>
  </si>
  <si>
    <t>2003. VII. 31.</t>
  </si>
  <si>
    <t xml:space="preserve">    Összes bérleti díj hátralékból: - törölt /1</t>
  </si>
  <si>
    <t>III. Adóhátralékok összesen /2</t>
  </si>
  <si>
    <t xml:space="preserve"> /1 Cégbírósági törlést követve 3.406 eFt hátralék törölve lett.</t>
  </si>
  <si>
    <t xml:space="preserve"> /2 Az első oszlop a 2003. március 31-ei adatokat tartalmazza, a második a 2003. június 30-ai adatokat.</t>
  </si>
  <si>
    <t xml:space="preserve">     bérleti díja</t>
  </si>
  <si>
    <t>2. Tovább számlázott szolgáltatások (közüzemi díjak)</t>
  </si>
  <si>
    <t>3. Közterület használati díj</t>
  </si>
  <si>
    <t>4. Lakásforgalmazás</t>
  </si>
  <si>
    <t>5. Ingatlanértékesítés</t>
  </si>
  <si>
    <t>6. Lakáshasználati díj (Szántó u. 11.)</t>
  </si>
  <si>
    <t>7. Kamatmentes kölcsön</t>
  </si>
  <si>
    <t>8. Állami gondozási díj</t>
  </si>
  <si>
    <r>
      <t>9. Egyéb bevételek</t>
    </r>
    <r>
      <rPr>
        <sz val="10"/>
        <rFont val="Times New Roman CE"/>
        <family val="0"/>
      </rPr>
      <t xml:space="preserve"> (munkahelyteremtő kölcsön, adatszolg. díj,</t>
    </r>
  </si>
  <si>
    <t>10. Reklámtábla</t>
  </si>
  <si>
    <t>11. Szolgalmi jog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</si>
</sst>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7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b/>
      <sz val="9.5"/>
      <name val="Times New Roman CE"/>
      <family val="1"/>
    </font>
    <font>
      <sz val="9.5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164" fontId="0" fillId="3" borderId="0" xfId="0" applyNumberFormat="1" applyFont="1" applyFill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0.825"/>
          <c:h val="0.97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segédlet!$A$2</c:f>
              <c:strCache>
                <c:ptCount val="1"/>
                <c:pt idx="0">
                  <c:v>Fizetési kedvezmény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segédlet!$B$2:$C$2</c:f>
              <c:numCache>
                <c:ptCount val="2"/>
                <c:pt idx="0">
                  <c:v>0.2761779995956317</c:v>
                </c:pt>
                <c:pt idx="1">
                  <c:v>0.2379877918438116</c:v>
                </c:pt>
              </c:numCache>
            </c:numRef>
          </c:val>
        </c:ser>
        <c:ser>
          <c:idx val="1"/>
          <c:order val="1"/>
          <c:tx>
            <c:strRef>
              <c:f>segédlet!$A$3</c:f>
              <c:strCache>
                <c:ptCount val="1"/>
                <c:pt idx="0">
                  <c:v>Behajtási eljárás alatt áll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segédlet!$B$3:$C$3</c:f>
              <c:numCache>
                <c:ptCount val="2"/>
                <c:pt idx="0">
                  <c:v>0.2399787291203328</c:v>
                </c:pt>
                <c:pt idx="1">
                  <c:v>0.2405133442589206</c:v>
                </c:pt>
              </c:numCache>
            </c:numRef>
          </c:val>
        </c:ser>
        <c:ser>
          <c:idx val="2"/>
          <c:order val="2"/>
          <c:tx>
            <c:strRef>
              <c:f>segédlet!$A$4</c:f>
              <c:strCache>
                <c:ptCount val="1"/>
                <c:pt idx="0">
                  <c:v>Nem esedékes tartozás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segédlet!$B$4:$C$4</c:f>
              <c:numCache>
                <c:ptCount val="2"/>
                <c:pt idx="0">
                  <c:v>0.02495173892210925</c:v>
                </c:pt>
                <c:pt idx="1">
                  <c:v>0.022772196227769465</c:v>
                </c:pt>
              </c:numCache>
            </c:numRef>
          </c:val>
        </c:ser>
        <c:ser>
          <c:idx val="3"/>
          <c:order val="3"/>
          <c:tx>
            <c:strRef>
              <c:f>segédlet!$A$5</c:f>
              <c:strCache>
                <c:ptCount val="1"/>
                <c:pt idx="0">
                  <c:v>Behajtásra vár illetve befizetés folyamatban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segédlet!$B$5:$C$5</c:f>
              <c:numCache>
                <c:ptCount val="2"/>
                <c:pt idx="0">
                  <c:v>0.1099909432582667</c:v>
                </c:pt>
                <c:pt idx="1">
                  <c:v>0.15465247923742567</c:v>
                </c:pt>
              </c:numCache>
            </c:numRef>
          </c:val>
        </c:ser>
        <c:ser>
          <c:idx val="4"/>
          <c:order val="4"/>
          <c:tx>
            <c:strRef>
              <c:f>segédlet!$A$6</c:f>
              <c:strCache>
                <c:ptCount val="1"/>
                <c:pt idx="0">
                  <c:v>Még nem jogerős előírás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segédlet!$B$6:$C$6</c:f>
              <c:numCache>
                <c:ptCount val="2"/>
                <c:pt idx="0">
                  <c:v>0.26808232495146195</c:v>
                </c:pt>
                <c:pt idx="1">
                  <c:v>0.27066690945749444</c:v>
                </c:pt>
              </c:numCache>
            </c:numRef>
          </c:val>
        </c:ser>
        <c:ser>
          <c:idx val="5"/>
          <c:order val="5"/>
          <c:tx>
            <c:strRef>
              <c:f>segédlet!$A$7</c:f>
              <c:strCache>
                <c:ptCount val="1"/>
                <c:pt idx="0">
                  <c:v>Kaposvár és Környéke VH Társulásnak behajtásra átadva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segédlet!$B$7:$C$7</c:f>
              <c:numCache>
                <c:ptCount val="2"/>
                <c:pt idx="0">
                  <c:v>0.08081826415219757</c:v>
                </c:pt>
                <c:pt idx="1">
                  <c:v>0.07340727897457822</c:v>
                </c:pt>
              </c:numCache>
            </c:numRef>
          </c:val>
        </c:ser>
        <c:overlap val="100"/>
        <c:axId val="59368663"/>
        <c:axId val="64555920"/>
      </c:bar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368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.00225"/>
          <c:w val="0.19125"/>
          <c:h val="0.9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845"/>
          <c:h val="0.9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segédlet!$A$11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segédlet!$B$11:$C$11</c:f>
              <c:numCache>
                <c:ptCount val="2"/>
                <c:pt idx="0">
                  <c:v>0.7161937607775514</c:v>
                </c:pt>
                <c:pt idx="1">
                  <c:v>0.7236749116607774</c:v>
                </c:pt>
              </c:numCache>
            </c:numRef>
          </c:val>
        </c:ser>
        <c:ser>
          <c:idx val="1"/>
          <c:order val="1"/>
          <c:tx>
            <c:strRef>
              <c:f>segédlet!$A$12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segédlet!$B$12:$C$12</c:f>
              <c:numCache>
                <c:ptCount val="2"/>
                <c:pt idx="0">
                  <c:v>0.2838062392224487</c:v>
                </c:pt>
                <c:pt idx="1">
                  <c:v>0.2763250883392226</c:v>
                </c:pt>
              </c:numCache>
            </c:numRef>
          </c:val>
        </c:ser>
        <c:overlap val="100"/>
        <c:axId val="44132369"/>
        <c:axId val="61647002"/>
      </c:bar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647002"/>
        <c:crosses val="autoZero"/>
        <c:auto val="1"/>
        <c:lblOffset val="100"/>
        <c:noMultiLvlLbl val="0"/>
      </c:catAx>
      <c:valAx>
        <c:axId val="61647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132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25"/>
          <c:y val="0.081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82075"/>
          <c:h val="0.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segédlet!$A$18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segédlet!$B$18:$C$18</c:f>
              <c:numCache>
                <c:ptCount val="2"/>
                <c:pt idx="0">
                  <c:v>0.5298190992538515</c:v>
                </c:pt>
                <c:pt idx="1">
                  <c:v>0.5284128298202042</c:v>
                </c:pt>
              </c:numCache>
            </c:numRef>
          </c:val>
        </c:ser>
        <c:ser>
          <c:idx val="1"/>
          <c:order val="1"/>
          <c:tx>
            <c:strRef>
              <c:f>segédlet!$A$19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segédlet!$B$19:$C$19</c:f>
              <c:numCache>
                <c:ptCount val="2"/>
                <c:pt idx="0">
                  <c:v>0.2846851682860057</c:v>
                </c:pt>
                <c:pt idx="1">
                  <c:v>0.2566706998662676</c:v>
                </c:pt>
              </c:numCache>
            </c:numRef>
          </c:val>
        </c:ser>
        <c:ser>
          <c:idx val="3"/>
          <c:order val="2"/>
          <c:tx>
            <c:strRef>
              <c:f>segédlet!$A$20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2003. IV. 30.</c:v>
                </c:pt>
                <c:pt idx="1">
                  <c:v>2003. VII. 31.</c:v>
                </c:pt>
              </c:strCache>
            </c:strRef>
          </c:cat>
          <c:val>
            <c:numRef>
              <c:f>segédlet!$B$20:$C$20</c:f>
              <c:numCache>
                <c:ptCount val="2"/>
                <c:pt idx="0">
                  <c:v>0.18549573246014278</c:v>
                </c:pt>
                <c:pt idx="1">
                  <c:v>0.2149164703135282</c:v>
                </c:pt>
              </c:numCache>
            </c:numRef>
          </c:val>
        </c:ser>
        <c:overlap val="100"/>
        <c:axId val="17952107"/>
        <c:axId val="27351236"/>
      </c:barChart>
      <c:catAx>
        <c:axId val="179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351236"/>
        <c:crosses val="autoZero"/>
        <c:auto val="1"/>
        <c:lblOffset val="100"/>
        <c:noMultiLvlLbl val="0"/>
      </c:catAx>
      <c:valAx>
        <c:axId val="273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95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475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112</xdr:row>
      <xdr:rowOff>0</xdr:rowOff>
    </xdr:from>
    <xdr:to>
      <xdr:col>5</xdr:col>
      <xdr:colOff>0</xdr:colOff>
      <xdr:row>140</xdr:row>
      <xdr:rowOff>9525</xdr:rowOff>
    </xdr:to>
    <xdr:graphicFrame>
      <xdr:nvGraphicFramePr>
        <xdr:cNvPr id="1" name="Chart 14"/>
        <xdr:cNvGraphicFramePr/>
      </xdr:nvGraphicFramePr>
      <xdr:xfrm>
        <a:off x="38100" y="18288000"/>
        <a:ext cx="8620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197</xdr:row>
      <xdr:rowOff>19050</xdr:rowOff>
    </xdr:from>
    <xdr:to>
      <xdr:col>5</xdr:col>
      <xdr:colOff>0</xdr:colOff>
      <xdr:row>225</xdr:row>
      <xdr:rowOff>152400</xdr:rowOff>
    </xdr:to>
    <xdr:graphicFrame>
      <xdr:nvGraphicFramePr>
        <xdr:cNvPr id="2" name="Chart 15"/>
        <xdr:cNvGraphicFramePr/>
      </xdr:nvGraphicFramePr>
      <xdr:xfrm>
        <a:off x="28575" y="29317950"/>
        <a:ext cx="86296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260</xdr:row>
      <xdr:rowOff>47625</xdr:rowOff>
    </xdr:from>
    <xdr:to>
      <xdr:col>5</xdr:col>
      <xdr:colOff>0</xdr:colOff>
      <xdr:row>291</xdr:row>
      <xdr:rowOff>19050</xdr:rowOff>
    </xdr:to>
    <xdr:graphicFrame>
      <xdr:nvGraphicFramePr>
        <xdr:cNvPr id="3" name="Chart 16"/>
        <xdr:cNvGraphicFramePr/>
      </xdr:nvGraphicFramePr>
      <xdr:xfrm>
        <a:off x="28575" y="39709725"/>
        <a:ext cx="86296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workbookViewId="0" topLeftCell="A1">
      <pane ySplit="5" topLeftCell="BM32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59.625" style="28" customWidth="1"/>
    <col min="2" max="3" width="12.875" style="28" customWidth="1"/>
    <col min="4" max="4" width="12.875" style="6" customWidth="1"/>
    <col min="5" max="5" width="15.375" style="6" customWidth="1"/>
    <col min="6" max="16384" width="9.375" style="28" customWidth="1"/>
  </cols>
  <sheetData>
    <row r="1" spans="2:5" ht="12.75">
      <c r="B1" s="22"/>
      <c r="C1" s="22"/>
      <c r="E1" s="45" t="s">
        <v>11</v>
      </c>
    </row>
    <row r="2" spans="1:5" ht="15.75">
      <c r="A2" s="24" t="s">
        <v>17</v>
      </c>
      <c r="B2" s="29"/>
      <c r="C2" s="29"/>
      <c r="D2" s="30"/>
      <c r="E2" s="30"/>
    </row>
    <row r="3" spans="1:5" ht="15.75">
      <c r="A3" s="24" t="s">
        <v>18</v>
      </c>
      <c r="B3" s="29"/>
      <c r="C3" s="29"/>
      <c r="D3" s="30"/>
      <c r="E3" s="30"/>
    </row>
    <row r="4" spans="1:5" ht="13.5" thickBot="1">
      <c r="A4" s="31"/>
      <c r="B4" s="32"/>
      <c r="C4" s="32"/>
      <c r="D4" s="33"/>
      <c r="E4" s="33"/>
    </row>
    <row r="5" spans="1:5" ht="12.75">
      <c r="A5" s="34" t="s">
        <v>19</v>
      </c>
      <c r="B5" s="35" t="s">
        <v>91</v>
      </c>
      <c r="C5" s="35" t="s">
        <v>96</v>
      </c>
      <c r="D5" s="36" t="s">
        <v>20</v>
      </c>
      <c r="E5" s="36" t="s">
        <v>21</v>
      </c>
    </row>
    <row r="6" spans="1:5" ht="13.5" thickBot="1">
      <c r="A6" s="31"/>
      <c r="B6" s="37" t="s">
        <v>22</v>
      </c>
      <c r="C6" s="37" t="s">
        <v>22</v>
      </c>
      <c r="D6" s="38" t="s">
        <v>22</v>
      </c>
      <c r="E6" s="38" t="s">
        <v>23</v>
      </c>
    </row>
    <row r="7" ht="12.75">
      <c r="A7" s="34" t="s">
        <v>24</v>
      </c>
    </row>
    <row r="8" spans="1:5" s="6" customFormat="1" ht="12.75">
      <c r="A8" s="6" t="s">
        <v>101</v>
      </c>
      <c r="B8" s="59">
        <f>SUM(B9:B11)</f>
        <v>26774</v>
      </c>
      <c r="C8" s="59">
        <f>SUM(C9:C11)</f>
        <v>28938</v>
      </c>
      <c r="D8" s="59">
        <f>C8-B8</f>
        <v>2164</v>
      </c>
      <c r="E8" s="60">
        <f aca="true" t="shared" si="0" ref="E8:E17">(C8/B8*100)</f>
        <v>108.08246806603421</v>
      </c>
    </row>
    <row r="9" spans="1:5" ht="12.75">
      <c r="A9" s="28" t="s">
        <v>25</v>
      </c>
      <c r="B9" s="25">
        <v>4532</v>
      </c>
      <c r="C9" s="25">
        <v>8236</v>
      </c>
      <c r="D9" s="61">
        <f aca="true" t="shared" si="1" ref="D9:D24">C9-B9</f>
        <v>3704</v>
      </c>
      <c r="E9" s="62">
        <f t="shared" si="0"/>
        <v>181.72992056487203</v>
      </c>
    </row>
    <row r="10" spans="1:5" ht="12.75">
      <c r="A10" s="28" t="s">
        <v>26</v>
      </c>
      <c r="B10" s="25">
        <v>4909</v>
      </c>
      <c r="C10" s="25">
        <v>6094</v>
      </c>
      <c r="D10" s="61">
        <f t="shared" si="1"/>
        <v>1185</v>
      </c>
      <c r="E10" s="62">
        <f t="shared" si="0"/>
        <v>124.13933591362803</v>
      </c>
    </row>
    <row r="11" spans="1:5" ht="12.75">
      <c r="A11" s="28" t="s">
        <v>27</v>
      </c>
      <c r="B11" s="25">
        <v>17333</v>
      </c>
      <c r="C11" s="25">
        <v>14608</v>
      </c>
      <c r="D11" s="61">
        <f t="shared" si="1"/>
        <v>-2725</v>
      </c>
      <c r="E11" s="62">
        <f t="shared" si="0"/>
        <v>84.27854381815035</v>
      </c>
    </row>
    <row r="12" spans="1:5" ht="12.75">
      <c r="A12" s="39" t="s">
        <v>97</v>
      </c>
      <c r="B12" s="55">
        <v>3781</v>
      </c>
      <c r="C12" s="55">
        <f>3781-3406</f>
        <v>375</v>
      </c>
      <c r="D12" s="61">
        <f>C12-B12</f>
        <v>-3406</v>
      </c>
      <c r="E12" s="62">
        <f>(C12/B12*100)</f>
        <v>9.91801110817244</v>
      </c>
    </row>
    <row r="13" spans="1:5" ht="12.75">
      <c r="A13" s="39" t="s">
        <v>92</v>
      </c>
      <c r="B13" s="55">
        <v>2661</v>
      </c>
      <c r="C13" s="55">
        <v>2661</v>
      </c>
      <c r="D13" s="61">
        <f>C13-B13</f>
        <v>0</v>
      </c>
      <c r="E13" s="62">
        <f>(C13/B13*100)</f>
        <v>100</v>
      </c>
    </row>
    <row r="14" spans="1:5" ht="12.75">
      <c r="A14" s="39" t="s">
        <v>93</v>
      </c>
      <c r="B14" s="55">
        <v>3108</v>
      </c>
      <c r="C14" s="55">
        <v>3108</v>
      </c>
      <c r="D14" s="61">
        <f>C14-B14</f>
        <v>0</v>
      </c>
      <c r="E14" s="62">
        <f>(C14/B14*100)</f>
        <v>100</v>
      </c>
    </row>
    <row r="15" spans="1:5" ht="12.75">
      <c r="A15" s="39" t="s">
        <v>94</v>
      </c>
      <c r="B15" s="55">
        <v>871</v>
      </c>
      <c r="C15" s="55">
        <v>871</v>
      </c>
      <c r="D15" s="61">
        <f>C15-B15</f>
        <v>0</v>
      </c>
      <c r="E15" s="62">
        <f>(C15/B15*100)</f>
        <v>100</v>
      </c>
    </row>
    <row r="16" spans="1:5" s="6" customFormat="1" ht="12.75">
      <c r="A16" s="6" t="s">
        <v>102</v>
      </c>
      <c r="B16" s="27">
        <v>698</v>
      </c>
      <c r="C16" s="27">
        <v>1299</v>
      </c>
      <c r="D16" s="59">
        <f t="shared" si="1"/>
        <v>601</v>
      </c>
      <c r="E16" s="60">
        <f t="shared" si="0"/>
        <v>186.1031518624642</v>
      </c>
    </row>
    <row r="17" spans="1:5" s="39" customFormat="1" ht="12">
      <c r="A17" s="39" t="s">
        <v>28</v>
      </c>
      <c r="B17" s="55">
        <v>356</v>
      </c>
      <c r="C17" s="55">
        <v>498</v>
      </c>
      <c r="D17" s="63">
        <f t="shared" si="1"/>
        <v>142</v>
      </c>
      <c r="E17" s="64">
        <f t="shared" si="0"/>
        <v>139.8876404494382</v>
      </c>
    </row>
    <row r="18" spans="2:5" ht="12.75">
      <c r="B18" s="17"/>
      <c r="C18" s="17"/>
      <c r="D18" s="3"/>
      <c r="E18" s="4"/>
    </row>
    <row r="19" spans="1:5" s="6" customFormat="1" ht="12.75">
      <c r="A19" s="6" t="s">
        <v>103</v>
      </c>
      <c r="B19" s="27">
        <v>4721</v>
      </c>
      <c r="C19" s="27">
        <v>3537</v>
      </c>
      <c r="D19" s="59">
        <f t="shared" si="1"/>
        <v>-1184</v>
      </c>
      <c r="E19" s="60">
        <f>(C19/B19*100)</f>
        <v>74.92056767633976</v>
      </c>
    </row>
    <row r="20" spans="1:5" s="39" customFormat="1" ht="12">
      <c r="A20" s="39" t="s">
        <v>28</v>
      </c>
      <c r="B20" s="55">
        <v>2664</v>
      </c>
      <c r="C20" s="55">
        <v>2644</v>
      </c>
      <c r="D20" s="63">
        <f t="shared" si="1"/>
        <v>-20</v>
      </c>
      <c r="E20" s="64">
        <f>(C20/B20*100)</f>
        <v>99.24924924924925</v>
      </c>
    </row>
    <row r="21" spans="2:5" ht="12.75">
      <c r="B21" s="17"/>
      <c r="C21" s="17"/>
      <c r="D21" s="3"/>
      <c r="E21" s="4"/>
    </row>
    <row r="22" spans="1:5" s="6" customFormat="1" ht="12.75">
      <c r="A22" s="6" t="s">
        <v>104</v>
      </c>
      <c r="B22" s="27">
        <v>4027</v>
      </c>
      <c r="C22" s="27">
        <v>4121</v>
      </c>
      <c r="D22" s="59">
        <f t="shared" si="1"/>
        <v>94</v>
      </c>
      <c r="E22" s="60">
        <f>(C22/B22*100)</f>
        <v>102.3342438539856</v>
      </c>
    </row>
    <row r="23" spans="1:5" s="39" customFormat="1" ht="12">
      <c r="A23" s="39" t="s">
        <v>28</v>
      </c>
      <c r="B23" s="55">
        <v>1616</v>
      </c>
      <c r="C23" s="55">
        <v>1876</v>
      </c>
      <c r="D23" s="63">
        <f>C23-B23</f>
        <v>260</v>
      </c>
      <c r="E23" s="64">
        <f>(C23/B23*100)</f>
        <v>116.08910891089108</v>
      </c>
    </row>
    <row r="24" spans="1:5" s="39" customFormat="1" ht="12">
      <c r="A24" s="39" t="s">
        <v>29</v>
      </c>
      <c r="B24" s="55">
        <v>104</v>
      </c>
      <c r="C24" s="55">
        <v>104</v>
      </c>
      <c r="D24" s="63">
        <f t="shared" si="1"/>
        <v>0</v>
      </c>
      <c r="E24" s="64">
        <f>(C24/B24*100)</f>
        <v>100</v>
      </c>
    </row>
    <row r="25" s="22" customFormat="1" ht="12.75"/>
    <row r="26" spans="1:5" s="6" customFormat="1" ht="12.75">
      <c r="A26" s="6" t="s">
        <v>105</v>
      </c>
      <c r="B26" s="27">
        <v>14566</v>
      </c>
      <c r="C26" s="27">
        <v>14413</v>
      </c>
      <c r="D26" s="59">
        <f>C26-B26</f>
        <v>-153</v>
      </c>
      <c r="E26" s="60">
        <f>(C26/B26*100)</f>
        <v>98.94960867774269</v>
      </c>
    </row>
    <row r="27" spans="1:5" s="39" customFormat="1" ht="12">
      <c r="A27" s="39" t="s">
        <v>28</v>
      </c>
      <c r="B27" s="55">
        <v>14416</v>
      </c>
      <c r="C27" s="55">
        <v>14413</v>
      </c>
      <c r="D27" s="63">
        <f>C27-B27</f>
        <v>-3</v>
      </c>
      <c r="E27" s="64">
        <f>(C27/B27*100)</f>
        <v>99.9791897891232</v>
      </c>
    </row>
    <row r="28" spans="2:5" ht="12.75">
      <c r="B28" s="17"/>
      <c r="C28" s="17"/>
      <c r="D28" s="3"/>
      <c r="E28" s="4"/>
    </row>
    <row r="29" spans="1:5" s="6" customFormat="1" ht="12.75">
      <c r="A29" s="6" t="s">
        <v>106</v>
      </c>
      <c r="B29" s="27">
        <v>2374</v>
      </c>
      <c r="C29" s="27">
        <v>2394</v>
      </c>
      <c r="D29" s="59">
        <f>C29-B29</f>
        <v>20</v>
      </c>
      <c r="E29" s="60">
        <f>(C29/B29*100)</f>
        <v>100.8424599831508</v>
      </c>
    </row>
    <row r="30" spans="1:5" s="39" customFormat="1" ht="12">
      <c r="A30" s="39" t="s">
        <v>28</v>
      </c>
      <c r="B30" s="55">
        <v>2289</v>
      </c>
      <c r="C30" s="55">
        <v>2310</v>
      </c>
      <c r="D30" s="63">
        <f>C30-B30</f>
        <v>21</v>
      </c>
      <c r="E30" s="64">
        <f>(C30/B30*100)</f>
        <v>100.91743119266054</v>
      </c>
    </row>
    <row r="31" spans="2:5" ht="12.75">
      <c r="B31" s="17"/>
      <c r="C31" s="17"/>
      <c r="D31" s="3"/>
      <c r="E31" s="4"/>
    </row>
    <row r="32" spans="1:5" s="6" customFormat="1" ht="12.75">
      <c r="A32" s="6" t="s">
        <v>107</v>
      </c>
      <c r="B32" s="27">
        <v>8159</v>
      </c>
      <c r="C32" s="27">
        <v>8272</v>
      </c>
      <c r="D32" s="59">
        <f aca="true" t="shared" si="2" ref="D32:D38">C32-B32</f>
        <v>113</v>
      </c>
      <c r="E32" s="60">
        <f>(C32/B32*100)</f>
        <v>101.38497364873147</v>
      </c>
    </row>
    <row r="33" spans="1:5" s="39" customFormat="1" ht="12">
      <c r="A33" s="39" t="s">
        <v>28</v>
      </c>
      <c r="B33" s="55">
        <v>7510</v>
      </c>
      <c r="C33" s="55">
        <v>7529</v>
      </c>
      <c r="D33" s="63">
        <f t="shared" si="2"/>
        <v>19</v>
      </c>
      <c r="E33" s="64">
        <f>(C33/B33*100)</f>
        <v>100.25299600532622</v>
      </c>
    </row>
    <row r="34" spans="2:5" ht="12.75">
      <c r="B34" s="17"/>
      <c r="C34" s="17"/>
      <c r="D34" s="3"/>
      <c r="E34" s="4"/>
    </row>
    <row r="35" spans="1:5" s="6" customFormat="1" ht="12.75">
      <c r="A35" s="6" t="s">
        <v>108</v>
      </c>
      <c r="B35" s="27">
        <v>3505</v>
      </c>
      <c r="C35" s="27">
        <v>3685</v>
      </c>
      <c r="D35" s="59">
        <f t="shared" si="2"/>
        <v>180</v>
      </c>
      <c r="E35" s="60">
        <f>(C35/B35*100)</f>
        <v>105.13552068473608</v>
      </c>
    </row>
    <row r="36" spans="1:5" s="39" customFormat="1" ht="12">
      <c r="A36" s="39" t="s">
        <v>28</v>
      </c>
      <c r="B36" s="55">
        <v>3142</v>
      </c>
      <c r="C36" s="55">
        <v>3320</v>
      </c>
      <c r="D36" s="63">
        <f t="shared" si="2"/>
        <v>178</v>
      </c>
      <c r="E36" s="64">
        <f>(C36/B36*100)</f>
        <v>105.66518141311268</v>
      </c>
    </row>
    <row r="37" spans="2:5" ht="12.75">
      <c r="B37" s="17"/>
      <c r="C37" s="17"/>
      <c r="D37" s="3"/>
      <c r="E37" s="4"/>
    </row>
    <row r="38" spans="1:5" s="6" customFormat="1" ht="12.75">
      <c r="A38" s="6" t="s">
        <v>109</v>
      </c>
      <c r="B38" s="27">
        <v>7576</v>
      </c>
      <c r="C38" s="27">
        <v>7458</v>
      </c>
      <c r="D38" s="59">
        <f t="shared" si="2"/>
        <v>-118</v>
      </c>
      <c r="E38" s="60">
        <f>(C38/B38*100)</f>
        <v>98.44244984160507</v>
      </c>
    </row>
    <row r="39" spans="1:5" s="6" customFormat="1" ht="12.75">
      <c r="A39" s="5" t="s">
        <v>30</v>
      </c>
      <c r="B39" s="3"/>
      <c r="C39" s="3"/>
      <c r="D39" s="3"/>
      <c r="E39" s="4"/>
    </row>
    <row r="40" spans="1:5" s="39" customFormat="1" ht="12">
      <c r="A40" s="39" t="s">
        <v>28</v>
      </c>
      <c r="B40" s="55">
        <v>7245</v>
      </c>
      <c r="C40" s="55">
        <v>7228</v>
      </c>
      <c r="D40" s="63">
        <f>C40-B40</f>
        <v>-17</v>
      </c>
      <c r="E40" s="64">
        <f>(C40/B40*100)</f>
        <v>99.76535541752934</v>
      </c>
    </row>
    <row r="41" spans="2:5" ht="12.75">
      <c r="B41" s="17"/>
      <c r="C41" s="17"/>
      <c r="D41" s="3"/>
      <c r="E41" s="4"/>
    </row>
    <row r="42" spans="1:5" s="6" customFormat="1" ht="12.75">
      <c r="A42" s="40" t="s">
        <v>110</v>
      </c>
      <c r="B42" s="56">
        <v>74</v>
      </c>
      <c r="C42" s="56">
        <v>74</v>
      </c>
      <c r="D42" s="59">
        <f>C42-B42</f>
        <v>0</v>
      </c>
      <c r="E42" s="60">
        <f>(C42/B42*100)</f>
        <v>100</v>
      </c>
    </row>
    <row r="43" spans="1:5" s="39" customFormat="1" ht="12.75">
      <c r="A43" s="41" t="s">
        <v>28</v>
      </c>
      <c r="B43" s="57">
        <v>74</v>
      </c>
      <c r="C43" s="57">
        <v>74</v>
      </c>
      <c r="D43" s="65">
        <f>C43-B43</f>
        <v>0</v>
      </c>
      <c r="E43" s="66">
        <f>(C43/B43*100)</f>
        <v>100</v>
      </c>
    </row>
    <row r="44" spans="1:5" s="39" customFormat="1" ht="12.75">
      <c r="A44" s="41"/>
      <c r="B44" s="7"/>
      <c r="C44" s="7"/>
      <c r="D44" s="7"/>
      <c r="E44" s="23"/>
    </row>
    <row r="45" spans="1:5" s="39" customFormat="1" ht="12.75">
      <c r="A45" s="40" t="s">
        <v>111</v>
      </c>
      <c r="B45" s="56">
        <v>16</v>
      </c>
      <c r="C45" s="56">
        <v>16</v>
      </c>
      <c r="D45" s="59">
        <f>C45-B45</f>
        <v>0</v>
      </c>
      <c r="E45" s="80">
        <v>100</v>
      </c>
    </row>
    <row r="46" spans="1:5" s="39" customFormat="1" ht="12.75">
      <c r="A46" s="41" t="s">
        <v>28</v>
      </c>
      <c r="B46" s="57">
        <v>16</v>
      </c>
      <c r="C46" s="57">
        <v>16</v>
      </c>
      <c r="D46" s="65">
        <f>C46-B46</f>
        <v>0</v>
      </c>
      <c r="E46" s="66">
        <v>100</v>
      </c>
    </row>
    <row r="47" spans="1:5" s="39" customFormat="1" ht="12.75" thickBot="1">
      <c r="A47" s="41"/>
      <c r="B47" s="7"/>
      <c r="C47" s="7"/>
      <c r="D47" s="7"/>
      <c r="E47" s="9"/>
    </row>
    <row r="48" spans="1:5" ht="13.5" thickTop="1">
      <c r="A48" s="42" t="s">
        <v>31</v>
      </c>
      <c r="B48" s="67">
        <f>B8+B16+B19+B22+B26+B29+B32+B35+B38+B42+B45</f>
        <v>72490</v>
      </c>
      <c r="C48" s="67">
        <f>C8+C16+C19+C22+C26+C29+C32+C35+C38+C42+C45</f>
        <v>74207</v>
      </c>
      <c r="D48" s="68">
        <f>C48-B48</f>
        <v>1717</v>
      </c>
      <c r="E48" s="69">
        <f>(C48/B48*100)</f>
        <v>102.36860256587114</v>
      </c>
    </row>
    <row r="49" spans="1:5" s="39" customFormat="1" ht="12">
      <c r="A49" s="39" t="s">
        <v>28</v>
      </c>
      <c r="B49" s="65">
        <f>B11+B17+B20+B23+B27+B30+B33+B36+B40+B43+B46</f>
        <v>56661</v>
      </c>
      <c r="C49" s="65">
        <f>C11+C17+C20+C23+C27+C30+C33+C36+C40+C43+C46</f>
        <v>54516</v>
      </c>
      <c r="D49" s="63">
        <f>C49-B49</f>
        <v>-2145</v>
      </c>
      <c r="E49" s="64">
        <f>(C49/B49*100)</f>
        <v>96.21432731508445</v>
      </c>
    </row>
    <row r="50" spans="2:5" s="39" customFormat="1" ht="12">
      <c r="B50" s="7"/>
      <c r="C50" s="7"/>
      <c r="D50" s="1"/>
      <c r="E50" s="2"/>
    </row>
    <row r="51" spans="1:5" ht="13.5" thickBot="1">
      <c r="A51" s="43" t="s">
        <v>32</v>
      </c>
      <c r="B51" s="70">
        <f>B94</f>
        <v>155539</v>
      </c>
      <c r="C51" s="70">
        <f>C94</f>
        <v>177555</v>
      </c>
      <c r="D51" s="71">
        <f>C51-B51</f>
        <v>22016</v>
      </c>
      <c r="E51" s="72">
        <f>(C51/B51*100)</f>
        <v>114.15464931624865</v>
      </c>
    </row>
    <row r="52" spans="1:5" ht="13.5" thickTop="1">
      <c r="A52" s="34" t="s">
        <v>33</v>
      </c>
      <c r="B52" s="73">
        <f>B48+B51</f>
        <v>228029</v>
      </c>
      <c r="C52" s="73">
        <f>C48+C51</f>
        <v>251762</v>
      </c>
      <c r="D52" s="59">
        <f>C52-B52</f>
        <v>23733</v>
      </c>
      <c r="E52" s="60">
        <f>(C52/B52*100)</f>
        <v>110.4078867161633</v>
      </c>
    </row>
    <row r="53" spans="1:5" ht="12.75">
      <c r="A53" s="34"/>
      <c r="B53" s="10"/>
      <c r="C53" s="10"/>
      <c r="D53" s="3"/>
      <c r="E53" s="4"/>
    </row>
    <row r="54" spans="1:5" ht="12.75">
      <c r="A54" s="34" t="s">
        <v>1</v>
      </c>
      <c r="B54" s="73">
        <f>SUM(B55:B59)</f>
        <v>194907</v>
      </c>
      <c r="C54" s="73">
        <f>SUM(C55:C59)</f>
        <v>136361</v>
      </c>
      <c r="D54" s="74">
        <f aca="true" t="shared" si="3" ref="D54:D65">C54-B54</f>
        <v>-58546</v>
      </c>
      <c r="E54" s="60">
        <f aca="true" t="shared" si="4" ref="E54:E63">(C54/B54*100)</f>
        <v>69.96208448131674</v>
      </c>
    </row>
    <row r="55" spans="1:5" ht="12.75">
      <c r="A55" s="28" t="s">
        <v>34</v>
      </c>
      <c r="B55" s="25">
        <v>28345</v>
      </c>
      <c r="C55" s="25">
        <v>13492</v>
      </c>
      <c r="D55" s="74">
        <f t="shared" si="3"/>
        <v>-14853</v>
      </c>
      <c r="E55" s="60">
        <f t="shared" si="4"/>
        <v>47.59922384900335</v>
      </c>
    </row>
    <row r="56" spans="1:5" ht="12.75">
      <c r="A56" s="34" t="s">
        <v>35</v>
      </c>
      <c r="B56" s="25">
        <v>38086</v>
      </c>
      <c r="C56" s="25">
        <v>16465</v>
      </c>
      <c r="D56" s="74">
        <f t="shared" si="3"/>
        <v>-21621</v>
      </c>
      <c r="E56" s="60">
        <f t="shared" si="4"/>
        <v>43.231108543821875</v>
      </c>
    </row>
    <row r="57" spans="1:5" ht="12.75">
      <c r="A57" s="28" t="s">
        <v>36</v>
      </c>
      <c r="B57" s="25">
        <v>10688</v>
      </c>
      <c r="C57" s="25">
        <v>7880</v>
      </c>
      <c r="D57" s="74">
        <f t="shared" si="3"/>
        <v>-2808</v>
      </c>
      <c r="E57" s="60">
        <f t="shared" si="4"/>
        <v>73.72754491017965</v>
      </c>
    </row>
    <row r="58" spans="1:5" ht="12.75">
      <c r="A58" s="28" t="s">
        <v>37</v>
      </c>
      <c r="B58" s="25">
        <v>117702</v>
      </c>
      <c r="C58" s="25">
        <v>98419</v>
      </c>
      <c r="D58" s="74">
        <f t="shared" si="3"/>
        <v>-19283</v>
      </c>
      <c r="E58" s="60">
        <f t="shared" si="4"/>
        <v>83.6171008139199</v>
      </c>
    </row>
    <row r="59" spans="1:5" ht="12.75">
      <c r="A59" s="28" t="s">
        <v>14</v>
      </c>
      <c r="B59" s="25">
        <v>86</v>
      </c>
      <c r="C59" s="25">
        <v>105</v>
      </c>
      <c r="D59" s="74">
        <f>C59-B59</f>
        <v>19</v>
      </c>
      <c r="E59" s="60">
        <f t="shared" si="4"/>
        <v>122.09302325581395</v>
      </c>
    </row>
    <row r="60" spans="1:5" ht="12.75">
      <c r="A60" s="11" t="s">
        <v>2</v>
      </c>
      <c r="B60" s="26">
        <v>53384</v>
      </c>
      <c r="C60" s="26">
        <v>36420</v>
      </c>
      <c r="D60" s="74">
        <f t="shared" si="3"/>
        <v>-16964</v>
      </c>
      <c r="E60" s="75">
        <f t="shared" si="4"/>
        <v>68.22268844597632</v>
      </c>
    </row>
    <row r="61" spans="1:5" ht="12.75">
      <c r="A61" s="11" t="s">
        <v>52</v>
      </c>
      <c r="B61" s="88">
        <v>0</v>
      </c>
      <c r="C61" s="88">
        <v>0</v>
      </c>
      <c r="D61" s="74">
        <f t="shared" si="3"/>
        <v>0</v>
      </c>
      <c r="E61" s="89">
        <v>100</v>
      </c>
    </row>
    <row r="62" spans="1:5" ht="12.75">
      <c r="A62" s="11" t="s">
        <v>54</v>
      </c>
      <c r="B62" s="26">
        <v>47709</v>
      </c>
      <c r="C62" s="26">
        <v>47002</v>
      </c>
      <c r="D62" s="74">
        <f t="shared" si="3"/>
        <v>-707</v>
      </c>
      <c r="E62" s="75">
        <f t="shared" si="4"/>
        <v>98.51809931040265</v>
      </c>
    </row>
    <row r="63" spans="1:5" ht="12.75">
      <c r="A63" s="11" t="s">
        <v>55</v>
      </c>
      <c r="B63" s="26">
        <v>19158</v>
      </c>
      <c r="C63" s="26">
        <v>23398</v>
      </c>
      <c r="D63" s="74">
        <f t="shared" si="3"/>
        <v>4240</v>
      </c>
      <c r="E63" s="75">
        <f t="shared" si="4"/>
        <v>122.13174652886522</v>
      </c>
    </row>
    <row r="64" spans="1:5" ht="13.5" thickBot="1">
      <c r="A64" s="43" t="s">
        <v>98</v>
      </c>
      <c r="B64" s="70">
        <f>B54+B60+B62+B63+B61</f>
        <v>315158</v>
      </c>
      <c r="C64" s="70">
        <f>C54+C60+C62+C63+C61</f>
        <v>243181</v>
      </c>
      <c r="D64" s="71">
        <f>C64-B64</f>
        <v>-71977</v>
      </c>
      <c r="E64" s="72">
        <f>(C64/B64*100)</f>
        <v>77.16161417447756</v>
      </c>
    </row>
    <row r="65" spans="1:5" ht="13.5" thickTop="1">
      <c r="A65" s="34" t="s">
        <v>38</v>
      </c>
      <c r="B65" s="73">
        <f>B52+B64</f>
        <v>543187</v>
      </c>
      <c r="C65" s="73">
        <f>C52+C64</f>
        <v>494943</v>
      </c>
      <c r="D65" s="59">
        <f t="shared" si="3"/>
        <v>-48244</v>
      </c>
      <c r="E65" s="60">
        <f>(C65/B65*100)</f>
        <v>91.11834414299311</v>
      </c>
    </row>
    <row r="66" spans="1:5" ht="12.75">
      <c r="A66" s="28" t="s">
        <v>99</v>
      </c>
      <c r="B66" s="17"/>
      <c r="C66" s="17"/>
      <c r="D66" s="17"/>
      <c r="E66" s="23"/>
    </row>
    <row r="67" spans="1:5" ht="12.75">
      <c r="A67" s="28" t="s">
        <v>100</v>
      </c>
      <c r="B67" s="10"/>
      <c r="C67" s="10"/>
      <c r="D67" s="3"/>
      <c r="E67" s="4"/>
    </row>
    <row r="68" spans="2:5" ht="12.75">
      <c r="B68" s="10"/>
      <c r="C68" s="10"/>
      <c r="D68" s="3"/>
      <c r="E68" s="4"/>
    </row>
    <row r="69" spans="1:5" ht="12.75">
      <c r="A69" s="34" t="s">
        <v>39</v>
      </c>
      <c r="B69" s="17"/>
      <c r="C69" s="17"/>
      <c r="D69" s="3"/>
      <c r="E69" s="4"/>
    </row>
    <row r="70" spans="1:5" ht="12.75">
      <c r="A70" s="28" t="s">
        <v>40</v>
      </c>
      <c r="B70" s="76">
        <f>B191</f>
        <v>31895</v>
      </c>
      <c r="C70" s="76">
        <f>C191</f>
        <v>32545</v>
      </c>
      <c r="D70" s="59">
        <f>C70-B70</f>
        <v>650</v>
      </c>
      <c r="E70" s="60">
        <f>(C70/B70*100)</f>
        <v>102.03793698071799</v>
      </c>
    </row>
    <row r="71" spans="1:5" ht="13.5" thickBot="1">
      <c r="A71" s="31" t="s">
        <v>41</v>
      </c>
      <c r="B71" s="77">
        <f>B251</f>
        <v>93145</v>
      </c>
      <c r="C71" s="77">
        <f>C251</f>
        <v>94218</v>
      </c>
      <c r="D71" s="78">
        <f>C71-B71</f>
        <v>1073</v>
      </c>
      <c r="E71" s="79">
        <f>(C71/B71*100)</f>
        <v>101.15196736271406</v>
      </c>
    </row>
    <row r="72" spans="1:5" ht="12.75">
      <c r="A72" s="58"/>
      <c r="B72" s="8"/>
      <c r="C72" s="8"/>
      <c r="D72" s="12"/>
      <c r="E72" s="13"/>
    </row>
    <row r="73" spans="1:5" ht="12.75">
      <c r="A73" s="58"/>
      <c r="B73" s="8"/>
      <c r="C73" s="8"/>
      <c r="D73" s="12"/>
      <c r="E73" s="13"/>
    </row>
    <row r="74" spans="2:5" ht="12.75">
      <c r="B74" s="8"/>
      <c r="C74" s="8"/>
      <c r="D74" s="12"/>
      <c r="E74" s="45" t="s">
        <v>13</v>
      </c>
    </row>
    <row r="75" spans="1:5" s="48" customFormat="1" ht="15.75">
      <c r="A75" s="24" t="s">
        <v>17</v>
      </c>
      <c r="B75" s="46"/>
      <c r="C75" s="46"/>
      <c r="D75" s="47"/>
      <c r="E75" s="47"/>
    </row>
    <row r="76" spans="1:5" s="48" customFormat="1" ht="15.75">
      <c r="A76" s="24" t="s">
        <v>42</v>
      </c>
      <c r="B76" s="46"/>
      <c r="C76" s="46"/>
      <c r="D76" s="47"/>
      <c r="E76" s="47"/>
    </row>
    <row r="78" spans="1:5" ht="13.5" thickBot="1">
      <c r="A78" s="31"/>
      <c r="B78" s="31"/>
      <c r="C78" s="31"/>
      <c r="D78" s="33"/>
      <c r="E78" s="33"/>
    </row>
    <row r="79" spans="1:5" ht="12.75">
      <c r="A79" s="34" t="s">
        <v>19</v>
      </c>
      <c r="B79" s="35" t="str">
        <f>B5</f>
        <v>2003. IV. 30.</v>
      </c>
      <c r="C79" s="35" t="str">
        <f>C5</f>
        <v>2003. VII. 31.</v>
      </c>
      <c r="D79" s="36" t="s">
        <v>20</v>
      </c>
      <c r="E79" s="36" t="s">
        <v>21</v>
      </c>
    </row>
    <row r="80" spans="1:5" ht="13.5" thickBot="1">
      <c r="A80" s="31"/>
      <c r="B80" s="37" t="s">
        <v>22</v>
      </c>
      <c r="C80" s="37" t="s">
        <v>22</v>
      </c>
      <c r="D80" s="38" t="s">
        <v>22</v>
      </c>
      <c r="E80" s="38" t="s">
        <v>23</v>
      </c>
    </row>
    <row r="81" spans="1:5" ht="12.75">
      <c r="A81" s="14"/>
      <c r="B81" s="49"/>
      <c r="C81" s="49"/>
      <c r="D81" s="50"/>
      <c r="E81" s="50"/>
    </row>
    <row r="82" ht="12.75">
      <c r="A82" s="22"/>
    </row>
    <row r="83" spans="1:5" ht="12.75">
      <c r="A83" s="34" t="s">
        <v>43</v>
      </c>
      <c r="B83" s="73">
        <f>SUM(B86:B94)</f>
        <v>361057</v>
      </c>
      <c r="C83" s="73">
        <f>SUM(C86:C94)</f>
        <v>378927</v>
      </c>
      <c r="D83" s="59">
        <f>C83-B83</f>
        <v>17870</v>
      </c>
      <c r="E83" s="60">
        <f>(C83/B83*100)</f>
        <v>104.94935702672986</v>
      </c>
    </row>
    <row r="84" spans="1:5" ht="12.75">
      <c r="A84" s="5" t="s">
        <v>44</v>
      </c>
      <c r="B84" s="10"/>
      <c r="C84" s="10"/>
      <c r="D84" s="3"/>
      <c r="E84" s="4"/>
    </row>
    <row r="85" spans="2:5" ht="12.75">
      <c r="B85" s="17"/>
      <c r="C85" s="17"/>
      <c r="D85" s="3"/>
      <c r="E85" s="3"/>
    </row>
    <row r="86" spans="1:5" ht="12.75">
      <c r="A86" s="34" t="s">
        <v>45</v>
      </c>
      <c r="B86" s="25">
        <v>99716</v>
      </c>
      <c r="C86" s="25">
        <v>90180</v>
      </c>
      <c r="D86" s="61">
        <f>C86-B86</f>
        <v>-9536</v>
      </c>
      <c r="E86" s="62">
        <f>(C86/B86*100)</f>
        <v>90.43684062738177</v>
      </c>
    </row>
    <row r="87" spans="1:5" ht="12.75">
      <c r="A87" s="28" t="s">
        <v>46</v>
      </c>
      <c r="B87" s="17"/>
      <c r="C87" s="17"/>
      <c r="D87" s="16"/>
      <c r="E87" s="16"/>
    </row>
    <row r="88" spans="2:5" ht="12.75">
      <c r="B88" s="17"/>
      <c r="C88" s="17"/>
      <c r="D88" s="16"/>
      <c r="E88" s="16"/>
    </row>
    <row r="89" spans="1:5" ht="12.75">
      <c r="A89" s="34" t="s">
        <v>47</v>
      </c>
      <c r="B89" s="25">
        <v>9009</v>
      </c>
      <c r="C89" s="25">
        <v>8629</v>
      </c>
      <c r="D89" s="61">
        <f>C89-B89</f>
        <v>-380</v>
      </c>
      <c r="E89" s="62">
        <f>(C89/B89*100)</f>
        <v>95.78199578199578</v>
      </c>
    </row>
    <row r="90" spans="1:5" ht="12.75">
      <c r="A90" s="28" t="s">
        <v>48</v>
      </c>
      <c r="B90" s="17"/>
      <c r="C90" s="17"/>
      <c r="D90" s="16"/>
      <c r="E90" s="16"/>
    </row>
    <row r="91" spans="2:5" ht="12.75">
      <c r="B91" s="17"/>
      <c r="C91" s="17"/>
      <c r="D91" s="16"/>
      <c r="E91" s="16"/>
    </row>
    <row r="92" spans="1:5" ht="12.75">
      <c r="A92" s="34" t="s">
        <v>49</v>
      </c>
      <c r="B92" s="25">
        <v>96793</v>
      </c>
      <c r="C92" s="25">
        <v>102563</v>
      </c>
      <c r="D92" s="61">
        <f>C92-B92</f>
        <v>5770</v>
      </c>
      <c r="E92" s="62">
        <f>(C92/B92*100)</f>
        <v>105.96117487834864</v>
      </c>
    </row>
    <row r="93" spans="2:5" ht="12.75">
      <c r="B93" s="17"/>
      <c r="C93" s="17"/>
      <c r="D93" s="16"/>
      <c r="E93" s="16"/>
    </row>
    <row r="94" spans="1:5" s="34" customFormat="1" ht="12.75">
      <c r="A94" s="34" t="s">
        <v>50</v>
      </c>
      <c r="B94" s="73">
        <f>SUM(B97:B104)</f>
        <v>155539</v>
      </c>
      <c r="C94" s="73">
        <f>SUM(C97:C104)</f>
        <v>177555</v>
      </c>
      <c r="D94" s="73">
        <f>C94-B94</f>
        <v>22016</v>
      </c>
      <c r="E94" s="80">
        <f>(C94/B94*100)</f>
        <v>114.15464931624865</v>
      </c>
    </row>
    <row r="95" spans="1:5" ht="12.75">
      <c r="A95" s="28" t="s">
        <v>44</v>
      </c>
      <c r="B95" s="17"/>
      <c r="C95" s="17"/>
      <c r="D95" s="16"/>
      <c r="E95" s="16"/>
    </row>
    <row r="96" spans="2:5" ht="12.75">
      <c r="B96" s="17"/>
      <c r="C96" s="17"/>
      <c r="D96" s="16"/>
      <c r="E96" s="16"/>
    </row>
    <row r="97" spans="1:5" ht="12.75">
      <c r="A97" s="34" t="s">
        <v>51</v>
      </c>
      <c r="B97" s="25">
        <v>86646</v>
      </c>
      <c r="C97" s="25">
        <v>91137</v>
      </c>
      <c r="D97" s="61">
        <f>C97-B97</f>
        <v>4491</v>
      </c>
      <c r="E97" s="62">
        <f>(C97/B97*100)</f>
        <v>105.18315906100686</v>
      </c>
    </row>
    <row r="98" spans="1:5" ht="12.75">
      <c r="A98" s="28" t="s">
        <v>56</v>
      </c>
      <c r="B98" s="17"/>
      <c r="C98" s="17"/>
      <c r="D98" s="16"/>
      <c r="E98" s="16"/>
    </row>
    <row r="99" spans="1:5" ht="12.75">
      <c r="A99" s="28" t="s">
        <v>57</v>
      </c>
      <c r="B99" s="17"/>
      <c r="C99" s="17"/>
      <c r="D99" s="16"/>
      <c r="E99" s="16"/>
    </row>
    <row r="100" spans="2:5" ht="12.75">
      <c r="B100" s="17"/>
      <c r="C100" s="17"/>
      <c r="D100" s="16"/>
      <c r="E100" s="16"/>
    </row>
    <row r="101" spans="1:5" ht="12.75">
      <c r="A101" s="34" t="s">
        <v>58</v>
      </c>
      <c r="B101" s="25">
        <v>39713</v>
      </c>
      <c r="C101" s="25">
        <v>58602</v>
      </c>
      <c r="D101" s="61">
        <f>C101-B101</f>
        <v>18889</v>
      </c>
      <c r="E101" s="62">
        <f>(C101/B101*100)</f>
        <v>147.56377005010955</v>
      </c>
    </row>
    <row r="102" spans="2:5" ht="12.75">
      <c r="B102" s="17"/>
      <c r="C102" s="17"/>
      <c r="D102" s="16"/>
      <c r="E102" s="16"/>
    </row>
    <row r="103" spans="1:5" ht="12.75">
      <c r="A103" s="34" t="s">
        <v>3</v>
      </c>
      <c r="B103" s="17"/>
      <c r="C103" s="17"/>
      <c r="D103" s="16"/>
      <c r="E103" s="16"/>
    </row>
    <row r="104" spans="1:5" ht="12.75">
      <c r="A104" s="34" t="s">
        <v>4</v>
      </c>
      <c r="B104" s="25">
        <v>29180</v>
      </c>
      <c r="C104" s="25">
        <v>27816</v>
      </c>
      <c r="D104" s="61">
        <f>C104-B104</f>
        <v>-1364</v>
      </c>
      <c r="E104" s="62">
        <f>(C104/B104*100)</f>
        <v>95.32556545579163</v>
      </c>
    </row>
    <row r="105" spans="2:5" ht="12.75">
      <c r="B105" s="17"/>
      <c r="C105" s="17"/>
      <c r="D105" s="16"/>
      <c r="E105" s="16"/>
    </row>
    <row r="106" spans="1:5" ht="13.5" thickBot="1">
      <c r="A106" s="31"/>
      <c r="B106" s="31"/>
      <c r="C106" s="31"/>
      <c r="D106" s="51"/>
      <c r="E106" s="51"/>
    </row>
    <row r="107" spans="1:5" ht="12.75">
      <c r="A107" s="14"/>
      <c r="B107" s="14"/>
      <c r="C107" s="14"/>
      <c r="D107" s="40"/>
      <c r="E107" s="40"/>
    </row>
    <row r="108" ht="12.75">
      <c r="A108" s="34" t="s">
        <v>59</v>
      </c>
    </row>
    <row r="109" ht="12.75">
      <c r="A109" s="28" t="s">
        <v>60</v>
      </c>
    </row>
    <row r="110" ht="12.75">
      <c r="A110" s="28" t="s">
        <v>61</v>
      </c>
    </row>
    <row r="111" ht="12.75">
      <c r="A111" s="22"/>
    </row>
    <row r="112" ht="12.75">
      <c r="A112" s="22"/>
    </row>
    <row r="143" spans="2:5" ht="12.75">
      <c r="B143" s="22"/>
      <c r="C143" s="22"/>
      <c r="E143" s="45" t="s">
        <v>12</v>
      </c>
    </row>
    <row r="144" spans="1:5" s="52" customFormat="1" ht="15.75">
      <c r="A144" s="24" t="s">
        <v>17</v>
      </c>
      <c r="B144" s="24"/>
      <c r="C144" s="24"/>
      <c r="D144" s="47"/>
      <c r="E144" s="47"/>
    </row>
    <row r="145" spans="1:5" s="52" customFormat="1" ht="15.75">
      <c r="A145" s="24" t="s">
        <v>62</v>
      </c>
      <c r="B145" s="24"/>
      <c r="C145" s="24"/>
      <c r="D145" s="47"/>
      <c r="E145" s="47"/>
    </row>
    <row r="146" spans="1:5" s="52" customFormat="1" ht="15.75">
      <c r="A146" s="24" t="s">
        <v>63</v>
      </c>
      <c r="B146" s="24"/>
      <c r="C146" s="24"/>
      <c r="D146" s="47"/>
      <c r="E146" s="47"/>
    </row>
    <row r="147" spans="1:5" ht="13.5" thickBot="1">
      <c r="A147" s="31"/>
      <c r="B147" s="31"/>
      <c r="C147" s="31"/>
      <c r="D147" s="33"/>
      <c r="E147" s="33"/>
    </row>
    <row r="148" spans="1:5" ht="12.75">
      <c r="A148" s="34" t="s">
        <v>19</v>
      </c>
      <c r="B148" s="35" t="str">
        <f>B5</f>
        <v>2003. IV. 30.</v>
      </c>
      <c r="C148" s="35" t="str">
        <f>C5</f>
        <v>2003. VII. 31.</v>
      </c>
      <c r="D148" s="36" t="s">
        <v>20</v>
      </c>
      <c r="E148" s="36" t="s">
        <v>21</v>
      </c>
    </row>
    <row r="149" spans="1:5" ht="13.5" thickBot="1">
      <c r="A149" s="31"/>
      <c r="B149" s="37" t="s">
        <v>22</v>
      </c>
      <c r="C149" s="37" t="s">
        <v>22</v>
      </c>
      <c r="D149" s="38" t="s">
        <v>22</v>
      </c>
      <c r="E149" s="38" t="s">
        <v>23</v>
      </c>
    </row>
    <row r="150" spans="1:5" s="85" customFormat="1" ht="13.5">
      <c r="A150" s="82" t="s">
        <v>7</v>
      </c>
      <c r="B150" s="83">
        <f>SUM(B151:B153)</f>
        <v>22843</v>
      </c>
      <c r="C150" s="83">
        <f>SUM(C151:C153)</f>
        <v>23552</v>
      </c>
      <c r="D150" s="83">
        <f>C150-B150</f>
        <v>709</v>
      </c>
      <c r="E150" s="84">
        <f>(C150/B150*100)</f>
        <v>103.1037954734492</v>
      </c>
    </row>
    <row r="151" spans="1:5" s="39" customFormat="1" ht="12">
      <c r="A151" s="39" t="s">
        <v>64</v>
      </c>
      <c r="B151" s="55">
        <v>2653</v>
      </c>
      <c r="C151" s="55">
        <v>1895</v>
      </c>
      <c r="D151" s="63">
        <f>C151-B151</f>
        <v>-758</v>
      </c>
      <c r="E151" s="64">
        <f>(C151/B151*100)</f>
        <v>71.42857142857143</v>
      </c>
    </row>
    <row r="152" spans="1:5" s="39" customFormat="1" ht="12">
      <c r="A152" s="39" t="s">
        <v>65</v>
      </c>
      <c r="B152" s="55">
        <v>3084</v>
      </c>
      <c r="C152" s="55">
        <v>3497</v>
      </c>
      <c r="D152" s="63">
        <f>C152-B152</f>
        <v>413</v>
      </c>
      <c r="E152" s="64">
        <f>(C152/B152*100)</f>
        <v>113.39169909208819</v>
      </c>
    </row>
    <row r="153" spans="1:5" s="39" customFormat="1" ht="12">
      <c r="A153" s="39" t="s">
        <v>66</v>
      </c>
      <c r="B153" s="55">
        <v>17106</v>
      </c>
      <c r="C153" s="55">
        <v>18160</v>
      </c>
      <c r="D153" s="63">
        <f>C153-B153</f>
        <v>1054</v>
      </c>
      <c r="E153" s="64">
        <f>(C153/B153*100)</f>
        <v>106.16158073190694</v>
      </c>
    </row>
    <row r="154" spans="1:5" ht="12.75">
      <c r="A154" s="34"/>
      <c r="B154" s="3"/>
      <c r="C154" s="3"/>
      <c r="D154" s="3"/>
      <c r="E154" s="4"/>
    </row>
    <row r="155" spans="1:5" s="85" customFormat="1" ht="13.5">
      <c r="A155" s="82" t="s">
        <v>8</v>
      </c>
      <c r="B155" s="83">
        <f>SUM(B156:B158)</f>
        <v>9052</v>
      </c>
      <c r="C155" s="83">
        <f>SUM(C156:C158)</f>
        <v>8993</v>
      </c>
      <c r="D155" s="83">
        <f>C155-B155</f>
        <v>-59</v>
      </c>
      <c r="E155" s="84">
        <f>(C155/B155*100)</f>
        <v>99.34821034025629</v>
      </c>
    </row>
    <row r="156" spans="1:5" s="39" customFormat="1" ht="12">
      <c r="A156" s="39" t="s">
        <v>64</v>
      </c>
      <c r="B156" s="55">
        <v>5029</v>
      </c>
      <c r="C156" s="55">
        <v>4347</v>
      </c>
      <c r="D156" s="63">
        <f>C156-B156</f>
        <v>-682</v>
      </c>
      <c r="E156" s="64">
        <f>(C156/B156*100)</f>
        <v>86.438655796381</v>
      </c>
    </row>
    <row r="157" spans="1:5" s="39" customFormat="1" ht="12">
      <c r="A157" s="39" t="s">
        <v>65</v>
      </c>
      <c r="B157" s="55">
        <v>1953</v>
      </c>
      <c r="C157" s="55">
        <v>2596</v>
      </c>
      <c r="D157" s="63">
        <f>C157-B157</f>
        <v>643</v>
      </c>
      <c r="E157" s="64">
        <f>(C157/B157*100)</f>
        <v>132.9237071172555</v>
      </c>
    </row>
    <row r="158" spans="1:5" s="39" customFormat="1" ht="12">
      <c r="A158" s="39" t="s">
        <v>66</v>
      </c>
      <c r="B158" s="55">
        <v>2070</v>
      </c>
      <c r="C158" s="55">
        <v>2050</v>
      </c>
      <c r="D158" s="63">
        <f>C158-B158</f>
        <v>-20</v>
      </c>
      <c r="E158" s="64">
        <f>(C158/B158*100)</f>
        <v>99.03381642512076</v>
      </c>
    </row>
    <row r="159" spans="1:5" ht="12.75">
      <c r="A159" s="34"/>
      <c r="B159" s="12"/>
      <c r="C159" s="12"/>
      <c r="D159" s="12"/>
      <c r="E159" s="13"/>
    </row>
    <row r="160" spans="1:5" ht="12.75">
      <c r="A160" s="34" t="s">
        <v>9</v>
      </c>
      <c r="B160" s="73">
        <f>SUM(B161:B163)</f>
        <v>31895</v>
      </c>
      <c r="C160" s="73">
        <f>SUM(C161:C163)</f>
        <v>32545</v>
      </c>
      <c r="D160" s="73">
        <f>C160-B160</f>
        <v>650</v>
      </c>
      <c r="E160" s="80">
        <f>(C160/B160*100)</f>
        <v>102.03793698071799</v>
      </c>
    </row>
    <row r="161" spans="1:5" s="39" customFormat="1" ht="12">
      <c r="A161" s="39" t="s">
        <v>64</v>
      </c>
      <c r="B161" s="63">
        <f aca="true" t="shared" si="5" ref="B161:C163">B151+B156</f>
        <v>7682</v>
      </c>
      <c r="C161" s="63">
        <f t="shared" si="5"/>
        <v>6242</v>
      </c>
      <c r="D161" s="63">
        <f>C161-B161</f>
        <v>-1440</v>
      </c>
      <c r="E161" s="64">
        <f>(C161/B161*100)</f>
        <v>81.2548815412653</v>
      </c>
    </row>
    <row r="162" spans="1:5" s="39" customFormat="1" ht="12">
      <c r="A162" s="39" t="s">
        <v>65</v>
      </c>
      <c r="B162" s="63">
        <f t="shared" si="5"/>
        <v>5037</v>
      </c>
      <c r="C162" s="63">
        <f t="shared" si="5"/>
        <v>6093</v>
      </c>
      <c r="D162" s="63">
        <f>C162-B162</f>
        <v>1056</v>
      </c>
      <c r="E162" s="64">
        <f>(C162/B162*100)</f>
        <v>120.96486003573557</v>
      </c>
    </row>
    <row r="163" spans="1:5" s="39" customFormat="1" ht="12">
      <c r="A163" s="39" t="s">
        <v>66</v>
      </c>
      <c r="B163" s="65">
        <f t="shared" si="5"/>
        <v>19176</v>
      </c>
      <c r="C163" s="65">
        <f t="shared" si="5"/>
        <v>20210</v>
      </c>
      <c r="D163" s="65">
        <f>C163-B163</f>
        <v>1034</v>
      </c>
      <c r="E163" s="86">
        <f>(C163/B163*100)</f>
        <v>105.3921568627451</v>
      </c>
    </row>
    <row r="164" spans="2:5" ht="12.75">
      <c r="B164" s="17"/>
      <c r="C164" s="17"/>
      <c r="D164" s="17"/>
      <c r="E164" s="23"/>
    </row>
    <row r="165" spans="1:5" ht="12.75">
      <c r="A165" s="34" t="s">
        <v>67</v>
      </c>
      <c r="B165" s="73">
        <f>SUM(B166:B168)</f>
        <v>0</v>
      </c>
      <c r="C165" s="73">
        <f>SUM(C166:C168)</f>
        <v>0</v>
      </c>
      <c r="D165" s="73">
        <f>C165-B165</f>
        <v>0</v>
      </c>
      <c r="E165" s="87" t="s">
        <v>53</v>
      </c>
    </row>
    <row r="166" spans="1:5" ht="12.75" hidden="1">
      <c r="A166" s="39" t="s">
        <v>64</v>
      </c>
      <c r="B166" s="55">
        <v>0</v>
      </c>
      <c r="C166" s="55">
        <v>0</v>
      </c>
      <c r="D166" s="63">
        <f>C166-B166</f>
        <v>0</v>
      </c>
      <c r="E166" s="81"/>
    </row>
    <row r="167" spans="1:5" ht="12.75" hidden="1">
      <c r="A167" s="39" t="s">
        <v>65</v>
      </c>
      <c r="B167" s="55">
        <v>0</v>
      </c>
      <c r="C167" s="55">
        <v>0</v>
      </c>
      <c r="D167" s="63">
        <f>C167-B167</f>
        <v>0</v>
      </c>
      <c r="E167" s="81"/>
    </row>
    <row r="168" spans="1:5" ht="12.75" hidden="1">
      <c r="A168" s="39" t="s">
        <v>66</v>
      </c>
      <c r="B168" s="55">
        <v>0</v>
      </c>
      <c r="C168" s="55">
        <v>0</v>
      </c>
      <c r="D168" s="63">
        <f>C168-B168</f>
        <v>0</v>
      </c>
      <c r="E168" s="81"/>
    </row>
    <row r="169" spans="2:5" ht="12.75">
      <c r="B169" s="17"/>
      <c r="C169" s="17"/>
      <c r="D169" s="3"/>
      <c r="E169" s="3"/>
    </row>
    <row r="170" spans="1:5" ht="12.75">
      <c r="A170" s="34" t="s">
        <v>68</v>
      </c>
      <c r="B170" s="73">
        <f>SUM(B171:B173)</f>
        <v>0</v>
      </c>
      <c r="C170" s="73">
        <f>SUM(C171:C173)</f>
        <v>0</v>
      </c>
      <c r="D170" s="73">
        <f>C170-B170</f>
        <v>0</v>
      </c>
      <c r="E170" s="87" t="s">
        <v>53</v>
      </c>
    </row>
    <row r="171" spans="1:5" ht="12.75" hidden="1">
      <c r="A171" s="39" t="s">
        <v>64</v>
      </c>
      <c r="B171" s="1">
        <v>0</v>
      </c>
      <c r="C171" s="1">
        <v>0</v>
      </c>
      <c r="D171" s="1">
        <f>C171-B171</f>
        <v>0</v>
      </c>
      <c r="E171" s="53" t="s">
        <v>69</v>
      </c>
    </row>
    <row r="172" spans="1:5" ht="12.75" hidden="1">
      <c r="A172" s="39" t="s">
        <v>65</v>
      </c>
      <c r="B172" s="1">
        <v>0</v>
      </c>
      <c r="C172" s="1">
        <v>0</v>
      </c>
      <c r="D172" s="1">
        <f>C172-B172</f>
        <v>0</v>
      </c>
      <c r="E172" s="53" t="s">
        <v>69</v>
      </c>
    </row>
    <row r="173" spans="1:5" ht="12.75" hidden="1">
      <c r="A173" s="39" t="s">
        <v>66</v>
      </c>
      <c r="B173" s="1">
        <v>0</v>
      </c>
      <c r="C173" s="1">
        <v>0</v>
      </c>
      <c r="D173" s="1">
        <f>C173-B173</f>
        <v>0</v>
      </c>
      <c r="E173" s="53" t="s">
        <v>69</v>
      </c>
    </row>
    <row r="174" spans="2:5" ht="12.75">
      <c r="B174" s="17"/>
      <c r="C174" s="17"/>
      <c r="D174" s="3"/>
      <c r="E174" s="3"/>
    </row>
    <row r="175" spans="1:5" ht="12.75">
      <c r="A175" s="34" t="s">
        <v>70</v>
      </c>
      <c r="B175" s="73">
        <f>SUM(B176:B178)</f>
        <v>0</v>
      </c>
      <c r="C175" s="73">
        <f>SUM(C176:C178)</f>
        <v>0</v>
      </c>
      <c r="D175" s="73">
        <f>C175-B175</f>
        <v>0</v>
      </c>
      <c r="E175" s="87" t="s">
        <v>53</v>
      </c>
    </row>
    <row r="176" spans="1:5" ht="12.75" hidden="1">
      <c r="A176" s="39" t="s">
        <v>64</v>
      </c>
      <c r="B176" s="1">
        <v>0</v>
      </c>
      <c r="C176" s="1">
        <v>0</v>
      </c>
      <c r="D176" s="1">
        <f>C176-B176</f>
        <v>0</v>
      </c>
      <c r="E176" s="53" t="s">
        <v>69</v>
      </c>
    </row>
    <row r="177" spans="1:5" ht="12.75" hidden="1">
      <c r="A177" s="39" t="s">
        <v>65</v>
      </c>
      <c r="B177" s="1">
        <v>0</v>
      </c>
      <c r="C177" s="1">
        <v>0</v>
      </c>
      <c r="D177" s="1">
        <f>C177-B177</f>
        <v>0</v>
      </c>
      <c r="E177" s="53" t="s">
        <v>69</v>
      </c>
    </row>
    <row r="178" spans="1:5" ht="12.75" hidden="1">
      <c r="A178" s="39" t="s">
        <v>66</v>
      </c>
      <c r="B178" s="1">
        <v>0</v>
      </c>
      <c r="C178" s="1">
        <v>0</v>
      </c>
      <c r="D178" s="1">
        <f>C178-B178</f>
        <v>0</v>
      </c>
      <c r="E178" s="53" t="s">
        <v>69</v>
      </c>
    </row>
    <row r="179" spans="2:5" ht="12.75">
      <c r="B179" s="17"/>
      <c r="C179" s="17"/>
      <c r="D179" s="3"/>
      <c r="E179" s="3"/>
    </row>
    <row r="180" spans="1:5" ht="12.75">
      <c r="A180" s="11" t="s">
        <v>71</v>
      </c>
      <c r="B180" s="73">
        <f>SUM(B181:B183)</f>
        <v>0</v>
      </c>
      <c r="C180" s="73">
        <f>SUM(C181:C183)</f>
        <v>0</v>
      </c>
      <c r="D180" s="73">
        <f>C180-B180</f>
        <v>0</v>
      </c>
      <c r="E180" s="87" t="s">
        <v>53</v>
      </c>
    </row>
    <row r="181" spans="1:5" ht="12.75" hidden="1">
      <c r="A181" s="39" t="s">
        <v>64</v>
      </c>
      <c r="B181" s="55">
        <v>0</v>
      </c>
      <c r="C181" s="55">
        <v>0</v>
      </c>
      <c r="D181" s="63">
        <f>C181-B181</f>
        <v>0</v>
      </c>
      <c r="E181" s="81" t="s">
        <v>69</v>
      </c>
    </row>
    <row r="182" spans="1:5" ht="12.75" hidden="1">
      <c r="A182" s="39" t="s">
        <v>65</v>
      </c>
      <c r="B182" s="55">
        <v>0</v>
      </c>
      <c r="C182" s="55">
        <v>0</v>
      </c>
      <c r="D182" s="63">
        <f>C182-B182</f>
        <v>0</v>
      </c>
      <c r="E182" s="81" t="s">
        <v>69</v>
      </c>
    </row>
    <row r="183" spans="1:5" ht="12.75" hidden="1">
      <c r="A183" s="39" t="s">
        <v>66</v>
      </c>
      <c r="B183" s="55">
        <v>0</v>
      </c>
      <c r="C183" s="55">
        <v>0</v>
      </c>
      <c r="D183" s="63">
        <f>C183-B183</f>
        <v>0</v>
      </c>
      <c r="E183" s="81" t="s">
        <v>69</v>
      </c>
    </row>
    <row r="184" spans="1:5" ht="12.75">
      <c r="A184" s="11"/>
      <c r="B184" s="8"/>
      <c r="C184" s="8"/>
      <c r="D184" s="12"/>
      <c r="E184" s="13"/>
    </row>
    <row r="185" spans="1:5" ht="12.75">
      <c r="A185" s="11" t="s">
        <v>72</v>
      </c>
      <c r="B185" s="73">
        <f>SUM(B186:B188)</f>
        <v>0</v>
      </c>
      <c r="C185" s="73">
        <f>SUM(C186:C188)</f>
        <v>0</v>
      </c>
      <c r="D185" s="73">
        <f>C185-B185</f>
        <v>0</v>
      </c>
      <c r="E185" s="87" t="s">
        <v>53</v>
      </c>
    </row>
    <row r="186" spans="1:5" ht="12.75" hidden="1">
      <c r="A186" s="39" t="s">
        <v>64</v>
      </c>
      <c r="B186" s="55">
        <v>0</v>
      </c>
      <c r="C186" s="55">
        <v>0</v>
      </c>
      <c r="D186" s="63">
        <f>C186-B186</f>
        <v>0</v>
      </c>
      <c r="E186" s="81" t="s">
        <v>69</v>
      </c>
    </row>
    <row r="187" spans="1:5" ht="12.75" hidden="1">
      <c r="A187" s="39" t="s">
        <v>65</v>
      </c>
      <c r="B187" s="55">
        <v>0</v>
      </c>
      <c r="C187" s="55">
        <v>0</v>
      </c>
      <c r="D187" s="63">
        <f>C187-B187</f>
        <v>0</v>
      </c>
      <c r="E187" s="81" t="s">
        <v>69</v>
      </c>
    </row>
    <row r="188" spans="1:5" ht="12.75" hidden="1">
      <c r="A188" s="39" t="s">
        <v>66</v>
      </c>
      <c r="B188" s="55">
        <v>0</v>
      </c>
      <c r="C188" s="55">
        <v>0</v>
      </c>
      <c r="D188" s="63">
        <f>C188-B188</f>
        <v>0</v>
      </c>
      <c r="E188" s="81" t="s">
        <v>69</v>
      </c>
    </row>
    <row r="189" spans="1:5" s="14" customFormat="1" ht="4.5" customHeight="1" hidden="1">
      <c r="A189" s="11"/>
      <c r="B189" s="8"/>
      <c r="C189" s="8"/>
      <c r="D189" s="12"/>
      <c r="E189" s="12"/>
    </row>
    <row r="190" spans="1:5" ht="4.5" customHeight="1" thickBot="1">
      <c r="A190" s="43"/>
      <c r="B190" s="54"/>
      <c r="C190" s="54"/>
      <c r="D190" s="44"/>
      <c r="E190" s="44"/>
    </row>
    <row r="191" spans="1:5" s="14" customFormat="1" ht="13.5" thickTop="1">
      <c r="A191" s="11" t="s">
        <v>73</v>
      </c>
      <c r="B191" s="74">
        <f>SUM(B192:B194)</f>
        <v>31895</v>
      </c>
      <c r="C191" s="74">
        <f>SUM(C192:C194)</f>
        <v>32545</v>
      </c>
      <c r="D191" s="74">
        <f>C191-B191</f>
        <v>650</v>
      </c>
      <c r="E191" s="75">
        <f>(C191/B191*100)</f>
        <v>102.03793698071799</v>
      </c>
    </row>
    <row r="192" spans="1:5" s="41" customFormat="1" ht="12">
      <c r="A192" s="39" t="s">
        <v>64</v>
      </c>
      <c r="B192" s="63">
        <f aca="true" t="shared" si="6" ref="B192:C194">B161+B166+B171+B176+B181+B186</f>
        <v>7682</v>
      </c>
      <c r="C192" s="63">
        <f t="shared" si="6"/>
        <v>6242</v>
      </c>
      <c r="D192" s="63">
        <f>C192-B192</f>
        <v>-1440</v>
      </c>
      <c r="E192" s="64">
        <f>(C192/B192*100)</f>
        <v>81.2548815412653</v>
      </c>
    </row>
    <row r="193" spans="1:5" s="41" customFormat="1" ht="12">
      <c r="A193" s="39" t="s">
        <v>65</v>
      </c>
      <c r="B193" s="63">
        <f t="shared" si="6"/>
        <v>5037</v>
      </c>
      <c r="C193" s="63">
        <f t="shared" si="6"/>
        <v>6093</v>
      </c>
      <c r="D193" s="63">
        <f>C193-B193</f>
        <v>1056</v>
      </c>
      <c r="E193" s="64">
        <f>(C193/B193*100)</f>
        <v>120.96486003573557</v>
      </c>
    </row>
    <row r="194" spans="1:5" s="41" customFormat="1" ht="12">
      <c r="A194" s="39" t="s">
        <v>66</v>
      </c>
      <c r="B194" s="63">
        <f t="shared" si="6"/>
        <v>19176</v>
      </c>
      <c r="C194" s="63">
        <f t="shared" si="6"/>
        <v>20210</v>
      </c>
      <c r="D194" s="63">
        <f>C194-B194</f>
        <v>1034</v>
      </c>
      <c r="E194" s="64">
        <f>(C194/B194*100)</f>
        <v>105.3921568627451</v>
      </c>
    </row>
    <row r="195" spans="1:5" s="14" customFormat="1" ht="4.5" customHeight="1" thickBot="1">
      <c r="A195" s="31"/>
      <c r="B195" s="31"/>
      <c r="C195" s="31"/>
      <c r="D195" s="51"/>
      <c r="E195" s="51"/>
    </row>
    <row r="196" spans="1:5" s="14" customFormat="1" ht="12.75">
      <c r="A196" s="28"/>
      <c r="B196" s="28"/>
      <c r="C196" s="28"/>
      <c r="D196" s="6"/>
      <c r="E196" s="6"/>
    </row>
    <row r="229" spans="2:5" ht="12.75">
      <c r="B229" s="22"/>
      <c r="C229" s="22"/>
      <c r="E229" s="45" t="s">
        <v>15</v>
      </c>
    </row>
    <row r="230" spans="1:5" ht="15.75">
      <c r="A230" s="24" t="s">
        <v>17</v>
      </c>
      <c r="B230" s="24"/>
      <c r="C230" s="24"/>
      <c r="D230" s="47"/>
      <c r="E230" s="47"/>
    </row>
    <row r="231" spans="1:5" ht="15.75">
      <c r="A231" s="24" t="s">
        <v>74</v>
      </c>
      <c r="B231" s="24"/>
      <c r="C231" s="24"/>
      <c r="D231" s="47"/>
      <c r="E231" s="47"/>
    </row>
    <row r="232" spans="1:5" ht="15.75">
      <c r="A232" s="24" t="s">
        <v>63</v>
      </c>
      <c r="B232" s="24"/>
      <c r="C232" s="24"/>
      <c r="D232" s="47"/>
      <c r="E232" s="47"/>
    </row>
    <row r="233" spans="1:5" ht="13.5" thickBot="1">
      <c r="A233" s="31"/>
      <c r="B233" s="31"/>
      <c r="C233" s="31"/>
      <c r="D233" s="33"/>
      <c r="E233" s="33"/>
    </row>
    <row r="234" spans="1:5" ht="12.75">
      <c r="A234" s="34" t="s">
        <v>19</v>
      </c>
      <c r="B234" s="35" t="str">
        <f>B5</f>
        <v>2003. IV. 30.</v>
      </c>
      <c r="C234" s="35" t="str">
        <f>C5</f>
        <v>2003. VII. 31.</v>
      </c>
      <c r="D234" s="36" t="s">
        <v>20</v>
      </c>
      <c r="E234" s="36" t="s">
        <v>21</v>
      </c>
    </row>
    <row r="235" spans="1:5" ht="13.5" thickBot="1">
      <c r="A235" s="31"/>
      <c r="B235" s="37" t="s">
        <v>22</v>
      </c>
      <c r="C235" s="37" t="s">
        <v>22</v>
      </c>
      <c r="D235" s="38" t="s">
        <v>22</v>
      </c>
      <c r="E235" s="38" t="s">
        <v>23</v>
      </c>
    </row>
    <row r="236" spans="1:5" ht="12.75">
      <c r="A236" s="34" t="s">
        <v>75</v>
      </c>
      <c r="B236" s="59">
        <f>SUM(B237:B239)</f>
        <v>49350</v>
      </c>
      <c r="C236" s="59">
        <f>SUM(C237:C239)</f>
        <v>49786</v>
      </c>
      <c r="D236" s="59">
        <f>C236-B236</f>
        <v>436</v>
      </c>
      <c r="E236" s="60">
        <f>(C236/B236*100)</f>
        <v>100.88348530901723</v>
      </c>
    </row>
    <row r="237" spans="1:5" ht="12.75">
      <c r="A237" s="39" t="s">
        <v>64</v>
      </c>
      <c r="B237" s="55">
        <v>17679</v>
      </c>
      <c r="C237" s="55">
        <v>11448</v>
      </c>
      <c r="D237" s="63">
        <f>C237-B237</f>
        <v>-6231</v>
      </c>
      <c r="E237" s="64">
        <f>(C237/B237*100)</f>
        <v>64.75479382318005</v>
      </c>
    </row>
    <row r="238" spans="1:5" ht="12.75">
      <c r="A238" s="39" t="s">
        <v>76</v>
      </c>
      <c r="B238" s="55">
        <v>15552</v>
      </c>
      <c r="C238" s="55">
        <v>15179</v>
      </c>
      <c r="D238" s="63">
        <f>C238-B238</f>
        <v>-373</v>
      </c>
      <c r="E238" s="64">
        <f>(C238/B238*100)</f>
        <v>97.60159465020575</v>
      </c>
    </row>
    <row r="239" spans="1:5" ht="12.75">
      <c r="A239" s="39" t="s">
        <v>66</v>
      </c>
      <c r="B239" s="55">
        <v>16119</v>
      </c>
      <c r="C239" s="55">
        <v>23159</v>
      </c>
      <c r="D239" s="63">
        <f>C239-B239</f>
        <v>7040</v>
      </c>
      <c r="E239" s="64">
        <f>(C239/B239*100)</f>
        <v>143.6751659532229</v>
      </c>
    </row>
    <row r="240" spans="2:5" ht="12.75">
      <c r="B240" s="17"/>
      <c r="C240" s="17"/>
      <c r="D240" s="3"/>
      <c r="E240" s="3"/>
    </row>
    <row r="241" spans="1:5" ht="12.75">
      <c r="A241" s="34" t="s">
        <v>77</v>
      </c>
      <c r="B241" s="59">
        <f>SUM(B242:B243)</f>
        <v>26517</v>
      </c>
      <c r="C241" s="59">
        <f>SUM(C242:C243)</f>
        <v>24183</v>
      </c>
      <c r="D241" s="59">
        <f>C241-B241</f>
        <v>-2334</v>
      </c>
      <c r="E241" s="60">
        <f>(C241/B241*100)</f>
        <v>91.19809933250367</v>
      </c>
    </row>
    <row r="242" spans="1:5" ht="12.75">
      <c r="A242" s="39" t="s">
        <v>78</v>
      </c>
      <c r="B242" s="55">
        <v>3168</v>
      </c>
      <c r="C242" s="55">
        <v>3474</v>
      </c>
      <c r="D242" s="63">
        <f>C242-B242</f>
        <v>306</v>
      </c>
      <c r="E242" s="64">
        <f>(C242/B242*100)</f>
        <v>109.65909090909092</v>
      </c>
    </row>
    <row r="243" spans="1:5" ht="12.75">
      <c r="A243" s="39" t="s">
        <v>66</v>
      </c>
      <c r="B243" s="55">
        <v>23349</v>
      </c>
      <c r="C243" s="55">
        <v>20709</v>
      </c>
      <c r="D243" s="63">
        <f>C243-B243</f>
        <v>-2640</v>
      </c>
      <c r="E243" s="64">
        <f>(C243/B243*100)</f>
        <v>88.69330592316588</v>
      </c>
    </row>
    <row r="244" spans="2:5" ht="12.75">
      <c r="B244" s="17"/>
      <c r="C244" s="17"/>
      <c r="D244" s="3"/>
      <c r="E244" s="3"/>
    </row>
    <row r="245" spans="1:5" ht="12.75">
      <c r="A245" s="11" t="s">
        <v>95</v>
      </c>
      <c r="B245" s="59">
        <f>SUM(B246:B248)</f>
        <v>17278</v>
      </c>
      <c r="C245" s="59">
        <f>SUM(C246:C248)</f>
        <v>20249</v>
      </c>
      <c r="D245" s="59">
        <f>C245-B245</f>
        <v>2971</v>
      </c>
      <c r="E245" s="60">
        <f>(C245/B245*100)</f>
        <v>117.19527723116101</v>
      </c>
    </row>
    <row r="246" spans="1:5" ht="12.75">
      <c r="A246" s="39" t="s">
        <v>64</v>
      </c>
      <c r="B246" s="55">
        <v>3080</v>
      </c>
      <c r="C246" s="55">
        <v>6437</v>
      </c>
      <c r="D246" s="63">
        <f>C246-B246</f>
        <v>3357</v>
      </c>
      <c r="E246" s="64">
        <f>(C246/B246*100)</f>
        <v>208.9935064935065</v>
      </c>
    </row>
    <row r="247" spans="1:5" ht="12.75">
      <c r="A247" s="39" t="s">
        <v>65</v>
      </c>
      <c r="B247" s="55">
        <v>576</v>
      </c>
      <c r="C247" s="55">
        <v>227</v>
      </c>
      <c r="D247" s="63">
        <f>C247-B247</f>
        <v>-349</v>
      </c>
      <c r="E247" s="64">
        <f>(C247/B247*100)</f>
        <v>39.40972222222222</v>
      </c>
    </row>
    <row r="248" spans="1:5" ht="12.75">
      <c r="A248" s="39" t="s">
        <v>66</v>
      </c>
      <c r="B248" s="55">
        <v>13622</v>
      </c>
      <c r="C248" s="55">
        <v>13585</v>
      </c>
      <c r="D248" s="63">
        <f>C248-B248</f>
        <v>-37</v>
      </c>
      <c r="E248" s="64">
        <f>(C248/B248*100)</f>
        <v>99.72838056085743</v>
      </c>
    </row>
    <row r="249" spans="1:5" ht="13.5" thickBot="1">
      <c r="A249" s="43"/>
      <c r="B249" s="54"/>
      <c r="C249" s="54"/>
      <c r="D249" s="44"/>
      <c r="E249" s="44"/>
    </row>
    <row r="250" spans="1:5" ht="13.5" thickTop="1">
      <c r="A250" s="11"/>
      <c r="B250" s="8"/>
      <c r="C250" s="8"/>
      <c r="D250" s="12"/>
      <c r="E250" s="12"/>
    </row>
    <row r="251" spans="1:5" ht="12.75">
      <c r="A251" s="34" t="s">
        <v>73</v>
      </c>
      <c r="B251" s="73">
        <f>SUM(B252:B254)</f>
        <v>93145</v>
      </c>
      <c r="C251" s="73">
        <f>SUM(C252:C254)</f>
        <v>94218</v>
      </c>
      <c r="D251" s="59">
        <f>C251-B251</f>
        <v>1073</v>
      </c>
      <c r="E251" s="60">
        <f>(C251/B251*100)</f>
        <v>101.15196736271406</v>
      </c>
    </row>
    <row r="252" spans="1:5" ht="12.75">
      <c r="A252" s="39" t="s">
        <v>64</v>
      </c>
      <c r="B252" s="63">
        <f>B237+B246</f>
        <v>20759</v>
      </c>
      <c r="C252" s="63">
        <f>C237+C246</f>
        <v>17885</v>
      </c>
      <c r="D252" s="63">
        <f>C252-B252</f>
        <v>-2874</v>
      </c>
      <c r="E252" s="64">
        <f>(C252/B252*100)</f>
        <v>86.1554024760345</v>
      </c>
    </row>
    <row r="253" spans="1:5" ht="12.75">
      <c r="A253" s="39" t="s">
        <v>65</v>
      </c>
      <c r="B253" s="63">
        <f>B238+B242+B247</f>
        <v>19296</v>
      </c>
      <c r="C253" s="63">
        <f>C238+C242+C247</f>
        <v>18880</v>
      </c>
      <c r="D253" s="63">
        <f>C253-B253</f>
        <v>-416</v>
      </c>
      <c r="E253" s="64">
        <f>(C253/B253*100)</f>
        <v>97.8441127694859</v>
      </c>
    </row>
    <row r="254" spans="1:5" ht="12.75">
      <c r="A254" s="39" t="s">
        <v>66</v>
      </c>
      <c r="B254" s="63">
        <f>B239+B243+B248</f>
        <v>53090</v>
      </c>
      <c r="C254" s="63">
        <f>C239+C243+C248</f>
        <v>57453</v>
      </c>
      <c r="D254" s="63">
        <f>C254-B254</f>
        <v>4363</v>
      </c>
      <c r="E254" s="64">
        <f>(C254/B254*100)</f>
        <v>108.21812017329064</v>
      </c>
    </row>
    <row r="255" spans="1:5" ht="13.5" thickBot="1">
      <c r="A255" s="31"/>
      <c r="B255" s="31"/>
      <c r="C255" s="31"/>
      <c r="D255" s="51"/>
      <c r="E255" s="51"/>
    </row>
    <row r="257" ht="12.75">
      <c r="A257" s="34" t="s">
        <v>79</v>
      </c>
    </row>
    <row r="258" ht="12.75">
      <c r="A258" s="28" t="s">
        <v>90</v>
      </c>
    </row>
    <row r="259" ht="12.75">
      <c r="A259" s="28" t="s">
        <v>0</v>
      </c>
    </row>
  </sheetData>
  <printOptions horizontalCentered="1"/>
  <pageMargins left="0.3937007874015748" right="0.3937007874015748" top="0.3937007874015748" bottom="0.1968503937007874" header="0" footer="0"/>
  <pageSetup blackAndWhite="1" horizontalDpi="300" verticalDpi="300" orientation="portrait" paperSize="9" scale="82" r:id="rId2"/>
  <headerFooter alignWithMargins="0">
    <oddFooter>&amp;L&amp;9
&amp;D
C:\Réka\hátralék2003\&amp;F&amp;C&amp;9
Balogh Réka&amp;R&amp;9
&amp;P/&amp;N</oddFooter>
  </headerFooter>
  <rowBreaks count="3" manualBreakCount="3">
    <brk id="73" max="255" man="1"/>
    <brk id="142" max="255" man="1"/>
    <brk id="2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20" sqref="A20:IV20"/>
    </sheetView>
  </sheetViews>
  <sheetFormatPr defaultColWidth="9.00390625" defaultRowHeight="12.75"/>
  <cols>
    <col min="1" max="1" width="45.50390625" style="19" customWidth="1"/>
    <col min="2" max="2" width="12.50390625" style="0" customWidth="1"/>
    <col min="3" max="3" width="17.125" style="0" customWidth="1"/>
  </cols>
  <sheetData>
    <row r="1" spans="2:3" ht="12.75">
      <c r="B1" s="20" t="str">
        <f>kimutatás!B5</f>
        <v>2003. IV. 30.</v>
      </c>
      <c r="C1" s="20" t="str">
        <f>kimutatás!C5</f>
        <v>2003. VII. 31.</v>
      </c>
    </row>
    <row r="2" spans="1:3" ht="12.75">
      <c r="A2" s="18" t="s">
        <v>80</v>
      </c>
      <c r="B2" s="21">
        <f>kimutatás!B86/kimutatás!B83</f>
        <v>0.2761779995956317</v>
      </c>
      <c r="C2" s="21">
        <f>kimutatás!C86/kimutatás!C83</f>
        <v>0.2379877918438116</v>
      </c>
    </row>
    <row r="3" spans="1:3" ht="12.75">
      <c r="A3" s="18" t="s">
        <v>81</v>
      </c>
      <c r="B3" s="21">
        <f>kimutatás!B97/kimutatás!B83</f>
        <v>0.2399787291203328</v>
      </c>
      <c r="C3" s="21">
        <f>kimutatás!C97/kimutatás!C83</f>
        <v>0.2405133442589206</v>
      </c>
    </row>
    <row r="4" spans="1:3" ht="12.75">
      <c r="A4" s="18" t="s">
        <v>82</v>
      </c>
      <c r="B4" s="21">
        <f>kimutatás!B89/kimutatás!B83</f>
        <v>0.02495173892210925</v>
      </c>
      <c r="C4" s="21">
        <f>kimutatás!C89/kimutatás!C83</f>
        <v>0.022772196227769465</v>
      </c>
    </row>
    <row r="5" spans="1:3" ht="12.75">
      <c r="A5" s="18" t="s">
        <v>83</v>
      </c>
      <c r="B5" s="21">
        <f>kimutatás!B101/kimutatás!B83</f>
        <v>0.1099909432582667</v>
      </c>
      <c r="C5" s="21">
        <f>kimutatás!C101/kimutatás!C83</f>
        <v>0.15465247923742567</v>
      </c>
    </row>
    <row r="6" spans="1:3" ht="12.75">
      <c r="A6" s="15" t="s">
        <v>84</v>
      </c>
      <c r="B6" s="21">
        <f>kimutatás!B92/kimutatás!B83</f>
        <v>0.26808232495146195</v>
      </c>
      <c r="C6" s="21">
        <f>kimutatás!C92/kimutatás!C83</f>
        <v>0.27066690945749444</v>
      </c>
    </row>
    <row r="7" spans="1:3" ht="12.75">
      <c r="A7" s="28" t="s">
        <v>6</v>
      </c>
      <c r="B7" s="21">
        <f>kimutatás!B104/kimutatás!B83</f>
        <v>0.08081826415219757</v>
      </c>
      <c r="C7" s="21">
        <f>kimutatás!C104/kimutatás!C83</f>
        <v>0.07340727897457822</v>
      </c>
    </row>
    <row r="8" spans="1:3" ht="12.75">
      <c r="A8" s="34" t="s">
        <v>5</v>
      </c>
      <c r="B8" s="21">
        <f>SUM(B2:B7)</f>
        <v>0.9999999999999999</v>
      </c>
      <c r="C8" s="21">
        <f>SUM(C2:C7)</f>
        <v>0.9999999999999999</v>
      </c>
    </row>
    <row r="10" spans="2:3" ht="12.75">
      <c r="B10" t="str">
        <f>B1</f>
        <v>2003. IV. 30.</v>
      </c>
      <c r="C10" t="str">
        <f>C1</f>
        <v>2003. VII. 31.</v>
      </c>
    </row>
    <row r="11" spans="1:3" ht="12.75">
      <c r="A11" s="28" t="s">
        <v>10</v>
      </c>
      <c r="B11" s="21">
        <f>kimutatás!B150/kimutatás!B191</f>
        <v>0.7161937607775514</v>
      </c>
      <c r="C11" s="21">
        <f>kimutatás!C150/kimutatás!C191</f>
        <v>0.7236749116607774</v>
      </c>
    </row>
    <row r="12" spans="1:3" ht="12.75">
      <c r="A12" s="28" t="s">
        <v>16</v>
      </c>
      <c r="B12" s="21">
        <f>kimutatás!B155/kimutatás!B191</f>
        <v>0.2838062392224487</v>
      </c>
      <c r="C12" s="21">
        <f>kimutatás!C155/kimutatás!C191</f>
        <v>0.2763250883392226</v>
      </c>
    </row>
    <row r="13" spans="1:3" ht="12.75">
      <c r="A13" s="19" t="s">
        <v>85</v>
      </c>
      <c r="B13" s="21">
        <f>kimutatás!B165/kimutatás!B191</f>
        <v>0</v>
      </c>
      <c r="C13" s="21">
        <f>kimutatás!C165/kimutatás!C191</f>
        <v>0</v>
      </c>
    </row>
    <row r="14" spans="1:3" ht="12.75">
      <c r="A14" s="19" t="s">
        <v>86</v>
      </c>
      <c r="B14" s="21">
        <f>(kimutatás!B170+kimutatás!B175+kimutatás!B180+kimutatás!B185)/kimutatás!B191</f>
        <v>0</v>
      </c>
      <c r="C14" s="21">
        <f>(kimutatás!C170+kimutatás!C175+kimutatás!C180+kimutatás!C185)/kimutatás!C191</f>
        <v>0</v>
      </c>
    </row>
    <row r="15" spans="2:3" ht="12.75">
      <c r="B15" s="21">
        <f>SUM(B11:B14)</f>
        <v>1</v>
      </c>
      <c r="C15" s="21">
        <f>SUM(C11:C14)</f>
        <v>1</v>
      </c>
    </row>
    <row r="17" spans="2:3" ht="12.75">
      <c r="B17" t="str">
        <f>B1</f>
        <v>2003. IV. 30.</v>
      </c>
      <c r="C17" t="str">
        <f>C1</f>
        <v>2003. VII. 31.</v>
      </c>
    </row>
    <row r="18" spans="1:3" ht="12.75">
      <c r="A18" s="19" t="s">
        <v>87</v>
      </c>
      <c r="B18" s="21">
        <f>kimutatás!B236/kimutatás!B251</f>
        <v>0.5298190992538515</v>
      </c>
      <c r="C18" s="21">
        <f>kimutatás!C236/kimutatás!C251</f>
        <v>0.5284128298202042</v>
      </c>
    </row>
    <row r="19" spans="1:3" ht="12.75">
      <c r="A19" s="19" t="s">
        <v>88</v>
      </c>
      <c r="B19" s="21">
        <f>kimutatás!B241/kimutatás!B251</f>
        <v>0.2846851682860057</v>
      </c>
      <c r="C19" s="21">
        <f>kimutatás!C241/kimutatás!C251</f>
        <v>0.2566706998662676</v>
      </c>
    </row>
    <row r="20" spans="1:3" ht="12.75">
      <c r="A20" s="19" t="s">
        <v>89</v>
      </c>
      <c r="B20" s="21">
        <f>kimutatás!B245/kimutatás!B251</f>
        <v>0.18549573246014278</v>
      </c>
      <c r="C20" s="21">
        <f>kimutatás!C245/kimutatás!C251</f>
        <v>0.2149164703135282</v>
      </c>
    </row>
    <row r="21" spans="2:3" ht="12.75">
      <c r="B21" s="21">
        <f>SUM(B18:B20)</f>
        <v>1</v>
      </c>
      <c r="C21" s="21">
        <f>SUM(C18:C20)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2003-09-03T09:21:45Z</cp:lastPrinted>
  <dcterms:created xsi:type="dcterms:W3CDTF">2000-08-09T08:16:11Z</dcterms:created>
  <dcterms:modified xsi:type="dcterms:W3CDTF">2003-02-10T14:43:30Z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