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activeTab="0"/>
  </bookViews>
  <sheets>
    <sheet name="07.31." sheetId="1" r:id="rId1"/>
  </sheets>
  <definedNames>
    <definedName name="_xlnm.Print_Area" localSheetId="0">'07.31.'!$A$1:$E$142</definedName>
  </definedNames>
  <calcPr fullCalcOnLoad="1"/>
</workbook>
</file>

<file path=xl/sharedStrings.xml><?xml version="1.0" encoding="utf-8"?>
<sst xmlns="http://schemas.openxmlformats.org/spreadsheetml/2006/main" count="199" uniqueCount="176">
  <si>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</si>
  <si>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</si>
  <si>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</si>
  <si>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</si>
  <si>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</si>
  <si>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</si>
  <si>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</si>
  <si>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</si>
  <si>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Önkormányzat működési c. kiadásai  összesen(2,1+2,2...+2,7)</t>
  </si>
  <si>
    <t>I</t>
  </si>
  <si>
    <t>Intézmény és önkormányzat működési kiadásai (1+2+3)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</si>
  <si>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</si>
  <si>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</si>
  <si>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</si>
  <si>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</si>
  <si>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</si>
  <si>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</si>
  <si>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</si>
  <si>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Intézmény és önkormányzat felhalmozási célú kiadásai(1+2+3)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</si>
  <si>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</si>
  <si>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</si>
  <si>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</si>
  <si>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</si>
  <si>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</si>
  <si>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</si>
  <si>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</si>
  <si>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</si>
  <si>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</si>
  <si>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</t>
    </r>
    <r>
      <rPr>
        <sz val="10"/>
        <rFont val="Times New Roman CE"/>
        <family val="1"/>
      </rPr>
      <t>tb.alaptól felhalmozási c.átvett pénzeszköz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</si>
  <si>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</si>
  <si>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Polg. H. Gondn.előző évi pénzmaradványa</t>
  </si>
  <si>
    <t>Ebből:      állami támogatás</t>
  </si>
  <si>
    <t>Kiadások  mindösszesen(I+II  )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</si>
  <si>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</si>
  <si>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</si>
  <si>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</si>
  <si>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Működési célú egyéb központi támogatások (1/b sz.melléklet)</t>
  </si>
  <si>
    <t>Működési célú átvett pénzeszközök (1/c .sz.melléklet )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</si>
  <si>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</si>
  <si>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</si>
  <si>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</si>
  <si>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</si>
  <si>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</si>
  <si>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</si>
  <si>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</si>
  <si>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műk.kiadása(11.sz.melléklet)</t>
  </si>
  <si>
    <t xml:space="preserve"> = Önk.kiad-ból:Német Kisebbségi Önk. műk.kiadása(11.sz.melléklet)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</si>
  <si>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</si>
  <si>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</si>
  <si>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</si>
  <si>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</si>
  <si>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</si>
  <si>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</si>
  <si>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</si>
  <si>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</si>
  <si>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</si>
  <si>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</si>
  <si>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 xml:space="preserve">    = Önk.kiad-ból:Cigány Kisebbségi Önk. fejl..kiadása (11.sz.melléklet )</t>
  </si>
  <si>
    <t xml:space="preserve">    = Önk.kiad-ból:Német Kisebbségi Önk. fejl.kiadása (11..sz.melléklet )</t>
  </si>
  <si>
    <t>Felhalmozási célú céltartalékok (10.sz.melléklet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</si>
  <si>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</si>
  <si>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</si>
  <si>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</si>
  <si>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</si>
  <si>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</si>
  <si>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</si>
  <si>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</si>
  <si>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</si>
  <si>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</si>
  <si>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</si>
  <si>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</si>
  <si>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</si>
  <si>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</si>
  <si>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</si>
  <si>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</si>
  <si>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</si>
  <si>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</si>
  <si>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</si>
  <si>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</si>
  <si>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</si>
  <si>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</si>
  <si>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</si>
  <si>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</si>
  <si>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</si>
  <si>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I.Működési célu bevételek</t>
  </si>
  <si>
    <t xml:space="preserve"> </t>
  </si>
  <si>
    <t>Sor-</t>
  </si>
  <si>
    <t>szám</t>
  </si>
  <si>
    <t>Bevételek</t>
  </si>
  <si>
    <t>Illetékek</t>
  </si>
  <si>
    <t>2,1,1</t>
  </si>
  <si>
    <t>Ebből: folyó évi bevétel</t>
  </si>
  <si>
    <t>2,1,2</t>
  </si>
  <si>
    <t xml:space="preserve">          hátralék behajtása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</si>
  <si>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</si>
  <si>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</si>
  <si>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</si>
  <si>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</si>
  <si>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</si>
  <si>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</si>
  <si>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</si>
  <si>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</si>
  <si>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</si>
  <si>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</si>
  <si>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</si>
  <si>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</si>
  <si>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</si>
  <si>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</si>
  <si>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</si>
  <si>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</si>
  <si>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</si>
  <si>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</si>
  <si>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</si>
  <si>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</si>
  <si>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2,9,2</t>
  </si>
  <si>
    <t>2,1o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</si>
  <si>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</si>
  <si>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</si>
  <si>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</si>
  <si>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</si>
  <si>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</si>
  <si>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</si>
  <si>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</si>
  <si>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</si>
  <si>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</si>
  <si>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</si>
  <si>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</si>
  <si>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</si>
  <si>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</si>
  <si>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</si>
  <si>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</si>
  <si>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</si>
  <si>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</si>
  <si>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</si>
  <si>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</si>
  <si>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</si>
  <si>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</si>
  <si>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</si>
  <si>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</si>
  <si>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</si>
  <si>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</si>
  <si>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</si>
  <si>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</si>
  <si>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</si>
  <si>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</si>
  <si>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</si>
  <si>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</si>
  <si>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</si>
  <si>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</si>
  <si>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</si>
  <si>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 xml:space="preserve">          forráskiegészítő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</si>
  <si>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</si>
  <si>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</si>
  <si>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</si>
  <si>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</si>
  <si>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</si>
  <si>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</si>
  <si>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</si>
  <si>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</si>
  <si>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</si>
  <si>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Teljesítés</t>
  </si>
  <si>
    <t>Telj.</t>
  </si>
  <si>
    <t>%-a</t>
  </si>
  <si>
    <t>Részvények, államkötvények értékesítése</t>
  </si>
  <si>
    <t xml:space="preserve"> = Önk.kiad-ból:Horvát Kisebbségi Önk. műk.kiadása(11.sz.melléklet)</t>
  </si>
  <si>
    <t xml:space="preserve"> = Önk.kiad-ból:Lengyel Kisebbségi Önk. műk.kiadása(11.sz.melléklet)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</si>
  <si>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</si>
  <si>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jövedelemadókiegészítéas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</si>
  <si>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</si>
  <si>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c.kölcsön visszatérülése</t>
    </r>
  </si>
  <si>
    <t>Módosított</t>
  </si>
  <si>
    <t>2,9,3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</si>
  <si>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pályázati támogatás (Déryné Vándorszíntársulat)</t>
    </r>
  </si>
  <si>
    <t>Pótigények</t>
  </si>
  <si>
    <t>új előirányzat</t>
  </si>
  <si>
    <t>2, 10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</si>
</sst>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0" fillId="2" borderId="0" xfId="0" applyFont="1" applyFill="1" applyAlignment="1">
      <alignment horizontal="centerContinuous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7" fillId="4" borderId="6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centerContinuous"/>
    </xf>
    <xf numFmtId="0" fontId="7" fillId="3" borderId="6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3" borderId="6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9" fillId="2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/>
    </xf>
    <xf numFmtId="0" fontId="7" fillId="4" borderId="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Alignment="1">
      <alignment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14" fillId="4" borderId="6" xfId="0" applyFont="1" applyFill="1" applyBorder="1" applyAlignment="1">
      <alignment/>
    </xf>
    <xf numFmtId="0" fontId="12" fillId="4" borderId="0" xfId="0" applyFont="1" applyFill="1" applyAlignment="1">
      <alignment/>
    </xf>
    <xf numFmtId="0" fontId="12" fillId="3" borderId="4" xfId="0" applyFont="1" applyFill="1" applyBorder="1" applyAlignment="1">
      <alignment horizontal="centerContinuous"/>
    </xf>
    <xf numFmtId="0" fontId="12" fillId="3" borderId="5" xfId="0" applyFont="1" applyFill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right"/>
    </xf>
    <xf numFmtId="0" fontId="14" fillId="3" borderId="6" xfId="0" applyFont="1" applyFill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3" borderId="6" xfId="0" applyFont="1" applyFill="1" applyBorder="1" applyAlignment="1">
      <alignment/>
    </xf>
    <xf numFmtId="0" fontId="13" fillId="0" borderId="1" xfId="0" applyFont="1" applyBorder="1" applyAlignment="1">
      <alignment horizontal="centerContinuous"/>
    </xf>
    <xf numFmtId="0" fontId="14" fillId="4" borderId="6" xfId="0" applyFont="1" applyFill="1" applyBorder="1" applyAlignment="1">
      <alignment horizontal="centerContinuous"/>
    </xf>
    <xf numFmtId="0" fontId="9" fillId="3" borderId="6" xfId="0" applyFont="1" applyFill="1" applyBorder="1" applyAlignment="1">
      <alignment/>
    </xf>
    <xf numFmtId="0" fontId="9" fillId="0" borderId="7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/>
      <protection locked="0"/>
    </xf>
    <xf numFmtId="0" fontId="14" fillId="0" borderId="4" xfId="0" applyFont="1" applyBorder="1" applyAlignment="1" applyProtection="1">
      <alignment horizontal="centerContinuous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centerContinuous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/>
      <protection locked="0"/>
    </xf>
    <xf numFmtId="0" fontId="15" fillId="0" borderId="7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centerContinuous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centerContinuous"/>
      <protection locked="0"/>
    </xf>
    <xf numFmtId="0" fontId="12" fillId="0" borderId="8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Continuous"/>
      <protection locked="0"/>
    </xf>
    <xf numFmtId="0" fontId="9" fillId="0" borderId="3" xfId="0" applyFont="1" applyBorder="1" applyAlignment="1" applyProtection="1">
      <alignment horizontal="centerContinuous"/>
      <protection locked="0"/>
    </xf>
    <xf numFmtId="0" fontId="12" fillId="0" borderId="1" xfId="0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alignment horizontal="centerContinuous"/>
      <protection locked="0"/>
    </xf>
    <xf numFmtId="0" fontId="9" fillId="0" borderId="5" xfId="0" applyFont="1" applyBorder="1" applyAlignment="1" applyProtection="1">
      <alignment horizontal="centerContinuous"/>
      <protection locked="0"/>
    </xf>
    <xf numFmtId="0" fontId="12" fillId="5" borderId="0" xfId="0" applyFont="1" applyFill="1" applyAlignment="1" applyProtection="1">
      <alignment/>
      <protection locked="0"/>
    </xf>
    <xf numFmtId="0" fontId="9" fillId="5" borderId="0" xfId="0" applyFont="1" applyFill="1" applyBorder="1" applyAlignment="1" applyProtection="1">
      <alignment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/>
      <protection locked="0"/>
    </xf>
    <xf numFmtId="14" fontId="12" fillId="3" borderId="5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12" fillId="0" borderId="3" xfId="0" applyFont="1" applyBorder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7" fillId="4" borderId="7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9" fillId="5" borderId="3" xfId="0" applyFont="1" applyFill="1" applyBorder="1" applyAlignment="1" applyProtection="1">
      <alignment/>
      <protection locked="0"/>
    </xf>
    <xf numFmtId="164" fontId="14" fillId="0" borderId="4" xfId="0" applyNumberFormat="1" applyFont="1" applyBorder="1" applyAlignment="1">
      <alignment/>
    </xf>
    <xf numFmtId="164" fontId="14" fillId="0" borderId="7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4" fillId="4" borderId="6" xfId="0" applyNumberFormat="1" applyFont="1" applyFill="1" applyBorder="1" applyAlignment="1">
      <alignment/>
    </xf>
    <xf numFmtId="164" fontId="14" fillId="0" borderId="5" xfId="0" applyNumberFormat="1" applyFont="1" applyBorder="1" applyAlignment="1">
      <alignment/>
    </xf>
    <xf numFmtId="164" fontId="14" fillId="3" borderId="6" xfId="0" applyNumberFormat="1" applyFont="1" applyFill="1" applyBorder="1" applyAlignment="1">
      <alignment/>
    </xf>
    <xf numFmtId="164" fontId="12" fillId="3" borderId="4" xfId="0" applyNumberFormat="1" applyFont="1" applyFill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/>
    </xf>
    <xf numFmtId="164" fontId="0" fillId="0" borderId="8" xfId="0" applyNumberFormat="1" applyBorder="1" applyAlignment="1">
      <alignment/>
    </xf>
    <xf numFmtId="164" fontId="14" fillId="4" borderId="4" xfId="0" applyNumberFormat="1" applyFont="1" applyFill="1" applyBorder="1" applyAlignment="1">
      <alignment/>
    </xf>
    <xf numFmtId="164" fontId="14" fillId="5" borderId="11" xfId="0" applyNumberFormat="1" applyFont="1" applyFill="1" applyBorder="1" applyAlignment="1">
      <alignment/>
    </xf>
    <xf numFmtId="164" fontId="14" fillId="3" borderId="5" xfId="0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164" fontId="14" fillId="5" borderId="0" xfId="0" applyNumberFormat="1" applyFont="1" applyFill="1" applyAlignment="1">
      <alignment/>
    </xf>
    <xf numFmtId="164" fontId="14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4" borderId="0" xfId="0" applyFont="1" applyFill="1" applyBorder="1" applyAlignment="1">
      <alignment/>
    </xf>
    <xf numFmtId="0" fontId="7" fillId="4" borderId="6" xfId="0" applyFont="1" applyFill="1" applyBorder="1" applyAlignment="1">
      <alignment horizontal="centerContinuous"/>
    </xf>
    <xf numFmtId="0" fontId="14" fillId="4" borderId="6" xfId="0" applyFont="1" applyFill="1" applyBorder="1" applyAlignment="1">
      <alignment horizontal="right"/>
    </xf>
    <xf numFmtId="0" fontId="14" fillId="4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/>
    </xf>
    <xf numFmtId="164" fontId="14" fillId="0" borderId="6" xfId="0" applyNumberFormat="1" applyFont="1" applyBorder="1" applyAlignment="1">
      <alignment/>
    </xf>
    <xf numFmtId="0" fontId="9" fillId="0" borderId="8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11" fillId="4" borderId="6" xfId="0" applyFont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view="pageBreakPreview" zoomScale="75" zoomScaleNormal="75" zoomScaleSheetLayoutView="75" workbookViewId="0" topLeftCell="A1">
      <pane xSplit="2" ySplit="4" topLeftCell="C1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9" sqref="B79:D79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0.140625" style="0" customWidth="1"/>
    <col min="5" max="5" width="9.7109375" style="0" customWidth="1"/>
  </cols>
  <sheetData>
    <row r="1" spans="1:5" ht="12.75">
      <c r="A1" s="39" t="s">
        <v>86</v>
      </c>
      <c r="B1" s="17" t="s">
        <v>85</v>
      </c>
      <c r="C1" s="44" t="s">
        <v>170</v>
      </c>
      <c r="D1" s="44" t="s">
        <v>160</v>
      </c>
      <c r="E1" s="39" t="s">
        <v>161</v>
      </c>
    </row>
    <row r="2" spans="1:5" ht="12.75">
      <c r="A2" s="40" t="s">
        <v>87</v>
      </c>
      <c r="B2" s="11" t="s">
        <v>88</v>
      </c>
      <c r="C2" s="45" t="s">
        <v>174</v>
      </c>
      <c r="D2" s="89">
        <v>37833</v>
      </c>
      <c r="E2" s="40" t="s">
        <v>162</v>
      </c>
    </row>
    <row r="3" spans="1:5" ht="13.5">
      <c r="A3" s="52"/>
      <c r="B3" s="3" t="s">
        <v>84</v>
      </c>
      <c r="C3" s="47"/>
      <c r="D3" s="46"/>
      <c r="E3" s="90"/>
    </row>
    <row r="4" spans="1:5" ht="12.75">
      <c r="A4" s="119">
        <v>1</v>
      </c>
      <c r="B4" s="18" t="s">
        <v>33</v>
      </c>
      <c r="C4" s="118">
        <f>SUM(C5:C8)</f>
        <v>1601401</v>
      </c>
      <c r="D4" s="118">
        <f>SUM(D5:D8)</f>
        <v>1203290</v>
      </c>
      <c r="E4" s="101">
        <f aca="true" t="shared" si="0" ref="E4:E17">(D4/C4*100)</f>
        <v>75.13983068575578</v>
      </c>
    </row>
    <row r="5" spans="1:5" ht="12.75">
      <c r="A5" s="56">
        <v>1.1</v>
      </c>
      <c r="B5" s="57" t="s">
        <v>25</v>
      </c>
      <c r="C5" s="33">
        <v>1110052</v>
      </c>
      <c r="D5" s="79">
        <v>646062</v>
      </c>
      <c r="E5" s="97">
        <f t="shared" si="0"/>
        <v>58.201057247768574</v>
      </c>
    </row>
    <row r="6" spans="1:5" ht="12.75">
      <c r="A6" s="58">
        <v>1.2</v>
      </c>
      <c r="B6" s="55" t="s">
        <v>26</v>
      </c>
      <c r="C6" s="33">
        <v>190620</v>
      </c>
      <c r="D6" s="79">
        <v>106133</v>
      </c>
      <c r="E6" s="98">
        <f t="shared" si="0"/>
        <v>55.67778826985625</v>
      </c>
    </row>
    <row r="7" spans="1:5" ht="12.75">
      <c r="A7" s="58">
        <v>1.3</v>
      </c>
      <c r="B7" s="55" t="s">
        <v>27</v>
      </c>
      <c r="C7" s="33">
        <v>100640</v>
      </c>
      <c r="D7" s="79">
        <v>260984</v>
      </c>
      <c r="E7" s="98">
        <f t="shared" si="0"/>
        <v>259.3243243243243</v>
      </c>
    </row>
    <row r="8" spans="1:5" ht="12.75">
      <c r="A8" s="60">
        <v>1.4</v>
      </c>
      <c r="B8" s="61" t="s">
        <v>60</v>
      </c>
      <c r="C8" s="34">
        <v>200089</v>
      </c>
      <c r="D8" s="80">
        <v>190111</v>
      </c>
      <c r="E8" s="98">
        <f t="shared" si="0"/>
        <v>95.01321911749272</v>
      </c>
    </row>
    <row r="9" spans="1:5" ht="12.75">
      <c r="A9" s="62">
        <v>2.1</v>
      </c>
      <c r="B9" s="63" t="s">
        <v>89</v>
      </c>
      <c r="C9" s="35">
        <f>(C10+C11)</f>
        <v>230000</v>
      </c>
      <c r="D9" s="35">
        <f>(D10+D11)</f>
        <v>143862</v>
      </c>
      <c r="E9" s="97">
        <f t="shared" si="0"/>
        <v>62.54869565217391</v>
      </c>
    </row>
    <row r="10" spans="1:5" ht="12.75">
      <c r="A10" s="71" t="s">
        <v>90</v>
      </c>
      <c r="B10" s="64" t="s">
        <v>91</v>
      </c>
      <c r="C10" s="33">
        <v>215000</v>
      </c>
      <c r="D10" s="72">
        <v>143862</v>
      </c>
      <c r="E10" s="98">
        <f t="shared" si="0"/>
        <v>66.91255813953488</v>
      </c>
    </row>
    <row r="11" spans="1:5" ht="12.75">
      <c r="A11" s="71" t="s">
        <v>92</v>
      </c>
      <c r="B11" s="64" t="s">
        <v>93</v>
      </c>
      <c r="C11" s="33">
        <v>15000</v>
      </c>
      <c r="D11" s="72">
        <v>0</v>
      </c>
      <c r="E11" s="98">
        <f t="shared" si="0"/>
        <v>0</v>
      </c>
    </row>
    <row r="12" spans="1:5" ht="12.75">
      <c r="A12" s="65">
        <v>2.2</v>
      </c>
      <c r="B12" s="66" t="s">
        <v>19</v>
      </c>
      <c r="C12" s="37">
        <f>SUM(C13:C18)</f>
        <v>2132000</v>
      </c>
      <c r="D12" s="37">
        <f>SUM(D13:D18)</f>
        <v>1037882</v>
      </c>
      <c r="E12" s="98">
        <f t="shared" si="0"/>
        <v>48.68114446529081</v>
      </c>
    </row>
    <row r="13" spans="1:5" ht="12.75">
      <c r="A13" s="56" t="s">
        <v>94</v>
      </c>
      <c r="B13" s="57" t="s">
        <v>61</v>
      </c>
      <c r="C13" s="32">
        <v>172000</v>
      </c>
      <c r="D13" s="67">
        <v>86193</v>
      </c>
      <c r="E13" s="97">
        <f t="shared" si="0"/>
        <v>50.11220930232558</v>
      </c>
    </row>
    <row r="14" spans="1:5" ht="12.75">
      <c r="A14" s="58" t="s">
        <v>95</v>
      </c>
      <c r="B14" s="55" t="s">
        <v>62</v>
      </c>
      <c r="C14" s="33">
        <v>198000</v>
      </c>
      <c r="D14" s="68">
        <v>111785</v>
      </c>
      <c r="E14" s="98">
        <f t="shared" si="0"/>
        <v>56.45707070707071</v>
      </c>
    </row>
    <row r="15" spans="1:5" ht="12.75">
      <c r="A15" s="58" t="s">
        <v>96</v>
      </c>
      <c r="B15" s="55" t="s">
        <v>63</v>
      </c>
      <c r="C15" s="33">
        <v>70000</v>
      </c>
      <c r="D15" s="68">
        <v>49914</v>
      </c>
      <c r="E15" s="98">
        <f t="shared" si="0"/>
        <v>71.30571428571429</v>
      </c>
    </row>
    <row r="16" spans="1:5" ht="12.75">
      <c r="A16" s="58" t="s">
        <v>97</v>
      </c>
      <c r="B16" s="55" t="s">
        <v>64</v>
      </c>
      <c r="C16" s="33">
        <v>1650000</v>
      </c>
      <c r="D16" s="68">
        <v>774019</v>
      </c>
      <c r="E16" s="98">
        <f t="shared" si="0"/>
        <v>46.910242424242426</v>
      </c>
    </row>
    <row r="17" spans="1:5" ht="12.75">
      <c r="A17" s="58" t="s">
        <v>98</v>
      </c>
      <c r="B17" s="55" t="s">
        <v>65</v>
      </c>
      <c r="C17" s="33">
        <v>2000</v>
      </c>
      <c r="D17" s="68">
        <v>1049</v>
      </c>
      <c r="E17" s="98">
        <f t="shared" si="0"/>
        <v>52.449999999999996</v>
      </c>
    </row>
    <row r="18" spans="1:5" ht="12.75">
      <c r="A18" s="60" t="s">
        <v>99</v>
      </c>
      <c r="B18" s="61" t="s">
        <v>66</v>
      </c>
      <c r="C18" s="33">
        <v>40000</v>
      </c>
      <c r="D18" s="68">
        <v>14922</v>
      </c>
      <c r="E18" s="98">
        <f aca="true" t="shared" si="1" ref="E18:E39">(D18/C18*100)</f>
        <v>37.305</v>
      </c>
    </row>
    <row r="19" spans="1:5" ht="12.75">
      <c r="A19" s="69">
        <v>2.3</v>
      </c>
      <c r="B19" s="70" t="s">
        <v>100</v>
      </c>
      <c r="C19" s="120">
        <f>SUM(C20:C23)</f>
        <v>1656315</v>
      </c>
      <c r="D19" s="120">
        <f>SUM(D20:D23)</f>
        <v>1036148</v>
      </c>
      <c r="E19" s="121">
        <f t="shared" si="1"/>
        <v>62.55742416146687</v>
      </c>
    </row>
    <row r="20" spans="1:5" ht="12.75">
      <c r="A20" s="56" t="s">
        <v>101</v>
      </c>
      <c r="B20" s="57" t="s">
        <v>166</v>
      </c>
      <c r="C20" s="33">
        <v>724171</v>
      </c>
      <c r="D20" s="59">
        <v>452625</v>
      </c>
      <c r="E20" s="97">
        <f t="shared" si="1"/>
        <v>62.50250286189312</v>
      </c>
    </row>
    <row r="21" spans="1:5" ht="12.75">
      <c r="A21" s="58" t="s">
        <v>102</v>
      </c>
      <c r="B21" s="55" t="s">
        <v>167</v>
      </c>
      <c r="C21" s="33">
        <v>702544</v>
      </c>
      <c r="D21" s="59">
        <v>439072</v>
      </c>
      <c r="E21" s="98">
        <f t="shared" si="1"/>
        <v>62.49743788289417</v>
      </c>
    </row>
    <row r="22" spans="1:5" ht="12.75">
      <c r="A22" s="58" t="s">
        <v>103</v>
      </c>
      <c r="B22" s="55" t="s">
        <v>168</v>
      </c>
      <c r="C22" s="33">
        <v>227000</v>
      </c>
      <c r="D22" s="59">
        <v>142564</v>
      </c>
      <c r="E22" s="98">
        <f t="shared" si="1"/>
        <v>62.803524229074895</v>
      </c>
    </row>
    <row r="23" spans="1:5" ht="12.75">
      <c r="A23" s="71" t="s">
        <v>104</v>
      </c>
      <c r="B23" s="55" t="s">
        <v>67</v>
      </c>
      <c r="C23" s="33">
        <v>2600</v>
      </c>
      <c r="D23" s="72">
        <v>1887</v>
      </c>
      <c r="E23" s="98">
        <f t="shared" si="1"/>
        <v>72.57692307692307</v>
      </c>
    </row>
    <row r="24" spans="1:5" ht="12.75">
      <c r="A24" s="71">
        <v>2.4</v>
      </c>
      <c r="B24" s="55" t="s">
        <v>34</v>
      </c>
      <c r="C24" s="33">
        <v>222122</v>
      </c>
      <c r="D24" s="41">
        <v>146352</v>
      </c>
      <c r="E24" s="98">
        <f t="shared" si="1"/>
        <v>65.8881155401086</v>
      </c>
    </row>
    <row r="25" spans="1:5" ht="12.75">
      <c r="A25" s="58">
        <v>2.5</v>
      </c>
      <c r="B25" s="55" t="s">
        <v>105</v>
      </c>
      <c r="C25" s="33">
        <v>371500</v>
      </c>
      <c r="D25" s="59">
        <v>204564</v>
      </c>
      <c r="E25" s="98">
        <f t="shared" si="1"/>
        <v>55.064333781965004</v>
      </c>
    </row>
    <row r="26" spans="1:5" ht="12.75">
      <c r="A26" s="58">
        <v>2.6</v>
      </c>
      <c r="B26" s="55" t="s">
        <v>106</v>
      </c>
      <c r="C26" s="33">
        <v>49331</v>
      </c>
      <c r="D26" s="59">
        <v>41083</v>
      </c>
      <c r="E26" s="98">
        <f t="shared" si="1"/>
        <v>83.28029028399992</v>
      </c>
    </row>
    <row r="27" spans="1:5" ht="12.75">
      <c r="A27" s="58">
        <v>2.7</v>
      </c>
      <c r="B27" s="55" t="s">
        <v>107</v>
      </c>
      <c r="C27" s="36">
        <f>(C28+C29)</f>
        <v>5549133</v>
      </c>
      <c r="D27" s="36">
        <f>(D28+D29)</f>
        <v>3468208</v>
      </c>
      <c r="E27" s="98">
        <f t="shared" si="1"/>
        <v>62.49999774739585</v>
      </c>
    </row>
    <row r="28" spans="1:5" ht="12.75">
      <c r="A28" s="58" t="s">
        <v>108</v>
      </c>
      <c r="B28" s="55" t="s">
        <v>31</v>
      </c>
      <c r="C28" s="33">
        <v>4713545</v>
      </c>
      <c r="D28" s="59">
        <v>2945896</v>
      </c>
      <c r="E28" s="98">
        <f t="shared" si="1"/>
        <v>62.498522873972775</v>
      </c>
    </row>
    <row r="29" spans="1:5" ht="12.75">
      <c r="A29" s="58" t="s">
        <v>109</v>
      </c>
      <c r="B29" s="55" t="s">
        <v>110</v>
      </c>
      <c r="C29" s="33">
        <v>835588</v>
      </c>
      <c r="D29" s="59">
        <v>522312</v>
      </c>
      <c r="E29" s="98">
        <f t="shared" si="1"/>
        <v>62.50831749618233</v>
      </c>
    </row>
    <row r="30" spans="1:5" ht="12.75">
      <c r="A30" s="58">
        <v>2.8</v>
      </c>
      <c r="B30" s="55" t="s">
        <v>35</v>
      </c>
      <c r="C30" s="33">
        <v>931876</v>
      </c>
      <c r="D30" s="48">
        <v>497229</v>
      </c>
      <c r="E30" s="98">
        <f t="shared" si="1"/>
        <v>53.35785018607626</v>
      </c>
    </row>
    <row r="31" spans="1:5" ht="12.75">
      <c r="A31" s="58" t="s">
        <v>111</v>
      </c>
      <c r="B31" s="55" t="s">
        <v>68</v>
      </c>
      <c r="C31" s="33">
        <v>258044</v>
      </c>
      <c r="D31" s="59">
        <v>171278</v>
      </c>
      <c r="E31" s="98">
        <f t="shared" si="1"/>
        <v>66.37550185239726</v>
      </c>
    </row>
    <row r="32" spans="1:5" ht="12.75">
      <c r="A32" s="58">
        <v>2.9</v>
      </c>
      <c r="B32" s="55" t="s">
        <v>112</v>
      </c>
      <c r="C32" s="36">
        <f>SUM(C33:C35)</f>
        <v>313565</v>
      </c>
      <c r="D32" s="36">
        <f>SUM(D33:D35)</f>
        <v>210249</v>
      </c>
      <c r="E32" s="98">
        <f t="shared" si="1"/>
        <v>67.05116961395564</v>
      </c>
    </row>
    <row r="33" spans="1:5" ht="12.75">
      <c r="A33" s="58" t="s">
        <v>113</v>
      </c>
      <c r="B33" s="55" t="s">
        <v>69</v>
      </c>
      <c r="C33" s="33">
        <v>200200</v>
      </c>
      <c r="D33" s="59">
        <v>125125</v>
      </c>
      <c r="E33" s="98">
        <f t="shared" si="1"/>
        <v>62.5</v>
      </c>
    </row>
    <row r="34" spans="1:5" ht="12.75">
      <c r="A34" s="58" t="s">
        <v>114</v>
      </c>
      <c r="B34" s="55" t="s">
        <v>70</v>
      </c>
      <c r="C34" s="33">
        <v>112965</v>
      </c>
      <c r="D34" s="59">
        <v>84724</v>
      </c>
      <c r="E34" s="98">
        <f t="shared" si="1"/>
        <v>75.00022130748462</v>
      </c>
    </row>
    <row r="35" spans="1:5" ht="12.75">
      <c r="A35" s="58" t="s">
        <v>171</v>
      </c>
      <c r="B35" s="55" t="s">
        <v>172</v>
      </c>
      <c r="C35" s="33">
        <v>400</v>
      </c>
      <c r="D35" s="59">
        <v>400</v>
      </c>
      <c r="E35" s="98">
        <f t="shared" si="1"/>
        <v>100</v>
      </c>
    </row>
    <row r="36" spans="1:5" ht="12.75">
      <c r="A36" s="58" t="s">
        <v>115</v>
      </c>
      <c r="B36" s="55" t="s">
        <v>36</v>
      </c>
      <c r="C36" s="33">
        <v>83370</v>
      </c>
      <c r="D36" s="48">
        <v>17776</v>
      </c>
      <c r="E36" s="98">
        <f t="shared" si="1"/>
        <v>21.321818399904043</v>
      </c>
    </row>
    <row r="37" spans="1:5" ht="12.75">
      <c r="A37" s="58">
        <v>2.11</v>
      </c>
      <c r="B37" s="55" t="s">
        <v>116</v>
      </c>
      <c r="C37" s="33">
        <v>16153</v>
      </c>
      <c r="D37" s="59">
        <v>15102</v>
      </c>
      <c r="E37" s="98">
        <f t="shared" si="1"/>
        <v>93.49346870550363</v>
      </c>
    </row>
    <row r="38" spans="1:5" ht="12.75">
      <c r="A38" s="58">
        <v>2.12</v>
      </c>
      <c r="B38" s="55" t="s">
        <v>37</v>
      </c>
      <c r="C38" s="33">
        <v>122355</v>
      </c>
      <c r="D38" s="33">
        <v>50375</v>
      </c>
      <c r="E38" s="98">
        <f t="shared" si="1"/>
        <v>41.17118221568387</v>
      </c>
    </row>
    <row r="39" spans="1:5" ht="12.75">
      <c r="A39" s="58">
        <v>2.13</v>
      </c>
      <c r="B39" s="55" t="s">
        <v>117</v>
      </c>
      <c r="C39" s="33">
        <v>116432</v>
      </c>
      <c r="D39" s="59">
        <v>116432</v>
      </c>
      <c r="E39" s="98">
        <f t="shared" si="1"/>
        <v>100</v>
      </c>
    </row>
    <row r="40" spans="1:5" ht="12.75">
      <c r="A40" s="58">
        <v>2.14</v>
      </c>
      <c r="B40" s="55" t="s">
        <v>30</v>
      </c>
      <c r="C40" s="33">
        <v>40393</v>
      </c>
      <c r="D40" s="73">
        <v>40393</v>
      </c>
      <c r="E40" s="98">
        <f>(D40/C40*100)</f>
        <v>100</v>
      </c>
    </row>
    <row r="41" spans="1:5" ht="12.75">
      <c r="A41" s="60">
        <v>2.15</v>
      </c>
      <c r="B41" s="61" t="s">
        <v>118</v>
      </c>
      <c r="C41" s="33">
        <v>18607</v>
      </c>
      <c r="D41" s="34">
        <v>16650</v>
      </c>
      <c r="E41" s="98">
        <f>(D41/C41*100)</f>
        <v>89.4824528403289</v>
      </c>
    </row>
    <row r="42" spans="1:5" ht="12.75">
      <c r="A42" s="53" t="s">
        <v>119</v>
      </c>
      <c r="B42" s="18" t="s">
        <v>120</v>
      </c>
      <c r="C42" s="15">
        <f>(C9+C12+C19+C24+C25+C26+C27+C30+C32+C36+C37+C38+C39+C40+C41)</f>
        <v>11853152</v>
      </c>
      <c r="D42" s="15">
        <f>(D9+D12+D19+D24+D25+D26+D27+D30+D32+D36+D37+D38+D39+D40+D41)</f>
        <v>7042305</v>
      </c>
      <c r="E42" s="101">
        <f>(D42/C42*100)</f>
        <v>59.412930838986966</v>
      </c>
    </row>
    <row r="43" spans="1:5" ht="12.75">
      <c r="A43" s="19" t="s">
        <v>121</v>
      </c>
      <c r="B43" s="20" t="s">
        <v>122</v>
      </c>
      <c r="C43" s="16">
        <f>(C4+C42)</f>
        <v>13454553</v>
      </c>
      <c r="D43" s="16">
        <f>(D4+D42)</f>
        <v>8245595</v>
      </c>
      <c r="E43" s="103">
        <f>(D43/C43*100)</f>
        <v>61.284793333528064</v>
      </c>
    </row>
    <row r="44" spans="1:5" ht="13.5">
      <c r="A44" s="125" t="s">
        <v>123</v>
      </c>
      <c r="B44" s="125"/>
      <c r="C44" s="125"/>
      <c r="D44" s="125"/>
      <c r="E44" s="100"/>
    </row>
    <row r="45" spans="1:5" ht="12.75">
      <c r="A45" s="21" t="s">
        <v>124</v>
      </c>
      <c r="B45" s="15" t="s">
        <v>38</v>
      </c>
      <c r="C45" s="15">
        <f>SUM(C46:C52)</f>
        <v>184637</v>
      </c>
      <c r="D45" s="15">
        <f>SUM(D46:D52)</f>
        <v>74142</v>
      </c>
      <c r="E45" s="101">
        <f aca="true" t="shared" si="2" ref="E45:E52">(D45/C45*100)</f>
        <v>40.155548454535115</v>
      </c>
    </row>
    <row r="46" spans="1:5" ht="12.75">
      <c r="A46" s="74">
        <v>1.1</v>
      </c>
      <c r="B46" s="55" t="s">
        <v>71</v>
      </c>
      <c r="C46" s="32">
        <v>624</v>
      </c>
      <c r="D46" s="59">
        <v>0</v>
      </c>
      <c r="E46" s="97">
        <f t="shared" si="2"/>
        <v>0</v>
      </c>
    </row>
    <row r="47" spans="1:5" ht="12.75">
      <c r="A47" s="74">
        <v>1.2</v>
      </c>
      <c r="B47" s="55" t="s">
        <v>72</v>
      </c>
      <c r="C47" s="33">
        <v>304</v>
      </c>
      <c r="D47" s="59">
        <v>0</v>
      </c>
      <c r="E47" s="98">
        <f t="shared" si="2"/>
        <v>0</v>
      </c>
    </row>
    <row r="48" spans="1:5" ht="12.75">
      <c r="A48" s="74">
        <v>1.3</v>
      </c>
      <c r="B48" s="55" t="s">
        <v>73</v>
      </c>
      <c r="C48" s="33">
        <v>4415</v>
      </c>
      <c r="D48" s="59">
        <v>1488</v>
      </c>
      <c r="E48" s="98">
        <f t="shared" si="2"/>
        <v>33.703284258210644</v>
      </c>
    </row>
    <row r="49" spans="1:5" ht="12.75">
      <c r="A49" s="74">
        <v>1.4</v>
      </c>
      <c r="B49" s="55" t="s">
        <v>28</v>
      </c>
      <c r="C49" s="33">
        <v>1697</v>
      </c>
      <c r="D49" s="59">
        <v>1697</v>
      </c>
      <c r="E49" s="98">
        <f t="shared" si="2"/>
        <v>100</v>
      </c>
    </row>
    <row r="50" spans="1:5" ht="12.75">
      <c r="A50" s="74">
        <v>1.5</v>
      </c>
      <c r="B50" s="55" t="s">
        <v>29</v>
      </c>
      <c r="C50" s="33">
        <v>51927</v>
      </c>
      <c r="D50" s="59">
        <v>19910</v>
      </c>
      <c r="E50" s="98">
        <f t="shared" si="2"/>
        <v>38.34228821229803</v>
      </c>
    </row>
    <row r="51" spans="1:5" ht="12.75">
      <c r="A51" s="74">
        <v>1.6</v>
      </c>
      <c r="B51" s="55" t="s">
        <v>169</v>
      </c>
      <c r="C51" s="33">
        <v>22889</v>
      </c>
      <c r="D51" s="59">
        <v>13173</v>
      </c>
      <c r="E51" s="98">
        <f t="shared" si="2"/>
        <v>57.55166237057102</v>
      </c>
    </row>
    <row r="52" spans="1:5" ht="12.75">
      <c r="A52" s="74">
        <v>1.7</v>
      </c>
      <c r="B52" s="122" t="s">
        <v>74</v>
      </c>
      <c r="C52" s="33">
        <v>102781</v>
      </c>
      <c r="D52" s="59">
        <v>37874</v>
      </c>
      <c r="E52" s="98">
        <f t="shared" si="2"/>
        <v>36.84922310543777</v>
      </c>
    </row>
    <row r="53" spans="1:5" ht="12.75">
      <c r="A53" s="5"/>
      <c r="B53" s="6"/>
      <c r="C53" s="91"/>
      <c r="D53" s="91"/>
      <c r="E53" s="99"/>
    </row>
    <row r="54" spans="1:5" ht="12.75">
      <c r="A54" s="74" t="s">
        <v>119</v>
      </c>
      <c r="B54" s="123" t="s">
        <v>39</v>
      </c>
      <c r="C54" s="33">
        <v>1878</v>
      </c>
      <c r="D54" s="33">
        <v>1500</v>
      </c>
      <c r="E54" s="98">
        <f aca="true" t="shared" si="3" ref="E54:E64">(D54/C54*100)</f>
        <v>79.87220447284345</v>
      </c>
    </row>
    <row r="55" spans="1:5" ht="12.75">
      <c r="A55" s="74" t="s">
        <v>125</v>
      </c>
      <c r="B55" s="55" t="s">
        <v>126</v>
      </c>
      <c r="C55" s="33">
        <v>338002</v>
      </c>
      <c r="D55" s="59">
        <v>96515</v>
      </c>
      <c r="E55" s="98">
        <f t="shared" si="3"/>
        <v>28.554564765888955</v>
      </c>
    </row>
    <row r="56" spans="1:5" ht="12.75">
      <c r="A56" s="74" t="s">
        <v>127</v>
      </c>
      <c r="B56" s="55" t="s">
        <v>128</v>
      </c>
      <c r="C56" s="33">
        <v>207688</v>
      </c>
      <c r="D56" s="59">
        <v>103524</v>
      </c>
      <c r="E56" s="98">
        <f t="shared" si="3"/>
        <v>49.84592273024922</v>
      </c>
    </row>
    <row r="57" spans="1:5" ht="12.75">
      <c r="A57" s="74" t="s">
        <v>129</v>
      </c>
      <c r="B57" s="55" t="s">
        <v>130</v>
      </c>
      <c r="C57" s="33">
        <v>62000</v>
      </c>
      <c r="D57" s="59">
        <v>36360</v>
      </c>
      <c r="E57" s="98">
        <f t="shared" si="3"/>
        <v>58.64516129032258</v>
      </c>
    </row>
    <row r="58" spans="1:5" ht="12.75">
      <c r="A58" s="74" t="s">
        <v>131</v>
      </c>
      <c r="B58" s="55" t="s">
        <v>51</v>
      </c>
      <c r="C58" s="33">
        <v>945156</v>
      </c>
      <c r="D58" s="48">
        <v>58226</v>
      </c>
      <c r="E58" s="98">
        <f t="shared" si="3"/>
        <v>6.1604645159106015</v>
      </c>
    </row>
    <row r="59" spans="1:5" ht="12.75">
      <c r="A59" s="74" t="s">
        <v>132</v>
      </c>
      <c r="B59" s="55" t="s">
        <v>163</v>
      </c>
      <c r="C59" s="33">
        <v>21709</v>
      </c>
      <c r="D59" s="59">
        <v>0</v>
      </c>
      <c r="E59" s="98">
        <f t="shared" si="3"/>
        <v>0</v>
      </c>
    </row>
    <row r="60" spans="1:5" ht="12.75">
      <c r="A60" s="74" t="s">
        <v>133</v>
      </c>
      <c r="B60" s="55" t="s">
        <v>134</v>
      </c>
      <c r="C60" s="33">
        <v>20833</v>
      </c>
      <c r="D60" s="59">
        <v>21196</v>
      </c>
      <c r="E60" s="98">
        <f t="shared" si="3"/>
        <v>101.74242787884606</v>
      </c>
    </row>
    <row r="61" spans="1:5" ht="12.75">
      <c r="A61" s="74" t="s">
        <v>135</v>
      </c>
      <c r="B61" s="55" t="s">
        <v>136</v>
      </c>
      <c r="C61" s="33">
        <v>2111333</v>
      </c>
      <c r="D61" s="59">
        <v>864955</v>
      </c>
      <c r="E61" s="98">
        <f t="shared" si="3"/>
        <v>40.967246758327555</v>
      </c>
    </row>
    <row r="62" spans="1:5" ht="12.75">
      <c r="A62" s="74" t="s">
        <v>137</v>
      </c>
      <c r="B62" s="55" t="s">
        <v>40</v>
      </c>
      <c r="C62" s="33">
        <v>2089497</v>
      </c>
      <c r="D62" s="48">
        <v>883797</v>
      </c>
      <c r="E62" s="98">
        <f t="shared" si="3"/>
        <v>42.297117440226046</v>
      </c>
    </row>
    <row r="63" spans="1:5" ht="12.75">
      <c r="A63" s="74" t="s">
        <v>138</v>
      </c>
      <c r="B63" s="55" t="s">
        <v>41</v>
      </c>
      <c r="C63" s="33">
        <v>106902</v>
      </c>
      <c r="D63" s="48">
        <v>73124</v>
      </c>
      <c r="E63" s="98">
        <f t="shared" si="3"/>
        <v>68.4028362425399</v>
      </c>
    </row>
    <row r="64" spans="1:5" ht="12.75">
      <c r="A64" s="74" t="s">
        <v>139</v>
      </c>
      <c r="B64" s="55" t="s">
        <v>140</v>
      </c>
      <c r="C64" s="33">
        <v>103082</v>
      </c>
      <c r="D64" s="59">
        <v>103082</v>
      </c>
      <c r="E64" s="98">
        <f t="shared" si="3"/>
        <v>100</v>
      </c>
    </row>
    <row r="65" spans="1:5" ht="12.75">
      <c r="A65" s="74" t="s">
        <v>141</v>
      </c>
      <c r="B65" s="61" t="s">
        <v>142</v>
      </c>
      <c r="C65" s="34">
        <v>0</v>
      </c>
      <c r="D65" s="34">
        <v>0</v>
      </c>
      <c r="E65" s="114">
        <v>0</v>
      </c>
    </row>
    <row r="66" spans="1:5" ht="12.75">
      <c r="A66" s="22" t="s">
        <v>119</v>
      </c>
      <c r="B66" s="15" t="s">
        <v>143</v>
      </c>
      <c r="C66" s="42">
        <f>(C54+C55+C56+C57+C58+C59+C60+C61+C62+C63+C64+C65)</f>
        <v>6008080</v>
      </c>
      <c r="D66" s="42">
        <f>(D54+D55+D56+D57+D58+D59+D60+D61+D62+D63+D64+D65)</f>
        <v>2242279</v>
      </c>
      <c r="E66" s="101">
        <f aca="true" t="shared" si="4" ref="E66:E72">(D66/C66*100)</f>
        <v>37.32105764237493</v>
      </c>
    </row>
    <row r="67" spans="1:5" ht="12.75">
      <c r="A67" s="23" t="s">
        <v>144</v>
      </c>
      <c r="B67" s="16" t="s">
        <v>145</v>
      </c>
      <c r="C67" s="49">
        <f>(C45+C66)</f>
        <v>6192717</v>
      </c>
      <c r="D67" s="49">
        <f>(D45+D66)</f>
        <v>2316421</v>
      </c>
      <c r="E67" s="103">
        <f t="shared" si="4"/>
        <v>37.405568508943645</v>
      </c>
    </row>
    <row r="68" spans="1:5" ht="12.75">
      <c r="A68" s="24"/>
      <c r="B68" s="25" t="s">
        <v>146</v>
      </c>
      <c r="C68" s="50">
        <f>(C43+C67)</f>
        <v>19647270</v>
      </c>
      <c r="D68" s="50">
        <f>(D43+D67)</f>
        <v>10562016</v>
      </c>
      <c r="E68" s="99">
        <f t="shared" si="4"/>
        <v>53.75818625183041</v>
      </c>
    </row>
    <row r="69" spans="1:5" ht="12.75">
      <c r="A69" s="76" t="s">
        <v>147</v>
      </c>
      <c r="B69" s="57" t="s">
        <v>148</v>
      </c>
      <c r="C69" s="36">
        <f>(C137-C68)</f>
        <v>1338499</v>
      </c>
      <c r="D69" s="33">
        <f>D70+D71</f>
        <v>144780</v>
      </c>
      <c r="E69" s="97">
        <f t="shared" si="4"/>
        <v>10.816593811426083</v>
      </c>
    </row>
    <row r="70" spans="1:5" ht="12.75">
      <c r="A70" s="74"/>
      <c r="B70" s="55" t="s">
        <v>149</v>
      </c>
      <c r="C70" s="33">
        <v>931028</v>
      </c>
      <c r="D70" s="59">
        <v>144780</v>
      </c>
      <c r="E70" s="98">
        <f t="shared" si="4"/>
        <v>15.550552722367103</v>
      </c>
    </row>
    <row r="71" spans="1:5" ht="12.75">
      <c r="A71" s="75"/>
      <c r="B71" s="61" t="s">
        <v>150</v>
      </c>
      <c r="C71" s="37">
        <f>(C69-C70)</f>
        <v>407471</v>
      </c>
      <c r="D71" s="34">
        <v>0</v>
      </c>
      <c r="E71" s="98">
        <f t="shared" si="4"/>
        <v>0</v>
      </c>
    </row>
    <row r="72" spans="1:5" ht="12.75">
      <c r="A72" s="77"/>
      <c r="B72" s="78" t="s">
        <v>151</v>
      </c>
      <c r="C72" s="50">
        <f>(C68+C69)</f>
        <v>20985769</v>
      </c>
      <c r="D72" s="50">
        <f>D68+D69</f>
        <v>10706796</v>
      </c>
      <c r="E72" s="99">
        <f t="shared" si="4"/>
        <v>51.01931694759434</v>
      </c>
    </row>
    <row r="73" spans="1:5" ht="12.75">
      <c r="A73" s="2"/>
      <c r="B73" s="2"/>
      <c r="C73" s="31"/>
      <c r="D73" s="31"/>
      <c r="E73" s="100"/>
    </row>
    <row r="74" spans="1:5" ht="12.75">
      <c r="A74" s="2"/>
      <c r="B74" s="2"/>
      <c r="C74" s="31"/>
      <c r="D74" s="31"/>
      <c r="E74" s="100"/>
    </row>
    <row r="75" spans="1:5" ht="12.75">
      <c r="A75" s="2"/>
      <c r="B75" s="2"/>
      <c r="C75" s="2"/>
      <c r="D75" s="2"/>
      <c r="E75" s="100"/>
    </row>
    <row r="76" spans="1:5" ht="12.75">
      <c r="A76" s="2"/>
      <c r="B76" s="2" t="s">
        <v>85</v>
      </c>
      <c r="C76" s="2"/>
      <c r="D76" s="2"/>
      <c r="E76" s="100"/>
    </row>
    <row r="77" spans="1:5" ht="12.75">
      <c r="A77" s="10" t="s">
        <v>86</v>
      </c>
      <c r="B77" s="17" t="s">
        <v>85</v>
      </c>
      <c r="C77" s="44" t="str">
        <f>C1</f>
        <v>Módosított</v>
      </c>
      <c r="D77" s="44" t="s">
        <v>160</v>
      </c>
      <c r="E77" s="104" t="s">
        <v>161</v>
      </c>
    </row>
    <row r="78" spans="1:5" ht="12.75">
      <c r="A78" s="11" t="s">
        <v>87</v>
      </c>
      <c r="B78" s="11" t="s">
        <v>152</v>
      </c>
      <c r="C78" s="45" t="str">
        <f>C2</f>
        <v>új előirányzat</v>
      </c>
      <c r="D78" s="89">
        <f>D2</f>
        <v>37833</v>
      </c>
      <c r="E78" s="105" t="s">
        <v>162</v>
      </c>
    </row>
    <row r="79" spans="1:5" ht="13.5">
      <c r="A79" s="4" t="s">
        <v>85</v>
      </c>
      <c r="B79" s="126" t="s">
        <v>153</v>
      </c>
      <c r="C79" s="126"/>
      <c r="D79" s="126"/>
      <c r="E79" s="106"/>
    </row>
    <row r="80" spans="1:5" ht="12.75">
      <c r="A80" s="117" t="s">
        <v>124</v>
      </c>
      <c r="B80" s="18" t="s">
        <v>42</v>
      </c>
      <c r="C80" s="118">
        <f>SUM(C81+C82+C83+C86+C87)</f>
        <v>10242809</v>
      </c>
      <c r="D80" s="118">
        <f>SUM(D81+D82+D83+D86+D87)</f>
        <v>6233478</v>
      </c>
      <c r="E80" s="101">
        <f>(D80/C80*100)</f>
        <v>60.85711448880868</v>
      </c>
    </row>
    <row r="81" spans="1:5" ht="12.75">
      <c r="A81" s="76">
        <v>1.1</v>
      </c>
      <c r="B81" s="57" t="s">
        <v>20</v>
      </c>
      <c r="C81" s="32">
        <v>5541029</v>
      </c>
      <c r="D81" s="92">
        <v>3430463</v>
      </c>
      <c r="E81" s="97">
        <f>(D81/C81*100)</f>
        <v>61.91021559352965</v>
      </c>
    </row>
    <row r="82" spans="1:5" ht="12.75">
      <c r="A82" s="74">
        <v>1.2</v>
      </c>
      <c r="B82" s="55" t="s">
        <v>21</v>
      </c>
      <c r="C82" s="33">
        <v>1871833</v>
      </c>
      <c r="D82" s="93">
        <v>1147357</v>
      </c>
      <c r="E82" s="98">
        <f>(D82/C82*100)</f>
        <v>61.29590620530785</v>
      </c>
    </row>
    <row r="83" spans="1:5" ht="12.75">
      <c r="A83" s="74">
        <v>1.3</v>
      </c>
      <c r="B83" s="55" t="s">
        <v>22</v>
      </c>
      <c r="C83" s="33">
        <v>2807139</v>
      </c>
      <c r="D83" s="93">
        <v>1632651</v>
      </c>
      <c r="E83" s="98">
        <f>(D83/C83*100)</f>
        <v>58.16067533527909</v>
      </c>
    </row>
    <row r="84" spans="1:5" ht="12.75">
      <c r="A84" s="74" t="s">
        <v>154</v>
      </c>
      <c r="B84" s="55" t="s">
        <v>155</v>
      </c>
      <c r="C84" s="33">
        <v>0</v>
      </c>
      <c r="D84" s="93">
        <v>0</v>
      </c>
      <c r="E84" s="114">
        <v>0</v>
      </c>
    </row>
    <row r="85" spans="1:5" ht="12.75">
      <c r="A85" s="74" t="s">
        <v>156</v>
      </c>
      <c r="B85" s="55" t="s">
        <v>157</v>
      </c>
      <c r="C85" s="33">
        <v>2807139</v>
      </c>
      <c r="D85" s="93">
        <v>1632651</v>
      </c>
      <c r="E85" s="98">
        <f aca="true" t="shared" si="5" ref="E85:E91">(D85/C85*100)</f>
        <v>58.16067533527909</v>
      </c>
    </row>
    <row r="86" spans="1:5" ht="12.75">
      <c r="A86" s="74">
        <v>1.4</v>
      </c>
      <c r="B86" s="55" t="s">
        <v>23</v>
      </c>
      <c r="C86" s="33">
        <v>8120</v>
      </c>
      <c r="D86" s="93">
        <v>9186</v>
      </c>
      <c r="E86" s="98">
        <f t="shared" si="5"/>
        <v>113.12807881773399</v>
      </c>
    </row>
    <row r="87" spans="1:5" ht="12.75">
      <c r="A87" s="75">
        <v>1.5</v>
      </c>
      <c r="B87" s="61" t="s">
        <v>24</v>
      </c>
      <c r="C87" s="33">
        <v>14688</v>
      </c>
      <c r="D87" s="93">
        <v>13821</v>
      </c>
      <c r="E87" s="102">
        <f t="shared" si="5"/>
        <v>94.09722222222221</v>
      </c>
    </row>
    <row r="88" spans="1:5" ht="12.75">
      <c r="A88" s="117">
        <v>2.1</v>
      </c>
      <c r="B88" s="124" t="s">
        <v>43</v>
      </c>
      <c r="C88" s="42">
        <f>(C89+C90+C91+C94)</f>
        <v>2982420</v>
      </c>
      <c r="D88" s="42">
        <f>(D89+D90+D91+D94)</f>
        <v>1586912</v>
      </c>
      <c r="E88" s="101">
        <f t="shared" si="5"/>
        <v>53.20887064866786</v>
      </c>
    </row>
    <row r="89" spans="1:5" ht="12.75">
      <c r="A89" s="76" t="s">
        <v>90</v>
      </c>
      <c r="B89" s="57" t="s">
        <v>75</v>
      </c>
      <c r="C89" s="33">
        <v>888814</v>
      </c>
      <c r="D89" s="41">
        <v>490142</v>
      </c>
      <c r="E89" s="98">
        <f t="shared" si="5"/>
        <v>55.145621018570814</v>
      </c>
    </row>
    <row r="90" spans="1:5" ht="12.75">
      <c r="A90" s="74" t="s">
        <v>92</v>
      </c>
      <c r="B90" s="55" t="s">
        <v>21</v>
      </c>
      <c r="C90" s="33">
        <v>285092</v>
      </c>
      <c r="D90" s="41">
        <v>155512</v>
      </c>
      <c r="E90" s="98">
        <f t="shared" si="5"/>
        <v>54.54800555610119</v>
      </c>
    </row>
    <row r="91" spans="1:5" ht="12.75">
      <c r="A91" s="74" t="s">
        <v>158</v>
      </c>
      <c r="B91" s="55" t="s">
        <v>76</v>
      </c>
      <c r="C91" s="33">
        <v>699974</v>
      </c>
      <c r="D91" s="41">
        <v>377005</v>
      </c>
      <c r="E91" s="98">
        <f t="shared" si="5"/>
        <v>53.859857651855634</v>
      </c>
    </row>
    <row r="92" spans="1:5" ht="12.75">
      <c r="A92" s="74" t="s">
        <v>159</v>
      </c>
      <c r="B92" s="55" t="s">
        <v>0</v>
      </c>
      <c r="C92" s="33">
        <v>0</v>
      </c>
      <c r="D92" s="41">
        <v>0</v>
      </c>
      <c r="E92" s="114">
        <v>0</v>
      </c>
    </row>
    <row r="93" spans="1:5" ht="12.75">
      <c r="A93" s="74" t="s">
        <v>1</v>
      </c>
      <c r="B93" s="55" t="s">
        <v>2</v>
      </c>
      <c r="C93" s="33">
        <v>699974</v>
      </c>
      <c r="D93" s="41">
        <v>377005</v>
      </c>
      <c r="E93" s="98">
        <f>(D93/C93*100)</f>
        <v>53.859857651855634</v>
      </c>
    </row>
    <row r="94" spans="1:5" ht="12.75">
      <c r="A94" s="74" t="s">
        <v>3</v>
      </c>
      <c r="B94" s="55" t="s">
        <v>77</v>
      </c>
      <c r="C94" s="33">
        <v>1108540</v>
      </c>
      <c r="D94" s="41">
        <v>564253</v>
      </c>
      <c r="E94" s="98">
        <f>(D94/C94*100)</f>
        <v>50.90055388168221</v>
      </c>
    </row>
    <row r="95" spans="1:5" ht="12.75">
      <c r="A95" s="74" t="s">
        <v>4</v>
      </c>
      <c r="B95" s="55" t="s">
        <v>44</v>
      </c>
      <c r="C95" s="33">
        <v>774344</v>
      </c>
      <c r="D95" s="41">
        <v>329266</v>
      </c>
      <c r="E95" s="98">
        <f>(D95/C95*100)</f>
        <v>42.5219282386123</v>
      </c>
    </row>
    <row r="96" spans="1:5" ht="12.75">
      <c r="A96" s="74"/>
      <c r="B96" s="55"/>
      <c r="C96" s="33"/>
      <c r="D96" s="41"/>
      <c r="E96" s="98"/>
    </row>
    <row r="97" spans="1:5" ht="12.75">
      <c r="A97" s="74"/>
      <c r="B97" s="81" t="s">
        <v>45</v>
      </c>
      <c r="C97" s="33">
        <v>4286</v>
      </c>
      <c r="D97" s="41">
        <v>2084</v>
      </c>
      <c r="E97" s="98">
        <f>(D97/C97*100)</f>
        <v>48.623425104993004</v>
      </c>
    </row>
    <row r="98" spans="1:5" ht="12.75">
      <c r="A98" s="74"/>
      <c r="B98" s="81" t="s">
        <v>46</v>
      </c>
      <c r="C98" s="33">
        <v>5240</v>
      </c>
      <c r="D98" s="41">
        <v>2318</v>
      </c>
      <c r="E98" s="98">
        <f>(D98/C98*100)</f>
        <v>44.23664122137404</v>
      </c>
    </row>
    <row r="99" spans="1:5" ht="12.75">
      <c r="A99" s="74"/>
      <c r="B99" s="81" t="s">
        <v>164</v>
      </c>
      <c r="C99" s="33">
        <v>1902</v>
      </c>
      <c r="D99" s="41">
        <v>358</v>
      </c>
      <c r="E99" s="98">
        <f>(D99/C99*100)</f>
        <v>18.82229232386961</v>
      </c>
    </row>
    <row r="100" spans="1:5" ht="12.75">
      <c r="A100" s="75"/>
      <c r="B100" s="81" t="s">
        <v>165</v>
      </c>
      <c r="C100" s="33">
        <v>1652</v>
      </c>
      <c r="D100" s="41">
        <v>496</v>
      </c>
      <c r="E100" s="98">
        <f>(D100/C100*100)</f>
        <v>30.024213075060537</v>
      </c>
    </row>
    <row r="101" spans="1:5" ht="12.75">
      <c r="A101" s="5"/>
      <c r="B101" s="6" t="s">
        <v>85</v>
      </c>
      <c r="C101" s="91"/>
      <c r="D101" s="91"/>
      <c r="E101" s="99"/>
    </row>
    <row r="102" spans="1:5" ht="12.75">
      <c r="A102" s="82">
        <v>2.2</v>
      </c>
      <c r="B102" s="55" t="s">
        <v>5</v>
      </c>
      <c r="C102" s="33">
        <v>20000</v>
      </c>
      <c r="D102" s="59">
        <v>300</v>
      </c>
      <c r="E102" s="98">
        <f>(D102/C102*100)</f>
        <v>1.5</v>
      </c>
    </row>
    <row r="103" spans="1:5" ht="12.75">
      <c r="A103" s="82">
        <v>2.3</v>
      </c>
      <c r="B103" s="55" t="s">
        <v>6</v>
      </c>
      <c r="C103" s="33">
        <v>0</v>
      </c>
      <c r="D103" s="59">
        <v>0</v>
      </c>
      <c r="E103" s="114">
        <v>0</v>
      </c>
    </row>
    <row r="104" spans="1:5" ht="12.75">
      <c r="A104" s="82">
        <v>2.4</v>
      </c>
      <c r="B104" s="55" t="s">
        <v>47</v>
      </c>
      <c r="C104" s="33">
        <v>366244</v>
      </c>
      <c r="D104" s="33">
        <v>0</v>
      </c>
      <c r="E104" s="98">
        <f>(D104/C104*100)</f>
        <v>0</v>
      </c>
    </row>
    <row r="105" spans="1:5" ht="12.75">
      <c r="A105" s="83">
        <v>2.5</v>
      </c>
      <c r="B105" s="61" t="s">
        <v>7</v>
      </c>
      <c r="C105" s="33">
        <v>87603</v>
      </c>
      <c r="D105" s="59">
        <v>87603</v>
      </c>
      <c r="E105" s="98">
        <f>(D105/C105*100)</f>
        <v>100</v>
      </c>
    </row>
    <row r="106" spans="1:5" ht="12.75">
      <c r="A106" s="7"/>
      <c r="B106" s="8"/>
      <c r="C106" s="6"/>
      <c r="D106" s="6"/>
      <c r="E106" s="99"/>
    </row>
    <row r="107" spans="1:5" ht="12.75">
      <c r="A107" s="12">
        <v>2</v>
      </c>
      <c r="B107" s="18" t="s">
        <v>8</v>
      </c>
      <c r="C107" s="94">
        <f>(C88+C102+C103+C104+C105)</f>
        <v>3456267</v>
      </c>
      <c r="D107" s="94">
        <f>(D88+D102+D103+D104+D105)</f>
        <v>1674815</v>
      </c>
      <c r="E107" s="107">
        <f>(D107/C107*100)</f>
        <v>48.45733851001673</v>
      </c>
    </row>
    <row r="108" spans="1:5" ht="12.75">
      <c r="A108" s="87"/>
      <c r="B108" s="85" t="s">
        <v>173</v>
      </c>
      <c r="C108" s="96">
        <v>12641</v>
      </c>
      <c r="D108" s="96"/>
      <c r="E108" s="108"/>
    </row>
    <row r="109" spans="1:5" ht="12.75">
      <c r="A109" s="26" t="s">
        <v>9</v>
      </c>
      <c r="B109" s="13" t="s">
        <v>10</v>
      </c>
      <c r="C109" s="95">
        <f>(C80+C107+C108)</f>
        <v>13711717</v>
      </c>
      <c r="D109" s="95">
        <f>(D80+D107+D108)</f>
        <v>7908293</v>
      </c>
      <c r="E109" s="109">
        <f>(D109/C109*100)</f>
        <v>57.67543918825046</v>
      </c>
    </row>
    <row r="110" spans="1:5" ht="12.75">
      <c r="A110" s="27"/>
      <c r="B110" s="28"/>
      <c r="C110" s="14"/>
      <c r="D110" s="14"/>
      <c r="E110" s="110"/>
    </row>
    <row r="111" spans="1:5" ht="13.5">
      <c r="A111" s="9" t="s">
        <v>85</v>
      </c>
      <c r="B111" s="127" t="s">
        <v>11</v>
      </c>
      <c r="C111" s="127"/>
      <c r="D111" s="127"/>
      <c r="E111" s="110"/>
    </row>
    <row r="112" spans="1:5" ht="12.75">
      <c r="A112" s="21">
        <v>1</v>
      </c>
      <c r="B112" s="29" t="s">
        <v>48</v>
      </c>
      <c r="C112" s="42">
        <f>SUM(C113:C115)</f>
        <v>249214</v>
      </c>
      <c r="D112" s="42">
        <f>SUM(D113:D115)</f>
        <v>86217</v>
      </c>
      <c r="E112" s="101">
        <f>(D112/C112*100)</f>
        <v>34.59556846726107</v>
      </c>
    </row>
    <row r="113" spans="1:5" ht="12.75">
      <c r="A113" s="74">
        <v>1.1</v>
      </c>
      <c r="B113" s="55" t="s">
        <v>78</v>
      </c>
      <c r="C113" s="32">
        <v>32671</v>
      </c>
      <c r="D113" s="59">
        <v>182</v>
      </c>
      <c r="E113" s="97">
        <f>(D113/C113*100)</f>
        <v>0.5570689602399681</v>
      </c>
    </row>
    <row r="114" spans="1:5" ht="12.75">
      <c r="A114" s="74">
        <v>1.2</v>
      </c>
      <c r="B114" s="55" t="s">
        <v>79</v>
      </c>
      <c r="C114" s="33">
        <v>31146</v>
      </c>
      <c r="D114" s="59">
        <v>13812</v>
      </c>
      <c r="E114" s="98">
        <f>(D114/C114*100)</f>
        <v>44.34598343286457</v>
      </c>
    </row>
    <row r="115" spans="1:5" ht="12.75">
      <c r="A115" s="75">
        <v>1.3</v>
      </c>
      <c r="B115" s="61" t="s">
        <v>80</v>
      </c>
      <c r="C115" s="33">
        <v>185397</v>
      </c>
      <c r="D115" s="59">
        <v>72223</v>
      </c>
      <c r="E115" s="98">
        <f>(D115/C115*100)</f>
        <v>38.95586228471874</v>
      </c>
    </row>
    <row r="116" spans="1:5" ht="12.75">
      <c r="A116" s="7"/>
      <c r="B116" s="8"/>
      <c r="C116" s="91"/>
      <c r="D116" s="91"/>
      <c r="E116" s="99"/>
    </row>
    <row r="117" spans="1:5" ht="12.75">
      <c r="A117" s="76">
        <v>2.1</v>
      </c>
      <c r="B117" s="57" t="s">
        <v>49</v>
      </c>
      <c r="C117" s="33">
        <v>131023</v>
      </c>
      <c r="D117" s="59">
        <v>28478</v>
      </c>
      <c r="E117" s="97">
        <f aca="true" t="shared" si="6" ref="E117:E126">(D117/C117*100)</f>
        <v>21.735115208780137</v>
      </c>
    </row>
    <row r="118" spans="1:5" ht="12.75">
      <c r="A118" s="74">
        <v>2.2</v>
      </c>
      <c r="B118" s="55" t="s">
        <v>52</v>
      </c>
      <c r="C118" s="33">
        <v>239116</v>
      </c>
      <c r="D118" s="59">
        <v>76244</v>
      </c>
      <c r="E118" s="98">
        <f t="shared" si="6"/>
        <v>31.8857792870406</v>
      </c>
    </row>
    <row r="119" spans="1:5" ht="12.75">
      <c r="A119" s="74">
        <v>2.3</v>
      </c>
      <c r="B119" s="55" t="s">
        <v>12</v>
      </c>
      <c r="C119" s="33">
        <v>84469</v>
      </c>
      <c r="D119" s="59">
        <v>975</v>
      </c>
      <c r="E119" s="98">
        <f t="shared" si="6"/>
        <v>1.154269613704436</v>
      </c>
    </row>
    <row r="120" spans="1:5" ht="12.75">
      <c r="A120" s="74">
        <v>2.4</v>
      </c>
      <c r="B120" s="55" t="s">
        <v>53</v>
      </c>
      <c r="C120" s="33">
        <v>134142</v>
      </c>
      <c r="D120" s="59">
        <v>59344</v>
      </c>
      <c r="E120" s="98">
        <f t="shared" si="6"/>
        <v>44.23968630257488</v>
      </c>
    </row>
    <row r="121" spans="1:5" ht="12.75">
      <c r="A121" s="74">
        <v>2.5</v>
      </c>
      <c r="B121" s="55" t="s">
        <v>13</v>
      </c>
      <c r="C121" s="33">
        <v>312330</v>
      </c>
      <c r="D121" s="59">
        <v>122602</v>
      </c>
      <c r="E121" s="98">
        <f t="shared" si="6"/>
        <v>39.25399417283002</v>
      </c>
    </row>
    <row r="122" spans="1:5" ht="12.75">
      <c r="A122" s="74">
        <v>2.6</v>
      </c>
      <c r="B122" s="55" t="s">
        <v>54</v>
      </c>
      <c r="C122" s="33">
        <v>5846266</v>
      </c>
      <c r="D122" s="59">
        <v>1912708</v>
      </c>
      <c r="E122" s="98">
        <f t="shared" si="6"/>
        <v>32.71674603926677</v>
      </c>
    </row>
    <row r="123" spans="1:5" ht="12.75">
      <c r="A123" s="74">
        <v>2.7</v>
      </c>
      <c r="B123" s="55" t="s">
        <v>55</v>
      </c>
      <c r="C123" s="36">
        <f>C124+C125+C126</f>
        <v>169992</v>
      </c>
      <c r="D123" s="36">
        <f>D124+D125+D126</f>
        <v>43925</v>
      </c>
      <c r="E123" s="98">
        <f t="shared" si="6"/>
        <v>25.839451268294976</v>
      </c>
    </row>
    <row r="124" spans="1:5" ht="12.75">
      <c r="A124" s="74" t="s">
        <v>108</v>
      </c>
      <c r="B124" s="55" t="s">
        <v>81</v>
      </c>
      <c r="C124" s="33">
        <v>85098</v>
      </c>
      <c r="D124" s="59">
        <v>18267</v>
      </c>
      <c r="E124" s="98">
        <f t="shared" si="6"/>
        <v>21.46583938517944</v>
      </c>
    </row>
    <row r="125" spans="1:5" ht="12.75">
      <c r="A125" s="74" t="s">
        <v>109</v>
      </c>
      <c r="B125" s="55" t="s">
        <v>82</v>
      </c>
      <c r="C125" s="33">
        <v>83432</v>
      </c>
      <c r="D125" s="59">
        <v>24196</v>
      </c>
      <c r="E125" s="98">
        <f t="shared" si="6"/>
        <v>29.000862978233773</v>
      </c>
    </row>
    <row r="126" spans="1:5" ht="12.75">
      <c r="A126" s="74" t="s">
        <v>14</v>
      </c>
      <c r="B126" s="55" t="s">
        <v>83</v>
      </c>
      <c r="C126" s="33">
        <v>1462</v>
      </c>
      <c r="D126" s="59">
        <v>1462</v>
      </c>
      <c r="E126" s="98">
        <f t="shared" si="6"/>
        <v>100</v>
      </c>
    </row>
    <row r="127" spans="1:5" ht="12.75">
      <c r="A127" s="74">
        <v>2.8</v>
      </c>
      <c r="B127" s="55" t="s">
        <v>56</v>
      </c>
      <c r="C127" s="33">
        <v>5975</v>
      </c>
      <c r="D127" s="59">
        <v>1820</v>
      </c>
      <c r="E127" s="98">
        <f>(D127/C127*100)</f>
        <v>30.460251046025107</v>
      </c>
    </row>
    <row r="128" spans="1:5" ht="12.75" hidden="1">
      <c r="A128" s="74" t="s">
        <v>111</v>
      </c>
      <c r="B128" s="86" t="s">
        <v>57</v>
      </c>
      <c r="C128" s="33">
        <v>0</v>
      </c>
      <c r="D128" s="59"/>
      <c r="E128" s="114">
        <v>0</v>
      </c>
    </row>
    <row r="129" spans="1:5" ht="12.75" hidden="1">
      <c r="A129" s="74" t="s">
        <v>15</v>
      </c>
      <c r="B129" s="86" t="s">
        <v>58</v>
      </c>
      <c r="C129" s="33">
        <v>0</v>
      </c>
      <c r="D129" s="59"/>
      <c r="E129" s="114">
        <v>0</v>
      </c>
    </row>
    <row r="130" spans="1:5" ht="12.75">
      <c r="A130" s="74">
        <v>2.9</v>
      </c>
      <c r="B130" s="55" t="s">
        <v>16</v>
      </c>
      <c r="C130" s="33">
        <v>14300</v>
      </c>
      <c r="D130" s="59">
        <v>453</v>
      </c>
      <c r="E130" s="98">
        <f>(D130/C130*100)</f>
        <v>3.167832167832168</v>
      </c>
    </row>
    <row r="131" spans="1:7" ht="12.75">
      <c r="A131" s="74" t="s">
        <v>175</v>
      </c>
      <c r="B131" s="55" t="s">
        <v>59</v>
      </c>
      <c r="C131" s="33">
        <v>72249</v>
      </c>
      <c r="D131" s="59">
        <v>0</v>
      </c>
      <c r="E131" s="98">
        <f>(D131/C131*100)</f>
        <v>0</v>
      </c>
      <c r="G131" s="113"/>
    </row>
    <row r="132" spans="1:5" ht="12.75">
      <c r="A132" s="30" t="s">
        <v>119</v>
      </c>
      <c r="B132" s="15" t="s">
        <v>17</v>
      </c>
      <c r="C132" s="42">
        <f>(C117+C118+C119+C120+C121+C122+C123+C127+C130+C131)</f>
        <v>7009862</v>
      </c>
      <c r="D132" s="42">
        <f>(D117+D118+D119+D120+D121+D122+D123+D127+D130+D131)</f>
        <v>2246549</v>
      </c>
      <c r="E132" s="101">
        <f>(D132/C132*100)</f>
        <v>32.048405517826176</v>
      </c>
    </row>
    <row r="133" spans="1:5" ht="12.75">
      <c r="A133" s="87"/>
      <c r="B133" s="84" t="s">
        <v>173</v>
      </c>
      <c r="C133" s="84">
        <v>14976</v>
      </c>
      <c r="D133" s="84"/>
      <c r="E133" s="111"/>
    </row>
    <row r="134" spans="1:5" ht="12.75">
      <c r="A134" s="23" t="s">
        <v>144</v>
      </c>
      <c r="B134" s="54" t="s">
        <v>18</v>
      </c>
      <c r="C134" s="51">
        <f>(C112+C132+C133)</f>
        <v>7274052</v>
      </c>
      <c r="D134" s="51">
        <f>(D112+D132+D133)</f>
        <v>2332766</v>
      </c>
      <c r="E134" s="103">
        <f>(D134/C134*100)</f>
        <v>32.0696910057833</v>
      </c>
    </row>
    <row r="135" spans="1:5" ht="12.75">
      <c r="A135" s="31"/>
      <c r="B135" s="31"/>
      <c r="C135" s="31"/>
      <c r="D135" s="31"/>
      <c r="E135" s="110"/>
    </row>
    <row r="136" spans="1:5" ht="12.75">
      <c r="A136" s="31"/>
      <c r="B136" s="31"/>
      <c r="C136" s="31"/>
      <c r="D136" s="31"/>
      <c r="E136" s="110"/>
    </row>
    <row r="137" spans="1:5" ht="12.75">
      <c r="A137" s="19" t="s">
        <v>85</v>
      </c>
      <c r="B137" s="13" t="s">
        <v>32</v>
      </c>
      <c r="C137" s="51">
        <f>(C109+C134+C135+C136)</f>
        <v>20985769</v>
      </c>
      <c r="D137" s="51">
        <f>(D109+D134+D135+D136)</f>
        <v>10241059</v>
      </c>
      <c r="E137" s="103">
        <f>(D137/C137*100)</f>
        <v>48.80001776441931</v>
      </c>
    </row>
    <row r="138" spans="1:5" ht="12.75">
      <c r="A138" s="2"/>
      <c r="B138" s="2"/>
      <c r="C138" s="38"/>
      <c r="D138" s="38"/>
      <c r="E138" s="110"/>
    </row>
    <row r="139" spans="1:5" ht="12.75">
      <c r="A139" s="2"/>
      <c r="B139" s="2"/>
      <c r="C139" s="38"/>
      <c r="D139" s="38"/>
      <c r="E139" s="110"/>
    </row>
    <row r="140" spans="1:5" ht="12.75">
      <c r="A140" s="2"/>
      <c r="B140" s="2"/>
      <c r="C140" s="38"/>
      <c r="D140" s="38"/>
      <c r="E140" s="110"/>
    </row>
    <row r="141" spans="1:5" ht="12.75">
      <c r="A141" s="2"/>
      <c r="B141" s="2"/>
      <c r="C141" s="31"/>
      <c r="D141" s="31"/>
      <c r="E141" s="110"/>
    </row>
    <row r="142" spans="1:5" ht="12.75">
      <c r="A142" s="88"/>
      <c r="B142" s="88" t="s">
        <v>50</v>
      </c>
      <c r="C142" s="116">
        <v>3491</v>
      </c>
      <c r="D142" s="43"/>
      <c r="E142" s="112">
        <f>(D142/C142*100)</f>
        <v>0</v>
      </c>
    </row>
    <row r="143" spans="1:5" ht="12.75">
      <c r="A143" s="2"/>
      <c r="B143" s="2"/>
      <c r="C143" s="31"/>
      <c r="D143" s="31"/>
      <c r="E143" s="38"/>
    </row>
    <row r="144" spans="1:5" ht="12.75">
      <c r="A144" s="2"/>
      <c r="B144" s="2"/>
      <c r="C144" s="31"/>
      <c r="D144" s="31"/>
      <c r="E144" s="38"/>
    </row>
    <row r="145" spans="1:5" ht="12.75">
      <c r="A145" s="2"/>
      <c r="B145" s="2"/>
      <c r="C145" s="31"/>
      <c r="D145" s="31"/>
      <c r="E145" s="38"/>
    </row>
    <row r="146" spans="1:5" ht="12.75">
      <c r="A146" s="2"/>
      <c r="B146" s="2"/>
      <c r="C146" s="31"/>
      <c r="D146" s="31"/>
      <c r="E146" s="38"/>
    </row>
    <row r="147" spans="1:5" ht="12.75">
      <c r="A147" s="2"/>
      <c r="B147" s="2"/>
      <c r="C147" s="2"/>
      <c r="D147" s="2"/>
      <c r="E147" s="38"/>
    </row>
    <row r="148" spans="1:5" ht="12.75">
      <c r="A148" s="2"/>
      <c r="B148" s="2"/>
      <c r="C148" s="2"/>
      <c r="D148" s="2"/>
      <c r="E148" s="38"/>
    </row>
    <row r="149" spans="1:5" ht="12.75">
      <c r="A149" s="2"/>
      <c r="B149" s="2"/>
      <c r="C149" s="2"/>
      <c r="D149" s="2"/>
      <c r="E149" s="38"/>
    </row>
    <row r="150" spans="1:5" ht="12.75">
      <c r="A150" s="115"/>
      <c r="B150" s="115"/>
      <c r="C150" s="115"/>
      <c r="D150" s="115"/>
      <c r="E150" s="38"/>
    </row>
    <row r="151" spans="1:5" ht="12.75">
      <c r="A151" s="115"/>
      <c r="B151" s="115"/>
      <c r="C151" s="115"/>
      <c r="D151" s="115"/>
      <c r="E151" s="38"/>
    </row>
    <row r="152" spans="1:4" ht="12.75">
      <c r="A152" s="115"/>
      <c r="B152" s="115"/>
      <c r="C152" s="115"/>
      <c r="D152" s="115"/>
    </row>
    <row r="153" spans="1:4" ht="12.75">
      <c r="A153" s="115"/>
      <c r="B153" s="115"/>
      <c r="C153" s="115"/>
      <c r="D153" s="115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</sheetData>
  <mergeCells count="3">
    <mergeCell ref="A44:D44"/>
    <mergeCell ref="B79:D79"/>
    <mergeCell ref="B111:D111"/>
  </mergeCells>
  <printOptions horizontalCentered="1" verticalCentered="1"/>
  <pageMargins left="0.7874015748031497" right="0.7874015748031497" top="1.23" bottom="0.77" header="0.5118110236220472" footer="0.5905511811023623"/>
  <pageSetup blackAndWhite="1" horizontalDpi="300" verticalDpi="300" orientation="portrait" paperSize="9" scale="69" r:id="rId1"/>
  <headerFooter alignWithMargins="0">
    <oddHeader>&amp;L&amp;"Times New Roman CE,Normál"Kaposvár Megyei Jogú Város 
Polgármesteri Hivatala&amp;C&amp;"Times New Roman CE,Normál"&amp;P/&amp;N
Bevételek és kiadások
pénzforgalmi mérlege
2003.07.31.&amp;R&amp;"Times New Roman CE,Normál"1. sz. melléklet</oddHeader>
    <oddFooter>&amp;L&amp;"Times New Roman CE,Normál"&amp;D/&amp;T  Bagyariné&amp;C&amp;"Times New Roman CE,Normál"&amp;F/&amp;A  Ráczné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SzekeresneGabi</cp:lastModifiedBy>
  <cp:lastPrinted>2003-09-08T08:24:16Z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