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4"/>
  </bookViews>
  <sheets>
    <sheet name="műk.felh.egy." sheetId="1" r:id="rId1"/>
    <sheet name="mérleg" sheetId="2" r:id="rId2"/>
    <sheet name="norm.k." sheetId="3" r:id="rId3"/>
    <sheet name="közp.t." sheetId="4" r:id="rId4"/>
    <sheet name="e.bev." sheetId="5" r:id="rId5"/>
    <sheet name="átv." sheetId="6" r:id="rId6"/>
    <sheet name="telek" sheetId="7" r:id="rId7"/>
    <sheet name="önk.kiad." sheetId="8" r:id="rId8"/>
    <sheet name="egyéb" sheetId="9" r:id="rId9"/>
    <sheet name="szoc.pol." sheetId="10" r:id="rId10"/>
    <sheet name="célt." sheetId="11" r:id="rId11"/>
    <sheet name="Kis.Ö." sheetId="12" r:id="rId12"/>
    <sheet name="Kis.Ö. (2)" sheetId="13" r:id="rId13"/>
    <sheet name="Napló" sheetId="14" r:id="rId14"/>
  </sheets>
  <externalReferences>
    <externalReference r:id="rId17"/>
  </externalReferences>
  <definedNames>
    <definedName name="_xlnm.Print_Area" localSheetId="5">'átv.'!$A$1:$F$125</definedName>
    <definedName name="_xlnm.Print_Area" localSheetId="8">'egyéb'!$A$1:$Q$110</definedName>
    <definedName name="_xlnm.Print_Area" localSheetId="13">'Napló'!$A$1:$L$80</definedName>
    <definedName name="_xlnm.Print_Area" localSheetId="7">'önk.kiad.'!$A$1:$BB$126</definedName>
    <definedName name="_xlnm.Print_Area" localSheetId="6">'telek'!$A$1:$L$57</definedName>
  </definedNames>
  <calcPr fullCalcOnLoad="1"/>
</workbook>
</file>

<file path=xl/sharedStrings.xml><?xml version="1.0" encoding="utf-8"?>
<sst xmlns="http://schemas.openxmlformats.org/spreadsheetml/2006/main" count="3882" uniqueCount="1148">
  <si>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</si>
  <si>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</si>
  <si>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</si>
  <si>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</si>
  <si>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</si>
  <si>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</si>
  <si>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</si>
  <si>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</si>
  <si>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</si>
  <si>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</si>
  <si>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</si>
  <si>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</si>
  <si>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</si>
  <si>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</si>
  <si>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</si>
  <si>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</si>
  <si>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</si>
  <si>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</si>
  <si>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</si>
  <si>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</si>
  <si>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</si>
  <si>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</si>
  <si>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Intézmény</t>
  </si>
  <si>
    <t>Felhalmozás</t>
  </si>
  <si>
    <t>Önk.gazd.</t>
  </si>
  <si>
    <t>Egyéb szervek</t>
  </si>
  <si>
    <t>Céltartalék</t>
  </si>
  <si>
    <t>Bevétel</t>
  </si>
  <si>
    <t>Sor-szám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</si>
  <si>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</si>
  <si>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</si>
  <si>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</si>
  <si>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</si>
  <si>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</si>
  <si>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</si>
  <si>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</si>
  <si>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</si>
  <si>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</si>
  <si>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</si>
  <si>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</si>
  <si>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</si>
  <si>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</si>
  <si>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</si>
  <si>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</si>
  <si>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</si>
  <si>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</si>
  <si>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</si>
  <si>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</si>
  <si>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Kapos TV és Rádió támogatása</t>
  </si>
  <si>
    <t>Könyvvizsgálói díj</t>
  </si>
  <si>
    <t>Helyiség és garázsforgalmazás</t>
  </si>
  <si>
    <t>Bontási munkák</t>
  </si>
  <si>
    <t xml:space="preserve">   szóló törvény végrehajtásának kiadása</t>
  </si>
  <si>
    <t>Közoktatási Közalapítvány támogatása</t>
  </si>
  <si>
    <t>Répáspusztai tanulók szállítása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</si>
  <si>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</si>
  <si>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</si>
  <si>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</si>
  <si>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</si>
  <si>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</si>
  <si>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</si>
  <si>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</si>
  <si>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</si>
  <si>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</si>
  <si>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</si>
  <si>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</si>
  <si>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</si>
  <si>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</si>
  <si>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</si>
  <si>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</si>
  <si>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</si>
  <si>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</si>
  <si>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</si>
  <si>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</si>
  <si>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</si>
  <si>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</si>
  <si>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</si>
  <si>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</si>
  <si>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Célt.:Betegszabadság keretét megemelni (Közp.tám., intézményi elvonások)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</si>
  <si>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</si>
  <si>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</si>
  <si>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</si>
  <si>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</si>
  <si>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</si>
  <si>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</si>
  <si>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</si>
  <si>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</si>
  <si>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</si>
  <si>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</si>
  <si>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Adósságkezelési támogatás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</si>
  <si>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</si>
  <si>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</si>
  <si>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</si>
  <si>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</si>
  <si>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</si>
  <si>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</si>
  <si>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</si>
  <si>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</si>
  <si>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</si>
  <si>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</si>
  <si>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</si>
  <si>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</si>
  <si>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    </t>
  </si>
  <si>
    <r>
      <t xml:space="preserve">Kiadványok               </t>
    </r>
    <r>
      <rPr>
        <vertAlign val="superscript"/>
        <sz val="12"/>
        <rFont val="Times New Roman CE"/>
        <family val="1"/>
      </rPr>
      <t xml:space="preserve"> </t>
    </r>
  </si>
  <si>
    <t xml:space="preserve">Megyei - Városi Könyvtár        </t>
  </si>
  <si>
    <r>
      <t xml:space="preserve">Kaposvári Kiskönyvtár         </t>
    </r>
    <r>
      <rPr>
        <vertAlign val="superscript"/>
        <sz val="12"/>
        <rFont val="Times New Roman CE"/>
        <family val="1"/>
      </rPr>
      <t xml:space="preserve">  </t>
    </r>
  </si>
  <si>
    <r>
      <t xml:space="preserve">Kiadványok              </t>
    </r>
    <r>
      <rPr>
        <vertAlign val="superscript"/>
        <sz val="12"/>
        <rFont val="Times New Roman CE"/>
        <family val="1"/>
      </rPr>
      <t xml:space="preserve">  </t>
    </r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</si>
  <si>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</si>
  <si>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</si>
  <si>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</si>
  <si>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</si>
  <si>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</si>
  <si>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</si>
  <si>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</si>
  <si>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Panelfelújítási programra</t>
  </si>
  <si>
    <t>I. Működési c. támogatások összesen</t>
  </si>
  <si>
    <t>II. Felhalmozási c. központi támogatások</t>
  </si>
  <si>
    <t>I.+II. Egyéb központi támogatások összesen</t>
  </si>
  <si>
    <t>I.Működési célra átvett</t>
  </si>
  <si>
    <t>Fejlesztési célra átvett pénzeszközök</t>
  </si>
  <si>
    <t>I+II. Mindösszesen</t>
  </si>
  <si>
    <t>I.Működési célú egyéb bevételek</t>
  </si>
  <si>
    <t>Közterülethasználati díj</t>
  </si>
  <si>
    <t>Kötbér</t>
  </si>
  <si>
    <t>Versenytárgyalás, pályázati dokumentáció</t>
  </si>
  <si>
    <t>Bérleti díjak</t>
  </si>
  <si>
    <t xml:space="preserve"> -  reklámcélú</t>
  </si>
  <si>
    <t xml:space="preserve"> -  hulladéklerakó</t>
  </si>
  <si>
    <t>I.Működési c.egyéb bevételek összesen</t>
  </si>
  <si>
    <t>Rászorultság alapján járó óvodai ingyenes étkezés</t>
  </si>
  <si>
    <t xml:space="preserve">         - általános</t>
  </si>
  <si>
    <t xml:space="preserve">         - ingyenes</t>
  </si>
  <si>
    <t>Diáksporttal kapcsolatos feladok támogatása</t>
  </si>
  <si>
    <t>Szakmai fejlesztési feladatok</t>
  </si>
  <si>
    <t>Pedagógiai szakszolgálat (Nevelési Tanácsadó)</t>
  </si>
  <si>
    <t>Pedagógiai szakmai szolgáltatás</t>
  </si>
  <si>
    <t xml:space="preserve"> Egyes szociális feladatok kiegészítő támogatása</t>
  </si>
  <si>
    <t xml:space="preserve">  -  rendszeres gyermekvédelmi támogatás és kiegészítése </t>
  </si>
  <si>
    <t xml:space="preserve">  -  normatív alapú ápolási díj</t>
  </si>
  <si>
    <t xml:space="preserve">  -  adósságcsökkentési támogatás</t>
  </si>
  <si>
    <t xml:space="preserve">  -  adósságkezelési szolgáltatáshoz kapcsolódó lakásfenntartási támogatás</t>
  </si>
  <si>
    <t>Szociális továbbképzés és szakvizsga</t>
  </si>
  <si>
    <t>II.Felhalmozási célú egyéb bevételek</t>
  </si>
  <si>
    <t>Lakásmobilitás</t>
  </si>
  <si>
    <t>II.Felhalmozási célú egyéb bevételek összesen</t>
  </si>
  <si>
    <t>I+II.Mindösszesen</t>
  </si>
  <si>
    <t>Építési telek-és ingatlanért.bevétele</t>
  </si>
  <si>
    <t>Ebből:kompenzációs kiadás</t>
  </si>
  <si>
    <t>Nettó bevétel</t>
  </si>
  <si>
    <t>Mód.ei.</t>
  </si>
  <si>
    <t>Tényleges bevételek</t>
  </si>
  <si>
    <t>I.Tényleges bevétel összesen</t>
  </si>
  <si>
    <t>II.Kompenzációs ügyletek:</t>
  </si>
  <si>
    <t>I- II. Bevétel összesen</t>
  </si>
  <si>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</si>
  <si>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</si>
  <si>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</si>
  <si>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</si>
  <si>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</si>
  <si>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</si>
  <si>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</si>
  <si>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</si>
  <si>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</si>
  <si>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</si>
  <si>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</si>
  <si>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</si>
  <si>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</si>
  <si>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</si>
  <si>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összes</t>
  </si>
  <si>
    <t>műk.c.</t>
  </si>
  <si>
    <t>felhalm.</t>
  </si>
  <si>
    <t>Gond.felh.</t>
  </si>
  <si>
    <t>felh.c.</t>
  </si>
  <si>
    <t>I. Felhalmozási célú tartalékok</t>
  </si>
  <si>
    <t>Vagyongazdálkodási és Gazdasági Bizottsági Alapok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</si>
  <si>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</si>
  <si>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</si>
  <si>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</si>
  <si>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</si>
  <si>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t xml:space="preserve"> - Oktatási Alap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</si>
  <si>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</si>
  <si>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</si>
  <si>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</si>
  <si>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</si>
  <si>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</si>
  <si>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</si>
  <si>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>Élelmezési normaemelés várható kiadása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</si>
  <si>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</si>
  <si>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</si>
  <si>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</si>
  <si>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</si>
  <si>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</si>
  <si>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</si>
  <si>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</si>
  <si>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Diáksport támogatása</t>
  </si>
  <si>
    <t>Pályázati alap panelházak hőtérképeinek készítésére</t>
  </si>
  <si>
    <t>II. Működési céltartalék összesen</t>
  </si>
  <si>
    <t>I.+II. Céltartalék mindösszesen</t>
  </si>
  <si>
    <t>I.Működési c.támogatások</t>
  </si>
  <si>
    <t>II.Felhalmozási célra átvett</t>
  </si>
  <si>
    <t xml:space="preserve">   -  Idegenforgalmi Alap</t>
  </si>
  <si>
    <t xml:space="preserve">   -  Vállalkozási Alap</t>
  </si>
  <si>
    <t xml:space="preserve">   -  Helyi védettségű épületek felújítása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</si>
  <si>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</si>
  <si>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</si>
  <si>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</si>
  <si>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</si>
  <si>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</si>
  <si>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</si>
  <si>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</si>
  <si>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</si>
  <si>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</si>
  <si>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</si>
  <si>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</si>
  <si>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</si>
  <si>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</si>
  <si>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</si>
  <si>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</si>
  <si>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</si>
  <si>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</si>
  <si>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</si>
  <si>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</si>
  <si>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t>4,1.10.</t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</si>
  <si>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</si>
  <si>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</si>
  <si>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</si>
  <si>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</si>
  <si>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</si>
  <si>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</si>
  <si>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</si>
  <si>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</si>
  <si>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</si>
  <si>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</si>
  <si>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</si>
  <si>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</si>
  <si>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</si>
  <si>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</si>
  <si>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</si>
  <si>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</si>
  <si>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</si>
  <si>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</si>
  <si>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</si>
  <si>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</si>
  <si>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</si>
  <si>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</si>
  <si>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</si>
  <si>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</si>
  <si>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</si>
  <si>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</si>
  <si>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</si>
  <si>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</si>
  <si>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</si>
  <si>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</si>
  <si>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</si>
  <si>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</si>
  <si>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</si>
  <si>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Pedagógus szakvizsga és továbbképzés</t>
  </si>
  <si>
    <t>Pedagógusok szakkönyvvásárlása</t>
  </si>
  <si>
    <t>Tanulók tankönyvvásárlása</t>
  </si>
  <si>
    <t>Egyes jövedelempótló támogatások kiegészítése</t>
  </si>
  <si>
    <t xml:space="preserve">  -  rendszeres szociális segély</t>
  </si>
  <si>
    <t>Az önkormányzat által szervezett közcélú foglalkoztatás támogatása</t>
  </si>
  <si>
    <t>CEDE</t>
  </si>
  <si>
    <t>Digitalizált közműtérképek vezetése</t>
  </si>
  <si>
    <t>4,1.3.</t>
  </si>
  <si>
    <t>KOMETA Kaposvár SC</t>
  </si>
  <si>
    <t>előir.</t>
  </si>
  <si>
    <t xml:space="preserve">   -   Pályakezdő Fiatalok Első Vállalkozási Alapja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</si>
  <si>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</si>
  <si>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</si>
  <si>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</si>
  <si>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</si>
  <si>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</si>
  <si>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</si>
  <si>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</si>
  <si>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t>Köztisztasági díjemelés kompenzálása</t>
  </si>
  <si>
    <t>Közhasznú foglalkozt. költs.-nek önrésze(Munkaügyi K. pályázata)</t>
  </si>
  <si>
    <t>Peres ügyek</t>
  </si>
  <si>
    <t>Állami, városi ünnepek megrendezésére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</si>
  <si>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</si>
  <si>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</si>
  <si>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</si>
  <si>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</si>
  <si>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>Rákóczi- Kaposcukor FC</t>
  </si>
  <si>
    <t xml:space="preserve">  -  II.félévi működési támogatás</t>
  </si>
  <si>
    <t xml:space="preserve">  -  eredményességi támogatás</t>
  </si>
  <si>
    <t>KOMETA Kaposcukor FC</t>
  </si>
  <si>
    <t>Pedagógusok szakkönyvvásárlás támogatása</t>
  </si>
  <si>
    <t>Tanulók tankönyvvásárlásának támogatása</t>
  </si>
  <si>
    <t>Érettségi és szakmai vizsgáztatás kiadásai</t>
  </si>
  <si>
    <t>Helyi adó- és gépjárműadó hátralék beh.-nak anyagi ösztönzése</t>
  </si>
  <si>
    <t>Dózsa Edzőcsarnok - fűtési alapdíj</t>
  </si>
  <si>
    <t xml:space="preserve"> - Kaposszentjakabi Részönkormányzat kerete</t>
  </si>
  <si>
    <t>Kaposvári Vízügyi SE - Desedai csónakház  vizesblokk felújításához támogatás</t>
  </si>
  <si>
    <t>4,1.14.</t>
  </si>
  <si>
    <t>Kaposvár bemutatása az Invest in Hungary angol nyelvű magazinban</t>
  </si>
  <si>
    <t>67.</t>
  </si>
  <si>
    <t xml:space="preserve">Kaposvári Rendőrkapitányság - 23 db bevetési öltözet </t>
  </si>
  <si>
    <t>4,2.34</t>
  </si>
  <si>
    <t>Sm.Múz.Igazg.: kaposvári diákok ingyenes múzeumlátogatására</t>
  </si>
  <si>
    <t>Időskoruak rendszeres pénzellátása</t>
  </si>
  <si>
    <t xml:space="preserve">                                    önk.rend.alapján</t>
  </si>
  <si>
    <t>SZAK 2003 pályázatokhoz önerő (hiány terhére) ; NEM NYERT A PÁLYÁZAT</t>
  </si>
  <si>
    <t xml:space="preserve">Berzsenyi Társaság - titkársági feladatokra </t>
  </si>
  <si>
    <t>4,2.38</t>
  </si>
  <si>
    <t>Közgazdasági SZKI - gépterem elektromos hálózatának átépítése</t>
  </si>
  <si>
    <t>Kiegészítő családi pótlék : tv. alapján</t>
  </si>
  <si>
    <t>Magángyűjtemények és kiállítóhelyek - Kaposvár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</si>
  <si>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</si>
  <si>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</si>
  <si>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</si>
  <si>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</si>
  <si>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</si>
  <si>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</si>
  <si>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</si>
  <si>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</si>
  <si>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</si>
  <si>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</si>
  <si>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</si>
  <si>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Óvodai udvari játékok cseréje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</si>
  <si>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</si>
  <si>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</si>
  <si>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</si>
  <si>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</si>
  <si>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</si>
  <si>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</si>
  <si>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</si>
  <si>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</si>
  <si>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</si>
  <si>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</si>
  <si>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</si>
  <si>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</si>
  <si>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</si>
  <si>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</si>
  <si>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</si>
  <si>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</si>
  <si>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Mozgáskorlátozottak támogatása</t>
  </si>
  <si>
    <t>Megyei Önkormányzattól</t>
  </si>
  <si>
    <t>4,1.12.</t>
  </si>
  <si>
    <t>Működési célra átvett összesen</t>
  </si>
  <si>
    <t>Közületektől, lakosságtól közművesítésre</t>
  </si>
  <si>
    <t>Munkahelyteremtő beruházásra nyújtott kölcsön és kamata</t>
  </si>
  <si>
    <t>Lakásépítésre és vásárlásra nyújtott támogatások visszafizetése</t>
  </si>
  <si>
    <t>II. Kompenzációs bevételek összesen</t>
  </si>
  <si>
    <t>Polg. H. Gondn.előző évi pénzmaradványa</t>
  </si>
  <si>
    <t xml:space="preserve">Lakossági közműfejlesztési támogatás </t>
  </si>
  <si>
    <t>Ebből:      állami támogatás</t>
  </si>
  <si>
    <t>Kiegészítő támogatás egyes közoktatási feladatok ellátásához</t>
  </si>
  <si>
    <t>támogatása</t>
  </si>
  <si>
    <t xml:space="preserve">  -  időskorúak járadéka</t>
  </si>
  <si>
    <t>Helyi Kisebbségi Önkormányzatok támogatása</t>
  </si>
  <si>
    <t>3, 26</t>
  </si>
  <si>
    <t>Cigánytanulók tanulmányi ösztöndíja</t>
  </si>
  <si>
    <t>ebből :  - pénzmaradvány tartaléka</t>
  </si>
  <si>
    <t xml:space="preserve">              - dologi kiadás</t>
  </si>
  <si>
    <t>2, 11</t>
  </si>
  <si>
    <t>Megyei-Városi Tudományos , Kulturális és Sport Alap</t>
  </si>
  <si>
    <t>Kiadások  mindösszesen(I+II  )</t>
  </si>
  <si>
    <t xml:space="preserve"> -  Kulturális  Alap </t>
  </si>
  <si>
    <t>új</t>
  </si>
  <si>
    <t>Mód.új ei.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</si>
  <si>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</si>
  <si>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</si>
  <si>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</si>
  <si>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- Töröcskei faluház építéséhez</t>
  </si>
  <si>
    <t xml:space="preserve">   - nemzetközi mérközéseken való részvétel támogatása</t>
  </si>
  <si>
    <t>Közmunkaprogram támogatása</t>
  </si>
  <si>
    <t>Volt Dédász épület átalakításával kapcsolatos átvezetések</t>
  </si>
  <si>
    <t>Helyi védett épületek lakosságnak átadás</t>
  </si>
  <si>
    <t>Összesen</t>
  </si>
  <si>
    <t>Személyfelvonó Felújítási Alapból támogatott társasházak</t>
  </si>
  <si>
    <t xml:space="preserve">        - Béke u. 27-29. társasház</t>
  </si>
  <si>
    <t xml:space="preserve">        - Füredi u. 47. társasház</t>
  </si>
  <si>
    <t xml:space="preserve">        - Béke u. 23-25. társasház</t>
  </si>
  <si>
    <t xml:space="preserve">        - Füredi u. 4-6. társasház</t>
  </si>
  <si>
    <t xml:space="preserve">        - Füredi u. 65. társasház</t>
  </si>
  <si>
    <t xml:space="preserve">        - Füredi u. 12-14. társasház</t>
  </si>
  <si>
    <t xml:space="preserve">        - Honvéd u. 20/C. társasház</t>
  </si>
  <si>
    <t xml:space="preserve">        - Honvéd u. 53. társasház</t>
  </si>
  <si>
    <t>21/2003.(VI.04.)VKMB hat.</t>
  </si>
  <si>
    <t>Érettségi és szakmai vizsgáztatás többlet kiadásaira</t>
  </si>
  <si>
    <t>Kiemelt sportegyesületek eredményességi támogatása</t>
  </si>
  <si>
    <t xml:space="preserve">       - Kaposvári Rákóczi FC</t>
  </si>
  <si>
    <t xml:space="preserve">       - KOMETA FC</t>
  </si>
  <si>
    <t xml:space="preserve">       - Klíma-Vill SE</t>
  </si>
  <si>
    <t xml:space="preserve">   - eredményességi támogatás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</si>
  <si>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</si>
  <si>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</si>
  <si>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</si>
  <si>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</si>
  <si>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</si>
  <si>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</si>
  <si>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</si>
  <si>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</si>
  <si>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</si>
  <si>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</si>
  <si>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</si>
  <si>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</si>
  <si>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</si>
  <si>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</si>
  <si>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</si>
  <si>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4,1.15.</t>
  </si>
  <si>
    <t>4,1.16.</t>
  </si>
  <si>
    <t>4,2.36</t>
  </si>
  <si>
    <t>4,2.37</t>
  </si>
  <si>
    <t>Ifjúsági Önkormányzati Szövetség tagdíja</t>
  </si>
  <si>
    <t xml:space="preserve">   - működési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</si>
  <si>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</si>
  <si>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</si>
  <si>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</si>
  <si>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hitelének 2003.évi kamata :</t>
  </si>
  <si>
    <t>Dr. Takáts Gyula írói munkásságának támogatása</t>
  </si>
  <si>
    <t xml:space="preserve">                3 db autóbusz (2003.évi vásárlás)</t>
  </si>
  <si>
    <t>Kaposvári Evangélikus templom felújításához támogatás</t>
  </si>
  <si>
    <t>Kecelhegyi kápolna felújításának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</si>
  <si>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</si>
  <si>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</si>
  <si>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</si>
  <si>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</si>
  <si>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Krízis (CsSK) támogatás</t>
  </si>
  <si>
    <t>4, 1</t>
  </si>
  <si>
    <t>4, 2</t>
  </si>
  <si>
    <r>
      <t>Kaposvári Polgárőr Egyesüle</t>
    </r>
    <r>
      <rPr>
        <sz val="12"/>
        <rFont val="Times New Roman CE"/>
        <family val="1"/>
      </rPr>
      <t xml:space="preserve">t : </t>
    </r>
  </si>
  <si>
    <t>PHARE tervpályázatok előkészítése(Füredi II. laktanya, tört. városmag inf.fejl.tervezése</t>
  </si>
  <si>
    <t>Jelzőrendszeres házigondozási szolgálat kialakítása</t>
  </si>
  <si>
    <t>Okmányiroda tev.körének bővítésével összefüggő elhelyezési gondok kezelése</t>
  </si>
  <si>
    <t>2002. évi maradványok:</t>
  </si>
  <si>
    <t>Jeles kaposvári személyek síremlékének felújítása</t>
  </si>
  <si>
    <t>Vállalkozási Alap</t>
  </si>
  <si>
    <t>Idegenforgalmi Alap</t>
  </si>
  <si>
    <t>Munkahelyteremtő Beruházási Alap</t>
  </si>
  <si>
    <t>Városfejlesztési, Környezetvédelmi és Műszaki Bizottsági Alapok</t>
  </si>
  <si>
    <t>Önkormányzati intézmények pályázataihoz saját erő</t>
  </si>
  <si>
    <t>Európa park térfigyelő kamera csere</t>
  </si>
  <si>
    <t>Közoktatási intézmények szakmai fejlesztése</t>
  </si>
  <si>
    <t>Pedagógus Szolgálati Emlékérem kitüntetés és vendéglátás kiadásaira</t>
  </si>
  <si>
    <t>Pedagógus továbbképzés és szakvizsga</t>
  </si>
  <si>
    <t xml:space="preserve">  - általános</t>
  </si>
  <si>
    <t xml:space="preserve">  - kiegészítő támogatás I-IV. évfolyam</t>
  </si>
  <si>
    <t>Megyei-Városi Könyvtár többletkiadás</t>
  </si>
  <si>
    <t>II. Rákóczi F. Ált.Iskola akadálymentesítési munkái</t>
  </si>
  <si>
    <t>Óvodai ingyenes étkeztetés támogatása 2003.IX.01-től</t>
  </si>
  <si>
    <t xml:space="preserve">Közművelődési programok  </t>
  </si>
  <si>
    <t xml:space="preserve">      - Újévi koncert</t>
  </si>
  <si>
    <t xml:space="preserve">      - Augusztus 20.</t>
  </si>
  <si>
    <t xml:space="preserve">      - Lyra Műhely</t>
  </si>
  <si>
    <t xml:space="preserve">      - Káposztás ételek versenye</t>
  </si>
  <si>
    <t xml:space="preserve">Vaszary Emlékház működési ktg-re </t>
  </si>
  <si>
    <t>IX-X. emeletes társasházak liftkarbantartási költségeire</t>
  </si>
  <si>
    <t>450 férőhelyes kollégium műk.ktg.2003.IX.1-től</t>
  </si>
  <si>
    <t>Országos tanulmányi versenyen kiemelkedően szereplő tanulók jutalmazása</t>
  </si>
  <si>
    <t xml:space="preserve">Taszári polgári terminál működtetési hozzájár. 2003.dec.1-től </t>
  </si>
  <si>
    <t>Külterületek konténeres hulladékgyűjtésének működési költségei</t>
  </si>
  <si>
    <t>Elkülönített bérlakás számlák kötött célú maradványa</t>
  </si>
  <si>
    <t>Pénzmaradvány elszámolás</t>
  </si>
  <si>
    <t>Atlétikai szakosztály működése</t>
  </si>
  <si>
    <t>Közvéleménykutatás - Optima Fide Kft</t>
  </si>
  <si>
    <t>Kisvasút bérleti díj - Evergreen Kft</t>
  </si>
  <si>
    <t xml:space="preserve">Pipacs u. baráti körnek - fa hulladékgyűjtők kihelyezésére </t>
  </si>
  <si>
    <t>Emléktáblák</t>
  </si>
  <si>
    <t>EU Kommunikációs Közalapítvány keretében megvalósuló rendezvények</t>
  </si>
  <si>
    <t xml:space="preserve">  - Berzsenyi u. szoc. bérlakásépítés</t>
  </si>
  <si>
    <t xml:space="preserve">  - Polgármesteri Hivatal informatikai fejlesztés</t>
  </si>
  <si>
    <t xml:space="preserve">  - Közgazdasági SZKI konyhafelújítás</t>
  </si>
  <si>
    <t xml:space="preserve">  - Atlétikai pályához</t>
  </si>
  <si>
    <t>Vis maior</t>
  </si>
  <si>
    <t xml:space="preserve">  - Bajcsy Zs. u. Óvoda tetőhelyreállítása</t>
  </si>
  <si>
    <t>X</t>
  </si>
  <si>
    <t xml:space="preserve">Tanulóbérlet 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</si>
  <si>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pályázati támogatás (Déryné Vándorszíntársulat)</t>
    </r>
  </si>
  <si>
    <t>-</t>
  </si>
  <si>
    <t>Ifjúsági Önkormányzati Szövetség tagdíja (2003.évi)</t>
  </si>
  <si>
    <t>Betlehem összeállítása, őrzése, műsor (2003.évi)</t>
  </si>
  <si>
    <t>Gerbovits József korengedményes nyugdíja</t>
  </si>
  <si>
    <t>Betlehem őrzése, zene(műsor), színpad összeszerelése (2002.évi)</t>
  </si>
  <si>
    <t>Vis maior támogatás rendkivüli időjárás többletkiadásaira</t>
  </si>
  <si>
    <t>Középület-kivitelező Adorján SE - uszodai jegyvásárlás ktg-re</t>
  </si>
  <si>
    <t>Menta Lelki Egészségvédő Egyesület támogatása</t>
  </si>
  <si>
    <t>NAFA Ffi Röplabda Club eredményességi támogatás</t>
  </si>
  <si>
    <t>Somogy megyei TIT - szellemi öttusa vetélkedő támogatása</t>
  </si>
  <si>
    <t>Déryné Vándorszíntársulat támogatása</t>
  </si>
  <si>
    <t>Európai Nők Szövetsége - Zenepavilon vasárnapi koncertjei</t>
  </si>
  <si>
    <t>62.</t>
  </si>
  <si>
    <t>63.</t>
  </si>
  <si>
    <t>64.</t>
  </si>
  <si>
    <t>65.</t>
  </si>
  <si>
    <t>66.</t>
  </si>
  <si>
    <t>4,2.25</t>
  </si>
  <si>
    <t>4,2.26</t>
  </si>
  <si>
    <t>4,2.27</t>
  </si>
  <si>
    <t>4,2.28</t>
  </si>
  <si>
    <t>4,2.29</t>
  </si>
  <si>
    <t>4,2.30</t>
  </si>
  <si>
    <t>4,2.31</t>
  </si>
  <si>
    <t>4,2.32</t>
  </si>
  <si>
    <t>Gróf Apponyu A. utcai Óvoda</t>
  </si>
  <si>
    <t>EU Kommunikációs Közalapítványtól</t>
  </si>
  <si>
    <t>Népszavazásra</t>
  </si>
  <si>
    <t>"Festők városa 2002." NKA alapból támogatás - törölni mivel az Együd VMK-val kötötték meg a szerz.</t>
  </si>
  <si>
    <t>Lyra-műhely támogatása a Berzsenyi Társaságnak</t>
  </si>
  <si>
    <t>Berzsenyi Társaság - Lyra-műhely</t>
  </si>
  <si>
    <t>4,2.35</t>
  </si>
  <si>
    <t>"Festők városa 2003" elnyert támogatás</t>
  </si>
  <si>
    <t>Kaposvári Ifjúsági Önkormányzat  - ifjúsági díj (2000 euro)</t>
  </si>
  <si>
    <t>Együd VMK - Szentjakabi szabadtéri színpad fénytechnika (Közműv.érd.növ.tám.)</t>
  </si>
  <si>
    <t>"MEANDER GROUP" Kft kamatmentes kölcsön Vállalkozási alap terhére</t>
  </si>
  <si>
    <t>40/2003.(VI.05) Vagyonbiz.hat.</t>
  </si>
  <si>
    <t xml:space="preserve">"Meander Group" Vízügyi Kft támogatása (számítógép vásárlás) </t>
  </si>
  <si>
    <t>40/2003.(VI.05)Vagyonbiz.hat.(Vállalkozási alapból)</t>
  </si>
  <si>
    <t>Afa befizetés előirányzatásnak módosítása</t>
  </si>
  <si>
    <t xml:space="preserve">    -felhalmozási</t>
  </si>
  <si>
    <t xml:space="preserve">    -működési</t>
  </si>
  <si>
    <t>2003.I.félévi teljesítés alapján ei. Módosítások</t>
  </si>
  <si>
    <t xml:space="preserve">     Tömegközl. Rt - 65.év felettiek utazási        </t>
  </si>
  <si>
    <t xml:space="preserve">          (dologiból műk.c.átvett.)</t>
  </si>
  <si>
    <t xml:space="preserve">      Alkalmi ünnepi vásárok ei.mód.</t>
  </si>
  <si>
    <t xml:space="preserve">          (Vagyongazd.ig. levele alapján)</t>
  </si>
  <si>
    <t>Kárpátaljai Magyar Főiskoláért Alapítvány - Beregszász Városi Törvényszék épületének renoválásához támogatás</t>
  </si>
  <si>
    <t xml:space="preserve">      Kiemelt sport egyesületek működési tám.átvez.</t>
  </si>
  <si>
    <t xml:space="preserve">               Rákóczi FC</t>
  </si>
  <si>
    <t xml:space="preserve">               Klimavill SE</t>
  </si>
  <si>
    <t xml:space="preserve">               Kometa SC</t>
  </si>
  <si>
    <t xml:space="preserve">      Pedagógunap ei. átvez. (célt-ból önk.)</t>
  </si>
  <si>
    <t xml:space="preserve">      Közmunkaprogram támogatása</t>
  </si>
  <si>
    <t xml:space="preserve">      Németh I. Ált.isk. maradv. Célt. Kivezetni</t>
  </si>
  <si>
    <t>Pedagógus továbbképzés elszámolása 2002.</t>
  </si>
  <si>
    <t>RRT módosítása szükséges</t>
  </si>
  <si>
    <t xml:space="preserve"> 48-as Ifjúság u. 66-68. (nem lakás c.hely.)</t>
  </si>
  <si>
    <t>Kossuth L. u. 2. emeleti helyiségek</t>
  </si>
  <si>
    <t xml:space="preserve">      Kaposfüredi Részönkormányzat</t>
  </si>
  <si>
    <t xml:space="preserve">      Toponári Részönkormányzat</t>
  </si>
  <si>
    <t xml:space="preserve">      Töröcskei Részönkormányzat</t>
  </si>
  <si>
    <t xml:space="preserve">       Ifjusági alap kiadásai</t>
  </si>
  <si>
    <t xml:space="preserve">      Oktatási alap kiadásai</t>
  </si>
  <si>
    <t xml:space="preserve">       Kulturális alap kiadásai</t>
  </si>
  <si>
    <t xml:space="preserve">       Sport alap kiadásai</t>
  </si>
  <si>
    <t xml:space="preserve">       Eü és Szoc. Alap kiadásai</t>
  </si>
  <si>
    <t xml:space="preserve">       Idegenforgalmi alap kiadásai</t>
  </si>
  <si>
    <t xml:space="preserve">       Megye-Város közös alap támogatása</t>
  </si>
  <si>
    <t xml:space="preserve">       Polgármesteri keret kiadásai</t>
  </si>
  <si>
    <t xml:space="preserve">       Egyéni képviselői keret kiadásai</t>
  </si>
  <si>
    <t xml:space="preserve">        Gondozási díj 60 %-a</t>
  </si>
  <si>
    <t xml:space="preserve">       Helyiség és garázsforgalmazás (bér,jár.-dologi)</t>
  </si>
  <si>
    <t xml:space="preserve">       Kaposvári Kiskönyvtár (bér,jár-dologi)</t>
  </si>
  <si>
    <t xml:space="preserve">        Magyar Királyok arcképcsarnoka  (bér,jár-dologi)</t>
  </si>
  <si>
    <t xml:space="preserve">        Orvosi rendelők privatizációjának költségei (bér,jár-dologi)</t>
  </si>
  <si>
    <t>Felhalmozással kapcs. Bérjellegű kiad.</t>
  </si>
  <si>
    <t>Működési célú pótigény</t>
  </si>
  <si>
    <t>Felhalmozási célú pótigény</t>
  </si>
  <si>
    <t>Rákóczi Stadion III. ütem támogatás</t>
  </si>
  <si>
    <t>Parkoló megváltási díj</t>
  </si>
  <si>
    <t xml:space="preserve">Iskolatej - Nagyboldogasszony Római Katolikus Ált.Isk. </t>
  </si>
  <si>
    <t xml:space="preserve">        - Nagyboldogasszony Római Katolikus Ált. Iskola</t>
  </si>
  <si>
    <t xml:space="preserve">        - Lórántffy Zs. Református Ált.Iskola</t>
  </si>
  <si>
    <t xml:space="preserve">        - Gyakorló Általános Iskola</t>
  </si>
  <si>
    <t>4,2.33</t>
  </si>
  <si>
    <t>bevételből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</si>
  <si>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c.kölcsön visszatérülése</t>
    </r>
  </si>
  <si>
    <t>Saját és</t>
  </si>
  <si>
    <t>önkorm.</t>
  </si>
  <si>
    <t>Bursa Hungarica visszafizetés</t>
  </si>
  <si>
    <t>Paelosochus-Krokodilokért Alapítvány - Terrárium működésének támogatása</t>
  </si>
  <si>
    <t>2,9,3</t>
  </si>
  <si>
    <t>Szakvélemény készítése Ady E. u. 1. Tuladonostársaitól</t>
  </si>
  <si>
    <t>Információs társadalom igényorientált eszközei és rendszerei tám.</t>
  </si>
  <si>
    <t>Európai Uniós Menedzseriroda kialakítása</t>
  </si>
  <si>
    <t xml:space="preserve">Információs társadalom igényorientált eszközei és rendszerei működési kiad.tám. </t>
  </si>
  <si>
    <t>Vaszary Képtár vasárnapi nyitvatartására</t>
  </si>
  <si>
    <t>Élelmiszeripari SZKI - Tanszálló építése miatti többletktg</t>
  </si>
  <si>
    <t>Németh István Ált. Iskola bérleti díjára</t>
  </si>
  <si>
    <t>Stíltex Szociális Foglalkoztató</t>
  </si>
  <si>
    <t>Számítógépen dolgozók részére védőszemüveg</t>
  </si>
  <si>
    <t>2002. évi maradványok</t>
  </si>
  <si>
    <t>Oktatási Alap</t>
  </si>
  <si>
    <t>Polgármesteri keret</t>
  </si>
  <si>
    <t>Egyéni képviselői keret</t>
  </si>
  <si>
    <t>Népjóléti és Családvédelmi Alap</t>
  </si>
  <si>
    <t>HACCP rendszer kidolgozására (CsSK)</t>
  </si>
  <si>
    <t>KJT illetménynövelő hatása</t>
  </si>
  <si>
    <t>Illetékhátralék behajtásának anyagi ösztönzésére</t>
  </si>
  <si>
    <t>"Festők városa" 2002. Évi  - Nemzeti Kulturális Alapprogram miniszteri keretéből</t>
  </si>
  <si>
    <t>Kábítószerügyi Egyeztető Fórum működtetéséhez (GyISM-tól)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</si>
  <si>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</si>
  <si>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</si>
  <si>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</si>
  <si>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Városi hulladéklerakó komposztálótelepére eszközbeszerzés</t>
  </si>
  <si>
    <t>Csíkszeredai templom építés támogatása</t>
  </si>
  <si>
    <t>Kaposvári Zsidó temető rekonstrukciójának támogatása</t>
  </si>
  <si>
    <t>Ivánfa Hegyközség földút javítás</t>
  </si>
  <si>
    <t>Csertán Márton Alapítvány támogatása</t>
  </si>
  <si>
    <t>Fazekas Háziipari Szövetkezet támogatása</t>
  </si>
  <si>
    <t>4,1.13.</t>
  </si>
  <si>
    <t>Látássérült Fiatalok Rehabilitációs Szakiskola Pécs - 1 fő látássérült</t>
  </si>
  <si>
    <t xml:space="preserve">     gyermek intézeti elhelyezésének támogatása</t>
  </si>
  <si>
    <t xml:space="preserve">      -  egyenruha vásárlásra</t>
  </si>
  <si>
    <t xml:space="preserve">      -  gépjármű ktség térítés</t>
  </si>
  <si>
    <t xml:space="preserve">      -  telefonköltségre</t>
  </si>
  <si>
    <t>Mártírok és Hősök Közalapítvány (Alapító Okirat szerint)</t>
  </si>
  <si>
    <t xml:space="preserve">     - Kaposvár Vízügyi SE - Borhi Zsombor (kajak)</t>
  </si>
  <si>
    <t xml:space="preserve">     - Kaposvár Nehézatlétikai SE - Budai Anita (cselgáncs)</t>
  </si>
  <si>
    <t xml:space="preserve">     - Buda-Cash Team Kaposvár SE - Kuttor Csaba (triatlon)</t>
  </si>
  <si>
    <t>Dél-Dunántúli Tudomány Támogatásáért Alapítvány - Kaposvár Önk. pályadíja</t>
  </si>
  <si>
    <t>Berzsenyi Társaság Emlékek életrajza c. könyv kiadásának támogatása</t>
  </si>
  <si>
    <t>Görpark létesítésének támogatása</t>
  </si>
  <si>
    <t>Kistérségi munkaszervezet támogatása</t>
  </si>
  <si>
    <t>Négyes Fogathajtó VB támogatása</t>
  </si>
  <si>
    <t>Gyermek és Ifjúsági Önkormányzati Szövetség támogatása</t>
  </si>
  <si>
    <t>KOMETA Kaposvár SC - nemzetközi mérközések támogatása</t>
  </si>
  <si>
    <t>Működési célú egyéb központi támogatások (1/b sz.melléklet)</t>
  </si>
  <si>
    <t>Működési célú átvett pénzeszközök (1/c .sz.melléklet )</t>
  </si>
  <si>
    <t>Eredeti</t>
  </si>
  <si>
    <t>Rákóczi  -Kaposcukor FC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</si>
  <si>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</si>
  <si>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</si>
  <si>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</si>
  <si>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</si>
  <si>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</si>
  <si>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Szolgalmi jog értékesítés</t>
  </si>
  <si>
    <t>Bontás utáni áfa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</si>
  <si>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</si>
  <si>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</si>
  <si>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</si>
  <si>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</si>
  <si>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</si>
  <si>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</si>
  <si>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</si>
  <si>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</si>
  <si>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</si>
  <si>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</si>
  <si>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</si>
  <si>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</si>
  <si>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Kisvasút reklámfelület bérb. miatt többlet</t>
  </si>
  <si>
    <t>Különféle bírságok (közter., építésrend.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</si>
  <si>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</si>
  <si>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</si>
  <si>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</si>
  <si>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</si>
  <si>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</si>
  <si>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</si>
  <si>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</si>
  <si>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</si>
  <si>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Szociálpolitakai feladatok ( 4/ b.sz.melléklet)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</si>
  <si>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</si>
  <si>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</si>
  <si>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</si>
  <si>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</si>
  <si>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</si>
  <si>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</si>
  <si>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</si>
  <si>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</si>
  <si>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Szántó u. 5. Fenntartása, karbantartása</t>
  </si>
  <si>
    <t>Hatósági kényszerintézkedések</t>
  </si>
  <si>
    <t>Magyar királyok arcképcsarnoka</t>
  </si>
  <si>
    <t>Kaposvári Kosárlabda SE</t>
  </si>
  <si>
    <t xml:space="preserve">Somogyjádtól közös szennyvízcsatorna beruházásra </t>
  </si>
  <si>
    <t>Rehabilitációs hozzájárulás</t>
  </si>
  <si>
    <t>Füredi II. laktanya őrzése</t>
  </si>
  <si>
    <t>Köztisztviselők informatikai képzése</t>
  </si>
  <si>
    <t>Orvosi rendelők privatizációjának költségei</t>
  </si>
  <si>
    <t>Vagyonkataszter nyilvántartás elkészítése</t>
  </si>
  <si>
    <t>Alkalmi ünnepi vásárok (húsvéti, karácsonyi)</t>
  </si>
  <si>
    <t>Lakossági hulladékgyűjtés</t>
  </si>
  <si>
    <t>Nemzeti Sportváros kiadvány</t>
  </si>
  <si>
    <t>Önkormányzati tervtanács</t>
  </si>
  <si>
    <t>ISO minőségbiztosítás új tanusításhoz</t>
  </si>
  <si>
    <t xml:space="preserve">           - felkészülésre</t>
  </si>
  <si>
    <t xml:space="preserve">           - tanusításhoz</t>
  </si>
  <si>
    <t>Általános Értékelési Keretrendszer (CAF)</t>
  </si>
  <si>
    <t>Áthúzódó</t>
  </si>
  <si>
    <t>Közoktatás 2002</t>
  </si>
  <si>
    <t>Köztisztviselők nyelvi képzése 2002.évi</t>
  </si>
  <si>
    <t>Magyarok Megmaradás Falán gránitlap elh.</t>
  </si>
  <si>
    <t>Takáts Gyula alkotásáinak kutathatóvá tétele</t>
  </si>
  <si>
    <t>Felhalmozási célu bérjellegű kifizetés (Betlehem)</t>
  </si>
  <si>
    <t>Vagyonkezelő Rt-nek átadás (behajthatatlan lakbérek miatt)</t>
  </si>
  <si>
    <t>Felső tagozatos tanulók részére politechnikai anyagok</t>
  </si>
  <si>
    <t>Tömegközlekedési Rt. -  65 év felettiek utazási díjának támogatása</t>
  </si>
  <si>
    <t>Iskolák által összegyüjtött szárazelemek elszáll. és ártalmatlanítása</t>
  </si>
  <si>
    <t>Ünnepi vásárok sátrainak javítása, 2002.évi betlehem őrzésének meghosszabítása</t>
  </si>
  <si>
    <t xml:space="preserve">Lakás és nem lakásbérlemények kezelési költsége   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</si>
  <si>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</si>
  <si>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</si>
  <si>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</si>
  <si>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</si>
  <si>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</si>
  <si>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</si>
  <si>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</si>
  <si>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</si>
  <si>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Sporttevékenység támogatása GYISM-től</t>
  </si>
  <si>
    <t>Közmunkaprogramra TFT-tól</t>
  </si>
  <si>
    <t>TOURINFORM iroda működéséhez Magyar Turizmus Rt-től</t>
  </si>
  <si>
    <t>Buda-Cash Team SE-től szerződés megszegése miatt</t>
  </si>
  <si>
    <t xml:space="preserve">            = Vagyonkezelő Rt-től</t>
  </si>
  <si>
    <t xml:space="preserve">            = Vagyonkzelő Rt-től</t>
  </si>
  <si>
    <t>Közvilágítás korszerűsítéséhez lakossági hozzájárulás</t>
  </si>
  <si>
    <t>Tűzoltó szakfelszerelés önerő (2002.évi) többletének visszautalása</t>
  </si>
  <si>
    <t xml:space="preserve">Bankgarancia díj megtérítése polgári repülőtér miatt </t>
  </si>
  <si>
    <t xml:space="preserve">     - Megyei Önkormányzattól</t>
  </si>
  <si>
    <t xml:space="preserve">     - Taszári Önkormányzattól</t>
  </si>
  <si>
    <t>Hösők temetője (II.ütem) HM-től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</si>
  <si>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</si>
  <si>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</si>
  <si>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</si>
  <si>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</si>
  <si>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</si>
  <si>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</si>
  <si>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</si>
  <si>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</si>
  <si>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</si>
  <si>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</si>
  <si>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</si>
  <si>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</si>
  <si>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</si>
  <si>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</si>
  <si>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</si>
  <si>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</si>
  <si>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</si>
  <si>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</si>
  <si>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</si>
  <si>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</si>
  <si>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</si>
  <si>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</si>
  <si>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</si>
  <si>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</si>
  <si>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</si>
  <si>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</si>
  <si>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</si>
  <si>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</si>
  <si>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</si>
  <si>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</si>
  <si>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</si>
  <si>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</si>
  <si>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</si>
  <si>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</si>
  <si>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</si>
  <si>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</si>
  <si>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</si>
  <si>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</si>
  <si>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</si>
  <si>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</si>
  <si>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 xml:space="preserve">     - 1 lakóházra (Béke u. 85-87.)</t>
  </si>
  <si>
    <t xml:space="preserve">     - 13 lakóházra </t>
  </si>
  <si>
    <t>Szennyvíziszaptároló építéshez</t>
  </si>
  <si>
    <t>Nyugdíjasház építéshez GM-tól</t>
  </si>
  <si>
    <t xml:space="preserve">    - Megyei Önkormányzattól</t>
  </si>
  <si>
    <t xml:space="preserve">    - GYISM-tól</t>
  </si>
  <si>
    <t xml:space="preserve">    - Mobilitástól</t>
  </si>
  <si>
    <t xml:space="preserve">   - Béke u. 81-83., Kinizsi ltp. 5.</t>
  </si>
  <si>
    <t xml:space="preserve">   - Füredi u. 37-39.</t>
  </si>
  <si>
    <t>Somogy megyei Területfejlesztési Tanácstól (CÉDE)</t>
  </si>
  <si>
    <t xml:space="preserve">   - Berzsenyi u. szociális bérlakás építés</t>
  </si>
  <si>
    <t xml:space="preserve">         = 2002.évi áthúzódó</t>
  </si>
  <si>
    <t xml:space="preserve">         = 2003.évi</t>
  </si>
  <si>
    <t xml:space="preserve">   - Polgármesteri Hivatal informatikai fejlesztés</t>
  </si>
  <si>
    <t xml:space="preserve">   - Közgazdasági SZKI konyhafelújítás</t>
  </si>
  <si>
    <t xml:space="preserve">   - Tűzoltóság kapucsere, külső szennyvízelvezető rendszer</t>
  </si>
  <si>
    <t xml:space="preserve">   - Atlétikai pályához</t>
  </si>
  <si>
    <t>Malomhoz vezető út építésére - Megyei KAC-ból</t>
  </si>
  <si>
    <t xml:space="preserve"> Háziorvosi rendelők privatizációja</t>
  </si>
  <si>
    <t xml:space="preserve"> Garázsok alatti földterület</t>
  </si>
  <si>
    <t xml:space="preserve"> Izzó u-i iparterület</t>
  </si>
  <si>
    <t xml:space="preserve"> Ady E. u. 6. Lakások</t>
  </si>
  <si>
    <t xml:space="preserve"> Ügyészségnek telek értékesítés</t>
  </si>
  <si>
    <t xml:space="preserve"> Vár  u. D-i oldala</t>
  </si>
  <si>
    <t xml:space="preserve"> Fonyód üdülő</t>
  </si>
  <si>
    <t xml:space="preserve"> Béla király u-i lakótelek</t>
  </si>
  <si>
    <t xml:space="preserve"> Kodolányi u-i lakótelek</t>
  </si>
  <si>
    <t xml:space="preserve"> Zaranyi út telek</t>
  </si>
  <si>
    <t xml:space="preserve"> Frankel Leó u. (n.l.c. helyiség 2 db)</t>
  </si>
  <si>
    <t xml:space="preserve"> Bartók B. u. 6. (Tak.Szöv.)</t>
  </si>
  <si>
    <t>Ügykezelők és köztisztviselők jub.jut.vált.szorzó vált.miatt</t>
  </si>
  <si>
    <t>Kvárért Közalapítvány - Kszentjakabi szerviz út</t>
  </si>
  <si>
    <t>Kjt. illetmény növelő hatása - maradvány kivezetése</t>
  </si>
  <si>
    <t xml:space="preserve"> Fő u. 7. (n.l.c.hely.)</t>
  </si>
  <si>
    <t xml:space="preserve"> Kossuth L. u. 53. orvosi ügyelet</t>
  </si>
  <si>
    <t xml:space="preserve"> Kanizsai u. 56. műhelyek</t>
  </si>
  <si>
    <t xml:space="preserve"> Hunyadi u. 5. orvosi rendelő</t>
  </si>
  <si>
    <t xml:space="preserve"> Mikszáth K. u. lakás</t>
  </si>
  <si>
    <t xml:space="preserve"> Ady E. u. 8. ékszerbolt</t>
  </si>
  <si>
    <t xml:space="preserve"> Kontrássy u. 5. üzlet, műhely</t>
  </si>
  <si>
    <t xml:space="preserve"> Noszlopy u. 4. (Flóra) üzlet</t>
  </si>
  <si>
    <t xml:space="preserve"> Fő u. 6. üzlet</t>
  </si>
  <si>
    <t xml:space="preserve"> Dózsa Gy. U. 14. padlástér</t>
  </si>
  <si>
    <t xml:space="preserve"> Ady E. u. 3. padlástér</t>
  </si>
  <si>
    <t xml:space="preserve"> Ady E. u. 15. padlástér</t>
  </si>
  <si>
    <t xml:space="preserve"> Fő u. 12. pince</t>
  </si>
  <si>
    <t xml:space="preserve"> Hunyadi u. 51.  lakás</t>
  </si>
  <si>
    <t xml:space="preserve"> Budai Nagy Antal u.  telek</t>
  </si>
  <si>
    <t xml:space="preserve"> Kanizsai u. 56. útterület burk. nélkül</t>
  </si>
  <si>
    <t xml:space="preserve"> Kossuth L. u. 20. lakások</t>
  </si>
  <si>
    <t xml:space="preserve"> Baross G. u. 37. lakások</t>
  </si>
  <si>
    <t xml:space="preserve"> Ady E. u. 10. lakások</t>
  </si>
  <si>
    <t xml:space="preserve"> Nyár u. telek</t>
  </si>
  <si>
    <t>Töröcske 2 db zártkert</t>
  </si>
  <si>
    <t xml:space="preserve"> Kossuth L. u. 2. padlástér, irodák</t>
  </si>
  <si>
    <t>Kisgát északi oldal lakóterület II.</t>
  </si>
  <si>
    <t>Kisgát északi oldal (BITT Kft)</t>
  </si>
  <si>
    <t>Maros u. lakóterület</t>
  </si>
  <si>
    <t>Lonkahegy lakóterület</t>
  </si>
  <si>
    <t>Toponári lakótelkek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</si>
  <si>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</si>
  <si>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</si>
  <si>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</si>
  <si>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</si>
  <si>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</si>
  <si>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</si>
  <si>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</si>
  <si>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</si>
  <si>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</si>
  <si>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</si>
  <si>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</si>
  <si>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</si>
  <si>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</si>
  <si>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</si>
  <si>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</si>
  <si>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</si>
  <si>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</si>
  <si>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</si>
  <si>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</si>
  <si>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</si>
  <si>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új ei.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</si>
  <si>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</si>
  <si>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</si>
  <si>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</si>
  <si>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</si>
  <si>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</si>
  <si>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</si>
  <si>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</si>
  <si>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</si>
  <si>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</si>
  <si>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</si>
  <si>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</si>
  <si>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</si>
  <si>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</si>
  <si>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</si>
  <si>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</si>
  <si>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</si>
  <si>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</si>
  <si>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</si>
  <si>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</si>
  <si>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</si>
  <si>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</si>
  <si>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</si>
  <si>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</si>
  <si>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</si>
  <si>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</si>
  <si>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</si>
  <si>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</si>
  <si>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</si>
  <si>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</si>
  <si>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</si>
  <si>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</si>
  <si>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</si>
  <si>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</si>
  <si>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</si>
  <si>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</si>
  <si>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</si>
  <si>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</si>
  <si>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</si>
  <si>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</si>
  <si>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</si>
  <si>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</si>
  <si>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 xml:space="preserve">Ifjúsági Önkormányzat Európai Ifjúsági díj </t>
  </si>
  <si>
    <t>"Festők városa 2003" támogatás MeH-tól</t>
  </si>
  <si>
    <t xml:space="preserve">        Piac parkoló közterülethasználat</t>
  </si>
  <si>
    <t xml:space="preserve">        Peres ügyek</t>
  </si>
  <si>
    <t>Vaszary Emlékház működési ktg-re   (maradvány kivezetése)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</si>
  <si>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</si>
  <si>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</si>
  <si>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</si>
  <si>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</si>
  <si>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</si>
  <si>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</si>
  <si>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</si>
  <si>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</si>
  <si>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</si>
  <si>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</si>
  <si>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</si>
  <si>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</si>
  <si>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</si>
  <si>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BURSA Felsőokt.ösztöndíj ei.átvezetése tényl.telj.alapján (Gondnokság ei.csökken)</t>
  </si>
  <si>
    <t>BURSA Felsőoktatási ösztöndíj</t>
  </si>
  <si>
    <t>Határozat száma</t>
  </si>
  <si>
    <t>170/2003.(VI.12.)</t>
  </si>
  <si>
    <t>170/2003.(VI.12.)önk.hat.</t>
  </si>
  <si>
    <t>GYISM-től sport tevékenység támogatására</t>
  </si>
  <si>
    <t>171/2003.(VI.12.)önk.hat.</t>
  </si>
  <si>
    <t>Kaposvárért Közalapítvány támogatása Kossuth tér rekonstrukciója</t>
  </si>
  <si>
    <t>154/2003.(VI:12.)önk.hat</t>
  </si>
  <si>
    <t>Kaposvárért Közalapítvány - Kossuth tér felújításához támogatás</t>
  </si>
  <si>
    <t>154/2003.(VI.12.)önk.hat.</t>
  </si>
  <si>
    <t xml:space="preserve">        - ifjúsági referensi feladatkör feltételeinek megteremtése</t>
  </si>
  <si>
    <t>Hozzájárulás könyvvizsgálathoz</t>
  </si>
  <si>
    <t>Közművelődési érdekeltség növelő támogatás</t>
  </si>
  <si>
    <t xml:space="preserve">  - Együd Árpád VMK fűtés rekonstrukciója</t>
  </si>
  <si>
    <t xml:space="preserve">  - Madár u. óvoda teljes tetőfelújítás</t>
  </si>
  <si>
    <t>Kaposvárért Közalapítvány - Kaposszentjakabi Bencés Apátság szerviz út kiépítéséhez  támogatás</t>
  </si>
  <si>
    <t>4,1,11,</t>
  </si>
  <si>
    <t>4,1.17.</t>
  </si>
  <si>
    <t>Céltartalékból intézményeknek átadás (jav.: 30 s.sz. után)</t>
  </si>
  <si>
    <t>Hozzájárulás a létszámcsökkentési kiadásokhoz</t>
  </si>
  <si>
    <t xml:space="preserve">  - Városi Fürdő uszodai medencetér portál cseréje</t>
  </si>
  <si>
    <t xml:space="preserve">  - Kinizsi lakótelep bejáró út felújítása</t>
  </si>
  <si>
    <t xml:space="preserve">  - Településrendezési terv készítése</t>
  </si>
  <si>
    <t xml:space="preserve">  - Fő u. útfelújítás</t>
  </si>
  <si>
    <t xml:space="preserve">  - Egészségügyi SZKI Tallián Gy. u. épület homlokzat és tető felújítás</t>
  </si>
  <si>
    <t>Privatizációs bevételek</t>
  </si>
  <si>
    <t>9.</t>
  </si>
  <si>
    <t>Céltámogatás, címzett támogatás</t>
  </si>
  <si>
    <t>10.</t>
  </si>
  <si>
    <t>11.</t>
  </si>
  <si>
    <t>12.</t>
  </si>
  <si>
    <t xml:space="preserve"> -  piac  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</si>
  <si>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</si>
  <si>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</si>
  <si>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</si>
  <si>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</si>
  <si>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Kecelhegyi 72 db bérlakás</t>
  </si>
  <si>
    <t xml:space="preserve">     - 3 lakóházra (Béke u. 59-61, Kereszt u. 5-7, Arany J. köz 6.)</t>
  </si>
  <si>
    <t xml:space="preserve">            = GM-től</t>
  </si>
  <si>
    <t xml:space="preserve">            = lakóközösségtől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</si>
  <si>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</si>
  <si>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</si>
  <si>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</si>
  <si>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</si>
  <si>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</si>
  <si>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</si>
  <si>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</si>
  <si>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</si>
  <si>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</si>
  <si>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</si>
  <si>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</si>
  <si>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</si>
  <si>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</si>
  <si>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2,1,3</t>
  </si>
  <si>
    <t>2,1,3,1</t>
  </si>
  <si>
    <t>Helyi önkormányzati hivatásos tűzoltóságok támogatása</t>
  </si>
  <si>
    <t>Lakossági települési folyékony hulladék ártalmatlanításának</t>
  </si>
  <si>
    <t>IV.</t>
  </si>
  <si>
    <t>Eljárási díj (Okmány Iroda)</t>
  </si>
  <si>
    <t>Bérleti jog átadás ( üzletek )</t>
  </si>
  <si>
    <t>Érettségi és szakmai vizsgadíjakra</t>
  </si>
  <si>
    <t>Taszár községtől szennyvíztisztító telephez hozzájárulás</t>
  </si>
  <si>
    <t xml:space="preserve">     - Megyei KAC-ból</t>
  </si>
  <si>
    <t xml:space="preserve">     - Központi KAC-ból</t>
  </si>
  <si>
    <t>Ady E. u. É-i tömb értékesítése</t>
  </si>
  <si>
    <t xml:space="preserve">                2 db autóbusz (1998.évi vásárlás)</t>
  </si>
  <si>
    <t>4,1.4.</t>
  </si>
  <si>
    <t>Kaposvári Rendőrkapitányság videó térfigyelő rendszer</t>
  </si>
  <si>
    <t>4,1.5.</t>
  </si>
  <si>
    <t>Tudományos Életért Alapítvány - tanácsadói tiszteleltdíj 50 %-a</t>
  </si>
  <si>
    <t>Felsőoktatási szociális ösztöndíj 1/2-ed része</t>
  </si>
  <si>
    <t>Játszótér építési és felújítási program</t>
  </si>
  <si>
    <t>Taszári polgári repülőtér beruházás I. ütem</t>
  </si>
  <si>
    <t xml:space="preserve">   -   Munkahelyteremtő Beruházások Támogatási Alapja</t>
  </si>
  <si>
    <t xml:space="preserve">   -  Tartalékkeret</t>
  </si>
  <si>
    <t>Ifjúsági Alap</t>
  </si>
  <si>
    <t xml:space="preserve">  - Város Napja</t>
  </si>
  <si>
    <t xml:space="preserve">  - Március 15.</t>
  </si>
  <si>
    <t xml:space="preserve">  </t>
  </si>
  <si>
    <t>Rákóczi Stadion közüzemi számláinak megtérítése</t>
  </si>
  <si>
    <t>Panelházak felújítása</t>
  </si>
  <si>
    <t xml:space="preserve">   - 48-as Ifjúság u. 13.</t>
  </si>
  <si>
    <t xml:space="preserve">       - GM-tól</t>
  </si>
  <si>
    <t xml:space="preserve">       - lakosságtól</t>
  </si>
  <si>
    <t xml:space="preserve">   - Füredi u. 20-22.</t>
  </si>
  <si>
    <t>Városi Fürdő fejlesztésre DDRF Tanácstól</t>
  </si>
  <si>
    <t>2002/2003. tanévkezdéssel kapcsolatos kiadások</t>
  </si>
  <si>
    <t>Zsalakó Lászlóné ellátására</t>
  </si>
  <si>
    <t xml:space="preserve">      - színház fenntartásához</t>
  </si>
  <si>
    <t>Helyi önkormányzatoktól bejáró tanulók után</t>
  </si>
  <si>
    <t>Kapos Kéményseprő Kft-től</t>
  </si>
  <si>
    <t>Köztisztviselők idegen nyelvi képzése</t>
  </si>
  <si>
    <t>Be nem hajtható hulladék elszállítási díjak ellentételezése</t>
  </si>
  <si>
    <t>Festők Városa 2002.rendezvény - Nemz. Kult. Alapprogram keretéből</t>
  </si>
  <si>
    <t>Gyermek és Ifjúsági Önk. Társaság támogatása GYISM-tól</t>
  </si>
  <si>
    <t>Köztisztviselők informatikai képzésére Sm. Területfejlesztési Tanácstól</t>
  </si>
  <si>
    <t>Szervezett intézm. étk. pótfelmérés alapján várható normatív támogatás</t>
  </si>
  <si>
    <t>Fogathajtó világbajnokságra megelőlegezett kifizetés megtérülése</t>
  </si>
  <si>
    <t xml:space="preserve">Kistérségi munkaszervezet működési támogatása MEH-től </t>
  </si>
  <si>
    <t>Magángyűjtemények, kiállítóhelyek támogatása</t>
  </si>
  <si>
    <t>Lakásépítésre és vásárlásra nyújtott kölcsönök visszafizetése</t>
  </si>
  <si>
    <t>Munkáltatói kölcsön visszafizetése</t>
  </si>
  <si>
    <t xml:space="preserve">Szennyvízcsatornázásra (2002.évi áthúzódó) </t>
  </si>
  <si>
    <t xml:space="preserve">Szennyvízcsatornázásra (2003.évi) </t>
  </si>
  <si>
    <t xml:space="preserve">     - Vízügyi célelőirányzatból</t>
  </si>
  <si>
    <t>Rákóczi Stadion rekonstrukció GYISM (2002.évi áthúzódó)</t>
  </si>
  <si>
    <t>GM-től Fecskeház építésre</t>
  </si>
  <si>
    <t xml:space="preserve">     - 2002.évi</t>
  </si>
  <si>
    <t xml:space="preserve">     - 2003.évi</t>
  </si>
  <si>
    <t>Be nem hajtható hulladékszállítási díj megtérítése</t>
  </si>
  <si>
    <t>ECDL vizsgát szerző tanulók vizsgadíjára</t>
  </si>
  <si>
    <t>Horvát Kisebbségi Önkormányzat</t>
  </si>
  <si>
    <t>Berzsenyi Társaság - titkársági feladatokra (munkaanyag)</t>
  </si>
  <si>
    <t>Lengyel Kisebbségi Önkormányzat</t>
  </si>
  <si>
    <t>Arany János tehetséggondozó program támogatása</t>
  </si>
  <si>
    <t xml:space="preserve">      - Kaposvári Farsang</t>
  </si>
  <si>
    <t xml:space="preserve">      - Festők városa hangulatfesztivál</t>
  </si>
  <si>
    <t xml:space="preserve">      - Szentjakabi nyári esték</t>
  </si>
  <si>
    <t xml:space="preserve">      - Kaposvári Karácsony</t>
  </si>
  <si>
    <t xml:space="preserve">      - Zenepavilon vasárnapi koncertjei</t>
  </si>
  <si>
    <t xml:space="preserve">      - Szilvesztei rendezvény</t>
  </si>
  <si>
    <t>Kulturális Alap</t>
  </si>
  <si>
    <t>Verseny- és Élsport Támogatási Alap</t>
  </si>
  <si>
    <t>Megyei-Városi tudományos, Kulturális és Sport Alap</t>
  </si>
  <si>
    <t>Részönkormányzatok kerete</t>
  </si>
  <si>
    <t xml:space="preserve">    - Kaposfüredi Részönkormányzat kerete</t>
  </si>
  <si>
    <t xml:space="preserve">    - Toponári Részönkormányzat kerete</t>
  </si>
  <si>
    <t xml:space="preserve">    - Töröcskei Részönkormányzat kerete</t>
  </si>
  <si>
    <t xml:space="preserve">Tömegközlekedési RT működési támogatása     </t>
  </si>
  <si>
    <t>Köztisztviselők nyelvi képzése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</si>
  <si>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</si>
  <si>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</si>
  <si>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</si>
  <si>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</si>
  <si>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</si>
  <si>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</si>
  <si>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</si>
  <si>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</si>
  <si>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</si>
  <si>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</si>
  <si>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</si>
  <si>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</si>
  <si>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</si>
  <si>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</si>
  <si>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4,1.6.</t>
  </si>
  <si>
    <t>4,2.21</t>
  </si>
  <si>
    <t>4,2.22</t>
  </si>
  <si>
    <t>4,2.23</t>
  </si>
  <si>
    <t>Saját hasznosítás</t>
  </si>
  <si>
    <t>KGY levette napirendről</t>
  </si>
  <si>
    <t>érdeklődés hiánya</t>
  </si>
  <si>
    <t>lakó elhelyezés nem lehetséges</t>
  </si>
  <si>
    <t>vevő visszalépett</t>
  </si>
  <si>
    <t>Honvéd u. 18.</t>
  </si>
  <si>
    <t>Köztisztviselők alapilletményének minimálbérre történő emelése</t>
  </si>
  <si>
    <t>11 hó x 223.634.- Ft</t>
  </si>
  <si>
    <t>Köztisztviselői törvény módosításából adódó többletköltségekre</t>
  </si>
  <si>
    <t>Gyermek és ifjúsági feladatok</t>
  </si>
  <si>
    <t xml:space="preserve">        - ifjúsági önkormányzat működésének támogatása</t>
  </si>
  <si>
    <t>4,2.24</t>
  </si>
  <si>
    <t>Tüskevári Ifjúsági fasor telepítése, állomás környékének fásítása</t>
  </si>
  <si>
    <t xml:space="preserve"> -  vásárok</t>
  </si>
  <si>
    <t>Lakbér</t>
  </si>
  <si>
    <t>Végrehajtási Társulás költségeinek megtérítése</t>
  </si>
  <si>
    <t>Rákóczi Stadion jegybevétele</t>
  </si>
  <si>
    <t xml:space="preserve">   -  Városrendezési és Építészeti Alap</t>
  </si>
  <si>
    <t>Kaposfüredi utcanév táblák</t>
  </si>
  <si>
    <t xml:space="preserve">      - Déryné Vándorszíntársulat</t>
  </si>
  <si>
    <t>4,1.7.</t>
  </si>
  <si>
    <t>4,1.8.</t>
  </si>
  <si>
    <t>4,1.9.</t>
  </si>
  <si>
    <t xml:space="preserve">Kiadványok               </t>
  </si>
  <si>
    <t xml:space="preserve">Megyei - Városi Könyvtár       </t>
  </si>
  <si>
    <t>Zenepavilonban tervezett rendezvények költségeire (2001.évi)</t>
  </si>
  <si>
    <t>Közoktatásban részesülők étkezési támogatása</t>
  </si>
  <si>
    <t>Taszári polgári repülőtér beruházás  II. ütem</t>
  </si>
  <si>
    <t>Részvények, államkötvények értékesítése</t>
  </si>
  <si>
    <t xml:space="preserve">      - DDRF Tanácstól</t>
  </si>
  <si>
    <t xml:space="preserve">      - Megyei Önkormányzattól</t>
  </si>
  <si>
    <t xml:space="preserve">      - Taszári Önkormányzattól</t>
  </si>
  <si>
    <t>Köztisztviselők informatikai képzése 2002.évi</t>
  </si>
  <si>
    <t>Desedai kerékpártároló, vizesblokk</t>
  </si>
  <si>
    <t>Atlétikai pályához</t>
  </si>
  <si>
    <t>Táborozás támogatása</t>
  </si>
  <si>
    <t>Munkanélküliek jövedelempótló támogatása</t>
  </si>
  <si>
    <t>56.</t>
  </si>
  <si>
    <t>57.</t>
  </si>
  <si>
    <t>58.</t>
  </si>
  <si>
    <t>60.</t>
  </si>
  <si>
    <t>61.</t>
  </si>
  <si>
    <t>Kaposfüredi Részönkormányzat működési kiadásai</t>
  </si>
  <si>
    <t>Toponári Részönkormányzat működési kiadásai</t>
  </si>
  <si>
    <t>Töröcskei Részönkormányzat működési kiadásai</t>
  </si>
  <si>
    <t>Ifjúsági alap kiadásai</t>
  </si>
  <si>
    <t>Oktatási alap kiadásai</t>
  </si>
  <si>
    <t>Kulturális alap kiadásai</t>
  </si>
  <si>
    <t>Sport alap kiadásai</t>
  </si>
  <si>
    <t xml:space="preserve">Eü és Szoc. alap kiadásai   </t>
  </si>
  <si>
    <t>Idegenforgalmi alap kiadásai</t>
  </si>
  <si>
    <t>Megye-Város Közös Alap támogatása</t>
  </si>
  <si>
    <t>Felhalmozási célu bérjellegű kifizetések</t>
  </si>
  <si>
    <t>Piac parkoló közterülethasználat</t>
  </si>
  <si>
    <t>Pedagógusnapi rendezvények</t>
  </si>
  <si>
    <t>Gondozási díj 60%-a</t>
  </si>
  <si>
    <t>Nemzeti Sport Város kiadvány többletktg-re átmenetileg Kiadvány keretből (pályázati pénzből ill. sportbizottsági alapból visszapótlásra kerül)</t>
  </si>
  <si>
    <t xml:space="preserve">    - Nemzeti Sport Város kiadvány</t>
  </si>
  <si>
    <t xml:space="preserve">    - Kiadvány keret</t>
  </si>
  <si>
    <t>Sm-i Önkormányzattól tűzoltóság épületének szennyvízelvezetése</t>
  </si>
  <si>
    <t>Somogy Megyei Vállalkozói Központ Közalapítvány támogatása</t>
  </si>
  <si>
    <t>Toponári Óvoda tetőterében óvodamúzeum kialakítása</t>
  </si>
  <si>
    <t xml:space="preserve">        folyószámla hitel</t>
  </si>
  <si>
    <t>Légi fotók, légi és földi videó felvételek készítése a városról</t>
  </si>
  <si>
    <t>59.</t>
  </si>
  <si>
    <t>Egyéb bevételek (végrehajtási ktg, gondozási díj, közüzemi díjak)</t>
  </si>
  <si>
    <t>Közművelődési érdekeltségnövelő támogatás</t>
  </si>
  <si>
    <t>2004-es Athéni Olimpián részvételi esélyes sportolók támogatása</t>
  </si>
  <si>
    <t>Rákóczi Stadion működési kiadásai</t>
  </si>
  <si>
    <t>Karácsonyi vásár (2002.évi)</t>
  </si>
  <si>
    <t xml:space="preserve">    </t>
  </si>
  <si>
    <t>Pedagógusnap, Semmelweis nap, szoc. munka napja, Köztisztv.nap rendezvények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</si>
  <si>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</si>
  <si>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</si>
  <si>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</si>
  <si>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</si>
  <si>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</si>
  <si>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</si>
  <si>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</si>
  <si>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</si>
  <si>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</si>
  <si>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</si>
  <si>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</si>
  <si>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</si>
  <si>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</si>
  <si>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</si>
  <si>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</si>
  <si>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</si>
  <si>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</si>
  <si>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</si>
  <si>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</si>
  <si>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</si>
  <si>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Kiemelt előirányzat</t>
  </si>
  <si>
    <t>GYISM-től Önk.ifjúsági referens továbbfoglalkoztatására elnyert pályázat (kiadási része a Gondnokság eredeti ei.-ban szerepel)</t>
  </si>
  <si>
    <t xml:space="preserve">Hiány  </t>
  </si>
  <si>
    <t xml:space="preserve">GYISM-től Ifjúsági Önkormányzat működéséhez támogatás + önerő </t>
  </si>
  <si>
    <t>Ifj.önk.működéshez pályázat őnerő - Ifjúsági alapból</t>
  </si>
  <si>
    <t xml:space="preserve">GYISM-től Ifjúsági Önkormányzat működéséhez támogatás + önerő  </t>
  </si>
  <si>
    <t>450 fh. Kollégiummal kapcsolatban fizetett bírság (önk.g. - egyéb kiadások ei.-t megemelni)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</si>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</sst>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1"/>
    </font>
    <font>
      <sz val="11"/>
      <name val="MS Sans Serif"/>
      <family val="0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  <font>
      <sz val="10"/>
      <color indexed="14"/>
      <name val="Times New Roman CE"/>
      <family val="1"/>
    </font>
    <font>
      <b/>
      <sz val="14"/>
      <name val="Times New Roman CE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3" fillId="2" borderId="0" xfId="0" applyFont="1" applyFill="1" applyAlignment="1">
      <alignment horizontal="centerContinuous"/>
    </xf>
    <xf numFmtId="0" fontId="11" fillId="0" borderId="2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4" borderId="8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9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Continuous"/>
    </xf>
    <xf numFmtId="0" fontId="9" fillId="3" borderId="8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4" borderId="5" xfId="0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8" xfId="0" applyFont="1" applyFill="1" applyBorder="1" applyAlignment="1">
      <alignment/>
    </xf>
    <xf numFmtId="0" fontId="9" fillId="4" borderId="8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7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7" xfId="0" applyFont="1" applyBorder="1" applyAlignment="1">
      <alignment/>
    </xf>
    <xf numFmtId="0" fontId="19" fillId="0" borderId="8" xfId="0" applyFont="1" applyBorder="1" applyAlignment="1">
      <alignment/>
    </xf>
    <xf numFmtId="0" fontId="22" fillId="0" borderId="8" xfId="0" applyFont="1" applyBorder="1" applyAlignment="1">
      <alignment/>
    </xf>
    <xf numFmtId="0" fontId="19" fillId="0" borderId="8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19" fillId="5" borderId="3" xfId="0" applyFont="1" applyFill="1" applyBorder="1" applyAlignment="1">
      <alignment horizontal="centerContinuous"/>
    </xf>
    <xf numFmtId="0" fontId="19" fillId="5" borderId="4" xfId="0" applyFont="1" applyFill="1" applyBorder="1" applyAlignment="1">
      <alignment horizontal="centerContinuous"/>
    </xf>
    <xf numFmtId="0" fontId="19" fillId="5" borderId="10" xfId="0" applyFont="1" applyFill="1" applyBorder="1" applyAlignment="1">
      <alignment horizontal="centerContinuous"/>
    </xf>
    <xf numFmtId="0" fontId="19" fillId="4" borderId="10" xfId="0" applyFont="1" applyFill="1" applyBorder="1" applyAlignment="1">
      <alignment horizontal="centerContinuous"/>
    </xf>
    <xf numFmtId="0" fontId="19" fillId="4" borderId="8" xfId="0" applyFont="1" applyFill="1" applyBorder="1" applyAlignment="1">
      <alignment horizontal="centerContinuous"/>
    </xf>
    <xf numFmtId="0" fontId="19" fillId="5" borderId="1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0" xfId="0" applyFont="1" applyAlignment="1">
      <alignment/>
    </xf>
    <xf numFmtId="0" fontId="19" fillId="6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Continuous"/>
    </xf>
    <xf numFmtId="0" fontId="19" fillId="4" borderId="4" xfId="0" applyFont="1" applyFill="1" applyBorder="1" applyAlignment="1">
      <alignment horizontal="centerContinuous"/>
    </xf>
    <xf numFmtId="0" fontId="24" fillId="0" borderId="0" xfId="0" applyFont="1" applyAlignment="1">
      <alignment/>
    </xf>
    <xf numFmtId="0" fontId="19" fillId="6" borderId="7" xfId="0" applyFont="1" applyFill="1" applyBorder="1" applyAlignment="1">
      <alignment horizontal="center"/>
    </xf>
    <xf numFmtId="0" fontId="19" fillId="6" borderId="7" xfId="0" applyFont="1" applyFill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19" fillId="7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/>
    </xf>
    <xf numFmtId="0" fontId="19" fillId="7" borderId="7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left"/>
    </xf>
    <xf numFmtId="0" fontId="19" fillId="4" borderId="7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3" borderId="2" xfId="0" applyFont="1" applyFill="1" applyBorder="1" applyAlignment="1">
      <alignment/>
    </xf>
    <xf numFmtId="0" fontId="19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/>
    </xf>
    <xf numFmtId="0" fontId="26" fillId="0" borderId="2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 horizontal="centerContinuous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7" fillId="0" borderId="0" xfId="0" applyFont="1" applyAlignment="1">
      <alignment/>
    </xf>
    <xf numFmtId="0" fontId="19" fillId="4" borderId="1" xfId="0" applyFont="1" applyFill="1" applyBorder="1" applyAlignment="1">
      <alignment/>
    </xf>
    <xf numFmtId="0" fontId="22" fillId="4" borderId="2" xfId="0" applyFont="1" applyFill="1" applyBorder="1" applyAlignment="1">
      <alignment/>
    </xf>
    <xf numFmtId="0" fontId="19" fillId="0" borderId="2" xfId="0" applyFont="1" applyBorder="1" applyAlignment="1">
      <alignment/>
    </xf>
    <xf numFmtId="0" fontId="22" fillId="4" borderId="8" xfId="0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19" fillId="7" borderId="7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22" fillId="4" borderId="2" xfId="0" applyFont="1" applyFill="1" applyBorder="1" applyAlignment="1">
      <alignment/>
    </xf>
    <xf numFmtId="0" fontId="19" fillId="0" borderId="7" xfId="0" applyFont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Continuous"/>
    </xf>
    <xf numFmtId="0" fontId="19" fillId="2" borderId="8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4" borderId="8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19" fillId="4" borderId="6" xfId="0" applyFont="1" applyFill="1" applyBorder="1" applyAlignment="1">
      <alignment/>
    </xf>
    <xf numFmtId="0" fontId="19" fillId="0" borderId="7" xfId="0" applyFont="1" applyBorder="1" applyAlignment="1">
      <alignment horizontal="left"/>
    </xf>
    <xf numFmtId="0" fontId="19" fillId="4" borderId="12" xfId="0" applyFont="1" applyFill="1" applyBorder="1" applyAlignment="1">
      <alignment/>
    </xf>
    <xf numFmtId="0" fontId="19" fillId="6" borderId="14" xfId="0" applyFont="1" applyFill="1" applyBorder="1" applyAlignment="1">
      <alignment/>
    </xf>
    <xf numFmtId="0" fontId="19" fillId="6" borderId="14" xfId="0" applyFont="1" applyFill="1" applyBorder="1" applyAlignment="1">
      <alignment horizontal="centerContinuous"/>
    </xf>
    <xf numFmtId="0" fontId="22" fillId="6" borderId="14" xfId="0" applyFont="1" applyFill="1" applyBorder="1" applyAlignment="1">
      <alignment/>
    </xf>
    <xf numFmtId="0" fontId="22" fillId="0" borderId="0" xfId="0" applyFont="1" applyAlignment="1">
      <alignment horizontal="right"/>
    </xf>
    <xf numFmtId="0" fontId="19" fillId="6" borderId="15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center"/>
    </xf>
    <xf numFmtId="0" fontId="19" fillId="5" borderId="6" xfId="0" applyFont="1" applyFill="1" applyBorder="1" applyAlignment="1">
      <alignment/>
    </xf>
    <xf numFmtId="0" fontId="22" fillId="5" borderId="8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1" fillId="8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Continuous"/>
    </xf>
    <xf numFmtId="0" fontId="11" fillId="4" borderId="7" xfId="0" applyFont="1" applyFill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Continuous"/>
    </xf>
    <xf numFmtId="0" fontId="19" fillId="9" borderId="1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21" fillId="9" borderId="2" xfId="0" applyFont="1" applyFill="1" applyBorder="1" applyAlignment="1">
      <alignment horizontal="centerContinuous"/>
    </xf>
    <xf numFmtId="0" fontId="19" fillId="9" borderId="7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7" xfId="0" applyFont="1" applyFill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5" fillId="0" borderId="6" xfId="0" applyFont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4" borderId="11" xfId="0" applyFont="1" applyFill="1" applyBorder="1" applyAlignment="1">
      <alignment horizontal="right"/>
    </xf>
    <xf numFmtId="0" fontId="22" fillId="0" borderId="13" xfId="0" applyFont="1" applyBorder="1" applyAlignment="1">
      <alignment/>
    </xf>
    <xf numFmtId="0" fontId="19" fillId="0" borderId="2" xfId="0" applyFont="1" applyBorder="1" applyAlignment="1">
      <alignment horizontal="right"/>
    </xf>
    <xf numFmtId="0" fontId="22" fillId="2" borderId="0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8" xfId="0" applyFont="1" applyFill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4" xfId="0" applyFont="1" applyBorder="1" applyAlignment="1">
      <alignment horizontal="right"/>
    </xf>
    <xf numFmtId="0" fontId="19" fillId="0" borderId="4" xfId="0" applyFont="1" applyBorder="1" applyAlignment="1">
      <alignment/>
    </xf>
    <xf numFmtId="0" fontId="19" fillId="0" borderId="10" xfId="0" applyFont="1" applyBorder="1" applyAlignment="1">
      <alignment/>
    </xf>
    <xf numFmtId="0" fontId="22" fillId="3" borderId="8" xfId="0" applyFont="1" applyFill="1" applyBorder="1" applyAlignment="1">
      <alignment/>
    </xf>
    <xf numFmtId="0" fontId="21" fillId="0" borderId="5" xfId="0" applyFont="1" applyBorder="1" applyAlignment="1">
      <alignment horizontal="centerContinuous"/>
    </xf>
    <xf numFmtId="0" fontId="22" fillId="4" borderId="15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Continuous"/>
    </xf>
    <xf numFmtId="0" fontId="18" fillId="9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9" borderId="2" xfId="0" applyFont="1" applyFill="1" applyBorder="1" applyAlignment="1">
      <alignment/>
    </xf>
    <xf numFmtId="0" fontId="18" fillId="9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8" fillId="9" borderId="2" xfId="0" applyFont="1" applyFill="1" applyBorder="1" applyAlignment="1">
      <alignment horizontal="centerContinuous"/>
    </xf>
    <xf numFmtId="0" fontId="18" fillId="9" borderId="1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Continuous"/>
    </xf>
    <xf numFmtId="0" fontId="18" fillId="3" borderId="1" xfId="0" applyFont="1" applyFill="1" applyBorder="1" applyAlignment="1">
      <alignment horizontal="centerContinuous"/>
    </xf>
    <xf numFmtId="0" fontId="18" fillId="9" borderId="7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Font="1" applyAlignment="1">
      <alignment/>
    </xf>
    <xf numFmtId="0" fontId="11" fillId="3" borderId="8" xfId="0" applyFont="1" applyFill="1" applyBorder="1" applyAlignment="1">
      <alignment/>
    </xf>
    <xf numFmtId="0" fontId="19" fillId="6" borderId="1" xfId="0" applyFont="1" applyFill="1" applyBorder="1" applyAlignment="1">
      <alignment/>
    </xf>
    <xf numFmtId="0" fontId="26" fillId="0" borderId="2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16" xfId="0" applyFont="1" applyBorder="1" applyAlignment="1">
      <alignment/>
    </xf>
    <xf numFmtId="0" fontId="22" fillId="0" borderId="2" xfId="0" applyFont="1" applyBorder="1" applyAlignment="1">
      <alignment horizontal="right"/>
    </xf>
    <xf numFmtId="0" fontId="19" fillId="6" borderId="8" xfId="0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Continuous"/>
    </xf>
    <xf numFmtId="0" fontId="19" fillId="8" borderId="12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/>
    </xf>
    <xf numFmtId="0" fontId="11" fillId="9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9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9" borderId="7" xfId="0" applyFont="1" applyFill="1" applyBorder="1" applyAlignment="1">
      <alignment horizontal="center"/>
    </xf>
    <xf numFmtId="0" fontId="11" fillId="9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9" fillId="11" borderId="0" xfId="0" applyFont="1" applyFill="1" applyAlignment="1">
      <alignment/>
    </xf>
    <xf numFmtId="0" fontId="22" fillId="11" borderId="0" xfId="0" applyFont="1" applyFill="1" applyAlignment="1">
      <alignment/>
    </xf>
    <xf numFmtId="0" fontId="22" fillId="0" borderId="9" xfId="0" applyFont="1" applyBorder="1" applyAlignment="1">
      <alignment/>
    </xf>
    <xf numFmtId="0" fontId="26" fillId="0" borderId="1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19" fillId="3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8" fillId="9" borderId="2" xfId="0" applyFont="1" applyFill="1" applyBorder="1" applyAlignment="1">
      <alignment horizontal="center"/>
    </xf>
    <xf numFmtId="0" fontId="19" fillId="3" borderId="9" xfId="0" applyFont="1" applyFill="1" applyBorder="1" applyAlignment="1">
      <alignment/>
    </xf>
    <xf numFmtId="0" fontId="19" fillId="3" borderId="11" xfId="0" applyFont="1" applyFill="1" applyBorder="1" applyAlignment="1">
      <alignment/>
    </xf>
    <xf numFmtId="0" fontId="19" fillId="3" borderId="16" xfId="0" applyFont="1" applyFill="1" applyBorder="1" applyAlignment="1">
      <alignment/>
    </xf>
    <xf numFmtId="0" fontId="19" fillId="3" borderId="13" xfId="0" applyFont="1" applyFill="1" applyBorder="1" applyAlignment="1">
      <alignment/>
    </xf>
    <xf numFmtId="0" fontId="19" fillId="3" borderId="12" xfId="0" applyFont="1" applyFill="1" applyBorder="1" applyAlignment="1">
      <alignment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1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7" xfId="0" applyFont="1" applyFill="1" applyBorder="1" applyAlignment="1">
      <alignment/>
    </xf>
    <xf numFmtId="0" fontId="29" fillId="7" borderId="1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Continuous"/>
    </xf>
    <xf numFmtId="0" fontId="29" fillId="7" borderId="4" xfId="0" applyFont="1" applyFill="1" applyBorder="1" applyAlignment="1">
      <alignment horizontal="centerContinuous"/>
    </xf>
    <xf numFmtId="0" fontId="29" fillId="7" borderId="10" xfId="0" applyFont="1" applyFill="1" applyBorder="1" applyAlignment="1">
      <alignment horizontal="centerContinuous"/>
    </xf>
    <xf numFmtId="0" fontId="29" fillId="7" borderId="2" xfId="0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Continuous"/>
    </xf>
    <xf numFmtId="0" fontId="29" fillId="7" borderId="2" xfId="0" applyFont="1" applyFill="1" applyBorder="1" applyAlignment="1">
      <alignment/>
    </xf>
    <xf numFmtId="0" fontId="29" fillId="4" borderId="1" xfId="0" applyFont="1" applyFill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9" fillId="7" borderId="7" xfId="0" applyFont="1" applyFill="1" applyBorder="1" applyAlignment="1">
      <alignment horizontal="left"/>
    </xf>
    <xf numFmtId="0" fontId="29" fillId="7" borderId="7" xfId="0" applyFont="1" applyFill="1" applyBorder="1" applyAlignment="1">
      <alignment/>
    </xf>
    <xf numFmtId="0" fontId="29" fillId="4" borderId="7" xfId="0" applyFont="1" applyFill="1" applyBorder="1" applyAlignment="1">
      <alignment horizontal="center"/>
    </xf>
    <xf numFmtId="17" fontId="29" fillId="0" borderId="1" xfId="0" applyNumberFormat="1" applyFont="1" applyBorder="1" applyAlignment="1">
      <alignment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29" fillId="0" borderId="2" xfId="0" applyFont="1" applyBorder="1" applyAlignment="1">
      <alignment/>
    </xf>
    <xf numFmtId="0" fontId="29" fillId="0" borderId="2" xfId="0" applyFont="1" applyBorder="1" applyAlignment="1">
      <alignment horizontal="center"/>
    </xf>
    <xf numFmtId="0" fontId="30" fillId="0" borderId="2" xfId="0" applyFont="1" applyBorder="1" applyAlignment="1">
      <alignment/>
    </xf>
    <xf numFmtId="0" fontId="31" fillId="0" borderId="2" xfId="0" applyFont="1" applyBorder="1" applyAlignment="1">
      <alignment/>
    </xf>
    <xf numFmtId="0" fontId="29" fillId="0" borderId="7" xfId="0" applyFont="1" applyBorder="1" applyAlignment="1">
      <alignment/>
    </xf>
    <xf numFmtId="0" fontId="31" fillId="0" borderId="7" xfId="0" applyFont="1" applyBorder="1" applyAlignment="1">
      <alignment/>
    </xf>
    <xf numFmtId="0" fontId="29" fillId="4" borderId="3" xfId="0" applyFont="1" applyFill="1" applyBorder="1" applyAlignment="1">
      <alignment horizontal="centerContinuous"/>
    </xf>
    <xf numFmtId="0" fontId="29" fillId="4" borderId="4" xfId="0" applyFont="1" applyFill="1" applyBorder="1" applyAlignment="1">
      <alignment horizontal="centerContinuous"/>
    </xf>
    <xf numFmtId="0" fontId="29" fillId="4" borderId="15" xfId="0" applyFont="1" applyFill="1" applyBorder="1" applyAlignment="1">
      <alignment horizontal="centerContinuous"/>
    </xf>
    <xf numFmtId="0" fontId="29" fillId="4" borderId="9" xfId="0" applyFont="1" applyFill="1" applyBorder="1" applyAlignment="1">
      <alignment horizontal="centerContinuous"/>
    </xf>
    <xf numFmtId="0" fontId="29" fillId="4" borderId="11" xfId="0" applyFont="1" applyFill="1" applyBorder="1" applyAlignment="1">
      <alignment horizontal="centerContinuous"/>
    </xf>
    <xf numFmtId="0" fontId="29" fillId="7" borderId="8" xfId="0" applyFont="1" applyFill="1" applyBorder="1" applyAlignment="1">
      <alignment horizontal="centerContinuous"/>
    </xf>
    <xf numFmtId="0" fontId="29" fillId="4" borderId="8" xfId="0" applyFont="1" applyFill="1" applyBorder="1" applyAlignment="1">
      <alignment horizontal="centerContinuous"/>
    </xf>
    <xf numFmtId="0" fontId="29" fillId="4" borderId="16" xfId="0" applyFont="1" applyFill="1" applyBorder="1" applyAlignment="1">
      <alignment horizontal="centerContinuous"/>
    </xf>
    <xf numFmtId="0" fontId="29" fillId="4" borderId="13" xfId="0" applyFont="1" applyFill="1" applyBorder="1" applyAlignment="1">
      <alignment horizontal="centerContinuous"/>
    </xf>
    <xf numFmtId="0" fontId="29" fillId="4" borderId="12" xfId="0" applyFont="1" applyFill="1" applyBorder="1" applyAlignment="1">
      <alignment horizontal="centerContinuous"/>
    </xf>
    <xf numFmtId="0" fontId="29" fillId="7" borderId="0" xfId="0" applyFont="1" applyFill="1" applyAlignment="1">
      <alignment horizontal="centerContinuous"/>
    </xf>
    <xf numFmtId="0" fontId="29" fillId="0" borderId="8" xfId="0" applyFont="1" applyBorder="1" applyAlignment="1">
      <alignment/>
    </xf>
    <xf numFmtId="0" fontId="31" fillId="0" borderId="8" xfId="0" applyFont="1" applyBorder="1" applyAlignment="1">
      <alignment/>
    </xf>
    <xf numFmtId="0" fontId="32" fillId="0" borderId="0" xfId="0" applyFont="1" applyAlignment="1">
      <alignment/>
    </xf>
    <xf numFmtId="0" fontId="33" fillId="0" borderId="1" xfId="0" applyFont="1" applyBorder="1" applyAlignment="1">
      <alignment/>
    </xf>
    <xf numFmtId="0" fontId="34" fillId="0" borderId="2" xfId="0" applyFont="1" applyBorder="1" applyAlignment="1">
      <alignment/>
    </xf>
    <xf numFmtId="0" fontId="34" fillId="0" borderId="1" xfId="0" applyFont="1" applyBorder="1" applyAlignment="1">
      <alignment/>
    </xf>
    <xf numFmtId="0" fontId="33" fillId="0" borderId="2" xfId="0" applyFont="1" applyBorder="1" applyAlignment="1">
      <alignment/>
    </xf>
    <xf numFmtId="0" fontId="34" fillId="0" borderId="7" xfId="0" applyFont="1" applyBorder="1" applyAlignment="1">
      <alignment/>
    </xf>
    <xf numFmtId="0" fontId="33" fillId="0" borderId="8" xfId="0" applyFont="1" applyBorder="1" applyAlignment="1">
      <alignment/>
    </xf>
    <xf numFmtId="0" fontId="34" fillId="0" borderId="8" xfId="0" applyFont="1" applyBorder="1" applyAlignment="1">
      <alignment/>
    </xf>
    <xf numFmtId="0" fontId="29" fillId="0" borderId="0" xfId="0" applyFont="1" applyAlignment="1">
      <alignment/>
    </xf>
    <xf numFmtId="0" fontId="29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19" fillId="5" borderId="0" xfId="0" applyFont="1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5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6" xfId="0" applyFont="1" applyBorder="1" applyAlignment="1">
      <alignment/>
    </xf>
    <xf numFmtId="0" fontId="29" fillId="4" borderId="2" xfId="0" applyFont="1" applyFill="1" applyBorder="1" applyAlignment="1">
      <alignment horizontal="center"/>
    </xf>
    <xf numFmtId="0" fontId="29" fillId="0" borderId="3" xfId="0" applyFont="1" applyBorder="1" applyAlignment="1">
      <alignment/>
    </xf>
    <xf numFmtId="0" fontId="29" fillId="0" borderId="4" xfId="0" applyFont="1" applyBorder="1" applyAlignment="1">
      <alignment/>
    </xf>
    <xf numFmtId="0" fontId="29" fillId="0" borderId="10" xfId="0" applyFont="1" applyBorder="1" applyAlignment="1">
      <alignment/>
    </xf>
    <xf numFmtId="0" fontId="33" fillId="0" borderId="7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 horizontal="centerContinuous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centerContinuous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horizontal="centerContinuous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7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23" fillId="0" borderId="7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 horizontal="centerContinuous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6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 horizontal="centerContinuous"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7" xfId="0" applyFont="1" applyBorder="1" applyAlignment="1" applyProtection="1">
      <alignment horizontal="centerContinuous"/>
      <protection locked="0"/>
    </xf>
    <xf numFmtId="0" fontId="19" fillId="10" borderId="0" xfId="0" applyFont="1" applyFill="1" applyAlignment="1" applyProtection="1">
      <alignment/>
      <protection locked="0"/>
    </xf>
    <xf numFmtId="0" fontId="11" fillId="10" borderId="0" xfId="0" applyFont="1" applyFill="1" applyBorder="1" applyAlignment="1" applyProtection="1">
      <alignment/>
      <protection locked="0"/>
    </xf>
    <xf numFmtId="0" fontId="11" fillId="10" borderId="0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9" fillId="10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10" borderId="2" xfId="0" applyFont="1" applyFill="1" applyBorder="1" applyAlignment="1">
      <alignment/>
    </xf>
    <xf numFmtId="0" fontId="19" fillId="10" borderId="0" xfId="0" applyFont="1" applyFill="1" applyAlignment="1">
      <alignment/>
    </xf>
    <xf numFmtId="0" fontId="9" fillId="10" borderId="3" xfId="0" applyFont="1" applyFill="1" applyBorder="1" applyAlignment="1">
      <alignment/>
    </xf>
    <xf numFmtId="0" fontId="11" fillId="0" borderId="5" xfId="0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11" fillId="0" borderId="2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11" fillId="10" borderId="4" xfId="0" applyFont="1" applyFill="1" applyBorder="1" applyAlignment="1" applyProtection="1">
      <alignment/>
      <protection locked="0"/>
    </xf>
    <xf numFmtId="0" fontId="19" fillId="0" borderId="6" xfId="0" applyFont="1" applyBorder="1" applyAlignment="1">
      <alignment horizontal="left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29" fillId="0" borderId="2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10" borderId="1" xfId="0" applyFont="1" applyFill="1" applyBorder="1" applyAlignment="1">
      <alignment/>
    </xf>
    <xf numFmtId="0" fontId="13" fillId="0" borderId="15" xfId="0" applyFont="1" applyBorder="1" applyAlignment="1">
      <alignment horizontal="centerContinuous"/>
    </xf>
    <xf numFmtId="0" fontId="9" fillId="4" borderId="16" xfId="0" applyFont="1" applyFill="1" applyBorder="1" applyAlignment="1">
      <alignment horizontal="centerContinuous"/>
    </xf>
    <xf numFmtId="0" fontId="9" fillId="4" borderId="13" xfId="0" applyFont="1" applyFill="1" applyBorder="1" applyAlignment="1">
      <alignment horizontal="left"/>
    </xf>
    <xf numFmtId="0" fontId="22" fillId="4" borderId="13" xfId="0" applyFont="1" applyFill="1" applyBorder="1" applyAlignment="1">
      <alignment horizontal="right"/>
    </xf>
    <xf numFmtId="0" fontId="22" fillId="4" borderId="12" xfId="0" applyFont="1" applyFill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9" fillId="4" borderId="5" xfId="0" applyFont="1" applyFill="1" applyBorder="1" applyAlignment="1">
      <alignment/>
    </xf>
    <xf numFmtId="0" fontId="22" fillId="4" borderId="5" xfId="0" applyFont="1" applyFill="1" applyBorder="1" applyAlignment="1">
      <alignment/>
    </xf>
    <xf numFmtId="0" fontId="19" fillId="5" borderId="5" xfId="0" applyFont="1" applyFill="1" applyBorder="1" applyAlignment="1">
      <alignment/>
    </xf>
    <xf numFmtId="0" fontId="9" fillId="10" borderId="0" xfId="0" applyFont="1" applyFill="1" applyBorder="1" applyAlignment="1" applyProtection="1">
      <alignment horizontal="right"/>
      <protection locked="0"/>
    </xf>
    <xf numFmtId="0" fontId="24" fillId="0" borderId="6" xfId="0" applyFon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9" xfId="0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35" fillId="0" borderId="2" xfId="0" applyFont="1" applyFill="1" applyBorder="1" applyAlignment="1">
      <alignment horizontal="left"/>
    </xf>
    <xf numFmtId="0" fontId="22" fillId="4" borderId="7" xfId="0" applyFont="1" applyFill="1" applyBorder="1" applyAlignment="1">
      <alignment/>
    </xf>
    <xf numFmtId="0" fontId="29" fillId="7" borderId="0" xfId="0" applyFont="1" applyFill="1" applyBorder="1" applyAlignment="1">
      <alignment horizontal="centerContinuous"/>
    </xf>
    <xf numFmtId="0" fontId="18" fillId="0" borderId="2" xfId="0" applyFont="1" applyBorder="1" applyAlignment="1">
      <alignment/>
    </xf>
    <xf numFmtId="0" fontId="18" fillId="6" borderId="1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7" xfId="0" applyFont="1" applyFill="1" applyBorder="1" applyAlignment="1">
      <alignment/>
    </xf>
    <xf numFmtId="0" fontId="36" fillId="0" borderId="4" xfId="0" applyFont="1" applyBorder="1" applyAlignment="1">
      <alignment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0" fontId="20" fillId="4" borderId="2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0" fontId="18" fillId="0" borderId="2" xfId="0" applyFont="1" applyBorder="1" applyAlignment="1">
      <alignment horizontal="left"/>
    </xf>
    <xf numFmtId="0" fontId="18" fillId="6" borderId="8" xfId="0" applyFont="1" applyFill="1" applyBorder="1" applyAlignment="1">
      <alignment horizontal="center"/>
    </xf>
    <xf numFmtId="0" fontId="20" fillId="6" borderId="8" xfId="0" applyFont="1" applyFill="1" applyBorder="1" applyAlignment="1">
      <alignment/>
    </xf>
    <xf numFmtId="0" fontId="18" fillId="6" borderId="8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20" fillId="4" borderId="1" xfId="0" applyFont="1" applyFill="1" applyBorder="1" applyAlignment="1">
      <alignment/>
    </xf>
    <xf numFmtId="0" fontId="18" fillId="4" borderId="2" xfId="0" applyFont="1" applyFill="1" applyBorder="1" applyAlignment="1">
      <alignment/>
    </xf>
    <xf numFmtId="0" fontId="18" fillId="0" borderId="6" xfId="0" applyFont="1" applyBorder="1" applyAlignment="1">
      <alignment/>
    </xf>
    <xf numFmtId="0" fontId="18" fillId="4" borderId="2" xfId="0" applyFont="1" applyFill="1" applyBorder="1" applyAlignment="1">
      <alignment horizontal="right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/>
    </xf>
    <xf numFmtId="0" fontId="20" fillId="4" borderId="7" xfId="0" applyFont="1" applyFill="1" applyBorder="1" applyAlignment="1">
      <alignment/>
    </xf>
    <xf numFmtId="0" fontId="18" fillId="0" borderId="5" xfId="0" applyFont="1" applyBorder="1" applyAlignment="1">
      <alignment/>
    </xf>
    <xf numFmtId="0" fontId="18" fillId="6" borderId="8" xfId="0" applyFont="1" applyFill="1" applyBorder="1" applyAlignment="1">
      <alignment horizontal="centerContinuous"/>
    </xf>
    <xf numFmtId="0" fontId="18" fillId="6" borderId="8" xfId="0" applyFont="1" applyFill="1" applyBorder="1" applyAlignment="1">
      <alignment/>
    </xf>
    <xf numFmtId="0" fontId="19" fillId="0" borderId="12" xfId="0" applyFont="1" applyBorder="1" applyAlignment="1">
      <alignment horizontal="left"/>
    </xf>
    <xf numFmtId="0" fontId="29" fillId="0" borderId="15" xfId="0" applyFont="1" applyBorder="1" applyAlignment="1">
      <alignment/>
    </xf>
    <xf numFmtId="0" fontId="29" fillId="0" borderId="5" xfId="0" applyFont="1" applyBorder="1" applyAlignment="1">
      <alignment/>
    </xf>
    <xf numFmtId="0" fontId="30" fillId="0" borderId="5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3" fontId="20" fillId="4" borderId="2" xfId="0" applyNumberFormat="1" applyFont="1" applyFill="1" applyBorder="1" applyAlignment="1">
      <alignment/>
    </xf>
    <xf numFmtId="49" fontId="19" fillId="0" borderId="2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4" borderId="1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0" fontId="19" fillId="8" borderId="1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9" xfId="0" applyFont="1" applyBorder="1" applyAlignment="1">
      <alignment/>
    </xf>
    <xf numFmtId="0" fontId="29" fillId="0" borderId="9" xfId="0" applyFont="1" applyBorder="1" applyAlignment="1">
      <alignment horizontal="center"/>
    </xf>
    <xf numFmtId="0" fontId="30" fillId="0" borderId="9" xfId="0" applyFont="1" applyBorder="1" applyAlignment="1">
      <alignment/>
    </xf>
    <xf numFmtId="0" fontId="31" fillId="0" borderId="9" xfId="0" applyFont="1" applyBorder="1" applyAlignment="1">
      <alignment/>
    </xf>
    <xf numFmtId="0" fontId="39" fillId="0" borderId="9" xfId="0" applyFont="1" applyBorder="1" applyAlignment="1">
      <alignment/>
    </xf>
    <xf numFmtId="0" fontId="39" fillId="0" borderId="0" xfId="0" applyFont="1" applyBorder="1" applyAlignment="1">
      <alignment/>
    </xf>
    <xf numFmtId="49" fontId="22" fillId="4" borderId="5" xfId="0" applyNumberFormat="1" applyFont="1" applyFill="1" applyBorder="1" applyAlignment="1">
      <alignment/>
    </xf>
    <xf numFmtId="0" fontId="22" fillId="4" borderId="2" xfId="0" applyFont="1" applyFill="1" applyBorder="1" applyAlignment="1">
      <alignment horizontal="center"/>
    </xf>
    <xf numFmtId="49" fontId="22" fillId="4" borderId="2" xfId="0" applyNumberFormat="1" applyFont="1" applyFill="1" applyBorder="1" applyAlignment="1">
      <alignment horizontal="center"/>
    </xf>
    <xf numFmtId="49" fontId="22" fillId="4" borderId="7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49" fontId="19" fillId="4" borderId="6" xfId="0" applyNumberFormat="1" applyFont="1" applyFill="1" applyBorder="1" applyAlignment="1">
      <alignment horizontal="center"/>
    </xf>
    <xf numFmtId="49" fontId="19" fillId="4" borderId="12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49" fontId="19" fillId="4" borderId="5" xfId="0" applyNumberFormat="1" applyFont="1" applyFill="1" applyBorder="1" applyAlignment="1">
      <alignment horizontal="center"/>
    </xf>
    <xf numFmtId="49" fontId="19" fillId="4" borderId="2" xfId="0" applyNumberFormat="1" applyFont="1" applyFill="1" applyBorder="1" applyAlignment="1">
      <alignment horizontal="center"/>
    </xf>
    <xf numFmtId="49" fontId="19" fillId="5" borderId="6" xfId="0" applyNumberFormat="1" applyFont="1" applyFill="1" applyBorder="1" applyAlignment="1">
      <alignment horizontal="center"/>
    </xf>
    <xf numFmtId="49" fontId="19" fillId="5" borderId="0" xfId="0" applyNumberFormat="1" applyFont="1" applyFill="1" applyBorder="1" applyAlignment="1">
      <alignment horizontal="center"/>
    </xf>
    <xf numFmtId="49" fontId="19" fillId="5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9" fillId="0" borderId="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4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4" borderId="7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3" fontId="9" fillId="4" borderId="5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9" fillId="4" borderId="1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Continuous"/>
    </xf>
    <xf numFmtId="3" fontId="11" fillId="4" borderId="2" xfId="0" applyNumberFormat="1" applyFont="1" applyFill="1" applyBorder="1" applyAlignment="1">
      <alignment horizontal="centerContinuous"/>
    </xf>
    <xf numFmtId="3" fontId="10" fillId="0" borderId="2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9" fillId="10" borderId="4" xfId="0" applyNumberFormat="1" applyFont="1" applyFill="1" applyBorder="1" applyAlignment="1">
      <alignment/>
    </xf>
    <xf numFmtId="3" fontId="9" fillId="10" borderId="10" xfId="0" applyNumberFormat="1" applyFont="1" applyFill="1" applyBorder="1" applyAlignment="1">
      <alignment/>
    </xf>
    <xf numFmtId="0" fontId="29" fillId="3" borderId="1" xfId="0" applyFont="1" applyFill="1" applyBorder="1" applyAlignment="1">
      <alignment horizontal="center"/>
    </xf>
    <xf numFmtId="0" fontId="29" fillId="12" borderId="15" xfId="0" applyFont="1" applyFill="1" applyBorder="1" applyAlignment="1">
      <alignment horizontal="centerContinuous"/>
    </xf>
    <xf numFmtId="0" fontId="29" fillId="12" borderId="9" xfId="0" applyFont="1" applyFill="1" applyBorder="1" applyAlignment="1">
      <alignment horizontal="centerContinuous"/>
    </xf>
    <xf numFmtId="0" fontId="29" fillId="12" borderId="11" xfId="0" applyFont="1" applyFill="1" applyBorder="1" applyAlignment="1">
      <alignment horizontal="centerContinuous"/>
    </xf>
    <xf numFmtId="0" fontId="29" fillId="3" borderId="3" xfId="0" applyFont="1" applyFill="1" applyBorder="1" applyAlignment="1">
      <alignment horizontal="centerContinuous"/>
    </xf>
    <xf numFmtId="0" fontId="29" fillId="3" borderId="4" xfId="0" applyFont="1" applyFill="1" applyBorder="1" applyAlignment="1">
      <alignment horizontal="centerContinuous"/>
    </xf>
    <xf numFmtId="0" fontId="29" fillId="3" borderId="10" xfId="0" applyFont="1" applyFill="1" applyBorder="1" applyAlignment="1">
      <alignment horizontal="centerContinuous"/>
    </xf>
    <xf numFmtId="0" fontId="29" fillId="12" borderId="1" xfId="0" applyFont="1" applyFill="1" applyBorder="1" applyAlignment="1">
      <alignment horizontal="centerContinuous"/>
    </xf>
    <xf numFmtId="0" fontId="29" fillId="3" borderId="2" xfId="0" applyFont="1" applyFill="1" applyBorder="1" applyAlignment="1">
      <alignment horizontal="center"/>
    </xf>
    <xf numFmtId="0" fontId="29" fillId="12" borderId="5" xfId="0" applyFont="1" applyFill="1" applyBorder="1" applyAlignment="1">
      <alignment horizontal="centerContinuous"/>
    </xf>
    <xf numFmtId="0" fontId="29" fillId="12" borderId="0" xfId="0" applyFont="1" applyFill="1" applyBorder="1" applyAlignment="1">
      <alignment horizontal="centerContinuous"/>
    </xf>
    <xf numFmtId="0" fontId="29" fillId="12" borderId="6" xfId="0" applyFont="1" applyFill="1" applyBorder="1" applyAlignment="1">
      <alignment horizontal="centerContinuous"/>
    </xf>
    <xf numFmtId="0" fontId="29" fillId="0" borderId="8" xfId="0" applyFont="1" applyBorder="1" applyAlignment="1">
      <alignment horizontal="centerContinuous"/>
    </xf>
    <xf numFmtId="0" fontId="29" fillId="0" borderId="10" xfId="0" applyFont="1" applyBorder="1" applyAlignment="1">
      <alignment horizontal="centerContinuous"/>
    </xf>
    <xf numFmtId="0" fontId="29" fillId="12" borderId="2" xfId="0" applyFont="1" applyFill="1" applyBorder="1" applyAlignment="1">
      <alignment horizontal="centerContinuous"/>
    </xf>
    <xf numFmtId="0" fontId="29" fillId="3" borderId="2" xfId="0" applyFont="1" applyFill="1" applyBorder="1" applyAlignment="1">
      <alignment/>
    </xf>
    <xf numFmtId="0" fontId="29" fillId="12" borderId="16" xfId="0" applyFont="1" applyFill="1" applyBorder="1" applyAlignment="1">
      <alignment horizontal="centerContinuous"/>
    </xf>
    <xf numFmtId="0" fontId="29" fillId="12" borderId="13" xfId="0" applyFont="1" applyFill="1" applyBorder="1" applyAlignment="1">
      <alignment horizontal="centerContinuous"/>
    </xf>
    <xf numFmtId="0" fontId="29" fillId="12" borderId="12" xfId="0" applyFont="1" applyFill="1" applyBorder="1" applyAlignment="1">
      <alignment horizontal="centerContinuous"/>
    </xf>
    <xf numFmtId="0" fontId="29" fillId="12" borderId="1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left"/>
    </xf>
    <xf numFmtId="0" fontId="29" fillId="3" borderId="7" xfId="0" applyFont="1" applyFill="1" applyBorder="1" applyAlignment="1">
      <alignment/>
    </xf>
    <xf numFmtId="0" fontId="29" fillId="12" borderId="7" xfId="0" applyFont="1" applyFill="1" applyBorder="1" applyAlignment="1">
      <alignment horizontal="center"/>
    </xf>
    <xf numFmtId="0" fontId="29" fillId="12" borderId="7" xfId="0" applyFont="1" applyFill="1" applyBorder="1" applyAlignment="1">
      <alignment horizontal="centerContinuous"/>
    </xf>
    <xf numFmtId="16" fontId="29" fillId="0" borderId="1" xfId="0" applyNumberFormat="1" applyFont="1" applyBorder="1" applyAlignment="1">
      <alignment horizontal="center"/>
    </xf>
    <xf numFmtId="16" fontId="29" fillId="0" borderId="2" xfId="0" applyNumberFormat="1" applyFont="1" applyBorder="1" applyAlignment="1">
      <alignment horizontal="center"/>
    </xf>
    <xf numFmtId="0" fontId="41" fillId="0" borderId="2" xfId="0" applyFont="1" applyBorder="1" applyAlignment="1">
      <alignment/>
    </xf>
    <xf numFmtId="0" fontId="29" fillId="0" borderId="6" xfId="0" applyFont="1" applyBorder="1" applyAlignment="1">
      <alignment/>
    </xf>
    <xf numFmtId="0" fontId="38" fillId="0" borderId="2" xfId="0" applyFont="1" applyBorder="1" applyAlignment="1">
      <alignment/>
    </xf>
    <xf numFmtId="0" fontId="29" fillId="0" borderId="8" xfId="0" applyFont="1" applyBorder="1" applyAlignment="1">
      <alignment horizontal="center"/>
    </xf>
    <xf numFmtId="0" fontId="29" fillId="0" borderId="0" xfId="0" applyFont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1" xfId="0" applyFont="1" applyBorder="1" applyAlignment="1">
      <alignment horizontal="centerContinuous"/>
    </xf>
    <xf numFmtId="0" fontId="29" fillId="0" borderId="2" xfId="0" applyFont="1" applyBorder="1" applyAlignment="1">
      <alignment horizontal="centerContinuous"/>
    </xf>
    <xf numFmtId="0" fontId="29" fillId="0" borderId="5" xfId="0" applyFont="1" applyBorder="1" applyAlignment="1">
      <alignment horizontal="centerContinuous"/>
    </xf>
    <xf numFmtId="0" fontId="31" fillId="0" borderId="5" xfId="0" applyFont="1" applyBorder="1" applyAlignment="1">
      <alignment/>
    </xf>
    <xf numFmtId="0" fontId="29" fillId="0" borderId="2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2" xfId="0" applyFont="1" applyFill="1" applyBorder="1" applyAlignment="1">
      <alignment horizontal="centerContinuous"/>
    </xf>
    <xf numFmtId="0" fontId="29" fillId="0" borderId="2" xfId="0" applyFont="1" applyBorder="1" applyAlignment="1">
      <alignment horizontal="left"/>
    </xf>
    <xf numFmtId="0" fontId="30" fillId="0" borderId="7" xfId="0" applyFont="1" applyBorder="1" applyAlignment="1">
      <alignment horizontal="centerContinuous"/>
    </xf>
    <xf numFmtId="0" fontId="30" fillId="0" borderId="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1" fillId="0" borderId="6" xfId="0" applyFont="1" applyBorder="1" applyAlignment="1">
      <alignment/>
    </xf>
    <xf numFmtId="0" fontId="30" fillId="0" borderId="8" xfId="0" applyFont="1" applyBorder="1" applyAlignment="1">
      <alignment horizontal="centerContinuous"/>
    </xf>
    <xf numFmtId="0" fontId="30" fillId="0" borderId="1" xfId="0" applyFont="1" applyBorder="1" applyAlignment="1">
      <alignment/>
    </xf>
    <xf numFmtId="0" fontId="29" fillId="13" borderId="1" xfId="0" applyFont="1" applyFill="1" applyBorder="1" applyAlignment="1">
      <alignment horizontal="center"/>
    </xf>
    <xf numFmtId="0" fontId="29" fillId="14" borderId="3" xfId="0" applyFont="1" applyFill="1" applyBorder="1" applyAlignment="1">
      <alignment horizontal="centerContinuous"/>
    </xf>
    <xf numFmtId="0" fontId="29" fillId="14" borderId="4" xfId="0" applyFont="1" applyFill="1" applyBorder="1" applyAlignment="1">
      <alignment horizontal="centerContinuous"/>
    </xf>
    <xf numFmtId="0" fontId="29" fillId="14" borderId="10" xfId="0" applyFont="1" applyFill="1" applyBorder="1" applyAlignment="1">
      <alignment horizontal="centerContinuous"/>
    </xf>
    <xf numFmtId="0" fontId="29" fillId="13" borderId="15" xfId="0" applyFont="1" applyFill="1" applyBorder="1" applyAlignment="1">
      <alignment horizontal="centerContinuous"/>
    </xf>
    <xf numFmtId="0" fontId="29" fillId="13" borderId="9" xfId="0" applyFont="1" applyFill="1" applyBorder="1" applyAlignment="1">
      <alignment horizontal="centerContinuous"/>
    </xf>
    <xf numFmtId="0" fontId="29" fillId="13" borderId="11" xfId="0" applyFont="1" applyFill="1" applyBorder="1" applyAlignment="1">
      <alignment horizontal="centerContinuous"/>
    </xf>
    <xf numFmtId="0" fontId="29" fillId="14" borderId="1" xfId="0" applyFont="1" applyFill="1" applyBorder="1" applyAlignment="1">
      <alignment/>
    </xf>
    <xf numFmtId="0" fontId="29" fillId="13" borderId="2" xfId="0" applyFont="1" applyFill="1" applyBorder="1" applyAlignment="1">
      <alignment horizontal="center"/>
    </xf>
    <xf numFmtId="0" fontId="29" fillId="14" borderId="3" xfId="0" applyFont="1" applyFill="1" applyBorder="1" applyAlignment="1">
      <alignment/>
    </xf>
    <xf numFmtId="0" fontId="29" fillId="14" borderId="4" xfId="0" applyFont="1" applyFill="1" applyBorder="1" applyAlignment="1">
      <alignment/>
    </xf>
    <xf numFmtId="0" fontId="29" fillId="14" borderId="10" xfId="0" applyFont="1" applyFill="1" applyBorder="1" applyAlignment="1">
      <alignment/>
    </xf>
    <xf numFmtId="0" fontId="29" fillId="14" borderId="2" xfId="0" applyFont="1" applyFill="1" applyBorder="1" applyAlignment="1">
      <alignment/>
    </xf>
    <xf numFmtId="0" fontId="29" fillId="13" borderId="2" xfId="0" applyFont="1" applyFill="1" applyBorder="1" applyAlignment="1">
      <alignment/>
    </xf>
    <xf numFmtId="0" fontId="29" fillId="13" borderId="3" xfId="0" applyFont="1" applyFill="1" applyBorder="1" applyAlignment="1">
      <alignment horizontal="centerContinuous"/>
    </xf>
    <xf numFmtId="0" fontId="29" fillId="13" borderId="4" xfId="0" applyFont="1" applyFill="1" applyBorder="1" applyAlignment="1">
      <alignment horizontal="centerContinuous"/>
    </xf>
    <xf numFmtId="0" fontId="29" fillId="13" borderId="10" xfId="0" applyFont="1" applyFill="1" applyBorder="1" applyAlignment="1">
      <alignment horizontal="centerContinuous"/>
    </xf>
    <xf numFmtId="0" fontId="29" fillId="14" borderId="2" xfId="0" applyFont="1" applyFill="1" applyBorder="1" applyAlignment="1">
      <alignment horizontal="centerContinuous"/>
    </xf>
    <xf numFmtId="0" fontId="29" fillId="14" borderId="1" xfId="0" applyFont="1" applyFill="1" applyBorder="1" applyAlignment="1">
      <alignment horizontal="center"/>
    </xf>
    <xf numFmtId="0" fontId="29" fillId="13" borderId="7" xfId="0" applyFont="1" applyFill="1" applyBorder="1" applyAlignment="1">
      <alignment horizontal="center"/>
    </xf>
    <xf numFmtId="0" fontId="29" fillId="13" borderId="7" xfId="0" applyFont="1" applyFill="1" applyBorder="1" applyAlignment="1">
      <alignment horizontal="left"/>
    </xf>
    <xf numFmtId="0" fontId="29" fillId="13" borderId="7" xfId="0" applyFont="1" applyFill="1" applyBorder="1" applyAlignment="1">
      <alignment/>
    </xf>
    <xf numFmtId="0" fontId="29" fillId="14" borderId="7" xfId="0" applyFont="1" applyFill="1" applyBorder="1" applyAlignment="1">
      <alignment horizontal="center"/>
    </xf>
    <xf numFmtId="0" fontId="29" fillId="14" borderId="7" xfId="0" applyFont="1" applyFill="1" applyBorder="1" applyAlignment="1">
      <alignment/>
    </xf>
    <xf numFmtId="16" fontId="29" fillId="0" borderId="2" xfId="0" applyNumberFormat="1" applyFont="1" applyBorder="1" applyAlignment="1">
      <alignment horizontal="centerContinuous"/>
    </xf>
    <xf numFmtId="0" fontId="29" fillId="13" borderId="8" xfId="0" applyFont="1" applyFill="1" applyBorder="1" applyAlignment="1">
      <alignment/>
    </xf>
    <xf numFmtId="0" fontId="29" fillId="13" borderId="8" xfId="0" applyFont="1" applyFill="1" applyBorder="1" applyAlignment="1">
      <alignment horizontal="centerContinuous"/>
    </xf>
    <xf numFmtId="0" fontId="31" fillId="13" borderId="3" xfId="0" applyFont="1" applyFill="1" applyBorder="1" applyAlignment="1">
      <alignment/>
    </xf>
    <xf numFmtId="0" fontId="41" fillId="0" borderId="1" xfId="0" applyFont="1" applyBorder="1" applyAlignment="1">
      <alignment horizontal="centerContinuous"/>
    </xf>
    <xf numFmtId="0" fontId="29" fillId="14" borderId="8" xfId="0" applyFont="1" applyFill="1" applyBorder="1" applyAlignment="1">
      <alignment/>
    </xf>
    <xf numFmtId="0" fontId="29" fillId="14" borderId="8" xfId="0" applyFont="1" applyFill="1" applyBorder="1" applyAlignment="1">
      <alignment horizontal="centerContinuous"/>
    </xf>
    <xf numFmtId="0" fontId="31" fillId="14" borderId="7" xfId="0" applyFont="1" applyFill="1" applyBorder="1" applyAlignment="1">
      <alignment/>
    </xf>
    <xf numFmtId="0" fontId="31" fillId="14" borderId="8" xfId="0" applyFont="1" applyFill="1" applyBorder="1" applyAlignment="1">
      <alignment/>
    </xf>
    <xf numFmtId="0" fontId="29" fillId="13" borderId="7" xfId="0" applyFont="1" applyFill="1" applyBorder="1" applyAlignment="1">
      <alignment horizontal="centerContinuous"/>
    </xf>
    <xf numFmtId="0" fontId="31" fillId="13" borderId="8" xfId="0" applyFont="1" applyFill="1" applyBorder="1" applyAlignment="1">
      <alignment/>
    </xf>
    <xf numFmtId="0" fontId="19" fillId="0" borderId="0" xfId="0" applyFont="1" applyFill="1" applyAlignment="1">
      <alignment/>
    </xf>
    <xf numFmtId="0" fontId="29" fillId="0" borderId="5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42" fillId="0" borderId="2" xfId="0" applyFont="1" applyBorder="1" applyAlignment="1" applyProtection="1">
      <alignment/>
      <protection locked="0"/>
    </xf>
    <xf numFmtId="0" fontId="42" fillId="0" borderId="6" xfId="0" applyFont="1" applyBorder="1" applyAlignment="1" applyProtection="1">
      <alignment/>
      <protection locked="0"/>
    </xf>
    <xf numFmtId="0" fontId="19" fillId="4" borderId="7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49" fontId="19" fillId="5" borderId="12" xfId="0" applyNumberFormat="1" applyFont="1" applyFill="1" applyBorder="1" applyAlignment="1">
      <alignment horizontal="center"/>
    </xf>
    <xf numFmtId="49" fontId="19" fillId="5" borderId="13" xfId="0" applyNumberFormat="1" applyFont="1" applyFill="1" applyBorder="1" applyAlignment="1">
      <alignment horizontal="center"/>
    </xf>
    <xf numFmtId="0" fontId="29" fillId="0" borderId="6" xfId="0" applyFont="1" applyFill="1" applyBorder="1" applyAlignment="1">
      <alignment horizontal="right"/>
    </xf>
    <xf numFmtId="0" fontId="19" fillId="0" borderId="6" xfId="0" applyFont="1" applyBorder="1" applyAlignment="1">
      <alignment horizontal="left" wrapText="1"/>
    </xf>
    <xf numFmtId="0" fontId="19" fillId="0" borderId="2" xfId="0" applyFont="1" applyBorder="1" applyAlignment="1">
      <alignment vertical="center"/>
    </xf>
    <xf numFmtId="0" fontId="19" fillId="4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49" fontId="19" fillId="4" borderId="6" xfId="0" applyNumberFormat="1" applyFont="1" applyFill="1" applyBorder="1" applyAlignment="1">
      <alignment horizontal="center" vertical="center"/>
    </xf>
    <xf numFmtId="49" fontId="19" fillId="5" borderId="6" xfId="0" applyNumberFormat="1" applyFont="1" applyFill="1" applyBorder="1" applyAlignment="1">
      <alignment horizontal="center" vertical="center"/>
    </xf>
    <xf numFmtId="49" fontId="22" fillId="4" borderId="2" xfId="0" applyNumberFormat="1" applyFont="1" applyFill="1" applyBorder="1" applyAlignment="1">
      <alignment horizontal="center" vertical="center"/>
    </xf>
    <xf numFmtId="49" fontId="19" fillId="5" borderId="0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/>
    </xf>
    <xf numFmtId="49" fontId="22" fillId="4" borderId="5" xfId="0" applyNumberFormat="1" applyFont="1" applyFill="1" applyBorder="1" applyAlignment="1">
      <alignment horizontal="center"/>
    </xf>
    <xf numFmtId="0" fontId="29" fillId="0" borderId="2" xfId="0" applyFont="1" applyBorder="1" applyAlignment="1">
      <alignment wrapText="1"/>
    </xf>
    <xf numFmtId="0" fontId="29" fillId="0" borderId="2" xfId="0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0" fontId="29" fillId="0" borderId="8" xfId="0" applyFont="1" applyBorder="1" applyAlignment="1">
      <alignment wrapText="1"/>
    </xf>
    <xf numFmtId="0" fontId="30" fillId="0" borderId="8" xfId="0" applyFont="1" applyBorder="1" applyAlignment="1">
      <alignment/>
    </xf>
    <xf numFmtId="0" fontId="29" fillId="0" borderId="8" xfId="0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/>
    </xf>
    <xf numFmtId="3" fontId="31" fillId="0" borderId="8" xfId="0" applyNumberFormat="1" applyFont="1" applyBorder="1" applyAlignment="1">
      <alignment/>
    </xf>
    <xf numFmtId="3" fontId="29" fillId="0" borderId="8" xfId="0" applyNumberFormat="1" applyFont="1" applyBorder="1" applyAlignment="1">
      <alignment horizontal="center" vertical="center" wrapText="1"/>
    </xf>
    <xf numFmtId="3" fontId="43" fillId="0" borderId="8" xfId="0" applyNumberFormat="1" applyFont="1" applyBorder="1" applyAlignment="1">
      <alignment/>
    </xf>
    <xf numFmtId="3" fontId="29" fillId="0" borderId="1" xfId="0" applyNumberFormat="1" applyFont="1" applyBorder="1" applyAlignment="1">
      <alignment/>
    </xf>
    <xf numFmtId="3" fontId="31" fillId="0" borderId="1" xfId="0" applyNumberFormat="1" applyFont="1" applyBorder="1" applyAlignment="1">
      <alignment/>
    </xf>
    <xf numFmtId="0" fontId="33" fillId="0" borderId="8" xfId="0" applyFont="1" applyBorder="1" applyAlignment="1">
      <alignment horizontal="left"/>
    </xf>
    <xf numFmtId="0" fontId="41" fillId="0" borderId="6" xfId="0" applyFont="1" applyBorder="1" applyAlignment="1">
      <alignment/>
    </xf>
    <xf numFmtId="0" fontId="29" fillId="0" borderId="6" xfId="0" applyFont="1" applyBorder="1" applyAlignment="1">
      <alignment wrapText="1"/>
    </xf>
    <xf numFmtId="0" fontId="38" fillId="0" borderId="6" xfId="0" applyFont="1" applyBorder="1" applyAlignment="1">
      <alignment/>
    </xf>
    <xf numFmtId="0" fontId="29" fillId="0" borderId="7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8" xfId="0" applyFont="1" applyBorder="1" applyAlignment="1">
      <alignment horizontal="left"/>
    </xf>
    <xf numFmtId="0" fontId="29" fillId="0" borderId="8" xfId="0" applyFont="1" applyBorder="1" applyAlignment="1">
      <alignment horizontal="left" wrapText="1"/>
    </xf>
    <xf numFmtId="0" fontId="13" fillId="0" borderId="4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pótigény"/>
      <sheetName val="melléklet"/>
      <sheetName val="levél1"/>
      <sheetName val="saj.levél."/>
      <sheetName val="átcs.levél"/>
      <sheetName val="e.levél"/>
      <sheetName val="gond.ö."/>
      <sheetName val="saját"/>
      <sheetName val="rend.kiért."/>
      <sheetName val="Munka1"/>
      <sheetName val="pénzforgalmi"/>
    </sheetNames>
    <sheetDataSet>
      <sheetData sheetId="1">
        <row r="88">
          <cell r="E88">
            <v>38449</v>
          </cell>
          <cell r="F88">
            <v>11719</v>
          </cell>
          <cell r="G88">
            <v>84</v>
          </cell>
          <cell r="H88">
            <v>0</v>
          </cell>
          <cell r="J88">
            <v>977</v>
          </cell>
          <cell r="L88">
            <v>0</v>
          </cell>
          <cell r="M88">
            <v>0</v>
          </cell>
          <cell r="X88">
            <v>0</v>
          </cell>
        </row>
        <row r="136">
          <cell r="E136">
            <v>5966</v>
          </cell>
          <cell r="F136">
            <v>1716</v>
          </cell>
          <cell r="G136">
            <v>0</v>
          </cell>
          <cell r="H136">
            <v>0</v>
          </cell>
          <cell r="J136">
            <v>0</v>
          </cell>
          <cell r="L136">
            <v>0</v>
          </cell>
          <cell r="M136">
            <v>0</v>
          </cell>
          <cell r="X136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-5881</v>
          </cell>
          <cell r="L184">
            <v>0</v>
          </cell>
          <cell r="M184">
            <v>0</v>
          </cell>
          <cell r="X184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L232">
            <v>0</v>
          </cell>
          <cell r="M232">
            <v>0</v>
          </cell>
          <cell r="X232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J280">
            <v>0</v>
          </cell>
          <cell r="L280">
            <v>0</v>
          </cell>
          <cell r="M280">
            <v>0</v>
          </cell>
          <cell r="X280">
            <v>0</v>
          </cell>
        </row>
        <row r="328">
          <cell r="E328">
            <v>549</v>
          </cell>
          <cell r="F328">
            <v>191</v>
          </cell>
          <cell r="G328">
            <v>317</v>
          </cell>
          <cell r="H328">
            <v>0</v>
          </cell>
          <cell r="J328">
            <v>0</v>
          </cell>
          <cell r="L328">
            <v>0</v>
          </cell>
          <cell r="M328">
            <v>405</v>
          </cell>
          <cell r="X328">
            <v>0</v>
          </cell>
        </row>
        <row r="376">
          <cell r="E376">
            <v>25</v>
          </cell>
          <cell r="F376">
            <v>0</v>
          </cell>
          <cell r="G376">
            <v>0</v>
          </cell>
          <cell r="H376">
            <v>0</v>
          </cell>
          <cell r="J376">
            <v>0</v>
          </cell>
          <cell r="L376">
            <v>0</v>
          </cell>
          <cell r="M376">
            <v>0</v>
          </cell>
          <cell r="X376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J424">
            <v>0</v>
          </cell>
          <cell r="L424">
            <v>0</v>
          </cell>
          <cell r="M424">
            <v>0</v>
          </cell>
          <cell r="X424">
            <v>0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J469">
            <v>0</v>
          </cell>
          <cell r="L469">
            <v>0</v>
          </cell>
          <cell r="M469">
            <v>0</v>
          </cell>
          <cell r="X469">
            <v>0</v>
          </cell>
        </row>
        <row r="515"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J515">
            <v>0</v>
          </cell>
          <cell r="L515">
            <v>0</v>
          </cell>
          <cell r="M515">
            <v>0</v>
          </cell>
          <cell r="X515">
            <v>0</v>
          </cell>
        </row>
      </sheetData>
      <sheetData sheetId="3">
        <row r="9">
          <cell r="G9">
            <v>0</v>
          </cell>
        </row>
        <row r="65">
          <cell r="U65">
            <v>0</v>
          </cell>
          <cell r="AB65">
            <v>0</v>
          </cell>
          <cell r="AI65">
            <v>0</v>
          </cell>
          <cell r="AP65">
            <v>0</v>
          </cell>
          <cell r="AW65">
            <v>-25</v>
          </cell>
          <cell r="BD65">
            <v>0</v>
          </cell>
          <cell r="BK65">
            <v>-43</v>
          </cell>
          <cell r="BR65">
            <v>0</v>
          </cell>
          <cell r="BY65">
            <v>-18954</v>
          </cell>
          <cell r="CF65">
            <v>0</v>
          </cell>
          <cell r="CM65">
            <v>-14</v>
          </cell>
          <cell r="CT65">
            <v>-27</v>
          </cell>
          <cell r="DA65">
            <v>0</v>
          </cell>
          <cell r="DH65">
            <v>0</v>
          </cell>
          <cell r="DO65">
            <v>0</v>
          </cell>
          <cell r="DV65">
            <v>-840</v>
          </cell>
          <cell r="EC65">
            <v>0</v>
          </cell>
          <cell r="EJ65">
            <v>0</v>
          </cell>
          <cell r="FL65">
            <v>0</v>
          </cell>
          <cell r="FS65">
            <v>-162</v>
          </cell>
          <cell r="FZ65">
            <v>0</v>
          </cell>
          <cell r="GG65">
            <v>0</v>
          </cell>
          <cell r="GN65">
            <v>0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ID65">
            <v>0</v>
          </cell>
          <cell r="IK65">
            <v>0</v>
          </cell>
        </row>
        <row r="132">
          <cell r="AI132">
            <v>0</v>
          </cell>
          <cell r="AP132">
            <v>0</v>
          </cell>
          <cell r="BR132">
            <v>0</v>
          </cell>
        </row>
      </sheetData>
      <sheetData sheetId="4">
        <row r="74">
          <cell r="D74">
            <v>0</v>
          </cell>
        </row>
        <row r="75">
          <cell r="D75">
            <v>0</v>
          </cell>
        </row>
        <row r="171">
          <cell r="D171">
            <v>-4000</v>
          </cell>
        </row>
        <row r="173">
          <cell r="D173">
            <v>-449</v>
          </cell>
        </row>
      </sheetData>
      <sheetData sheetId="11">
        <row r="6">
          <cell r="D6">
            <v>736854</v>
          </cell>
          <cell r="G6">
            <v>237375</v>
          </cell>
          <cell r="M6">
            <v>163989</v>
          </cell>
          <cell r="P6">
            <v>0</v>
          </cell>
          <cell r="Y6">
            <v>0</v>
          </cell>
          <cell r="AE6">
            <v>0</v>
          </cell>
          <cell r="AN6">
            <v>0</v>
          </cell>
          <cell r="AQ6">
            <v>5570</v>
          </cell>
        </row>
        <row r="7">
          <cell r="D7">
            <v>87278</v>
          </cell>
          <cell r="G7">
            <v>29140</v>
          </cell>
          <cell r="M7">
            <v>16684</v>
          </cell>
          <cell r="P7">
            <v>0</v>
          </cell>
          <cell r="Y7">
            <v>0</v>
          </cell>
          <cell r="AE7">
            <v>0</v>
          </cell>
          <cell r="AN7">
            <v>0</v>
          </cell>
          <cell r="AQ7">
            <v>0</v>
          </cell>
        </row>
        <row r="8">
          <cell r="D8">
            <v>0</v>
          </cell>
          <cell r="G8">
            <v>0</v>
          </cell>
          <cell r="M8">
            <v>0</v>
          </cell>
          <cell r="P8">
            <v>0</v>
          </cell>
          <cell r="Y8">
            <v>780225</v>
          </cell>
          <cell r="AE8">
            <v>0</v>
          </cell>
          <cell r="AN8">
            <v>0</v>
          </cell>
          <cell r="AQ8">
            <v>0</v>
          </cell>
        </row>
        <row r="9">
          <cell r="D9">
            <v>0</v>
          </cell>
          <cell r="G9">
            <v>0</v>
          </cell>
          <cell r="M9">
            <v>0</v>
          </cell>
          <cell r="P9">
            <v>0</v>
          </cell>
          <cell r="Y9">
            <v>23815</v>
          </cell>
          <cell r="AE9">
            <v>0</v>
          </cell>
          <cell r="AN9">
            <v>0</v>
          </cell>
          <cell r="AQ9">
            <v>0</v>
          </cell>
        </row>
        <row r="10">
          <cell r="D10">
            <v>1352</v>
          </cell>
          <cell r="G10">
            <v>468</v>
          </cell>
          <cell r="M10">
            <v>2563</v>
          </cell>
          <cell r="P10">
            <v>0</v>
          </cell>
          <cell r="Y10">
            <v>0</v>
          </cell>
          <cell r="AE10">
            <v>0</v>
          </cell>
          <cell r="AN10">
            <v>0</v>
          </cell>
          <cell r="AQ10">
            <v>0</v>
          </cell>
        </row>
        <row r="11">
          <cell r="D11">
            <v>4853</v>
          </cell>
          <cell r="G11">
            <v>1612</v>
          </cell>
          <cell r="M11">
            <v>1925</v>
          </cell>
          <cell r="P11">
            <v>0</v>
          </cell>
          <cell r="Y11">
            <v>0</v>
          </cell>
          <cell r="AE11">
            <v>0</v>
          </cell>
          <cell r="AN11">
            <v>0</v>
          </cell>
          <cell r="AQ11">
            <v>0</v>
          </cell>
        </row>
        <row r="12">
          <cell r="D12">
            <v>2344</v>
          </cell>
          <cell r="G12">
            <v>601</v>
          </cell>
          <cell r="M12">
            <v>1316</v>
          </cell>
          <cell r="P12">
            <v>0</v>
          </cell>
          <cell r="Y12">
            <v>0</v>
          </cell>
          <cell r="AE12">
            <v>0</v>
          </cell>
          <cell r="AN12">
            <v>0</v>
          </cell>
          <cell r="AQ12">
            <v>0</v>
          </cell>
        </row>
        <row r="13">
          <cell r="D13">
            <v>1472</v>
          </cell>
          <cell r="G13">
            <v>442</v>
          </cell>
          <cell r="M13">
            <v>3326</v>
          </cell>
          <cell r="P13">
            <v>0</v>
          </cell>
          <cell r="Y13">
            <v>0</v>
          </cell>
          <cell r="AE13">
            <v>0</v>
          </cell>
          <cell r="AN13">
            <v>0</v>
          </cell>
          <cell r="AQ13">
            <v>0</v>
          </cell>
        </row>
        <row r="14">
          <cell r="D14">
            <v>480</v>
          </cell>
          <cell r="G14">
            <v>154</v>
          </cell>
          <cell r="M14">
            <v>1268</v>
          </cell>
          <cell r="P14">
            <v>0</v>
          </cell>
          <cell r="Y14">
            <v>0</v>
          </cell>
          <cell r="AE14">
            <v>0</v>
          </cell>
          <cell r="AN14">
            <v>0</v>
          </cell>
          <cell r="AQ14">
            <v>0</v>
          </cell>
        </row>
        <row r="15">
          <cell r="D15">
            <v>756</v>
          </cell>
          <cell r="G15">
            <v>219</v>
          </cell>
          <cell r="M15">
            <v>677</v>
          </cell>
          <cell r="P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</row>
        <row r="37">
          <cell r="AQ37">
            <v>18607</v>
          </cell>
          <cell r="AR37">
            <v>18607</v>
          </cell>
          <cell r="AS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view="pageBreakPreview" zoomScaleNormal="75" zoomScaleSheetLayoutView="100" workbookViewId="0" topLeftCell="K27">
      <selection activeCell="U24" sqref="U24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5">
      <c r="A3" s="208"/>
      <c r="B3" s="251"/>
      <c r="C3" s="220"/>
      <c r="D3" s="113"/>
      <c r="E3" s="208"/>
      <c r="F3" s="73"/>
      <c r="G3" s="209"/>
      <c r="H3" s="250"/>
      <c r="I3" s="253"/>
      <c r="J3" s="254"/>
      <c r="K3" s="209"/>
      <c r="L3" s="73"/>
      <c r="M3" s="208"/>
      <c r="N3" s="251"/>
      <c r="O3" s="220"/>
      <c r="P3" s="113"/>
      <c r="Q3" s="259"/>
      <c r="R3" s="74"/>
    </row>
    <row r="4" spans="1:18" ht="15">
      <c r="A4" s="210"/>
      <c r="B4" s="226"/>
      <c r="C4" s="129" t="s">
        <v>717</v>
      </c>
      <c r="D4" s="128"/>
      <c r="E4" s="211" t="s">
        <v>718</v>
      </c>
      <c r="F4" s="73"/>
      <c r="G4" s="212"/>
      <c r="H4" s="255"/>
      <c r="I4" s="256" t="s">
        <v>717</v>
      </c>
      <c r="J4" s="257"/>
      <c r="K4" s="213" t="s">
        <v>718</v>
      </c>
      <c r="L4" s="73"/>
      <c r="M4" s="210"/>
      <c r="N4" s="226"/>
      <c r="O4" s="129" t="s">
        <v>717</v>
      </c>
      <c r="P4" s="128"/>
      <c r="Q4" s="260" t="s">
        <v>718</v>
      </c>
      <c r="R4" s="74"/>
    </row>
    <row r="5" spans="1:18" ht="15">
      <c r="A5" s="214" t="s">
        <v>719</v>
      </c>
      <c r="B5" s="215" t="s">
        <v>610</v>
      </c>
      <c r="C5" s="211" t="s">
        <v>817</v>
      </c>
      <c r="D5" s="211" t="s">
        <v>817</v>
      </c>
      <c r="E5" s="211" t="s">
        <v>721</v>
      </c>
      <c r="F5" s="73"/>
      <c r="G5" s="216" t="s">
        <v>722</v>
      </c>
      <c r="H5" s="217" t="s">
        <v>610</v>
      </c>
      <c r="I5" s="213" t="s">
        <v>817</v>
      </c>
      <c r="J5" s="213" t="s">
        <v>817</v>
      </c>
      <c r="K5" s="213" t="s">
        <v>721</v>
      </c>
      <c r="L5" s="73"/>
      <c r="M5" s="214" t="s">
        <v>723</v>
      </c>
      <c r="N5" s="261" t="s">
        <v>610</v>
      </c>
      <c r="O5" s="260" t="s">
        <v>817</v>
      </c>
      <c r="P5" s="260" t="s">
        <v>817</v>
      </c>
      <c r="Q5" s="260" t="s">
        <v>721</v>
      </c>
      <c r="R5" s="74"/>
    </row>
    <row r="6" spans="1:18" ht="15">
      <c r="A6" s="210"/>
      <c r="B6" s="252" t="s">
        <v>724</v>
      </c>
      <c r="C6" s="211" t="s">
        <v>724</v>
      </c>
      <c r="D6" s="211" t="s">
        <v>820</v>
      </c>
      <c r="E6" s="211" t="s">
        <v>725</v>
      </c>
      <c r="F6" s="73"/>
      <c r="G6" s="212"/>
      <c r="H6" s="258" t="s">
        <v>724</v>
      </c>
      <c r="I6" s="213" t="s">
        <v>724</v>
      </c>
      <c r="J6" s="213" t="s">
        <v>820</v>
      </c>
      <c r="K6" s="213" t="s">
        <v>725</v>
      </c>
      <c r="L6" s="73"/>
      <c r="M6" s="210"/>
      <c r="N6" s="262" t="s">
        <v>724</v>
      </c>
      <c r="O6" s="260" t="s">
        <v>724</v>
      </c>
      <c r="P6" s="260" t="s">
        <v>820</v>
      </c>
      <c r="Q6" s="260" t="s">
        <v>725</v>
      </c>
      <c r="R6" s="74"/>
    </row>
    <row r="7" spans="1:18" ht="15">
      <c r="A7" s="218"/>
      <c r="B7" s="218"/>
      <c r="C7" s="218"/>
      <c r="D7" s="218"/>
      <c r="E7" s="218"/>
      <c r="F7" s="73"/>
      <c r="G7" s="219"/>
      <c r="H7" s="219"/>
      <c r="I7" s="219"/>
      <c r="J7" s="219"/>
      <c r="K7" s="219"/>
      <c r="L7" s="73"/>
      <c r="M7" s="218"/>
      <c r="N7" s="263"/>
      <c r="O7" s="263"/>
      <c r="P7" s="263"/>
      <c r="Q7" s="263"/>
      <c r="R7" s="74"/>
    </row>
    <row r="8" spans="1:21" ht="12.75">
      <c r="A8" s="79" t="s">
        <v>726</v>
      </c>
      <c r="B8" s="84">
        <f>(B22)</f>
        <v>9772173</v>
      </c>
      <c r="C8" s="84">
        <f>(C22)</f>
        <v>9963238</v>
      </c>
      <c r="D8" s="84">
        <f>(D22)</f>
        <v>10242809</v>
      </c>
      <c r="E8" s="84">
        <f>(E22)</f>
        <v>279571</v>
      </c>
      <c r="F8" s="74"/>
      <c r="G8" s="79" t="s">
        <v>727</v>
      </c>
      <c r="H8" s="84">
        <f>(H22)</f>
        <v>122314</v>
      </c>
      <c r="I8" s="84">
        <f>(I22)</f>
        <v>217292</v>
      </c>
      <c r="J8" s="84">
        <f>(J22)</f>
        <v>249214</v>
      </c>
      <c r="K8" s="84">
        <f>(K22)</f>
        <v>31922</v>
      </c>
      <c r="L8" s="74"/>
      <c r="M8" s="79" t="s">
        <v>728</v>
      </c>
      <c r="N8" s="84">
        <f aca="true" t="shared" si="0" ref="N8:Q12">(B8+H8)</f>
        <v>9894487</v>
      </c>
      <c r="O8" s="84">
        <f t="shared" si="0"/>
        <v>10180530</v>
      </c>
      <c r="P8" s="84">
        <f t="shared" si="0"/>
        <v>10492023</v>
      </c>
      <c r="Q8" s="84">
        <f t="shared" si="0"/>
        <v>311493</v>
      </c>
      <c r="R8" s="74"/>
      <c r="S8" s="221"/>
      <c r="T8" s="221"/>
      <c r="U8" s="221"/>
    </row>
    <row r="9" spans="1:21" ht="12.75">
      <c r="A9" s="231" t="s">
        <v>729</v>
      </c>
      <c r="B9" s="371">
        <f>(B10-B8)</f>
        <v>-8350730</v>
      </c>
      <c r="C9" s="371">
        <f>(C10-C8)</f>
        <v>-8408762</v>
      </c>
      <c r="D9" s="371">
        <f>(D10-D8)</f>
        <v>-8641408</v>
      </c>
      <c r="E9" s="371">
        <f>(E10-E8)</f>
        <v>-232646</v>
      </c>
      <c r="F9" s="372"/>
      <c r="G9" s="231" t="s">
        <v>218</v>
      </c>
      <c r="H9" s="371">
        <f>(H10-H8)</f>
        <v>-26769</v>
      </c>
      <c r="I9" s="371">
        <f>(I10-I8)</f>
        <v>-36687</v>
      </c>
      <c r="J9" s="371">
        <f>(J10-J8)</f>
        <v>-64577</v>
      </c>
      <c r="K9" s="371">
        <f>(K10-K8)</f>
        <v>-27890</v>
      </c>
      <c r="L9" s="74"/>
      <c r="M9" s="80" t="s">
        <v>730</v>
      </c>
      <c r="N9" s="86">
        <f t="shared" si="0"/>
        <v>-8377499</v>
      </c>
      <c r="O9" s="86">
        <f t="shared" si="0"/>
        <v>-8445449</v>
      </c>
      <c r="P9" s="86">
        <f t="shared" si="0"/>
        <v>-8705985</v>
      </c>
      <c r="Q9" s="86">
        <f t="shared" si="0"/>
        <v>-260536</v>
      </c>
      <c r="R9" s="74"/>
      <c r="S9" s="221"/>
      <c r="T9" s="221"/>
      <c r="U9" s="221"/>
    </row>
    <row r="10" spans="1:21" ht="12.75">
      <c r="A10" s="87" t="s">
        <v>731</v>
      </c>
      <c r="B10" s="88">
        <f>mérleg!C4</f>
        <v>1421443</v>
      </c>
      <c r="C10" s="88">
        <f>mérleg!D4</f>
        <v>1554476</v>
      </c>
      <c r="D10" s="88">
        <f>mérleg!E4</f>
        <v>1601401</v>
      </c>
      <c r="E10" s="88">
        <f>mérleg!F4</f>
        <v>46925</v>
      </c>
      <c r="F10" s="74"/>
      <c r="G10" s="87" t="s">
        <v>217</v>
      </c>
      <c r="H10" s="88">
        <f>mérleg!C45</f>
        <v>95545</v>
      </c>
      <c r="I10" s="88">
        <f>mérleg!D45</f>
        <v>180605</v>
      </c>
      <c r="J10" s="88">
        <f>mérleg!E45</f>
        <v>184637</v>
      </c>
      <c r="K10" s="88">
        <f>mérleg!F45</f>
        <v>4032</v>
      </c>
      <c r="L10" s="74"/>
      <c r="M10" s="87" t="s">
        <v>732</v>
      </c>
      <c r="N10" s="84">
        <f t="shared" si="0"/>
        <v>1516988</v>
      </c>
      <c r="O10" s="84">
        <f t="shared" si="0"/>
        <v>1735081</v>
      </c>
      <c r="P10" s="84">
        <f t="shared" si="0"/>
        <v>1786038</v>
      </c>
      <c r="Q10" s="84">
        <f t="shared" si="0"/>
        <v>50957</v>
      </c>
      <c r="R10" s="74"/>
      <c r="S10" s="221"/>
      <c r="T10" s="221"/>
      <c r="U10" s="221"/>
    </row>
    <row r="11" spans="1:21" ht="12.75">
      <c r="A11" s="80" t="s">
        <v>733</v>
      </c>
      <c r="B11" s="85">
        <f>mérleg!C42</f>
        <v>11830430</v>
      </c>
      <c r="C11" s="85">
        <f>mérleg!D42</f>
        <v>11699641</v>
      </c>
      <c r="D11" s="85">
        <f>mérleg!E42</f>
        <v>11853152</v>
      </c>
      <c r="E11" s="85">
        <f>mérleg!F42</f>
        <v>153511</v>
      </c>
      <c r="F11" s="85">
        <f>mérleg!G42</f>
        <v>0</v>
      </c>
      <c r="G11" s="80" t="s">
        <v>734</v>
      </c>
      <c r="H11" s="85">
        <f>mérleg!C66</f>
        <v>5834144</v>
      </c>
      <c r="I11" s="85">
        <f>mérleg!D66</f>
        <v>6102572</v>
      </c>
      <c r="J11" s="85">
        <f>mérleg!E66</f>
        <v>6008080</v>
      </c>
      <c r="K11" s="85">
        <f>mérleg!F66</f>
        <v>-94492</v>
      </c>
      <c r="L11" s="74"/>
      <c r="M11" s="83" t="s">
        <v>735</v>
      </c>
      <c r="N11" s="88">
        <f t="shared" si="0"/>
        <v>17664574</v>
      </c>
      <c r="O11" s="84">
        <f t="shared" si="0"/>
        <v>17802213</v>
      </c>
      <c r="P11" s="84">
        <f t="shared" si="0"/>
        <v>17861232</v>
      </c>
      <c r="Q11" s="84">
        <f t="shared" si="0"/>
        <v>59019</v>
      </c>
      <c r="R11" s="74"/>
      <c r="S11" s="221"/>
      <c r="T11" s="221"/>
      <c r="U11" s="221"/>
    </row>
    <row r="12" spans="1:21" ht="12.75">
      <c r="A12" s="89" t="s">
        <v>736</v>
      </c>
      <c r="B12" s="88">
        <f>SUM(B10:B11)</f>
        <v>13251873</v>
      </c>
      <c r="C12" s="88">
        <f>SUM(C10:C11)</f>
        <v>13254117</v>
      </c>
      <c r="D12" s="88">
        <f>SUM(D10:D11)</f>
        <v>13454553</v>
      </c>
      <c r="E12" s="88">
        <f>SUM(E10:E11)</f>
        <v>200436</v>
      </c>
      <c r="F12" s="74"/>
      <c r="G12" s="89" t="s">
        <v>737</v>
      </c>
      <c r="H12" s="88">
        <f>SUM(H10:H11)</f>
        <v>5929689</v>
      </c>
      <c r="I12" s="88">
        <f>SUM(I10:I11)</f>
        <v>6283177</v>
      </c>
      <c r="J12" s="88">
        <f>SUM(J10:J11)</f>
        <v>6192717</v>
      </c>
      <c r="K12" s="88">
        <f>SUM(K10:K11)</f>
        <v>-90460</v>
      </c>
      <c r="L12" s="74"/>
      <c r="M12" s="89" t="s">
        <v>738</v>
      </c>
      <c r="N12" s="88">
        <f t="shared" si="0"/>
        <v>19181562</v>
      </c>
      <c r="O12" s="88">
        <f t="shared" si="0"/>
        <v>19537294</v>
      </c>
      <c r="P12" s="88">
        <f t="shared" si="0"/>
        <v>19647270</v>
      </c>
      <c r="Q12" s="88">
        <f t="shared" si="0"/>
        <v>109976</v>
      </c>
      <c r="R12" s="74"/>
      <c r="S12" s="221"/>
      <c r="T12" s="221"/>
      <c r="U12" s="221"/>
    </row>
    <row r="13" spans="1:21" ht="12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221"/>
      <c r="T13" s="221"/>
      <c r="U13" s="221"/>
    </row>
    <row r="14" spans="1:18" ht="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4"/>
    </row>
    <row r="15" spans="1:18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</row>
    <row r="16" spans="1:18" ht="1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</row>
    <row r="17" spans="1:18" ht="15">
      <c r="A17" s="208"/>
      <c r="B17" s="251"/>
      <c r="C17" s="220"/>
      <c r="D17" s="113"/>
      <c r="E17" s="208"/>
      <c r="F17" s="73"/>
      <c r="G17" s="209"/>
      <c r="H17" s="251"/>
      <c r="I17" s="220"/>
      <c r="J17" s="113"/>
      <c r="K17" s="209"/>
      <c r="L17" s="73"/>
      <c r="M17" s="208"/>
      <c r="N17" s="251"/>
      <c r="O17" s="220"/>
      <c r="P17" s="113"/>
      <c r="Q17" s="259"/>
      <c r="R17" s="74"/>
    </row>
    <row r="18" spans="1:18" ht="15">
      <c r="A18" s="210"/>
      <c r="B18" s="226"/>
      <c r="C18" s="129" t="s">
        <v>717</v>
      </c>
      <c r="D18" s="128"/>
      <c r="E18" s="211" t="s">
        <v>718</v>
      </c>
      <c r="F18" s="73"/>
      <c r="G18" s="212"/>
      <c r="H18" s="226"/>
      <c r="I18" s="129" t="s">
        <v>717</v>
      </c>
      <c r="J18" s="128"/>
      <c r="K18" s="213" t="s">
        <v>718</v>
      </c>
      <c r="L18" s="73"/>
      <c r="M18" s="210"/>
      <c r="N18" s="226"/>
      <c r="O18" s="129" t="s">
        <v>717</v>
      </c>
      <c r="P18" s="128"/>
      <c r="Q18" s="260" t="s">
        <v>718</v>
      </c>
      <c r="R18" s="74"/>
    </row>
    <row r="19" spans="1:18" ht="15">
      <c r="A19" s="214" t="s">
        <v>739</v>
      </c>
      <c r="B19" s="215" t="s">
        <v>610</v>
      </c>
      <c r="C19" s="211" t="s">
        <v>817</v>
      </c>
      <c r="D19" s="211" t="s">
        <v>817</v>
      </c>
      <c r="E19" s="211" t="s">
        <v>721</v>
      </c>
      <c r="F19" s="73"/>
      <c r="G19" s="216" t="s">
        <v>800</v>
      </c>
      <c r="H19" s="217" t="s">
        <v>610</v>
      </c>
      <c r="I19" s="213" t="s">
        <v>817</v>
      </c>
      <c r="J19" s="213" t="s">
        <v>817</v>
      </c>
      <c r="K19" s="213" t="s">
        <v>721</v>
      </c>
      <c r="L19" s="73"/>
      <c r="M19" s="214" t="s">
        <v>801</v>
      </c>
      <c r="N19" s="261" t="s">
        <v>610</v>
      </c>
      <c r="O19" s="260" t="s">
        <v>817</v>
      </c>
      <c r="P19" s="260" t="s">
        <v>817</v>
      </c>
      <c r="Q19" s="260" t="s">
        <v>721</v>
      </c>
      <c r="R19" s="74"/>
    </row>
    <row r="20" spans="1:18" ht="15">
      <c r="A20" s="210"/>
      <c r="B20" s="252" t="s">
        <v>724</v>
      </c>
      <c r="C20" s="211" t="s">
        <v>724</v>
      </c>
      <c r="D20" s="211" t="s">
        <v>820</v>
      </c>
      <c r="E20" s="211" t="s">
        <v>725</v>
      </c>
      <c r="F20" s="73"/>
      <c r="G20" s="212"/>
      <c r="H20" s="258" t="s">
        <v>724</v>
      </c>
      <c r="I20" s="213" t="s">
        <v>724</v>
      </c>
      <c r="J20" s="213" t="s">
        <v>820</v>
      </c>
      <c r="K20" s="213" t="s">
        <v>725</v>
      </c>
      <c r="L20" s="73"/>
      <c r="M20" s="210"/>
      <c r="N20" s="262" t="s">
        <v>724</v>
      </c>
      <c r="O20" s="260" t="s">
        <v>724</v>
      </c>
      <c r="P20" s="260" t="s">
        <v>820</v>
      </c>
      <c r="Q20" s="260" t="s">
        <v>725</v>
      </c>
      <c r="R20" s="74"/>
    </row>
    <row r="21" spans="1:18" ht="15">
      <c r="A21" s="218"/>
      <c r="B21" s="218"/>
      <c r="C21" s="218"/>
      <c r="D21" s="218"/>
      <c r="E21" s="218"/>
      <c r="F21" s="73"/>
      <c r="G21" s="219"/>
      <c r="H21" s="219"/>
      <c r="I21" s="219"/>
      <c r="J21" s="219"/>
      <c r="K21" s="219"/>
      <c r="L21" s="73"/>
      <c r="M21" s="218"/>
      <c r="N21" s="263"/>
      <c r="O21" s="263"/>
      <c r="P21" s="263"/>
      <c r="Q21" s="263"/>
      <c r="R21" s="74"/>
    </row>
    <row r="22" spans="1:18" ht="12.75">
      <c r="A22" s="87" t="s">
        <v>802</v>
      </c>
      <c r="B22" s="88">
        <f>mérleg!C80</f>
        <v>9772173</v>
      </c>
      <c r="C22" s="88">
        <f>mérleg!D80</f>
        <v>9963238</v>
      </c>
      <c r="D22" s="88">
        <f>mérleg!E80</f>
        <v>10242809</v>
      </c>
      <c r="E22" s="88">
        <f>mérleg!F80</f>
        <v>279571</v>
      </c>
      <c r="F22" s="74"/>
      <c r="G22" s="87" t="s">
        <v>803</v>
      </c>
      <c r="H22" s="88">
        <f>mérleg!C112</f>
        <v>122314</v>
      </c>
      <c r="I22" s="88">
        <f>mérleg!D112</f>
        <v>217292</v>
      </c>
      <c r="J22" s="88">
        <f>mérleg!E112</f>
        <v>249214</v>
      </c>
      <c r="K22" s="88">
        <f>mérleg!F112</f>
        <v>31922</v>
      </c>
      <c r="L22" s="74"/>
      <c r="M22" s="87" t="s">
        <v>804</v>
      </c>
      <c r="N22" s="84">
        <f aca="true" t="shared" si="1" ref="N22:Q26">(B22+H22)</f>
        <v>9894487</v>
      </c>
      <c r="O22" s="84">
        <f t="shared" si="1"/>
        <v>10180530</v>
      </c>
      <c r="P22" s="84">
        <f t="shared" si="1"/>
        <v>10492023</v>
      </c>
      <c r="Q22" s="84">
        <f t="shared" si="1"/>
        <v>311493</v>
      </c>
      <c r="R22" s="74"/>
    </row>
    <row r="23" spans="1:18" ht="12.75">
      <c r="A23" s="80" t="s">
        <v>805</v>
      </c>
      <c r="B23" s="85">
        <f>(B25)+(-B24)</f>
        <v>12225509</v>
      </c>
      <c r="C23" s="85">
        <f>(C25)+(-C24)</f>
        <v>12080189</v>
      </c>
      <c r="D23" s="85">
        <f>(D25)+(-D24)</f>
        <v>12097675</v>
      </c>
      <c r="E23" s="85">
        <f>(E25)+(-E24)</f>
        <v>17486</v>
      </c>
      <c r="F23" s="74"/>
      <c r="G23" s="80" t="s">
        <v>806</v>
      </c>
      <c r="H23" s="85">
        <f>(H25)+(-H24)</f>
        <v>6765172</v>
      </c>
      <c r="I23" s="85">
        <f>(I25)+(-I24)</f>
        <v>7042411</v>
      </c>
      <c r="J23" s="85">
        <f>(J25)+(-J24)</f>
        <v>7074439</v>
      </c>
      <c r="K23" s="85">
        <f>(K25)+(-K24)</f>
        <v>32028</v>
      </c>
      <c r="L23" s="74"/>
      <c r="M23" s="80" t="s">
        <v>807</v>
      </c>
      <c r="N23" s="84">
        <f t="shared" si="1"/>
        <v>18990681</v>
      </c>
      <c r="O23" s="84">
        <f t="shared" si="1"/>
        <v>19122600</v>
      </c>
      <c r="P23" s="84">
        <f t="shared" si="1"/>
        <v>19172114</v>
      </c>
      <c r="Q23" s="84">
        <f t="shared" si="1"/>
        <v>49514</v>
      </c>
      <c r="R23" s="74"/>
    </row>
    <row r="24" spans="1:18" ht="12.75">
      <c r="A24" s="80" t="s">
        <v>808</v>
      </c>
      <c r="B24" s="85">
        <f>(B9)</f>
        <v>-8350730</v>
      </c>
      <c r="C24" s="85">
        <f>(C9)</f>
        <v>-8408762</v>
      </c>
      <c r="D24" s="85">
        <f>(D9)</f>
        <v>-8641408</v>
      </c>
      <c r="E24" s="85">
        <f>(E9)</f>
        <v>-232646</v>
      </c>
      <c r="F24" s="74"/>
      <c r="G24" s="80" t="s">
        <v>809</v>
      </c>
      <c r="H24" s="85">
        <f>(H9)</f>
        <v>-26769</v>
      </c>
      <c r="I24" s="85">
        <f>(I9)</f>
        <v>-36687</v>
      </c>
      <c r="J24" s="85">
        <f>(J9)</f>
        <v>-64577</v>
      </c>
      <c r="K24" s="85">
        <f>(K9)</f>
        <v>-27890</v>
      </c>
      <c r="L24" s="74"/>
      <c r="M24" s="80" t="s">
        <v>730</v>
      </c>
      <c r="N24" s="86">
        <f t="shared" si="1"/>
        <v>-8377499</v>
      </c>
      <c r="O24" s="86">
        <f t="shared" si="1"/>
        <v>-8445449</v>
      </c>
      <c r="P24" s="86">
        <f t="shared" si="1"/>
        <v>-8705985</v>
      </c>
      <c r="Q24" s="86">
        <f t="shared" si="1"/>
        <v>-260536</v>
      </c>
      <c r="R24" s="74"/>
    </row>
    <row r="25" spans="1:18" ht="15" customHeight="1">
      <c r="A25" s="87" t="s">
        <v>810</v>
      </c>
      <c r="B25" s="88">
        <f>mérleg!C107</f>
        <v>3874779</v>
      </c>
      <c r="C25" s="88">
        <f>mérleg!D107</f>
        <v>3671427</v>
      </c>
      <c r="D25" s="88">
        <f>mérleg!E107</f>
        <v>3456267</v>
      </c>
      <c r="E25" s="88">
        <f>mérleg!F107</f>
        <v>-215160</v>
      </c>
      <c r="F25" s="74"/>
      <c r="G25" s="87" t="s">
        <v>811</v>
      </c>
      <c r="H25" s="88">
        <f>mérleg!C132</f>
        <v>6738403</v>
      </c>
      <c r="I25" s="88">
        <f>mérleg!D132</f>
        <v>7005724</v>
      </c>
      <c r="J25" s="88">
        <f>mérleg!E132</f>
        <v>7009862</v>
      </c>
      <c r="K25" s="88">
        <f>mérleg!F132</f>
        <v>4138</v>
      </c>
      <c r="L25" s="74"/>
      <c r="M25" s="87" t="s">
        <v>812</v>
      </c>
      <c r="N25" s="88">
        <f t="shared" si="1"/>
        <v>10613182</v>
      </c>
      <c r="O25" s="88">
        <f t="shared" si="1"/>
        <v>10677151</v>
      </c>
      <c r="P25" s="88">
        <f t="shared" si="1"/>
        <v>10466129</v>
      </c>
      <c r="Q25" s="88">
        <f t="shared" si="1"/>
        <v>-211022</v>
      </c>
      <c r="R25" s="74"/>
    </row>
    <row r="26" spans="1:18" ht="12.75">
      <c r="A26" s="243" t="s">
        <v>612</v>
      </c>
      <c r="B26" s="244">
        <f>mérleg!C108</f>
        <v>0</v>
      </c>
      <c r="C26" s="244">
        <f>mérleg!D108</f>
        <v>0</v>
      </c>
      <c r="D26" s="244">
        <f>mérleg!E108</f>
        <v>12641</v>
      </c>
      <c r="E26" s="244">
        <f>mérleg!F108</f>
        <v>12641</v>
      </c>
      <c r="F26" s="243"/>
      <c r="G26" s="243" t="s">
        <v>613</v>
      </c>
      <c r="H26" s="244">
        <f>mérleg!C133</f>
        <v>0</v>
      </c>
      <c r="I26" s="244">
        <f>mérleg!D133</f>
        <v>0</v>
      </c>
      <c r="J26" s="244">
        <f>mérleg!E133</f>
        <v>14976</v>
      </c>
      <c r="K26" s="244">
        <f>mérleg!F133</f>
        <v>14976</v>
      </c>
      <c r="L26" s="244">
        <f>mérleg!G133</f>
        <v>0</v>
      </c>
      <c r="M26" s="243" t="s">
        <v>614</v>
      </c>
      <c r="N26" s="386">
        <f t="shared" si="1"/>
        <v>0</v>
      </c>
      <c r="O26" s="386">
        <f t="shared" si="1"/>
        <v>0</v>
      </c>
      <c r="P26" s="386">
        <f t="shared" si="1"/>
        <v>27617</v>
      </c>
      <c r="Q26" s="386">
        <f t="shared" si="1"/>
        <v>27617</v>
      </c>
      <c r="R26" s="74"/>
    </row>
    <row r="27" spans="1:19" ht="12.75">
      <c r="A27" s="89" t="s">
        <v>813</v>
      </c>
      <c r="B27" s="88">
        <f>(B22+B25+B26)</f>
        <v>13646952</v>
      </c>
      <c r="C27" s="88">
        <f>(C22+C25+C26)</f>
        <v>13634665</v>
      </c>
      <c r="D27" s="88">
        <f>(D22+D25+D26)</f>
        <v>13711717</v>
      </c>
      <c r="E27" s="88">
        <f>(E22+E25+E26)</f>
        <v>77052</v>
      </c>
      <c r="F27" s="74"/>
      <c r="G27" s="89" t="s">
        <v>814</v>
      </c>
      <c r="H27" s="88">
        <f>(H22+H25+H26)</f>
        <v>6860717</v>
      </c>
      <c r="I27" s="88">
        <f>(I22+I25+I26)</f>
        <v>7223016</v>
      </c>
      <c r="J27" s="88">
        <f>(J22+J25+J26)</f>
        <v>7274052</v>
      </c>
      <c r="K27" s="88">
        <f>(K22+K25+K26)</f>
        <v>51036</v>
      </c>
      <c r="L27" s="74"/>
      <c r="M27" s="89" t="s">
        <v>815</v>
      </c>
      <c r="N27" s="88">
        <f>(N22+N25+N26)</f>
        <v>20507669</v>
      </c>
      <c r="O27" s="88">
        <f>(O22+O25+O26)</f>
        <v>20857681</v>
      </c>
      <c r="P27" s="88">
        <f>(P22+P25+P26)</f>
        <v>20985769</v>
      </c>
      <c r="Q27" s="88">
        <f>(Q22+Q25+Q26)</f>
        <v>128088</v>
      </c>
      <c r="R27" s="74"/>
      <c r="S27" s="74"/>
    </row>
    <row r="28" spans="1:19" ht="12.75">
      <c r="A28" s="90"/>
      <c r="B28" s="90"/>
      <c r="C28" s="91"/>
      <c r="D28" s="91"/>
      <c r="E28" s="91"/>
      <c r="F28" s="74"/>
      <c r="G28" s="90"/>
      <c r="H28" s="90"/>
      <c r="I28" s="91"/>
      <c r="J28" s="91"/>
      <c r="K28" s="91"/>
      <c r="L28" s="74"/>
      <c r="M28" s="90"/>
      <c r="N28" s="90"/>
      <c r="O28" s="91"/>
      <c r="P28" s="91"/>
      <c r="Q28" s="91"/>
      <c r="R28" s="74"/>
      <c r="S28" s="74"/>
    </row>
    <row r="29" spans="1:18" ht="12.75">
      <c r="A29" s="90"/>
      <c r="B29" s="90"/>
      <c r="C29" s="91"/>
      <c r="D29" s="91"/>
      <c r="E29" s="91"/>
      <c r="F29" s="74"/>
      <c r="G29" s="90"/>
      <c r="H29" s="90"/>
      <c r="I29" s="91"/>
      <c r="J29" s="91"/>
      <c r="K29" s="91"/>
      <c r="L29" s="74"/>
      <c r="M29" s="90"/>
      <c r="N29" s="90"/>
      <c r="O29" s="91"/>
      <c r="P29" s="91"/>
      <c r="Q29" s="91"/>
      <c r="R29" s="74"/>
    </row>
    <row r="30" spans="1:18" ht="12.75">
      <c r="A30" s="90"/>
      <c r="B30" s="90"/>
      <c r="C30" s="91"/>
      <c r="D30" s="91"/>
      <c r="E30" s="91"/>
      <c r="F30" s="74"/>
      <c r="G30" s="90"/>
      <c r="H30" s="90"/>
      <c r="I30" s="91"/>
      <c r="J30" s="91"/>
      <c r="K30" s="91"/>
      <c r="L30" s="74"/>
      <c r="M30" s="90"/>
      <c r="N30" s="90"/>
      <c r="O30" s="91"/>
      <c r="P30" s="91"/>
      <c r="Q30" s="91"/>
      <c r="R30" s="74"/>
    </row>
    <row r="31" spans="1:18" ht="12.75">
      <c r="A31" s="90"/>
      <c r="B31" s="90"/>
      <c r="C31" s="91"/>
      <c r="D31" s="91"/>
      <c r="E31" s="91"/>
      <c r="F31" s="74"/>
      <c r="G31" s="90"/>
      <c r="H31" s="90"/>
      <c r="I31" s="91"/>
      <c r="J31" s="91"/>
      <c r="K31" s="91"/>
      <c r="L31" s="74"/>
      <c r="M31" s="90"/>
      <c r="N31" s="90"/>
      <c r="O31" s="91"/>
      <c r="P31" s="91"/>
      <c r="Q31" s="91"/>
      <c r="R31" s="74"/>
    </row>
    <row r="32" spans="1:18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1:18" ht="15">
      <c r="A33" s="179"/>
      <c r="B33" s="251"/>
      <c r="C33" s="220"/>
      <c r="D33" s="113"/>
      <c r="E33" s="208"/>
      <c r="F33" s="74"/>
      <c r="G33" s="183"/>
      <c r="H33" s="251"/>
      <c r="I33" s="220"/>
      <c r="J33" s="113"/>
      <c r="K33" s="209"/>
      <c r="L33" s="74"/>
      <c r="M33" s="179"/>
      <c r="N33" s="251"/>
      <c r="O33" s="220"/>
      <c r="P33" s="113"/>
      <c r="Q33" s="259"/>
      <c r="R33" s="74"/>
    </row>
    <row r="34" spans="1:18" ht="15">
      <c r="A34" s="180"/>
      <c r="B34" s="226"/>
      <c r="C34" s="129" t="s">
        <v>717</v>
      </c>
      <c r="D34" s="128"/>
      <c r="E34" s="211" t="s">
        <v>718</v>
      </c>
      <c r="F34" s="74"/>
      <c r="G34" s="122"/>
      <c r="H34" s="226"/>
      <c r="I34" s="129" t="s">
        <v>717</v>
      </c>
      <c r="J34" s="128"/>
      <c r="K34" s="213" t="s">
        <v>718</v>
      </c>
      <c r="L34" s="74"/>
      <c r="M34" s="180"/>
      <c r="N34" s="226"/>
      <c r="O34" s="129" t="s">
        <v>717</v>
      </c>
      <c r="P34" s="128"/>
      <c r="Q34" s="260" t="s">
        <v>718</v>
      </c>
      <c r="R34" s="74"/>
    </row>
    <row r="35" spans="1:18" ht="15">
      <c r="A35" s="181" t="s">
        <v>816</v>
      </c>
      <c r="B35" s="215" t="s">
        <v>610</v>
      </c>
      <c r="C35" s="211" t="s">
        <v>817</v>
      </c>
      <c r="D35" s="211" t="s">
        <v>817</v>
      </c>
      <c r="E35" s="211" t="s">
        <v>721</v>
      </c>
      <c r="F35" s="74"/>
      <c r="G35" s="184" t="s">
        <v>818</v>
      </c>
      <c r="H35" s="217" t="s">
        <v>610</v>
      </c>
      <c r="I35" s="213" t="s">
        <v>817</v>
      </c>
      <c r="J35" s="213" t="s">
        <v>817</v>
      </c>
      <c r="K35" s="213" t="s">
        <v>721</v>
      </c>
      <c r="L35" s="74"/>
      <c r="M35" s="181" t="s">
        <v>819</v>
      </c>
      <c r="N35" s="261" t="s">
        <v>610</v>
      </c>
      <c r="O35" s="260" t="s">
        <v>817</v>
      </c>
      <c r="P35" s="260" t="s">
        <v>817</v>
      </c>
      <c r="Q35" s="260" t="s">
        <v>721</v>
      </c>
      <c r="R35" s="74"/>
    </row>
    <row r="36" spans="1:18" ht="15">
      <c r="A36" s="180"/>
      <c r="B36" s="252" t="s">
        <v>724</v>
      </c>
      <c r="C36" s="211" t="s">
        <v>724</v>
      </c>
      <c r="D36" s="211" t="s">
        <v>820</v>
      </c>
      <c r="E36" s="211" t="s">
        <v>725</v>
      </c>
      <c r="F36" s="74"/>
      <c r="G36" s="122"/>
      <c r="H36" s="258" t="s">
        <v>724</v>
      </c>
      <c r="I36" s="213" t="s">
        <v>724</v>
      </c>
      <c r="J36" s="213" t="s">
        <v>820</v>
      </c>
      <c r="K36" s="213" t="s">
        <v>725</v>
      </c>
      <c r="L36" s="74"/>
      <c r="M36" s="180"/>
      <c r="N36" s="262" t="s">
        <v>724</v>
      </c>
      <c r="O36" s="260" t="s">
        <v>724</v>
      </c>
      <c r="P36" s="260" t="s">
        <v>820</v>
      </c>
      <c r="Q36" s="260" t="s">
        <v>725</v>
      </c>
      <c r="R36" s="74"/>
    </row>
    <row r="37" spans="1:18" ht="15">
      <c r="A37" s="182"/>
      <c r="B37" s="218"/>
      <c r="C37" s="218"/>
      <c r="D37" s="218"/>
      <c r="E37" s="218"/>
      <c r="F37" s="74"/>
      <c r="G37" s="124"/>
      <c r="H37" s="219"/>
      <c r="I37" s="219"/>
      <c r="J37" s="219"/>
      <c r="K37" s="219"/>
      <c r="L37" s="74"/>
      <c r="M37" s="182"/>
      <c r="N37" s="263"/>
      <c r="O37" s="263"/>
      <c r="P37" s="263"/>
      <c r="Q37" s="263"/>
      <c r="R37" s="74"/>
    </row>
    <row r="38" spans="1:42" ht="12.75">
      <c r="A38" s="87" t="s">
        <v>821</v>
      </c>
      <c r="B38" s="88">
        <f>(B12-B27)</f>
        <v>-395079</v>
      </c>
      <c r="C38" s="88">
        <f>(C12-C27)</f>
        <v>-380548</v>
      </c>
      <c r="D38" s="88">
        <f>(D12-D27)</f>
        <v>-257164</v>
      </c>
      <c r="E38" s="88">
        <f>(E12-E27)</f>
        <v>123384</v>
      </c>
      <c r="F38" s="74"/>
      <c r="G38" s="87" t="s">
        <v>822</v>
      </c>
      <c r="H38" s="88">
        <f>(H12-H27)</f>
        <v>-931028</v>
      </c>
      <c r="I38" s="88">
        <f>(I12-I27)</f>
        <v>-939839</v>
      </c>
      <c r="J38" s="88">
        <f>(J12-J27)</f>
        <v>-1081335</v>
      </c>
      <c r="K38" s="88">
        <f>(K12-K27)</f>
        <v>-141496</v>
      </c>
      <c r="L38" s="74"/>
      <c r="M38" s="87" t="s">
        <v>823</v>
      </c>
      <c r="N38" s="88">
        <f>(N12-N27)</f>
        <v>-1326107</v>
      </c>
      <c r="O38" s="88">
        <f>(O12-O27)</f>
        <v>-1320387</v>
      </c>
      <c r="P38" s="88">
        <f>(P12-P27)</f>
        <v>-1338499</v>
      </c>
      <c r="Q38" s="88">
        <f>(Q12-Q27)</f>
        <v>-18112</v>
      </c>
      <c r="R38" s="7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76" t="s">
        <v>725</v>
      </c>
      <c r="B39" s="76"/>
      <c r="C39" s="75"/>
      <c r="D39" s="75"/>
      <c r="E39" s="75"/>
      <c r="F39" s="73"/>
      <c r="G39" s="76"/>
      <c r="H39" s="76"/>
      <c r="I39" s="75"/>
      <c r="J39" s="75"/>
      <c r="K39" s="75"/>
      <c r="L39" s="73"/>
      <c r="M39" s="77"/>
      <c r="N39" s="77"/>
      <c r="O39" s="75"/>
      <c r="P39" s="75"/>
      <c r="Q39" s="75"/>
      <c r="R39" s="74"/>
    </row>
    <row r="40" spans="1:18" ht="15">
      <c r="A40" s="76"/>
      <c r="B40" s="76"/>
      <c r="C40" s="75"/>
      <c r="D40" s="75"/>
      <c r="E40" s="75"/>
      <c r="F40" s="73"/>
      <c r="G40" s="76"/>
      <c r="H40" s="76"/>
      <c r="I40" s="75"/>
      <c r="J40" s="75"/>
      <c r="K40" s="75"/>
      <c r="L40" s="73"/>
      <c r="M40" s="76"/>
      <c r="N40" s="76"/>
      <c r="O40" s="75"/>
      <c r="P40" s="75"/>
      <c r="Q40" s="75"/>
      <c r="R40" s="74"/>
    </row>
    <row r="41" spans="1:18" ht="15">
      <c r="A41" s="247" t="s">
        <v>361</v>
      </c>
      <c r="B41" s="247"/>
      <c r="C41" s="75"/>
      <c r="D41" s="75"/>
      <c r="E41" s="75"/>
      <c r="F41" s="73"/>
      <c r="G41" s="76"/>
      <c r="H41" s="76"/>
      <c r="I41" s="75"/>
      <c r="J41" s="75"/>
      <c r="K41" s="75"/>
      <c r="L41" s="73"/>
      <c r="M41" s="76"/>
      <c r="N41" s="76"/>
      <c r="O41" s="75"/>
      <c r="P41" s="75"/>
      <c r="Q41" s="75"/>
      <c r="R41" s="74"/>
    </row>
    <row r="42" spans="1:18" ht="15">
      <c r="A42" s="130" t="s">
        <v>362</v>
      </c>
      <c r="B42" s="130"/>
      <c r="C42" s="73"/>
      <c r="D42" s="73"/>
      <c r="E42" s="73"/>
      <c r="F42" s="73"/>
      <c r="G42" s="73"/>
      <c r="H42" s="73"/>
      <c r="I42" s="78"/>
      <c r="J42" s="78"/>
      <c r="K42" s="78"/>
      <c r="L42" s="73"/>
      <c r="M42" s="78"/>
      <c r="N42" s="78"/>
      <c r="O42" s="78"/>
      <c r="P42" s="78"/>
      <c r="Q42" s="78"/>
      <c r="R42" s="74"/>
    </row>
    <row r="43" spans="1:18" ht="15">
      <c r="A43" s="73"/>
      <c r="B43" s="73"/>
      <c r="C43" s="73"/>
      <c r="D43" s="73"/>
      <c r="E43" s="73"/>
      <c r="F43" s="73"/>
      <c r="G43" s="73"/>
      <c r="H43" s="73"/>
      <c r="I43" s="78"/>
      <c r="J43" s="78"/>
      <c r="K43" s="78"/>
      <c r="L43" s="73"/>
      <c r="M43" s="78"/>
      <c r="N43" s="78"/>
      <c r="O43" s="78"/>
      <c r="P43" s="78"/>
      <c r="Q43" s="78"/>
      <c r="R43" s="74"/>
    </row>
    <row r="44" spans="1:18" ht="1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8"/>
      <c r="P44" s="73"/>
      <c r="Q44" s="73"/>
      <c r="R44" s="74"/>
    </row>
    <row r="45" spans="1:17" ht="1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spans="1:17" ht="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CE,Normál"1. sz. melléklet
(ezer ft-ban)</oddHeader>
    <oddFooter>&amp;L&amp;"Times New Roman CE,Normál"&amp;8&amp;D/&amp;T
Molnár György
gazdasági igazgató&amp;C&amp;"Times New Roman,Normál"
&amp;"Times New Roman CE,Normál"&amp;8&amp;F/&amp;A/Ráczné&amp;R
&amp;"Times New Roman CE,Normál"&amp;8............/............oldal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33"/>
  <sheetViews>
    <sheetView view="pageBreakPreview" zoomScale="75" zoomScaleNormal="75" zoomScaleSheetLayoutView="75" workbookViewId="0" topLeftCell="A21">
      <selection activeCell="F37" sqref="F37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43.851562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16.00390625" style="0" customWidth="1"/>
  </cols>
  <sheetData>
    <row r="1" spans="1:14" ht="18" customHeight="1">
      <c r="A1" s="561" t="s">
        <v>725</v>
      </c>
      <c r="B1" s="561" t="s">
        <v>725</v>
      </c>
      <c r="C1" s="561" t="s">
        <v>725</v>
      </c>
      <c r="D1" s="562" t="s">
        <v>1121</v>
      </c>
      <c r="E1" s="563"/>
      <c r="F1" s="564"/>
      <c r="G1" s="565" t="s">
        <v>42</v>
      </c>
      <c r="H1" s="566"/>
      <c r="I1" s="566"/>
      <c r="J1" s="566"/>
      <c r="K1" s="566"/>
      <c r="L1" s="567"/>
      <c r="M1" s="568"/>
      <c r="N1" s="74"/>
    </row>
    <row r="2" spans="1:14" ht="18" customHeight="1">
      <c r="A2" s="569" t="s">
        <v>1128</v>
      </c>
      <c r="B2" s="569" t="s">
        <v>43</v>
      </c>
      <c r="C2" s="569" t="s">
        <v>77</v>
      </c>
      <c r="D2" s="564" t="s">
        <v>1132</v>
      </c>
      <c r="E2" s="564"/>
      <c r="F2" s="564"/>
      <c r="G2" s="570" t="s">
        <v>725</v>
      </c>
      <c r="H2" s="571"/>
      <c r="I2" s="571"/>
      <c r="J2" s="571" t="s">
        <v>725</v>
      </c>
      <c r="K2" s="571"/>
      <c r="L2" s="572"/>
      <c r="M2" s="573"/>
      <c r="N2" s="74"/>
    </row>
    <row r="3" spans="1:14" ht="18" customHeight="1">
      <c r="A3" s="569" t="s">
        <v>1134</v>
      </c>
      <c r="B3" s="569" t="s">
        <v>46</v>
      </c>
      <c r="C3" s="574"/>
      <c r="D3" s="562" t="s">
        <v>33</v>
      </c>
      <c r="E3" s="563"/>
      <c r="F3" s="564"/>
      <c r="G3" s="575" t="s">
        <v>79</v>
      </c>
      <c r="H3" s="576"/>
      <c r="I3" s="577"/>
      <c r="J3" s="575" t="s">
        <v>80</v>
      </c>
      <c r="K3" s="576"/>
      <c r="L3" s="577"/>
      <c r="M3" s="578" t="s">
        <v>61</v>
      </c>
      <c r="N3" s="74"/>
    </row>
    <row r="4" spans="1:14" ht="18" customHeight="1">
      <c r="A4" s="569" t="s">
        <v>725</v>
      </c>
      <c r="B4" s="569" t="s">
        <v>1134</v>
      </c>
      <c r="C4" s="569"/>
      <c r="D4" s="579" t="s">
        <v>817</v>
      </c>
      <c r="E4" s="579" t="s">
        <v>154</v>
      </c>
      <c r="F4" s="579" t="s">
        <v>718</v>
      </c>
      <c r="G4" s="579" t="s">
        <v>817</v>
      </c>
      <c r="H4" s="579" t="s">
        <v>154</v>
      </c>
      <c r="I4" s="579" t="s">
        <v>718</v>
      </c>
      <c r="J4" s="579" t="s">
        <v>817</v>
      </c>
      <c r="K4" s="579" t="s">
        <v>154</v>
      </c>
      <c r="L4" s="579" t="s">
        <v>718</v>
      </c>
      <c r="M4" s="573"/>
      <c r="N4" s="74"/>
    </row>
    <row r="5" spans="1:14" ht="18" customHeight="1">
      <c r="A5" s="580"/>
      <c r="B5" s="581"/>
      <c r="C5" s="582"/>
      <c r="D5" s="583" t="s">
        <v>724</v>
      </c>
      <c r="E5" s="583" t="s">
        <v>724</v>
      </c>
      <c r="F5" s="583" t="s">
        <v>721</v>
      </c>
      <c r="G5" s="583" t="s">
        <v>724</v>
      </c>
      <c r="H5" s="583" t="s">
        <v>724</v>
      </c>
      <c r="I5" s="583" t="s">
        <v>721</v>
      </c>
      <c r="J5" s="583" t="s">
        <v>724</v>
      </c>
      <c r="K5" s="583" t="s">
        <v>724</v>
      </c>
      <c r="L5" s="583" t="s">
        <v>721</v>
      </c>
      <c r="M5" s="584"/>
      <c r="N5" s="74"/>
    </row>
    <row r="6" spans="1:14" ht="18" customHeight="1">
      <c r="A6" s="281" t="s">
        <v>56</v>
      </c>
      <c r="B6" s="585" t="s">
        <v>310</v>
      </c>
      <c r="C6" s="280" t="s">
        <v>82</v>
      </c>
      <c r="D6" s="307">
        <v>3760</v>
      </c>
      <c r="E6" s="279">
        <f aca="true" t="shared" si="0" ref="E6:E35">(D6+F6)</f>
        <v>3760</v>
      </c>
      <c r="F6" s="278">
        <v>0</v>
      </c>
      <c r="G6" s="307"/>
      <c r="H6" s="279">
        <f aca="true" t="shared" si="1" ref="H6:H35">(G6+I6)</f>
        <v>0</v>
      </c>
      <c r="I6" s="278">
        <v>0</v>
      </c>
      <c r="J6" s="279">
        <f aca="true" t="shared" si="2" ref="J6:L9">(D6-G6)</f>
        <v>3760</v>
      </c>
      <c r="K6" s="279">
        <f t="shared" si="2"/>
        <v>3760</v>
      </c>
      <c r="L6" s="279">
        <f t="shared" si="2"/>
        <v>0</v>
      </c>
      <c r="M6" s="278"/>
      <c r="N6" s="74"/>
    </row>
    <row r="7" spans="1:60" ht="18" customHeight="1">
      <c r="A7" s="280"/>
      <c r="B7" s="585" t="s">
        <v>311</v>
      </c>
      <c r="C7" s="280" t="s">
        <v>84</v>
      </c>
      <c r="D7" s="307">
        <v>150061</v>
      </c>
      <c r="E7" s="283">
        <f t="shared" si="0"/>
        <v>150061</v>
      </c>
      <c r="F7" s="280">
        <v>0</v>
      </c>
      <c r="G7" s="307"/>
      <c r="H7" s="283">
        <f t="shared" si="1"/>
        <v>0</v>
      </c>
      <c r="I7" s="280">
        <v>0</v>
      </c>
      <c r="J7" s="283">
        <f t="shared" si="2"/>
        <v>150061</v>
      </c>
      <c r="K7" s="283">
        <f t="shared" si="2"/>
        <v>150061</v>
      </c>
      <c r="L7" s="283">
        <f t="shared" si="2"/>
        <v>0</v>
      </c>
      <c r="M7" s="280"/>
      <c r="N7" s="10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280"/>
      <c r="B8" s="585" t="s">
        <v>312</v>
      </c>
      <c r="C8" s="280" t="s">
        <v>85</v>
      </c>
      <c r="D8" s="307">
        <v>100000</v>
      </c>
      <c r="E8" s="283">
        <f t="shared" si="0"/>
        <v>100000</v>
      </c>
      <c r="F8" s="280">
        <v>0</v>
      </c>
      <c r="G8" s="307"/>
      <c r="H8" s="283">
        <f t="shared" si="1"/>
        <v>0</v>
      </c>
      <c r="I8" s="381">
        <v>0</v>
      </c>
      <c r="J8" s="283">
        <f t="shared" si="2"/>
        <v>100000</v>
      </c>
      <c r="K8" s="283">
        <f t="shared" si="2"/>
        <v>100000</v>
      </c>
      <c r="L8" s="283">
        <f t="shared" si="2"/>
        <v>0</v>
      </c>
      <c r="M8" s="280"/>
      <c r="N8" s="10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280"/>
      <c r="B9" s="585" t="s">
        <v>313</v>
      </c>
      <c r="C9" s="280" t="s">
        <v>300</v>
      </c>
      <c r="D9" s="307">
        <v>10532</v>
      </c>
      <c r="E9" s="283">
        <f t="shared" si="0"/>
        <v>10532</v>
      </c>
      <c r="F9" s="280">
        <v>0</v>
      </c>
      <c r="G9" s="307"/>
      <c r="H9" s="283">
        <f t="shared" si="1"/>
        <v>0</v>
      </c>
      <c r="I9" s="280">
        <v>0</v>
      </c>
      <c r="J9" s="283">
        <f t="shared" si="2"/>
        <v>10532</v>
      </c>
      <c r="K9" s="283">
        <f t="shared" si="2"/>
        <v>10532</v>
      </c>
      <c r="L9" s="283">
        <f t="shared" si="2"/>
        <v>0</v>
      </c>
      <c r="M9" s="280"/>
      <c r="N9" s="10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customHeight="1">
      <c r="A10" s="280"/>
      <c r="B10" s="585" t="s">
        <v>314</v>
      </c>
      <c r="C10" s="280" t="s">
        <v>306</v>
      </c>
      <c r="D10" s="307">
        <v>221097</v>
      </c>
      <c r="E10" s="283">
        <f t="shared" si="0"/>
        <v>221097</v>
      </c>
      <c r="F10" s="280">
        <v>0</v>
      </c>
      <c r="G10" s="307"/>
      <c r="H10" s="283">
        <f t="shared" si="1"/>
        <v>0</v>
      </c>
      <c r="I10" s="280">
        <v>0</v>
      </c>
      <c r="J10" s="283">
        <f aca="true" t="shared" si="3" ref="J10:J34">(D10-G10)</f>
        <v>221097</v>
      </c>
      <c r="K10" s="283">
        <f aca="true" t="shared" si="4" ref="K10:K34">(E10-H10)</f>
        <v>221097</v>
      </c>
      <c r="L10" s="283">
        <f aca="true" t="shared" si="5" ref="L10:L34">(F10-I10)</f>
        <v>0</v>
      </c>
      <c r="M10" s="280"/>
      <c r="N10" s="10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280"/>
      <c r="B11" s="585" t="s">
        <v>315</v>
      </c>
      <c r="C11" s="280" t="s">
        <v>301</v>
      </c>
      <c r="D11" s="307">
        <v>2760</v>
      </c>
      <c r="E11" s="283">
        <f t="shared" si="0"/>
        <v>2760</v>
      </c>
      <c r="F11" s="280">
        <v>0</v>
      </c>
      <c r="G11" s="307"/>
      <c r="H11" s="283">
        <f t="shared" si="1"/>
        <v>0</v>
      </c>
      <c r="I11" s="280">
        <v>0</v>
      </c>
      <c r="J11" s="283">
        <f t="shared" si="3"/>
        <v>2760</v>
      </c>
      <c r="K11" s="283">
        <f t="shared" si="4"/>
        <v>2760</v>
      </c>
      <c r="L11" s="283">
        <f t="shared" si="5"/>
        <v>0</v>
      </c>
      <c r="M11" s="280"/>
      <c r="N11" s="10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280"/>
      <c r="B12" s="585" t="s">
        <v>316</v>
      </c>
      <c r="C12" s="280" t="s">
        <v>308</v>
      </c>
      <c r="D12" s="307">
        <v>11500</v>
      </c>
      <c r="E12" s="283">
        <f t="shared" si="0"/>
        <v>11500</v>
      </c>
      <c r="F12" s="280">
        <v>0</v>
      </c>
      <c r="G12" s="307"/>
      <c r="H12" s="283">
        <f t="shared" si="1"/>
        <v>0</v>
      </c>
      <c r="I12" s="280">
        <v>0</v>
      </c>
      <c r="J12" s="283">
        <f t="shared" si="3"/>
        <v>11500</v>
      </c>
      <c r="K12" s="283">
        <f t="shared" si="4"/>
        <v>11500</v>
      </c>
      <c r="L12" s="283">
        <f t="shared" si="5"/>
        <v>0</v>
      </c>
      <c r="M12" s="280"/>
      <c r="N12" s="10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280"/>
      <c r="B13" s="585" t="s">
        <v>317</v>
      </c>
      <c r="C13" s="280" t="s">
        <v>309</v>
      </c>
      <c r="D13" s="307">
        <v>230</v>
      </c>
      <c r="E13" s="283">
        <f t="shared" si="0"/>
        <v>230</v>
      </c>
      <c r="F13" s="280">
        <v>0</v>
      </c>
      <c r="G13" s="307"/>
      <c r="H13" s="283">
        <f t="shared" si="1"/>
        <v>0</v>
      </c>
      <c r="I13" s="280">
        <v>0</v>
      </c>
      <c r="J13" s="283">
        <f t="shared" si="3"/>
        <v>230</v>
      </c>
      <c r="K13" s="283">
        <f t="shared" si="4"/>
        <v>230</v>
      </c>
      <c r="L13" s="283">
        <f t="shared" si="5"/>
        <v>0</v>
      </c>
      <c r="M13" s="280"/>
      <c r="N13" s="10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280"/>
      <c r="B14" s="585" t="s">
        <v>318</v>
      </c>
      <c r="C14" s="280" t="s">
        <v>86</v>
      </c>
      <c r="D14" s="307">
        <v>9000</v>
      </c>
      <c r="E14" s="283">
        <f t="shared" si="0"/>
        <v>9000</v>
      </c>
      <c r="F14" s="280">
        <v>0</v>
      </c>
      <c r="G14" s="307"/>
      <c r="H14" s="283">
        <f t="shared" si="1"/>
        <v>0</v>
      </c>
      <c r="I14" s="280">
        <v>0</v>
      </c>
      <c r="J14" s="283">
        <f t="shared" si="3"/>
        <v>9000</v>
      </c>
      <c r="K14" s="283">
        <f t="shared" si="4"/>
        <v>9000</v>
      </c>
      <c r="L14" s="283">
        <f t="shared" si="5"/>
        <v>0</v>
      </c>
      <c r="M14" s="280"/>
      <c r="N14" s="10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280"/>
      <c r="B15" s="585" t="s">
        <v>320</v>
      </c>
      <c r="C15" s="280" t="s">
        <v>87</v>
      </c>
      <c r="D15" s="307"/>
      <c r="E15" s="283"/>
      <c r="F15" s="280"/>
      <c r="G15" s="307"/>
      <c r="H15" s="283"/>
      <c r="I15" s="280"/>
      <c r="J15" s="283"/>
      <c r="K15" s="283"/>
      <c r="L15" s="283"/>
      <c r="M15" s="280"/>
      <c r="N15" s="10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280"/>
      <c r="B16" s="585"/>
      <c r="C16" s="280" t="s">
        <v>415</v>
      </c>
      <c r="D16" s="307">
        <v>33183</v>
      </c>
      <c r="E16" s="283">
        <f t="shared" si="0"/>
        <v>33183</v>
      </c>
      <c r="F16" s="280">
        <v>0</v>
      </c>
      <c r="G16" s="307"/>
      <c r="H16" s="283">
        <f t="shared" si="1"/>
        <v>0</v>
      </c>
      <c r="I16" s="280">
        <v>0</v>
      </c>
      <c r="J16" s="283">
        <f aca="true" t="shared" si="6" ref="J16:L17">(D16-G16)</f>
        <v>33183</v>
      </c>
      <c r="K16" s="283">
        <f t="shared" si="6"/>
        <v>33183</v>
      </c>
      <c r="L16" s="283">
        <f t="shared" si="6"/>
        <v>0</v>
      </c>
      <c r="M16" s="280"/>
      <c r="N16" s="10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280"/>
      <c r="B17" s="585"/>
      <c r="C17" s="280" t="s">
        <v>416</v>
      </c>
      <c r="D17" s="307">
        <v>32397</v>
      </c>
      <c r="E17" s="283">
        <f t="shared" si="0"/>
        <v>32397</v>
      </c>
      <c r="F17" s="280">
        <v>0</v>
      </c>
      <c r="G17" s="307"/>
      <c r="H17" s="283">
        <f t="shared" si="1"/>
        <v>0</v>
      </c>
      <c r="I17" s="280">
        <v>0</v>
      </c>
      <c r="J17" s="283">
        <f t="shared" si="6"/>
        <v>32397</v>
      </c>
      <c r="K17" s="283">
        <f t="shared" si="6"/>
        <v>32397</v>
      </c>
      <c r="L17" s="283">
        <f t="shared" si="6"/>
        <v>0</v>
      </c>
      <c r="M17" s="280"/>
      <c r="N17" s="10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280"/>
      <c r="B18" s="585" t="s">
        <v>321</v>
      </c>
      <c r="C18" s="280" t="s">
        <v>88</v>
      </c>
      <c r="D18" s="307">
        <v>55123</v>
      </c>
      <c r="E18" s="283">
        <f>(D18+F18)</f>
        <v>55123</v>
      </c>
      <c r="F18" s="280">
        <v>0</v>
      </c>
      <c r="G18" s="307"/>
      <c r="H18" s="283">
        <f t="shared" si="1"/>
        <v>0</v>
      </c>
      <c r="I18" s="280">
        <v>0</v>
      </c>
      <c r="J18" s="283">
        <f t="shared" si="3"/>
        <v>55123</v>
      </c>
      <c r="K18" s="283">
        <f t="shared" si="4"/>
        <v>55123</v>
      </c>
      <c r="L18" s="283">
        <f t="shared" si="5"/>
        <v>0</v>
      </c>
      <c r="M18" s="280"/>
      <c r="N18" s="10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280"/>
      <c r="B19" s="585" t="s">
        <v>322</v>
      </c>
      <c r="C19" s="280" t="s">
        <v>89</v>
      </c>
      <c r="D19" s="307">
        <v>50000</v>
      </c>
      <c r="E19" s="283">
        <f t="shared" si="0"/>
        <v>50000</v>
      </c>
      <c r="F19" s="280">
        <v>0</v>
      </c>
      <c r="G19" s="307"/>
      <c r="H19" s="283">
        <f t="shared" si="1"/>
        <v>0</v>
      </c>
      <c r="I19" s="280">
        <v>0</v>
      </c>
      <c r="J19" s="283">
        <f t="shared" si="3"/>
        <v>50000</v>
      </c>
      <c r="K19" s="283">
        <f t="shared" si="4"/>
        <v>50000</v>
      </c>
      <c r="L19" s="283">
        <f t="shared" si="5"/>
        <v>0</v>
      </c>
      <c r="M19" s="280"/>
      <c r="N19" s="10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280"/>
      <c r="B20" s="585" t="s">
        <v>323</v>
      </c>
      <c r="C20" s="280" t="s">
        <v>90</v>
      </c>
      <c r="D20" s="307"/>
      <c r="E20" s="283"/>
      <c r="F20" s="280"/>
      <c r="G20" s="307"/>
      <c r="H20" s="283"/>
      <c r="I20" s="280"/>
      <c r="J20" s="283"/>
      <c r="K20" s="283"/>
      <c r="L20" s="283"/>
      <c r="M20" s="280"/>
      <c r="N20" s="10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280"/>
      <c r="B21" s="585"/>
      <c r="C21" s="280" t="s">
        <v>417</v>
      </c>
      <c r="D21" s="307">
        <v>2496</v>
      </c>
      <c r="E21" s="283">
        <f t="shared" si="0"/>
        <v>2496</v>
      </c>
      <c r="F21" s="280">
        <v>0</v>
      </c>
      <c r="G21" s="307"/>
      <c r="H21" s="283">
        <f t="shared" si="1"/>
        <v>0</v>
      </c>
      <c r="I21" s="280"/>
      <c r="J21" s="283">
        <f aca="true" t="shared" si="7" ref="J21:L22">(D21-G21)</f>
        <v>2496</v>
      </c>
      <c r="K21" s="283">
        <f t="shared" si="7"/>
        <v>2496</v>
      </c>
      <c r="L21" s="283">
        <f t="shared" si="7"/>
        <v>0</v>
      </c>
      <c r="M21" s="280"/>
      <c r="N21" s="10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280"/>
      <c r="B22" s="585"/>
      <c r="C22" s="280" t="s">
        <v>418</v>
      </c>
      <c r="D22" s="307">
        <v>15000</v>
      </c>
      <c r="E22" s="283">
        <f t="shared" si="0"/>
        <v>8800</v>
      </c>
      <c r="F22" s="280">
        <v>-6200</v>
      </c>
      <c r="G22" s="307"/>
      <c r="H22" s="283">
        <f t="shared" si="1"/>
        <v>0</v>
      </c>
      <c r="I22" s="280"/>
      <c r="J22" s="283">
        <f t="shared" si="7"/>
        <v>15000</v>
      </c>
      <c r="K22" s="283">
        <f t="shared" si="7"/>
        <v>8800</v>
      </c>
      <c r="L22" s="283">
        <f t="shared" si="7"/>
        <v>-6200</v>
      </c>
      <c r="M22" s="280"/>
      <c r="N22" s="10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280"/>
      <c r="B23" s="585" t="s">
        <v>324</v>
      </c>
      <c r="C23" s="381" t="s">
        <v>91</v>
      </c>
      <c r="D23" s="307">
        <v>3823</v>
      </c>
      <c r="E23" s="283">
        <f t="shared" si="0"/>
        <v>7878</v>
      </c>
      <c r="F23" s="280">
        <v>4055</v>
      </c>
      <c r="G23" s="307"/>
      <c r="H23" s="283">
        <f t="shared" si="1"/>
        <v>0</v>
      </c>
      <c r="I23" s="280">
        <v>0</v>
      </c>
      <c r="J23" s="283">
        <f t="shared" si="3"/>
        <v>3823</v>
      </c>
      <c r="K23" s="283">
        <f t="shared" si="4"/>
        <v>7878</v>
      </c>
      <c r="L23" s="283">
        <f t="shared" si="5"/>
        <v>4055</v>
      </c>
      <c r="M23" s="280"/>
      <c r="N23" s="10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280"/>
      <c r="B24" s="585" t="s">
        <v>325</v>
      </c>
      <c r="C24" s="280" t="s">
        <v>92</v>
      </c>
      <c r="D24" s="307">
        <v>9114</v>
      </c>
      <c r="E24" s="283">
        <f t="shared" si="0"/>
        <v>9114</v>
      </c>
      <c r="F24" s="280">
        <v>0</v>
      </c>
      <c r="G24" s="307"/>
      <c r="H24" s="283">
        <f t="shared" si="1"/>
        <v>0</v>
      </c>
      <c r="I24" s="280">
        <v>0</v>
      </c>
      <c r="J24" s="283">
        <f t="shared" si="3"/>
        <v>9114</v>
      </c>
      <c r="K24" s="283">
        <f t="shared" si="4"/>
        <v>9114</v>
      </c>
      <c r="L24" s="283">
        <f t="shared" si="5"/>
        <v>0</v>
      </c>
      <c r="M24" s="280"/>
      <c r="N24" s="10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280"/>
      <c r="B25" s="585" t="s">
        <v>326</v>
      </c>
      <c r="C25" s="280" t="s">
        <v>93</v>
      </c>
      <c r="D25" s="307">
        <v>20000</v>
      </c>
      <c r="E25" s="283">
        <f t="shared" si="0"/>
        <v>20000</v>
      </c>
      <c r="F25" s="280">
        <v>0</v>
      </c>
      <c r="G25" s="307"/>
      <c r="H25" s="283">
        <f t="shared" si="1"/>
        <v>0</v>
      </c>
      <c r="I25" s="280">
        <v>0</v>
      </c>
      <c r="J25" s="283">
        <f t="shared" si="3"/>
        <v>20000</v>
      </c>
      <c r="K25" s="283">
        <f t="shared" si="4"/>
        <v>20000</v>
      </c>
      <c r="L25" s="283">
        <f t="shared" si="5"/>
        <v>0</v>
      </c>
      <c r="M25" s="280"/>
      <c r="N25" s="10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280"/>
      <c r="B26" s="585" t="s">
        <v>327</v>
      </c>
      <c r="C26" s="280" t="s">
        <v>419</v>
      </c>
      <c r="D26" s="307">
        <v>1000</v>
      </c>
      <c r="E26" s="283">
        <f t="shared" si="0"/>
        <v>819</v>
      </c>
      <c r="F26" s="280">
        <v>-181</v>
      </c>
      <c r="G26" s="307"/>
      <c r="H26" s="283">
        <f t="shared" si="1"/>
        <v>0</v>
      </c>
      <c r="I26" s="280">
        <v>0</v>
      </c>
      <c r="J26" s="283">
        <f t="shared" si="3"/>
        <v>1000</v>
      </c>
      <c r="K26" s="283">
        <f t="shared" si="4"/>
        <v>819</v>
      </c>
      <c r="L26" s="283">
        <f t="shared" si="5"/>
        <v>-181</v>
      </c>
      <c r="M26" s="280"/>
      <c r="N26" s="10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280"/>
      <c r="B27" s="585" t="s">
        <v>328</v>
      </c>
      <c r="C27" s="280" t="s">
        <v>94</v>
      </c>
      <c r="D27" s="307">
        <v>3000</v>
      </c>
      <c r="E27" s="283">
        <f t="shared" si="0"/>
        <v>3000</v>
      </c>
      <c r="F27" s="280">
        <v>0</v>
      </c>
      <c r="G27" s="307"/>
      <c r="H27" s="283">
        <f t="shared" si="1"/>
        <v>0</v>
      </c>
      <c r="I27" s="280">
        <v>0</v>
      </c>
      <c r="J27" s="283">
        <f t="shared" si="3"/>
        <v>3000</v>
      </c>
      <c r="K27" s="283">
        <f t="shared" si="4"/>
        <v>3000</v>
      </c>
      <c r="L27" s="283">
        <f t="shared" si="5"/>
        <v>0</v>
      </c>
      <c r="M27" s="280"/>
      <c r="N27" s="10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280"/>
      <c r="B28" s="585" t="s">
        <v>329</v>
      </c>
      <c r="C28" s="280" t="s">
        <v>95</v>
      </c>
      <c r="D28" s="307">
        <v>9000</v>
      </c>
      <c r="E28" s="283">
        <f t="shared" si="0"/>
        <v>9000</v>
      </c>
      <c r="F28" s="280">
        <v>0</v>
      </c>
      <c r="G28" s="307"/>
      <c r="H28" s="283">
        <f t="shared" si="1"/>
        <v>0</v>
      </c>
      <c r="I28" s="280">
        <v>0</v>
      </c>
      <c r="J28" s="283">
        <f t="shared" si="3"/>
        <v>9000</v>
      </c>
      <c r="K28" s="283">
        <f t="shared" si="4"/>
        <v>9000</v>
      </c>
      <c r="L28" s="283">
        <f t="shared" si="5"/>
        <v>0</v>
      </c>
      <c r="M28" s="280"/>
      <c r="N28" s="10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280"/>
      <c r="B29" s="585" t="s">
        <v>330</v>
      </c>
      <c r="C29" s="280" t="s">
        <v>96</v>
      </c>
      <c r="D29" s="307">
        <v>4500</v>
      </c>
      <c r="E29" s="283">
        <f t="shared" si="0"/>
        <v>4500</v>
      </c>
      <c r="F29" s="280">
        <v>0</v>
      </c>
      <c r="G29" s="307"/>
      <c r="H29" s="283">
        <f t="shared" si="1"/>
        <v>0</v>
      </c>
      <c r="I29" s="280">
        <v>0</v>
      </c>
      <c r="J29" s="283">
        <f t="shared" si="3"/>
        <v>4500</v>
      </c>
      <c r="K29" s="283">
        <f t="shared" si="4"/>
        <v>4500</v>
      </c>
      <c r="L29" s="283">
        <f t="shared" si="5"/>
        <v>0</v>
      </c>
      <c r="M29" s="280"/>
      <c r="N29" s="10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280"/>
      <c r="B30" s="585" t="s">
        <v>331</v>
      </c>
      <c r="C30" s="280" t="s">
        <v>97</v>
      </c>
      <c r="D30" s="307">
        <v>12000</v>
      </c>
      <c r="E30" s="283">
        <f t="shared" si="0"/>
        <v>12000</v>
      </c>
      <c r="F30" s="280">
        <v>0</v>
      </c>
      <c r="G30" s="307"/>
      <c r="H30" s="283">
        <f t="shared" si="1"/>
        <v>0</v>
      </c>
      <c r="I30" s="280">
        <v>0</v>
      </c>
      <c r="J30" s="283">
        <f t="shared" si="3"/>
        <v>12000</v>
      </c>
      <c r="K30" s="283">
        <f t="shared" si="4"/>
        <v>12000</v>
      </c>
      <c r="L30" s="283">
        <f t="shared" si="5"/>
        <v>0</v>
      </c>
      <c r="M30" s="280"/>
      <c r="N30" s="10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280"/>
      <c r="B31" s="585" t="s">
        <v>332</v>
      </c>
      <c r="C31" s="280" t="s">
        <v>98</v>
      </c>
      <c r="D31" s="307">
        <v>3700</v>
      </c>
      <c r="E31" s="283">
        <f t="shared" si="0"/>
        <v>3700</v>
      </c>
      <c r="F31" s="280">
        <v>0</v>
      </c>
      <c r="G31" s="307"/>
      <c r="H31" s="283">
        <f t="shared" si="1"/>
        <v>0</v>
      </c>
      <c r="I31" s="280">
        <v>0</v>
      </c>
      <c r="J31" s="283">
        <f t="shared" si="3"/>
        <v>3700</v>
      </c>
      <c r="K31" s="283">
        <f t="shared" si="4"/>
        <v>3700</v>
      </c>
      <c r="L31" s="283">
        <f t="shared" si="5"/>
        <v>0</v>
      </c>
      <c r="M31" s="280"/>
      <c r="N31" s="10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280"/>
      <c r="B32" s="585" t="s">
        <v>333</v>
      </c>
      <c r="C32" s="280" t="s">
        <v>99</v>
      </c>
      <c r="D32" s="307">
        <v>2500</v>
      </c>
      <c r="E32" s="283">
        <f t="shared" si="0"/>
        <v>2500</v>
      </c>
      <c r="F32" s="280">
        <v>0</v>
      </c>
      <c r="G32" s="307"/>
      <c r="H32" s="283">
        <f t="shared" si="1"/>
        <v>0</v>
      </c>
      <c r="I32" s="280">
        <v>0</v>
      </c>
      <c r="J32" s="283">
        <f t="shared" si="3"/>
        <v>2500</v>
      </c>
      <c r="K32" s="283">
        <f t="shared" si="4"/>
        <v>2500</v>
      </c>
      <c r="L32" s="283">
        <f t="shared" si="5"/>
        <v>0</v>
      </c>
      <c r="M32" s="280"/>
      <c r="N32" s="10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280"/>
      <c r="B33" s="585" t="s">
        <v>334</v>
      </c>
      <c r="C33" s="280" t="s">
        <v>100</v>
      </c>
      <c r="D33" s="307">
        <v>6668</v>
      </c>
      <c r="E33" s="283">
        <f t="shared" si="0"/>
        <v>6668</v>
      </c>
      <c r="F33" s="280">
        <v>0</v>
      </c>
      <c r="G33" s="307"/>
      <c r="H33" s="283">
        <f t="shared" si="1"/>
        <v>0</v>
      </c>
      <c r="I33" s="280">
        <v>0</v>
      </c>
      <c r="J33" s="283">
        <f t="shared" si="3"/>
        <v>6668</v>
      </c>
      <c r="K33" s="283">
        <f t="shared" si="4"/>
        <v>6668</v>
      </c>
      <c r="L33" s="283">
        <f t="shared" si="5"/>
        <v>0</v>
      </c>
      <c r="M33" s="280"/>
      <c r="N33" s="10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280"/>
      <c r="B34" s="585" t="s">
        <v>335</v>
      </c>
      <c r="C34" s="280" t="s">
        <v>951</v>
      </c>
      <c r="D34" s="307">
        <v>7170</v>
      </c>
      <c r="E34" s="283">
        <f t="shared" si="0"/>
        <v>3615</v>
      </c>
      <c r="F34" s="280">
        <v>-3555</v>
      </c>
      <c r="G34" s="307"/>
      <c r="H34" s="283">
        <f t="shared" si="1"/>
        <v>0</v>
      </c>
      <c r="I34" s="280">
        <v>0</v>
      </c>
      <c r="J34" s="283">
        <f t="shared" si="3"/>
        <v>7170</v>
      </c>
      <c r="K34" s="283">
        <f t="shared" si="4"/>
        <v>3615</v>
      </c>
      <c r="L34" s="283">
        <f t="shared" si="5"/>
        <v>-3555</v>
      </c>
      <c r="M34" s="280"/>
      <c r="N34" s="10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280"/>
      <c r="B35" s="585" t="s">
        <v>351</v>
      </c>
      <c r="C35" s="280" t="s">
        <v>352</v>
      </c>
      <c r="D35" s="307">
        <v>611</v>
      </c>
      <c r="E35" s="283">
        <f t="shared" si="0"/>
        <v>611</v>
      </c>
      <c r="F35" s="280">
        <v>0</v>
      </c>
      <c r="G35" s="307"/>
      <c r="H35" s="283">
        <f t="shared" si="1"/>
        <v>0</v>
      </c>
      <c r="I35" s="280">
        <v>0</v>
      </c>
      <c r="J35" s="283">
        <f>(D35-G35)</f>
        <v>611</v>
      </c>
      <c r="K35" s="283">
        <f>(E35-H35)</f>
        <v>611</v>
      </c>
      <c r="L35" s="283">
        <f>(F35-I35)</f>
        <v>0</v>
      </c>
      <c r="M35" s="280"/>
      <c r="N35" s="10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280"/>
      <c r="B36" s="546"/>
      <c r="C36" s="280"/>
      <c r="D36" s="307"/>
      <c r="E36" s="283"/>
      <c r="F36" s="280"/>
      <c r="G36" s="307"/>
      <c r="H36" s="283"/>
      <c r="I36" s="280"/>
      <c r="J36" s="283"/>
      <c r="K36" s="283"/>
      <c r="L36" s="283"/>
      <c r="M36" s="280"/>
      <c r="N36" s="10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586" t="s">
        <v>56</v>
      </c>
      <c r="B37" s="587" t="s">
        <v>869</v>
      </c>
      <c r="C37" s="587" t="s">
        <v>55</v>
      </c>
      <c r="D37" s="588">
        <f aca="true" t="shared" si="8" ref="D37:L37">SUM(D6:D36)</f>
        <v>780225</v>
      </c>
      <c r="E37" s="588">
        <f t="shared" si="8"/>
        <v>774344</v>
      </c>
      <c r="F37" s="588">
        <f t="shared" si="8"/>
        <v>-5881</v>
      </c>
      <c r="G37" s="588">
        <f t="shared" si="8"/>
        <v>0</v>
      </c>
      <c r="H37" s="588">
        <f t="shared" si="8"/>
        <v>0</v>
      </c>
      <c r="I37" s="588">
        <f t="shared" si="8"/>
        <v>0</v>
      </c>
      <c r="J37" s="588">
        <f t="shared" si="8"/>
        <v>780225</v>
      </c>
      <c r="K37" s="588">
        <f t="shared" si="8"/>
        <v>774344</v>
      </c>
      <c r="L37" s="588">
        <f t="shared" si="8"/>
        <v>-5881</v>
      </c>
      <c r="M37" s="586"/>
      <c r="N37" s="10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10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278"/>
      <c r="B39" s="545"/>
      <c r="C39" s="589" t="s">
        <v>62</v>
      </c>
      <c r="D39" s="278"/>
      <c r="E39" s="279"/>
      <c r="F39" s="278"/>
      <c r="G39" s="278"/>
      <c r="H39" s="279"/>
      <c r="I39" s="278"/>
      <c r="J39" s="278"/>
      <c r="K39" s="279"/>
      <c r="L39" s="278"/>
      <c r="M39" s="278"/>
      <c r="N39" s="10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281" t="s">
        <v>56</v>
      </c>
      <c r="B40" s="546" t="s">
        <v>420</v>
      </c>
      <c r="C40" s="280" t="s">
        <v>107</v>
      </c>
      <c r="D40" s="280">
        <v>16100</v>
      </c>
      <c r="E40" s="283">
        <f>(D40+F40)</f>
        <v>16100</v>
      </c>
      <c r="F40" s="282">
        <v>0</v>
      </c>
      <c r="G40" s="280">
        <v>16100</v>
      </c>
      <c r="H40" s="283">
        <f>(G40+I40)</f>
        <v>16100</v>
      </c>
      <c r="I40" s="282">
        <v>0</v>
      </c>
      <c r="J40" s="283">
        <f aca="true" t="shared" si="9" ref="J40:L41">(D40-G40)</f>
        <v>0</v>
      </c>
      <c r="K40" s="283">
        <f t="shared" si="9"/>
        <v>0</v>
      </c>
      <c r="L40" s="283">
        <f t="shared" si="9"/>
        <v>0</v>
      </c>
      <c r="M40" s="280"/>
      <c r="N40" s="10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284"/>
      <c r="B41" s="546" t="s">
        <v>421</v>
      </c>
      <c r="C41" s="284" t="s">
        <v>109</v>
      </c>
      <c r="D41" s="284">
        <v>7715</v>
      </c>
      <c r="E41" s="285">
        <f>(D41+F41)</f>
        <v>7715</v>
      </c>
      <c r="F41" s="555">
        <v>0</v>
      </c>
      <c r="G41" s="284">
        <v>7560</v>
      </c>
      <c r="H41" s="285">
        <f>(G41+I41)</f>
        <v>7715</v>
      </c>
      <c r="I41" s="555">
        <v>155</v>
      </c>
      <c r="J41" s="283">
        <f t="shared" si="9"/>
        <v>155</v>
      </c>
      <c r="K41" s="283">
        <f t="shared" si="9"/>
        <v>0</v>
      </c>
      <c r="L41" s="283">
        <f t="shared" si="9"/>
        <v>-155</v>
      </c>
      <c r="M41" s="280"/>
      <c r="N41" s="10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590" t="s">
        <v>56</v>
      </c>
      <c r="B42" s="591" t="s">
        <v>871</v>
      </c>
      <c r="C42" s="591" t="s">
        <v>55</v>
      </c>
      <c r="D42" s="592">
        <f>SUM(D40:D41)</f>
        <v>23815</v>
      </c>
      <c r="E42" s="592">
        <f aca="true" t="shared" si="10" ref="E42:L42">SUM(E40:E41)</f>
        <v>23815</v>
      </c>
      <c r="F42" s="593">
        <f t="shared" si="10"/>
        <v>0</v>
      </c>
      <c r="G42" s="592">
        <f>SUM(G40:G41)</f>
        <v>23660</v>
      </c>
      <c r="H42" s="592">
        <f t="shared" si="10"/>
        <v>23815</v>
      </c>
      <c r="I42" s="593">
        <f t="shared" si="10"/>
        <v>155</v>
      </c>
      <c r="J42" s="593">
        <f>SUM(J40:J41)</f>
        <v>155</v>
      </c>
      <c r="K42" s="593">
        <f t="shared" si="10"/>
        <v>0</v>
      </c>
      <c r="L42" s="593">
        <f t="shared" si="10"/>
        <v>-155</v>
      </c>
      <c r="M42" s="590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582"/>
      <c r="B43" s="594"/>
      <c r="C43" s="587" t="s">
        <v>15</v>
      </c>
      <c r="D43" s="595">
        <f aca="true" t="shared" si="11" ref="D43:L43">(D37+D42)</f>
        <v>804040</v>
      </c>
      <c r="E43" s="595">
        <f t="shared" si="11"/>
        <v>798159</v>
      </c>
      <c r="F43" s="595">
        <f t="shared" si="11"/>
        <v>-5881</v>
      </c>
      <c r="G43" s="595">
        <f t="shared" si="11"/>
        <v>23660</v>
      </c>
      <c r="H43" s="595">
        <f t="shared" si="11"/>
        <v>23815</v>
      </c>
      <c r="I43" s="595">
        <f t="shared" si="11"/>
        <v>155</v>
      </c>
      <c r="J43" s="595">
        <f t="shared" si="11"/>
        <v>780380</v>
      </c>
      <c r="K43" s="595">
        <f t="shared" si="11"/>
        <v>774344</v>
      </c>
      <c r="L43" s="595">
        <f t="shared" si="11"/>
        <v>-6036</v>
      </c>
      <c r="M43" s="586"/>
      <c r="N43" s="10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10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10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10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10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10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10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10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10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74"/>
      <c r="B53" s="7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74"/>
      <c r="B54" s="7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74"/>
      <c r="B55" s="7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74"/>
      <c r="B56" s="7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74"/>
      <c r="B57" s="7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74"/>
      <c r="B58" s="7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74"/>
      <c r="B59" s="7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74"/>
      <c r="B60" s="7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74"/>
      <c r="B61" s="7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74"/>
      <c r="B62" s="7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74"/>
      <c r="B63" s="7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74"/>
      <c r="B64" s="7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74"/>
      <c r="B65" s="7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74"/>
      <c r="B66" s="7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74"/>
      <c r="B67" s="7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74"/>
      <c r="B68" s="7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74"/>
      <c r="B69" s="7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74"/>
      <c r="B70" s="7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74"/>
      <c r="B71" s="7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74"/>
      <c r="B72" s="7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74"/>
      <c r="B73" s="7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74"/>
      <c r="B74" s="7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74"/>
      <c r="B75" s="7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74"/>
      <c r="B76" s="7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74"/>
      <c r="B77" s="7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74"/>
      <c r="B78" s="7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74"/>
      <c r="B79" s="7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74"/>
      <c r="B80" s="7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74"/>
      <c r="B81" s="7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74"/>
      <c r="B82" s="7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74"/>
      <c r="B83" s="7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74"/>
      <c r="B84" s="7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74"/>
      <c r="B85" s="7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74"/>
      <c r="B86" s="7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74"/>
      <c r="B87" s="7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74"/>
      <c r="B88" s="7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74"/>
      <c r="B89" s="7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74"/>
      <c r="B90" s="7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74"/>
      <c r="B91" s="7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3:60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</sheetData>
  <printOptions horizontalCentered="1" verticalCentered="1"/>
  <pageMargins left="0.7874015748031497" right="0.7874015748031497" top="0.984251968503937" bottom="0.7480314960629921" header="0.4330708661417323" footer="0.31496062992125984"/>
  <pageSetup blackAndWhite="1" horizontalDpi="300" verticalDpi="300" orientation="portrait" paperSize="9" scale="82" r:id="rId1"/>
  <headerFooter alignWithMargins="0">
    <oddHeader>&amp;C&amp;"Times New Roman CE,Normál"&amp;P/&amp;N
Szociálpolitikai feladatok&amp;R&amp;"Times New Roman CE,Normál"4/b. sz. melléklet
( ezer ft-ban)</oddHeader>
    <oddFooter>&amp;L&amp;"Times New Roman CE,Normál"&amp;8&amp;D / &amp;T
Kapossy Béláné&amp;C&amp;"Times New Roman CE,Normál"&amp;8&amp;F.xls/&amp;A/ Ráczné&amp;R&amp;"Times New Roman CE,Normál"&amp;8..................../..................oldal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2"/>
  <sheetViews>
    <sheetView view="pageBreakPreview" zoomScale="75" zoomScaleNormal="75" zoomScaleSheetLayoutView="75" workbookViewId="0" topLeftCell="B167">
      <selection activeCell="R185" sqref="Q185:R185"/>
    </sheetView>
  </sheetViews>
  <sheetFormatPr defaultColWidth="9.140625" defaultRowHeight="12.75"/>
  <cols>
    <col min="1" max="1" width="65.57421875" style="0" customWidth="1"/>
    <col min="2" max="2" width="9.5742187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9" width="8.140625" style="0" bestFit="1" customWidth="1"/>
    <col min="11" max="11" width="7.421875" style="0" customWidth="1"/>
    <col min="12" max="12" width="8.140625" style="0" customWidth="1"/>
    <col min="13" max="13" width="8.7109375" style="0" customWidth="1"/>
  </cols>
  <sheetData>
    <row r="1" spans="1:13" ht="12.75">
      <c r="A1" s="161"/>
      <c r="B1" s="162" t="s">
        <v>817</v>
      </c>
      <c r="C1" s="651" t="s">
        <v>160</v>
      </c>
      <c r="D1" s="652"/>
      <c r="E1" s="652"/>
      <c r="F1" s="652"/>
      <c r="G1" s="652"/>
      <c r="H1" s="652"/>
      <c r="I1" s="652"/>
      <c r="J1" s="444" t="s">
        <v>558</v>
      </c>
      <c r="K1" s="439" t="s">
        <v>161</v>
      </c>
      <c r="L1" s="162" t="s">
        <v>817</v>
      </c>
      <c r="M1" s="162" t="s">
        <v>718</v>
      </c>
    </row>
    <row r="2" spans="1:13" ht="12.75">
      <c r="A2" s="163" t="s">
        <v>110</v>
      </c>
      <c r="B2" s="163" t="s">
        <v>724</v>
      </c>
      <c r="C2" s="164" t="s">
        <v>162</v>
      </c>
      <c r="D2" s="165" t="s">
        <v>163</v>
      </c>
      <c r="E2" s="164" t="s">
        <v>164</v>
      </c>
      <c r="F2" s="164" t="s">
        <v>165</v>
      </c>
      <c r="G2" s="165" t="s">
        <v>166</v>
      </c>
      <c r="H2" s="164" t="s">
        <v>164</v>
      </c>
      <c r="I2" s="442" t="s">
        <v>167</v>
      </c>
      <c r="J2" s="164" t="s">
        <v>559</v>
      </c>
      <c r="K2" s="440"/>
      <c r="L2" s="163" t="s">
        <v>359</v>
      </c>
      <c r="M2" s="163" t="s">
        <v>168</v>
      </c>
    </row>
    <row r="3" spans="1:13" ht="16.5" customHeight="1">
      <c r="A3" s="31"/>
      <c r="B3" s="31" t="s">
        <v>725</v>
      </c>
      <c r="C3" s="167"/>
      <c r="D3" s="167" t="s">
        <v>169</v>
      </c>
      <c r="E3" s="167" t="s">
        <v>169</v>
      </c>
      <c r="F3" s="167" t="s">
        <v>170</v>
      </c>
      <c r="G3" s="168" t="s">
        <v>171</v>
      </c>
      <c r="H3" s="167" t="s">
        <v>172</v>
      </c>
      <c r="I3" s="443" t="s">
        <v>725</v>
      </c>
      <c r="J3" s="167" t="s">
        <v>556</v>
      </c>
      <c r="K3" s="441"/>
      <c r="L3" s="169" t="s">
        <v>266</v>
      </c>
      <c r="M3" s="169" t="s">
        <v>721</v>
      </c>
    </row>
    <row r="4" spans="1:13" ht="12.75">
      <c r="A4" s="170" t="s">
        <v>173</v>
      </c>
      <c r="B4" s="23"/>
      <c r="C4" s="28"/>
      <c r="D4" s="28"/>
      <c r="E4" s="28"/>
      <c r="F4" s="28"/>
      <c r="G4" s="28"/>
      <c r="H4" s="28"/>
      <c r="I4" s="28"/>
      <c r="J4" s="28"/>
      <c r="K4" s="28"/>
      <c r="L4" s="163"/>
      <c r="M4" s="163"/>
    </row>
    <row r="5" spans="1:13" ht="12.75">
      <c r="A5" s="171" t="s">
        <v>174</v>
      </c>
      <c r="B5" s="468"/>
      <c r="C5" s="469"/>
      <c r="D5" s="469"/>
      <c r="E5" s="469"/>
      <c r="F5" s="469"/>
      <c r="G5" s="469"/>
      <c r="H5" s="469"/>
      <c r="I5" s="469"/>
      <c r="J5" s="469"/>
      <c r="K5" s="469"/>
      <c r="L5" s="470"/>
      <c r="M5" s="470"/>
    </row>
    <row r="6" spans="1:13" ht="12.75">
      <c r="A6" s="171"/>
      <c r="B6" s="468"/>
      <c r="C6" s="469"/>
      <c r="D6" s="469"/>
      <c r="E6" s="469"/>
      <c r="F6" s="469"/>
      <c r="G6" s="469"/>
      <c r="H6" s="469"/>
      <c r="I6" s="469"/>
      <c r="J6" s="469"/>
      <c r="K6" s="469"/>
      <c r="L6" s="470"/>
      <c r="M6" s="470"/>
    </row>
    <row r="7" spans="1:13" ht="12.75">
      <c r="A7" s="9" t="s">
        <v>200</v>
      </c>
      <c r="B7" s="468">
        <v>3191</v>
      </c>
      <c r="C7" s="469"/>
      <c r="D7" s="471">
        <f>'[1]célt.a.'!G9</f>
        <v>0</v>
      </c>
      <c r="E7" s="469">
        <v>-902</v>
      </c>
      <c r="F7" s="472"/>
      <c r="G7" s="472"/>
      <c r="H7" s="469"/>
      <c r="I7" s="469"/>
      <c r="J7" s="469"/>
      <c r="K7" s="469"/>
      <c r="L7" s="470">
        <f>SUM(B7:K7)</f>
        <v>2289</v>
      </c>
      <c r="M7" s="470">
        <f>(L7-B7)</f>
        <v>-902</v>
      </c>
    </row>
    <row r="8" spans="1:13" ht="12.75">
      <c r="A8" s="172" t="s">
        <v>201</v>
      </c>
      <c r="B8" s="468">
        <v>490</v>
      </c>
      <c r="C8" s="473"/>
      <c r="D8" s="472"/>
      <c r="E8" s="469">
        <v>-230</v>
      </c>
      <c r="F8" s="472"/>
      <c r="G8" s="472"/>
      <c r="H8" s="469"/>
      <c r="I8" s="469"/>
      <c r="J8" s="469"/>
      <c r="K8" s="469"/>
      <c r="L8" s="470">
        <f>SUM(B8:K8)</f>
        <v>260</v>
      </c>
      <c r="M8" s="470">
        <f>(L8-B8)</f>
        <v>-230</v>
      </c>
    </row>
    <row r="9" spans="1:13" ht="12.75">
      <c r="A9" s="172" t="s">
        <v>954</v>
      </c>
      <c r="B9" s="468">
        <v>1800</v>
      </c>
      <c r="C9" s="473"/>
      <c r="D9" s="472"/>
      <c r="E9" s="469"/>
      <c r="F9" s="472"/>
      <c r="G9" s="472"/>
      <c r="H9" s="469"/>
      <c r="I9" s="469"/>
      <c r="J9" s="469"/>
      <c r="K9" s="469"/>
      <c r="L9" s="470">
        <f>SUM(B9:K9)</f>
        <v>1800</v>
      </c>
      <c r="M9" s="470">
        <f>(L9-B9)</f>
        <v>0</v>
      </c>
    </row>
    <row r="10" spans="1:13" ht="12.75">
      <c r="A10" s="172" t="s">
        <v>267</v>
      </c>
      <c r="B10" s="468">
        <v>0</v>
      </c>
      <c r="C10" s="473"/>
      <c r="D10" s="472"/>
      <c r="E10" s="469"/>
      <c r="F10" s="472"/>
      <c r="G10" s="472"/>
      <c r="H10" s="469"/>
      <c r="I10" s="469"/>
      <c r="J10" s="469"/>
      <c r="K10" s="469"/>
      <c r="L10" s="470">
        <f>SUM(B10:K10)</f>
        <v>0</v>
      </c>
      <c r="M10" s="470">
        <f>(L10-B10)</f>
        <v>0</v>
      </c>
    </row>
    <row r="11" spans="1:13" ht="12.75">
      <c r="A11" s="171" t="s">
        <v>175</v>
      </c>
      <c r="B11" s="468">
        <v>0</v>
      </c>
      <c r="C11" s="469"/>
      <c r="D11" s="469"/>
      <c r="E11" s="469"/>
      <c r="F11" s="469"/>
      <c r="G11" s="469"/>
      <c r="H11" s="469"/>
      <c r="I11" s="469"/>
      <c r="J11" s="469"/>
      <c r="K11" s="469"/>
      <c r="L11" s="470">
        <f>SUM(B11:K11)</f>
        <v>0</v>
      </c>
      <c r="M11" s="470">
        <f>(L11-B11)</f>
        <v>0</v>
      </c>
    </row>
    <row r="12" spans="1:13" ht="12.75">
      <c r="A12" s="171"/>
      <c r="B12" s="468"/>
      <c r="C12" s="469"/>
      <c r="D12" s="469"/>
      <c r="E12" s="469"/>
      <c r="F12" s="469"/>
      <c r="G12" s="469"/>
      <c r="H12" s="469"/>
      <c r="I12" s="469"/>
      <c r="J12" s="469"/>
      <c r="K12" s="469"/>
      <c r="L12" s="470"/>
      <c r="M12" s="470"/>
    </row>
    <row r="13" spans="1:13" ht="12.75">
      <c r="A13" s="172" t="s">
        <v>202</v>
      </c>
      <c r="B13" s="468">
        <v>500</v>
      </c>
      <c r="C13" s="473"/>
      <c r="D13" s="472"/>
      <c r="E13" s="469"/>
      <c r="F13" s="472"/>
      <c r="G13" s="473"/>
      <c r="H13" s="469">
        <v>-500</v>
      </c>
      <c r="I13" s="469"/>
      <c r="J13" s="469"/>
      <c r="K13" s="469"/>
      <c r="L13" s="470">
        <f aca="true" t="shared" si="0" ref="L13:L23">SUM(B13:K13)</f>
        <v>0</v>
      </c>
      <c r="M13" s="470">
        <f aca="true" t="shared" si="1" ref="M13:M23">(L13-B13)</f>
        <v>-500</v>
      </c>
    </row>
    <row r="14" spans="1:13" ht="12.75">
      <c r="A14" s="9" t="s">
        <v>203</v>
      </c>
      <c r="B14" s="468">
        <v>833</v>
      </c>
      <c r="C14" s="469"/>
      <c r="D14" s="472"/>
      <c r="E14" s="469"/>
      <c r="F14" s="473"/>
      <c r="G14" s="473"/>
      <c r="H14" s="469"/>
      <c r="I14" s="469"/>
      <c r="J14" s="469"/>
      <c r="K14" s="469"/>
      <c r="L14" s="470">
        <f t="shared" si="0"/>
        <v>833</v>
      </c>
      <c r="M14" s="470">
        <f t="shared" si="1"/>
        <v>0</v>
      </c>
    </row>
    <row r="15" spans="1:13" ht="12.75">
      <c r="A15" s="9" t="s">
        <v>204</v>
      </c>
      <c r="B15" s="469">
        <v>0</v>
      </c>
      <c r="C15" s="469"/>
      <c r="D15" s="472"/>
      <c r="E15" s="469"/>
      <c r="F15" s="473"/>
      <c r="G15" s="472"/>
      <c r="H15" s="469"/>
      <c r="I15" s="469"/>
      <c r="J15" s="469"/>
      <c r="K15" s="469"/>
      <c r="L15" s="470">
        <f t="shared" si="0"/>
        <v>0</v>
      </c>
      <c r="M15" s="470">
        <f t="shared" si="1"/>
        <v>0</v>
      </c>
    </row>
    <row r="16" spans="1:13" ht="12.75">
      <c r="A16" s="9" t="s">
        <v>205</v>
      </c>
      <c r="B16" s="468">
        <v>0</v>
      </c>
      <c r="C16" s="473"/>
      <c r="D16" s="472"/>
      <c r="E16" s="469"/>
      <c r="F16" s="473"/>
      <c r="G16" s="472"/>
      <c r="H16" s="469"/>
      <c r="I16" s="469"/>
      <c r="J16" s="469"/>
      <c r="K16" s="469"/>
      <c r="L16" s="470">
        <f t="shared" si="0"/>
        <v>0</v>
      </c>
      <c r="M16" s="470">
        <f t="shared" si="1"/>
        <v>0</v>
      </c>
    </row>
    <row r="17" spans="1:13" ht="12.75">
      <c r="A17" s="9" t="s">
        <v>206</v>
      </c>
      <c r="B17" s="468">
        <v>0</v>
      </c>
      <c r="C17" s="469"/>
      <c r="D17" s="472"/>
      <c r="E17" s="469"/>
      <c r="F17" s="473"/>
      <c r="G17" s="472"/>
      <c r="H17" s="469"/>
      <c r="I17" s="469"/>
      <c r="J17" s="469"/>
      <c r="K17" s="469"/>
      <c r="L17" s="470">
        <f t="shared" si="0"/>
        <v>0</v>
      </c>
      <c r="M17" s="470">
        <f t="shared" si="1"/>
        <v>0</v>
      </c>
    </row>
    <row r="18" spans="1:13" ht="12.75">
      <c r="A18" s="9" t="s">
        <v>1046</v>
      </c>
      <c r="B18" s="468">
        <v>722</v>
      </c>
      <c r="C18" s="473"/>
      <c r="D18" s="472"/>
      <c r="E18" s="469"/>
      <c r="F18" s="473"/>
      <c r="G18" s="472"/>
      <c r="H18" s="469"/>
      <c r="I18" s="469"/>
      <c r="J18" s="469"/>
      <c r="K18" s="469"/>
      <c r="L18" s="470">
        <f t="shared" si="0"/>
        <v>722</v>
      </c>
      <c r="M18" s="470">
        <f t="shared" si="1"/>
        <v>0</v>
      </c>
    </row>
    <row r="19" spans="1:13" ht="12.75">
      <c r="A19" s="376" t="s">
        <v>955</v>
      </c>
      <c r="B19" s="474">
        <v>108</v>
      </c>
      <c r="C19" s="475"/>
      <c r="D19" s="476"/>
      <c r="E19" s="477"/>
      <c r="F19" s="475"/>
      <c r="G19" s="476"/>
      <c r="H19" s="477"/>
      <c r="I19" s="477"/>
      <c r="J19" s="477"/>
      <c r="K19" s="477"/>
      <c r="L19" s="470">
        <f>SUM(B19:K19)</f>
        <v>108</v>
      </c>
      <c r="M19" s="470">
        <f>(L19-B19)</f>
        <v>0</v>
      </c>
    </row>
    <row r="20" spans="1:13" ht="12.75">
      <c r="A20" s="9" t="s">
        <v>268</v>
      </c>
      <c r="B20" s="468">
        <v>5000</v>
      </c>
      <c r="C20" s="469"/>
      <c r="D20" s="472"/>
      <c r="E20" s="469"/>
      <c r="F20" s="473"/>
      <c r="G20" s="472"/>
      <c r="H20" s="469"/>
      <c r="I20" s="469"/>
      <c r="J20" s="469"/>
      <c r="K20" s="469"/>
      <c r="L20" s="470">
        <f>SUM(B20:K20)</f>
        <v>5000</v>
      </c>
      <c r="M20" s="470">
        <f>(L20-B20)</f>
        <v>0</v>
      </c>
    </row>
    <row r="21" spans="1:13" ht="12.75">
      <c r="A21" s="5" t="s">
        <v>269</v>
      </c>
      <c r="B21" s="468"/>
      <c r="C21" s="469"/>
      <c r="D21" s="469"/>
      <c r="E21" s="469"/>
      <c r="F21" s="469"/>
      <c r="G21" s="469"/>
      <c r="H21" s="469"/>
      <c r="I21" s="469"/>
      <c r="J21" s="469"/>
      <c r="K21" s="469"/>
      <c r="L21" s="470"/>
      <c r="M21" s="470"/>
    </row>
    <row r="22" spans="1:13" ht="12.75">
      <c r="A22" s="5" t="s">
        <v>52</v>
      </c>
      <c r="B22" s="468">
        <v>5000</v>
      </c>
      <c r="C22" s="469"/>
      <c r="D22" s="469"/>
      <c r="E22" s="469"/>
      <c r="F22" s="469"/>
      <c r="G22" s="469"/>
      <c r="H22" s="469">
        <v>-3048</v>
      </c>
      <c r="I22" s="469"/>
      <c r="J22" s="469"/>
      <c r="K22" s="469"/>
      <c r="L22" s="470">
        <f t="shared" si="0"/>
        <v>1952</v>
      </c>
      <c r="M22" s="470">
        <f t="shared" si="1"/>
        <v>-3048</v>
      </c>
    </row>
    <row r="23" spans="1:13" ht="12.75">
      <c r="A23" s="5" t="s">
        <v>270</v>
      </c>
      <c r="B23" s="468">
        <v>20000</v>
      </c>
      <c r="C23" s="469"/>
      <c r="D23" s="469"/>
      <c r="E23" s="469"/>
      <c r="F23" s="469"/>
      <c r="G23" s="469"/>
      <c r="H23" s="469"/>
      <c r="I23" s="469"/>
      <c r="J23" s="469"/>
      <c r="K23" s="477"/>
      <c r="L23" s="470">
        <f t="shared" si="0"/>
        <v>20000</v>
      </c>
      <c r="M23" s="470">
        <f t="shared" si="1"/>
        <v>0</v>
      </c>
    </row>
    <row r="24" spans="1:13" ht="12.75">
      <c r="A24" s="9" t="s">
        <v>271</v>
      </c>
      <c r="B24" s="468">
        <v>14335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70">
        <f aca="true" t="shared" si="2" ref="L24:L29">SUM(B24:K24)</f>
        <v>14335</v>
      </c>
      <c r="M24" s="470">
        <f aca="true" t="shared" si="3" ref="M24:M29">(L24-B24)</f>
        <v>0</v>
      </c>
    </row>
    <row r="25" spans="1:13" ht="12.75">
      <c r="A25" s="9" t="s">
        <v>952</v>
      </c>
      <c r="B25" s="468">
        <v>5000</v>
      </c>
      <c r="C25" s="469"/>
      <c r="D25" s="471"/>
      <c r="E25" s="469"/>
      <c r="F25" s="469"/>
      <c r="G25" s="469"/>
      <c r="H25" s="469"/>
      <c r="I25" s="469"/>
      <c r="J25" s="469"/>
      <c r="K25" s="469"/>
      <c r="L25" s="470">
        <f t="shared" si="2"/>
        <v>5000</v>
      </c>
      <c r="M25" s="470">
        <f t="shared" si="3"/>
        <v>0</v>
      </c>
    </row>
    <row r="26" spans="1:13" ht="12.75">
      <c r="A26" s="9" t="s">
        <v>423</v>
      </c>
      <c r="B26" s="468">
        <v>10000</v>
      </c>
      <c r="C26" s="469"/>
      <c r="D26" s="471"/>
      <c r="E26" s="469"/>
      <c r="F26" s="469"/>
      <c r="G26" s="469"/>
      <c r="H26" s="469"/>
      <c r="I26" s="469"/>
      <c r="J26" s="469"/>
      <c r="K26" s="469"/>
      <c r="L26" s="470">
        <f t="shared" si="2"/>
        <v>10000</v>
      </c>
      <c r="M26" s="470">
        <f t="shared" si="3"/>
        <v>0</v>
      </c>
    </row>
    <row r="27" spans="1:13" ht="12.75">
      <c r="A27" s="9" t="s">
        <v>424</v>
      </c>
      <c r="B27" s="468">
        <v>3000</v>
      </c>
      <c r="C27" s="469"/>
      <c r="D27" s="471"/>
      <c r="E27" s="469"/>
      <c r="F27" s="469"/>
      <c r="G27" s="469"/>
      <c r="H27" s="469"/>
      <c r="I27" s="469"/>
      <c r="J27" s="469"/>
      <c r="K27" s="469"/>
      <c r="L27" s="470">
        <f t="shared" si="2"/>
        <v>3000</v>
      </c>
      <c r="M27" s="470">
        <f t="shared" si="3"/>
        <v>0</v>
      </c>
    </row>
    <row r="28" spans="1:13" ht="12.75">
      <c r="A28" s="9" t="s">
        <v>425</v>
      </c>
      <c r="B28" s="468">
        <v>23512</v>
      </c>
      <c r="C28" s="469"/>
      <c r="D28" s="471"/>
      <c r="E28" s="469"/>
      <c r="F28" s="469"/>
      <c r="G28" s="469"/>
      <c r="H28" s="469">
        <v>-23458</v>
      </c>
      <c r="I28" s="469"/>
      <c r="J28" s="469"/>
      <c r="K28" s="469"/>
      <c r="L28" s="470">
        <f t="shared" si="2"/>
        <v>54</v>
      </c>
      <c r="M28" s="470">
        <f t="shared" si="3"/>
        <v>-23458</v>
      </c>
    </row>
    <row r="29" spans="1:13" ht="12.75">
      <c r="A29" s="9" t="s">
        <v>565</v>
      </c>
      <c r="B29" s="468">
        <v>2250</v>
      </c>
      <c r="C29" s="469"/>
      <c r="D29" s="471"/>
      <c r="E29" s="469"/>
      <c r="F29" s="469"/>
      <c r="G29" s="469"/>
      <c r="H29" s="469"/>
      <c r="I29" s="469"/>
      <c r="J29" s="469"/>
      <c r="K29" s="469"/>
      <c r="L29" s="470">
        <f t="shared" si="2"/>
        <v>2250</v>
      </c>
      <c r="M29" s="470">
        <f t="shared" si="3"/>
        <v>0</v>
      </c>
    </row>
    <row r="30" spans="1:13" ht="12.75">
      <c r="A30" s="9" t="s">
        <v>319</v>
      </c>
      <c r="B30" s="468">
        <v>3000</v>
      </c>
      <c r="C30" s="469"/>
      <c r="D30" s="471"/>
      <c r="E30" s="469"/>
      <c r="F30" s="469"/>
      <c r="G30" s="469"/>
      <c r="H30" s="469"/>
      <c r="I30" s="469"/>
      <c r="J30" s="469"/>
      <c r="K30" s="469"/>
      <c r="L30" s="470">
        <f>SUM(B30:K30)</f>
        <v>3000</v>
      </c>
      <c r="M30" s="470">
        <f>(L30-B30)</f>
        <v>0</v>
      </c>
    </row>
    <row r="31" spans="1:13" ht="12.75">
      <c r="A31" s="375"/>
      <c r="B31" s="468"/>
      <c r="C31" s="469"/>
      <c r="D31" s="471"/>
      <c r="E31" s="469"/>
      <c r="F31" s="469"/>
      <c r="G31" s="469"/>
      <c r="H31" s="469"/>
      <c r="I31" s="469"/>
      <c r="J31" s="469"/>
      <c r="K31" s="469"/>
      <c r="L31" s="470"/>
      <c r="M31" s="470"/>
    </row>
    <row r="32" spans="1:13" ht="12.75">
      <c r="A32" s="375" t="s">
        <v>426</v>
      </c>
      <c r="B32" s="468"/>
      <c r="C32" s="469"/>
      <c r="D32" s="471"/>
      <c r="E32" s="469"/>
      <c r="F32" s="471"/>
      <c r="G32" s="469"/>
      <c r="H32" s="469"/>
      <c r="I32" s="469"/>
      <c r="J32" s="469"/>
      <c r="K32" s="469"/>
      <c r="L32" s="470"/>
      <c r="M32" s="470"/>
    </row>
    <row r="33" spans="1:13" ht="12.75">
      <c r="A33" s="172" t="s">
        <v>1090</v>
      </c>
      <c r="B33" s="468">
        <v>1000</v>
      </c>
      <c r="C33" s="469"/>
      <c r="D33" s="471"/>
      <c r="E33" s="469"/>
      <c r="F33" s="471"/>
      <c r="G33" s="469"/>
      <c r="H33" s="469"/>
      <c r="I33" s="469"/>
      <c r="J33" s="469"/>
      <c r="K33" s="469"/>
      <c r="L33" s="470">
        <f aca="true" t="shared" si="4" ref="L33:L40">SUM(B33:K33)</f>
        <v>1000</v>
      </c>
      <c r="M33" s="470">
        <f aca="true" t="shared" si="5" ref="M33:M40">(L33-B33)</f>
        <v>0</v>
      </c>
    </row>
    <row r="34" spans="1:13" ht="12.75">
      <c r="A34" s="172" t="s">
        <v>427</v>
      </c>
      <c r="B34" s="468">
        <v>646</v>
      </c>
      <c r="C34" s="469"/>
      <c r="D34" s="471"/>
      <c r="E34" s="469"/>
      <c r="F34" s="471"/>
      <c r="G34" s="469"/>
      <c r="H34" s="469"/>
      <c r="I34" s="469"/>
      <c r="J34" s="469"/>
      <c r="K34" s="469"/>
      <c r="L34" s="470">
        <f t="shared" si="4"/>
        <v>646</v>
      </c>
      <c r="M34" s="470">
        <f t="shared" si="5"/>
        <v>0</v>
      </c>
    </row>
    <row r="35" spans="1:13" ht="12.75">
      <c r="A35" s="172" t="s">
        <v>428</v>
      </c>
      <c r="B35" s="468">
        <v>0</v>
      </c>
      <c r="C35" s="469"/>
      <c r="D35" s="471"/>
      <c r="E35" s="469"/>
      <c r="F35" s="471"/>
      <c r="G35" s="469"/>
      <c r="H35" s="469"/>
      <c r="I35" s="469"/>
      <c r="J35" s="469"/>
      <c r="K35" s="469"/>
      <c r="L35" s="470">
        <f t="shared" si="4"/>
        <v>0</v>
      </c>
      <c r="M35" s="470">
        <f t="shared" si="5"/>
        <v>0</v>
      </c>
    </row>
    <row r="36" spans="1:13" ht="12.75">
      <c r="A36" s="172" t="s">
        <v>429</v>
      </c>
      <c r="B36" s="468">
        <v>0</v>
      </c>
      <c r="C36" s="469"/>
      <c r="D36" s="471"/>
      <c r="E36" s="469"/>
      <c r="F36" s="471"/>
      <c r="G36" s="469"/>
      <c r="H36" s="469"/>
      <c r="I36" s="469"/>
      <c r="J36" s="469"/>
      <c r="K36" s="469"/>
      <c r="L36" s="470">
        <f t="shared" si="4"/>
        <v>0</v>
      </c>
      <c r="M36" s="470">
        <f t="shared" si="5"/>
        <v>0</v>
      </c>
    </row>
    <row r="37" spans="1:13" ht="12.75">
      <c r="A37" s="172" t="s">
        <v>430</v>
      </c>
      <c r="B37" s="468">
        <v>0</v>
      </c>
      <c r="C37" s="469"/>
      <c r="D37" s="471"/>
      <c r="E37" s="469"/>
      <c r="F37" s="471"/>
      <c r="G37" s="469"/>
      <c r="H37" s="469"/>
      <c r="I37" s="469"/>
      <c r="J37" s="469"/>
      <c r="K37" s="469"/>
      <c r="L37" s="470">
        <f t="shared" si="4"/>
        <v>0</v>
      </c>
      <c r="M37" s="470">
        <f t="shared" si="5"/>
        <v>0</v>
      </c>
    </row>
    <row r="38" spans="1:13" ht="12.75">
      <c r="A38" s="172" t="s">
        <v>431</v>
      </c>
      <c r="B38" s="468">
        <v>0</v>
      </c>
      <c r="C38" s="469"/>
      <c r="D38" s="471"/>
      <c r="E38" s="469"/>
      <c r="F38" s="471"/>
      <c r="G38" s="469"/>
      <c r="H38" s="469"/>
      <c r="I38" s="469"/>
      <c r="J38" s="469"/>
      <c r="K38" s="469"/>
      <c r="L38" s="470">
        <f t="shared" si="4"/>
        <v>0</v>
      </c>
      <c r="M38" s="470">
        <f t="shared" si="5"/>
        <v>0</v>
      </c>
    </row>
    <row r="39" spans="1:13" ht="12.75">
      <c r="A39" s="172" t="s">
        <v>432</v>
      </c>
      <c r="B39" s="468">
        <v>0</v>
      </c>
      <c r="C39" s="469"/>
      <c r="D39" s="471"/>
      <c r="E39" s="469"/>
      <c r="F39" s="471"/>
      <c r="G39" s="469"/>
      <c r="H39" s="469"/>
      <c r="I39" s="469"/>
      <c r="J39" s="469"/>
      <c r="K39" s="469"/>
      <c r="L39" s="470">
        <f t="shared" si="4"/>
        <v>0</v>
      </c>
      <c r="M39" s="470">
        <f t="shared" si="5"/>
        <v>0</v>
      </c>
    </row>
    <row r="40" spans="1:13" ht="12.75">
      <c r="A40" s="177" t="s">
        <v>433</v>
      </c>
      <c r="B40" s="468">
        <v>0</v>
      </c>
      <c r="C40" s="469"/>
      <c r="D40" s="471"/>
      <c r="E40" s="469"/>
      <c r="F40" s="471"/>
      <c r="G40" s="469"/>
      <c r="H40" s="469"/>
      <c r="I40" s="469"/>
      <c r="J40" s="469"/>
      <c r="K40" s="469"/>
      <c r="L40" s="470">
        <f t="shared" si="4"/>
        <v>0</v>
      </c>
      <c r="M40" s="470">
        <f t="shared" si="5"/>
        <v>0</v>
      </c>
    </row>
    <row r="41" spans="1:13" ht="12.75">
      <c r="A41" s="173" t="s">
        <v>176</v>
      </c>
      <c r="B41" s="478">
        <f aca="true" t="shared" si="6" ref="B41:M41">SUM(B5:B40)</f>
        <v>100387</v>
      </c>
      <c r="C41" s="478">
        <f t="shared" si="6"/>
        <v>0</v>
      </c>
      <c r="D41" s="478">
        <f t="shared" si="6"/>
        <v>0</v>
      </c>
      <c r="E41" s="478">
        <f t="shared" si="6"/>
        <v>-1132</v>
      </c>
      <c r="F41" s="478">
        <f t="shared" si="6"/>
        <v>0</v>
      </c>
      <c r="G41" s="478">
        <f t="shared" si="6"/>
        <v>0</v>
      </c>
      <c r="H41" s="478">
        <f t="shared" si="6"/>
        <v>-27006</v>
      </c>
      <c r="I41" s="478">
        <f t="shared" si="6"/>
        <v>0</v>
      </c>
      <c r="J41" s="478">
        <f t="shared" si="6"/>
        <v>0</v>
      </c>
      <c r="K41" s="478">
        <f t="shared" si="6"/>
        <v>0</v>
      </c>
      <c r="L41" s="478">
        <f t="shared" si="6"/>
        <v>72249</v>
      </c>
      <c r="M41" s="478">
        <f t="shared" si="6"/>
        <v>-28138</v>
      </c>
    </row>
    <row r="42" spans="1:13" ht="12.75">
      <c r="A42" s="7"/>
      <c r="B42" s="479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161"/>
      <c r="B47" s="162" t="s">
        <v>817</v>
      </c>
      <c r="C47" s="651" t="s">
        <v>160</v>
      </c>
      <c r="D47" s="652"/>
      <c r="E47" s="652"/>
      <c r="F47" s="652"/>
      <c r="G47" s="652"/>
      <c r="H47" s="652"/>
      <c r="I47" s="652"/>
      <c r="J47" s="444" t="s">
        <v>558</v>
      </c>
      <c r="K47" s="439" t="s">
        <v>161</v>
      </c>
      <c r="L47" s="162" t="s">
        <v>817</v>
      </c>
      <c r="M47" s="162" t="s">
        <v>718</v>
      </c>
    </row>
    <row r="48" spans="1:13" ht="12.75">
      <c r="A48" s="163" t="s">
        <v>110</v>
      </c>
      <c r="B48" s="163" t="s">
        <v>724</v>
      </c>
      <c r="C48" s="164" t="s">
        <v>162</v>
      </c>
      <c r="D48" s="165" t="s">
        <v>163</v>
      </c>
      <c r="E48" s="164" t="s">
        <v>164</v>
      </c>
      <c r="F48" s="164" t="s">
        <v>165</v>
      </c>
      <c r="G48" s="165" t="s">
        <v>166</v>
      </c>
      <c r="H48" s="164" t="s">
        <v>164</v>
      </c>
      <c r="I48" s="442" t="s">
        <v>167</v>
      </c>
      <c r="J48" s="164" t="s">
        <v>559</v>
      </c>
      <c r="K48" s="440"/>
      <c r="L48" s="163" t="s">
        <v>359</v>
      </c>
      <c r="M48" s="163" t="s">
        <v>168</v>
      </c>
    </row>
    <row r="49" spans="1:13" ht="12.75">
      <c r="A49" s="31"/>
      <c r="B49" s="31" t="s">
        <v>725</v>
      </c>
      <c r="C49" s="167"/>
      <c r="D49" s="167" t="s">
        <v>169</v>
      </c>
      <c r="E49" s="167" t="s">
        <v>169</v>
      </c>
      <c r="F49" s="167" t="s">
        <v>170</v>
      </c>
      <c r="G49" s="168" t="s">
        <v>171</v>
      </c>
      <c r="H49" s="167" t="s">
        <v>172</v>
      </c>
      <c r="I49" s="443" t="s">
        <v>725</v>
      </c>
      <c r="J49" s="167" t="s">
        <v>556</v>
      </c>
      <c r="K49" s="441"/>
      <c r="L49" s="169" t="s">
        <v>266</v>
      </c>
      <c r="M49" s="169" t="s">
        <v>721</v>
      </c>
    </row>
    <row r="50" spans="1:13" ht="12.75">
      <c r="A50" s="170" t="s">
        <v>177</v>
      </c>
      <c r="B50" s="23"/>
      <c r="C50" s="9"/>
      <c r="D50" s="23"/>
      <c r="E50" s="23"/>
      <c r="F50" s="23"/>
      <c r="G50" s="23"/>
      <c r="H50" s="23"/>
      <c r="I50" s="23"/>
      <c r="J50" s="23"/>
      <c r="K50" s="23"/>
      <c r="L50" s="30" t="s">
        <v>725</v>
      </c>
      <c r="M50" s="30" t="s">
        <v>725</v>
      </c>
    </row>
    <row r="51" spans="1:14" ht="12.75">
      <c r="A51" s="171" t="s">
        <v>178</v>
      </c>
      <c r="B51" s="468"/>
      <c r="C51" s="469"/>
      <c r="D51" s="468"/>
      <c r="E51" s="468"/>
      <c r="F51" s="468"/>
      <c r="G51" s="468"/>
      <c r="H51" s="468"/>
      <c r="I51" s="468"/>
      <c r="J51" s="468"/>
      <c r="K51" s="468"/>
      <c r="L51" s="480"/>
      <c r="M51" s="480"/>
      <c r="N51" s="481"/>
    </row>
    <row r="52" spans="1:14" ht="12.75">
      <c r="A52" s="9" t="s">
        <v>179</v>
      </c>
      <c r="B52" s="468">
        <v>2084</v>
      </c>
      <c r="C52" s="469">
        <v>-330</v>
      </c>
      <c r="D52" s="471">
        <f>'[1]célt.a.'!U65</f>
        <v>0</v>
      </c>
      <c r="E52" s="468">
        <v>-60</v>
      </c>
      <c r="F52" s="468"/>
      <c r="G52" s="468"/>
      <c r="H52" s="468"/>
      <c r="I52" s="468"/>
      <c r="J52" s="468"/>
      <c r="K52" s="468"/>
      <c r="L52" s="470">
        <f aca="true" t="shared" si="7" ref="L52:L83">SUM(B52:K52)</f>
        <v>1694</v>
      </c>
      <c r="M52" s="470">
        <f aca="true" t="shared" si="8" ref="M52:M83">(L52-B52)</f>
        <v>-390</v>
      </c>
      <c r="N52" s="481"/>
    </row>
    <row r="53" spans="1:14" ht="12.75">
      <c r="A53" s="9" t="s">
        <v>358</v>
      </c>
      <c r="B53" s="468">
        <v>9116</v>
      </c>
      <c r="C53" s="469">
        <v>-1615</v>
      </c>
      <c r="D53" s="471">
        <f>'[1]célt.a.'!AB65</f>
        <v>0</v>
      </c>
      <c r="E53" s="468">
        <v>-3129</v>
      </c>
      <c r="F53" s="468"/>
      <c r="G53" s="468"/>
      <c r="H53" s="468"/>
      <c r="I53" s="468"/>
      <c r="J53" s="468"/>
      <c r="K53" s="468"/>
      <c r="L53" s="470">
        <f t="shared" si="7"/>
        <v>4372</v>
      </c>
      <c r="M53" s="470">
        <f t="shared" si="8"/>
        <v>-4744</v>
      </c>
      <c r="N53" s="481"/>
    </row>
    <row r="54" spans="1:14" ht="12.75">
      <c r="A54" s="171" t="s">
        <v>180</v>
      </c>
      <c r="B54" s="468"/>
      <c r="C54" s="469"/>
      <c r="D54" s="471"/>
      <c r="E54" s="468"/>
      <c r="F54" s="468"/>
      <c r="G54" s="468"/>
      <c r="H54" s="468"/>
      <c r="I54" s="468"/>
      <c r="J54" s="468"/>
      <c r="K54" s="468"/>
      <c r="L54" s="470"/>
      <c r="M54" s="470"/>
      <c r="N54" s="481"/>
    </row>
    <row r="55" spans="1:14" ht="12.75">
      <c r="A55" s="23" t="s">
        <v>181</v>
      </c>
      <c r="B55" s="468">
        <v>37419</v>
      </c>
      <c r="C55" s="469">
        <v>-693</v>
      </c>
      <c r="D55" s="471">
        <f>'[1]célt.a.'!AI65</f>
        <v>0</v>
      </c>
      <c r="E55" s="468">
        <v>-16962</v>
      </c>
      <c r="F55" s="468"/>
      <c r="G55" s="468"/>
      <c r="H55" s="468"/>
      <c r="I55" s="468"/>
      <c r="J55" s="468"/>
      <c r="K55" s="468"/>
      <c r="L55" s="470">
        <f t="shared" si="7"/>
        <v>19764</v>
      </c>
      <c r="M55" s="470">
        <f t="shared" si="8"/>
        <v>-17655</v>
      </c>
      <c r="N55" s="481"/>
    </row>
    <row r="56" spans="1:14" ht="12.75">
      <c r="A56" s="23" t="s">
        <v>956</v>
      </c>
      <c r="B56" s="468">
        <v>1191</v>
      </c>
      <c r="C56" s="469">
        <v>-380</v>
      </c>
      <c r="D56" s="471"/>
      <c r="E56" s="468">
        <v>-95</v>
      </c>
      <c r="F56" s="468"/>
      <c r="G56" s="468"/>
      <c r="H56" s="468"/>
      <c r="I56" s="468">
        <v>-168</v>
      </c>
      <c r="J56" s="468"/>
      <c r="K56" s="468"/>
      <c r="L56" s="470">
        <f>SUM(B56:K56)</f>
        <v>548</v>
      </c>
      <c r="M56" s="470">
        <f>(L56-B56)</f>
        <v>-643</v>
      </c>
      <c r="N56" s="481"/>
    </row>
    <row r="57" spans="1:14" ht="12.75">
      <c r="A57" s="174" t="s">
        <v>182</v>
      </c>
      <c r="B57" s="468"/>
      <c r="C57" s="469"/>
      <c r="D57" s="471"/>
      <c r="E57" s="468"/>
      <c r="F57" s="468"/>
      <c r="G57" s="468"/>
      <c r="H57" s="468"/>
      <c r="I57" s="468"/>
      <c r="J57" s="468"/>
      <c r="K57" s="468"/>
      <c r="L57" s="470"/>
      <c r="M57" s="470"/>
      <c r="N57" s="481"/>
    </row>
    <row r="58" spans="1:14" ht="12.75">
      <c r="A58" s="9" t="s">
        <v>183</v>
      </c>
      <c r="B58" s="468">
        <v>1642</v>
      </c>
      <c r="C58" s="469"/>
      <c r="D58" s="471">
        <f>'[1]célt.a.'!AP65</f>
        <v>0</v>
      </c>
      <c r="E58" s="468">
        <v>-170</v>
      </c>
      <c r="F58" s="468"/>
      <c r="G58" s="468"/>
      <c r="H58" s="468"/>
      <c r="I58" s="468"/>
      <c r="J58" s="468"/>
      <c r="K58" s="468"/>
      <c r="L58" s="470">
        <f t="shared" si="7"/>
        <v>1472</v>
      </c>
      <c r="M58" s="470">
        <f t="shared" si="8"/>
        <v>-170</v>
      </c>
      <c r="N58" s="481"/>
    </row>
    <row r="59" spans="1:14" ht="12.75">
      <c r="A59" s="9" t="s">
        <v>356</v>
      </c>
      <c r="B59" s="468">
        <v>5241</v>
      </c>
      <c r="C59" s="469">
        <v>-165</v>
      </c>
      <c r="D59" s="471">
        <f>'[1]célt.a.'!AW65</f>
        <v>-25</v>
      </c>
      <c r="E59" s="468">
        <v>-2150</v>
      </c>
      <c r="F59" s="468"/>
      <c r="G59" s="468"/>
      <c r="H59" s="468"/>
      <c r="I59" s="468"/>
      <c r="J59" s="468"/>
      <c r="K59" s="468"/>
      <c r="L59" s="470">
        <f t="shared" si="7"/>
        <v>2901</v>
      </c>
      <c r="M59" s="470">
        <f t="shared" si="8"/>
        <v>-2340</v>
      </c>
      <c r="N59" s="481"/>
    </row>
    <row r="60" spans="1:14" ht="12.75">
      <c r="A60" s="172" t="s">
        <v>184</v>
      </c>
      <c r="B60" s="468">
        <v>3461</v>
      </c>
      <c r="C60" s="469">
        <v>-20</v>
      </c>
      <c r="D60" s="471">
        <f>'[1]célt.a.'!BD65</f>
        <v>0</v>
      </c>
      <c r="E60" s="468">
        <v>-1372</v>
      </c>
      <c r="F60" s="468"/>
      <c r="G60" s="468"/>
      <c r="H60" s="468"/>
      <c r="I60" s="468"/>
      <c r="J60" s="468"/>
      <c r="K60" s="468"/>
      <c r="L60" s="470">
        <f t="shared" si="7"/>
        <v>2069</v>
      </c>
      <c r="M60" s="470">
        <f t="shared" si="8"/>
        <v>-1392</v>
      </c>
      <c r="N60" s="481"/>
    </row>
    <row r="61" spans="1:14" ht="12.75">
      <c r="A61" s="175" t="s">
        <v>185</v>
      </c>
      <c r="B61" s="468">
        <v>3462</v>
      </c>
      <c r="C61" s="469">
        <v>-218</v>
      </c>
      <c r="D61" s="471">
        <f>'[1]célt.a.'!BK65</f>
        <v>-43</v>
      </c>
      <c r="E61" s="468">
        <v>-686</v>
      </c>
      <c r="F61" s="468"/>
      <c r="G61" s="468"/>
      <c r="H61" s="468"/>
      <c r="I61" s="468"/>
      <c r="J61" s="468"/>
      <c r="K61" s="468"/>
      <c r="L61" s="470">
        <f t="shared" si="7"/>
        <v>2515</v>
      </c>
      <c r="M61" s="470">
        <f t="shared" si="8"/>
        <v>-947</v>
      </c>
      <c r="N61" s="481"/>
    </row>
    <row r="62" spans="1:14" ht="12.75">
      <c r="A62" s="9" t="s">
        <v>186</v>
      </c>
      <c r="B62" s="468">
        <v>4756</v>
      </c>
      <c r="C62" s="469"/>
      <c r="D62" s="471">
        <f>'[1]célt.a.'!BR65</f>
        <v>0</v>
      </c>
      <c r="E62" s="468"/>
      <c r="F62" s="468"/>
      <c r="G62" s="468"/>
      <c r="H62" s="468"/>
      <c r="I62" s="468"/>
      <c r="J62" s="468"/>
      <c r="K62" s="468"/>
      <c r="L62" s="470">
        <f t="shared" si="7"/>
        <v>4756</v>
      </c>
      <c r="M62" s="470">
        <f t="shared" si="8"/>
        <v>0</v>
      </c>
      <c r="N62" s="481"/>
    </row>
    <row r="63" spans="1:14" ht="12.75">
      <c r="A63" s="5" t="s">
        <v>272</v>
      </c>
      <c r="B63" s="468">
        <v>216706</v>
      </c>
      <c r="C63" s="469">
        <v>-60766</v>
      </c>
      <c r="D63" s="471">
        <f>'[1]célt.a.'!BY65</f>
        <v>-18954</v>
      </c>
      <c r="E63" s="468"/>
      <c r="F63" s="468"/>
      <c r="G63" s="468"/>
      <c r="H63" s="468"/>
      <c r="I63" s="468">
        <v>-5670</v>
      </c>
      <c r="J63" s="468"/>
      <c r="K63" s="468">
        <v>63332</v>
      </c>
      <c r="L63" s="470">
        <f t="shared" si="7"/>
        <v>194648</v>
      </c>
      <c r="M63" s="470">
        <f t="shared" si="8"/>
        <v>-22058</v>
      </c>
      <c r="N63" s="481"/>
    </row>
    <row r="64" spans="1:14" ht="12.75">
      <c r="A64" s="9" t="s">
        <v>273</v>
      </c>
      <c r="B64" s="468">
        <v>24850</v>
      </c>
      <c r="C64" s="469">
        <v>-20352</v>
      </c>
      <c r="D64" s="471">
        <f>'[1]célt.a.'!CF65</f>
        <v>0</v>
      </c>
      <c r="E64" s="468"/>
      <c r="F64" s="468"/>
      <c r="G64" s="468"/>
      <c r="H64" s="468"/>
      <c r="I64" s="468">
        <v>3502</v>
      </c>
      <c r="J64" s="468"/>
      <c r="K64" s="468"/>
      <c r="L64" s="470">
        <f t="shared" si="7"/>
        <v>8000</v>
      </c>
      <c r="M64" s="470">
        <f t="shared" si="8"/>
        <v>-16850</v>
      </c>
      <c r="N64" s="481"/>
    </row>
    <row r="65" spans="1:14" ht="12.75">
      <c r="A65" s="9" t="s">
        <v>274</v>
      </c>
      <c r="B65" s="468">
        <v>3250</v>
      </c>
      <c r="C65" s="469">
        <v>-2444</v>
      </c>
      <c r="D65" s="471">
        <f>'[1]célt.a.'!CM65</f>
        <v>-14</v>
      </c>
      <c r="E65" s="468"/>
      <c r="F65" s="468"/>
      <c r="G65" s="468"/>
      <c r="H65" s="468"/>
      <c r="I65" s="468">
        <v>1208</v>
      </c>
      <c r="J65" s="468"/>
      <c r="K65" s="468"/>
      <c r="L65" s="470">
        <f t="shared" si="7"/>
        <v>2000</v>
      </c>
      <c r="M65" s="470">
        <f t="shared" si="8"/>
        <v>-1250</v>
      </c>
      <c r="N65" s="481"/>
    </row>
    <row r="66" spans="1:14" ht="12.75">
      <c r="A66" s="9" t="s">
        <v>275</v>
      </c>
      <c r="B66" s="468">
        <v>1863</v>
      </c>
      <c r="C66" s="469">
        <v>-1296</v>
      </c>
      <c r="D66" s="471">
        <f>'[1]célt.a.'!CT65</f>
        <v>-27</v>
      </c>
      <c r="E66" s="468"/>
      <c r="F66" s="468"/>
      <c r="G66" s="468"/>
      <c r="H66" s="468"/>
      <c r="I66" s="468">
        <v>960</v>
      </c>
      <c r="J66" s="468"/>
      <c r="K66" s="468"/>
      <c r="L66" s="470">
        <f t="shared" si="7"/>
        <v>1500</v>
      </c>
      <c r="M66" s="470">
        <f t="shared" si="8"/>
        <v>-363</v>
      </c>
      <c r="N66" s="481"/>
    </row>
    <row r="67" spans="1:14" ht="12.75">
      <c r="A67" s="174" t="s">
        <v>187</v>
      </c>
      <c r="B67" s="468"/>
      <c r="C67" s="469"/>
      <c r="D67" s="471"/>
      <c r="E67" s="468"/>
      <c r="F67" s="468"/>
      <c r="G67" s="468"/>
      <c r="H67" s="468"/>
      <c r="I67" s="468"/>
      <c r="J67" s="468"/>
      <c r="K67" s="468"/>
      <c r="L67" s="470"/>
      <c r="M67" s="470"/>
      <c r="N67" s="481"/>
    </row>
    <row r="68" spans="1:14" ht="12.75">
      <c r="A68" s="9" t="s">
        <v>188</v>
      </c>
      <c r="B68" s="468">
        <v>1301</v>
      </c>
      <c r="C68" s="469">
        <v>-1020</v>
      </c>
      <c r="D68" s="471">
        <f>'[1]célt.a.'!DA65</f>
        <v>0</v>
      </c>
      <c r="E68" s="468">
        <v>-130</v>
      </c>
      <c r="F68" s="468"/>
      <c r="G68" s="468"/>
      <c r="H68" s="468"/>
      <c r="I68" s="468"/>
      <c r="J68" s="468"/>
      <c r="K68" s="468"/>
      <c r="L68" s="470">
        <f t="shared" si="7"/>
        <v>151</v>
      </c>
      <c r="M68" s="470">
        <f t="shared" si="8"/>
        <v>-1150</v>
      </c>
      <c r="N68" s="481"/>
    </row>
    <row r="69" spans="1:14" ht="12.75">
      <c r="A69" s="9" t="s">
        <v>189</v>
      </c>
      <c r="B69" s="468">
        <v>3050</v>
      </c>
      <c r="C69" s="469">
        <v>-120</v>
      </c>
      <c r="D69" s="471">
        <f>'[1]célt.a.'!DH65</f>
        <v>0</v>
      </c>
      <c r="E69" s="468">
        <v>-1127</v>
      </c>
      <c r="F69" s="468"/>
      <c r="G69" s="468"/>
      <c r="H69" s="468"/>
      <c r="I69" s="468"/>
      <c r="J69" s="482"/>
      <c r="K69" s="468"/>
      <c r="L69" s="470">
        <f t="shared" si="7"/>
        <v>1803</v>
      </c>
      <c r="M69" s="470">
        <f t="shared" si="8"/>
        <v>-1247</v>
      </c>
      <c r="N69" s="481"/>
    </row>
    <row r="70" spans="1:14" ht="12.75">
      <c r="A70" s="9" t="s">
        <v>190</v>
      </c>
      <c r="B70" s="468">
        <v>465</v>
      </c>
      <c r="C70" s="469"/>
      <c r="D70" s="471">
        <f>'[1]célt.a.'!DO65</f>
        <v>0</v>
      </c>
      <c r="E70" s="468">
        <v>-20</v>
      </c>
      <c r="F70" s="468"/>
      <c r="G70" s="468"/>
      <c r="H70" s="468"/>
      <c r="I70" s="468"/>
      <c r="J70" s="468"/>
      <c r="K70" s="468"/>
      <c r="L70" s="470">
        <f t="shared" si="7"/>
        <v>445</v>
      </c>
      <c r="M70" s="470">
        <f t="shared" si="8"/>
        <v>-20</v>
      </c>
      <c r="N70" s="481"/>
    </row>
    <row r="71" spans="1:14" ht="12.75">
      <c r="A71" s="9" t="s">
        <v>292</v>
      </c>
      <c r="B71" s="468">
        <v>538</v>
      </c>
      <c r="C71" s="469">
        <v>-200</v>
      </c>
      <c r="D71" s="471"/>
      <c r="E71" s="468"/>
      <c r="F71" s="468"/>
      <c r="G71" s="468"/>
      <c r="H71" s="468"/>
      <c r="I71" s="468"/>
      <c r="J71" s="468"/>
      <c r="K71" s="468"/>
      <c r="L71" s="470">
        <f>SUM(B71:K71)</f>
        <v>338</v>
      </c>
      <c r="M71" s="470">
        <f>(L71-B71)</f>
        <v>-200</v>
      </c>
      <c r="N71" s="481"/>
    </row>
    <row r="72" spans="1:14" ht="12.75">
      <c r="A72" s="9" t="s">
        <v>191</v>
      </c>
      <c r="B72" s="468">
        <v>3000</v>
      </c>
      <c r="C72" s="469"/>
      <c r="D72" s="471">
        <f>'[1]célt.a.'!DV65</f>
        <v>-840</v>
      </c>
      <c r="E72" s="468"/>
      <c r="F72" s="468"/>
      <c r="G72" s="468"/>
      <c r="H72" s="468"/>
      <c r="I72" s="468"/>
      <c r="J72" s="468"/>
      <c r="K72" s="468"/>
      <c r="L72" s="470">
        <f t="shared" si="7"/>
        <v>2160</v>
      </c>
      <c r="M72" s="470">
        <f t="shared" si="8"/>
        <v>-840</v>
      </c>
      <c r="N72" s="481"/>
    </row>
    <row r="73" spans="1:14" ht="12.75">
      <c r="A73" s="5" t="s">
        <v>276</v>
      </c>
      <c r="B73" s="468">
        <v>9500</v>
      </c>
      <c r="C73" s="469">
        <v>-3978</v>
      </c>
      <c r="D73" s="471">
        <f>'[1]célt.a.'!EC65</f>
        <v>0</v>
      </c>
      <c r="E73" s="468"/>
      <c r="F73" s="468"/>
      <c r="G73" s="468"/>
      <c r="H73" s="468"/>
      <c r="I73" s="468"/>
      <c r="J73" s="468"/>
      <c r="K73" s="468"/>
      <c r="L73" s="470">
        <f t="shared" si="7"/>
        <v>5522</v>
      </c>
      <c r="M73" s="470">
        <f t="shared" si="8"/>
        <v>-3978</v>
      </c>
      <c r="N73" s="481"/>
    </row>
    <row r="74" spans="1:14" ht="12.75">
      <c r="A74" s="172" t="s">
        <v>277</v>
      </c>
      <c r="B74" s="468">
        <v>5000</v>
      </c>
      <c r="C74" s="469"/>
      <c r="D74" s="471">
        <f>'[1]célt.a.'!EJ65</f>
        <v>0</v>
      </c>
      <c r="E74" s="468">
        <v>-20</v>
      </c>
      <c r="F74" s="468"/>
      <c r="G74" s="468"/>
      <c r="H74" s="468"/>
      <c r="I74" s="468"/>
      <c r="J74" s="468"/>
      <c r="K74" s="468"/>
      <c r="L74" s="470">
        <f t="shared" si="7"/>
        <v>4980</v>
      </c>
      <c r="M74" s="470">
        <f t="shared" si="8"/>
        <v>-20</v>
      </c>
      <c r="N74" s="481"/>
    </row>
    <row r="75" spans="1:14" ht="12.75">
      <c r="A75" s="171" t="s">
        <v>278</v>
      </c>
      <c r="B75" s="484"/>
      <c r="C75" s="469"/>
      <c r="D75" s="471"/>
      <c r="E75" s="468"/>
      <c r="F75" s="468"/>
      <c r="G75" s="468"/>
      <c r="H75" s="468"/>
      <c r="I75" s="468"/>
      <c r="J75" s="468"/>
      <c r="K75" s="468"/>
      <c r="L75" s="470"/>
      <c r="M75" s="470"/>
      <c r="N75" s="481"/>
    </row>
    <row r="76" spans="1:14" ht="12.75">
      <c r="A76" s="172" t="s">
        <v>957</v>
      </c>
      <c r="B76" s="484">
        <v>260</v>
      </c>
      <c r="C76" s="469"/>
      <c r="D76" s="471">
        <f>'[1]célt.ei.'!$D$74</f>
        <v>0</v>
      </c>
      <c r="E76" s="468"/>
      <c r="F76" s="468"/>
      <c r="G76" s="468"/>
      <c r="H76" s="468"/>
      <c r="I76" s="468"/>
      <c r="J76" s="468"/>
      <c r="K76" s="468"/>
      <c r="L76" s="470">
        <f>SUM(B76:K76)</f>
        <v>260</v>
      </c>
      <c r="M76" s="470">
        <f>(L76-B76)</f>
        <v>0</v>
      </c>
      <c r="N76" s="481"/>
    </row>
    <row r="77" spans="1:14" ht="12.75">
      <c r="A77" s="172" t="s">
        <v>958</v>
      </c>
      <c r="B77" s="484">
        <v>0</v>
      </c>
      <c r="C77" s="469"/>
      <c r="D77" s="471">
        <f>'[1]célt.ei.'!$D$75</f>
        <v>0</v>
      </c>
      <c r="E77" s="468"/>
      <c r="F77" s="468"/>
      <c r="G77" s="468"/>
      <c r="H77" s="468"/>
      <c r="I77" s="468"/>
      <c r="J77" s="468"/>
      <c r="K77" s="468"/>
      <c r="L77" s="470">
        <f>SUM(B77:K77)</f>
        <v>0</v>
      </c>
      <c r="M77" s="470">
        <f>(L77-B77)</f>
        <v>0</v>
      </c>
      <c r="N77" s="481"/>
    </row>
    <row r="78" spans="1:14" ht="12.75">
      <c r="A78" s="172" t="s">
        <v>279</v>
      </c>
      <c r="B78" s="484">
        <v>150</v>
      </c>
      <c r="C78" s="469"/>
      <c r="D78" s="471">
        <f>'[1]célt.a.'!FL65</f>
        <v>0</v>
      </c>
      <c r="E78" s="468"/>
      <c r="F78" s="468"/>
      <c r="G78" s="468"/>
      <c r="H78" s="468"/>
      <c r="I78" s="468"/>
      <c r="J78" s="468"/>
      <c r="K78" s="468"/>
      <c r="L78" s="470">
        <f>SUM(B78:K78)</f>
        <v>150</v>
      </c>
      <c r="M78" s="470">
        <f>(L78-B78)</f>
        <v>0</v>
      </c>
      <c r="N78" s="481"/>
    </row>
    <row r="79" spans="1:14" ht="12.75">
      <c r="A79" s="172" t="s">
        <v>434</v>
      </c>
      <c r="B79" s="484">
        <v>43879</v>
      </c>
      <c r="C79" s="469">
        <v>-43879</v>
      </c>
      <c r="D79" s="471"/>
      <c r="E79" s="468"/>
      <c r="F79" s="468"/>
      <c r="G79" s="468"/>
      <c r="H79" s="468"/>
      <c r="I79" s="468"/>
      <c r="J79" s="468"/>
      <c r="K79" s="468"/>
      <c r="L79" s="470">
        <f>SUM(B79:K79)</f>
        <v>0</v>
      </c>
      <c r="M79" s="470">
        <f>(L79-B79)</f>
        <v>-43879</v>
      </c>
      <c r="N79" s="481"/>
    </row>
    <row r="80" spans="1:14" ht="12.75">
      <c r="A80" s="176" t="s">
        <v>192</v>
      </c>
      <c r="B80" s="468">
        <v>25000</v>
      </c>
      <c r="C80" s="469">
        <v>-24041</v>
      </c>
      <c r="D80" s="471">
        <f>'[1]célt.a.'!FS65</f>
        <v>-162</v>
      </c>
      <c r="E80" s="468"/>
      <c r="F80" s="468"/>
      <c r="G80" s="468"/>
      <c r="H80" s="468"/>
      <c r="I80" s="468"/>
      <c r="J80" s="468"/>
      <c r="K80" s="468"/>
      <c r="L80" s="470">
        <f t="shared" si="7"/>
        <v>797</v>
      </c>
      <c r="M80" s="470">
        <f t="shared" si="8"/>
        <v>-24203</v>
      </c>
      <c r="N80" s="481"/>
    </row>
    <row r="81" spans="1:14" ht="12.75">
      <c r="A81" s="176" t="s">
        <v>193</v>
      </c>
      <c r="B81" s="468">
        <v>2800</v>
      </c>
      <c r="C81" s="469"/>
      <c r="D81" s="471">
        <f>'[1]célt.a.'!FZ65</f>
        <v>0</v>
      </c>
      <c r="E81" s="468"/>
      <c r="F81" s="468"/>
      <c r="G81" s="468"/>
      <c r="H81" s="468"/>
      <c r="I81" s="468"/>
      <c r="J81" s="468"/>
      <c r="K81" s="468"/>
      <c r="L81" s="470">
        <f t="shared" si="7"/>
        <v>2800</v>
      </c>
      <c r="M81" s="470">
        <f t="shared" si="8"/>
        <v>0</v>
      </c>
      <c r="N81" s="481"/>
    </row>
    <row r="82" spans="1:14" ht="12.75">
      <c r="A82" s="176" t="s">
        <v>280</v>
      </c>
      <c r="B82" s="468">
        <v>4050</v>
      </c>
      <c r="C82" s="469"/>
      <c r="D82" s="471">
        <f>'[1]célt.a.'!GG65</f>
        <v>0</v>
      </c>
      <c r="E82" s="468"/>
      <c r="F82" s="468"/>
      <c r="G82" s="468"/>
      <c r="H82" s="468"/>
      <c r="I82" s="468"/>
      <c r="J82" s="468"/>
      <c r="K82" s="468"/>
      <c r="L82" s="470">
        <f t="shared" si="7"/>
        <v>4050</v>
      </c>
      <c r="M82" s="470">
        <f t="shared" si="8"/>
        <v>0</v>
      </c>
      <c r="N82" s="481"/>
    </row>
    <row r="83" spans="1:14" ht="12.75">
      <c r="A83" s="177" t="s">
        <v>435</v>
      </c>
      <c r="B83" s="468">
        <v>2321</v>
      </c>
      <c r="C83" s="469"/>
      <c r="D83" s="471">
        <f>'[1]célt.a.'!GN65</f>
        <v>0</v>
      </c>
      <c r="E83" s="468"/>
      <c r="F83" s="468"/>
      <c r="G83" s="468"/>
      <c r="H83" s="468"/>
      <c r="I83" s="468"/>
      <c r="J83" s="468"/>
      <c r="K83" s="468"/>
      <c r="L83" s="470">
        <f t="shared" si="7"/>
        <v>2321</v>
      </c>
      <c r="M83" s="470">
        <f t="shared" si="8"/>
        <v>0</v>
      </c>
      <c r="N83" s="481"/>
    </row>
    <row r="84" spans="1:14" ht="12.75">
      <c r="A84" s="438" t="s">
        <v>281</v>
      </c>
      <c r="B84" s="485">
        <v>1288</v>
      </c>
      <c r="C84" s="486">
        <v>-1540</v>
      </c>
      <c r="D84" s="487">
        <f>'[1]célt.a.'!GU65</f>
        <v>0</v>
      </c>
      <c r="E84" s="485"/>
      <c r="F84" s="485"/>
      <c r="G84" s="485"/>
      <c r="H84" s="485"/>
      <c r="I84" s="485">
        <v>252</v>
      </c>
      <c r="J84" s="485"/>
      <c r="K84" s="485"/>
      <c r="L84" s="488">
        <f>SUM(B84:K84)</f>
        <v>0</v>
      </c>
      <c r="M84" s="488">
        <f>(L84-B84)</f>
        <v>-1288</v>
      </c>
      <c r="N84" s="481"/>
    </row>
    <row r="85" spans="1:14" ht="12.75">
      <c r="A85" s="248"/>
      <c r="B85" s="489"/>
      <c r="C85" s="490"/>
      <c r="D85" s="491"/>
      <c r="E85" s="492"/>
      <c r="F85" s="490"/>
      <c r="G85" s="491"/>
      <c r="H85" s="490"/>
      <c r="I85" s="491"/>
      <c r="J85" s="491"/>
      <c r="K85" s="490"/>
      <c r="L85" s="490"/>
      <c r="M85" s="490"/>
      <c r="N85" s="481"/>
    </row>
    <row r="86" spans="1:14" ht="12.75">
      <c r="A86" s="248"/>
      <c r="B86" s="489"/>
      <c r="C86" s="490"/>
      <c r="D86" s="491"/>
      <c r="E86" s="492"/>
      <c r="F86" s="490"/>
      <c r="G86" s="491"/>
      <c r="H86" s="490"/>
      <c r="I86" s="491"/>
      <c r="J86" s="491"/>
      <c r="K86" s="490"/>
      <c r="L86" s="490"/>
      <c r="M86" s="490"/>
      <c r="N86" s="481"/>
    </row>
    <row r="88" spans="1:13" ht="12.75">
      <c r="A88" s="161"/>
      <c r="B88" s="162" t="s">
        <v>817</v>
      </c>
      <c r="C88" s="651" t="s">
        <v>160</v>
      </c>
      <c r="D88" s="652"/>
      <c r="E88" s="652"/>
      <c r="F88" s="652"/>
      <c r="G88" s="652"/>
      <c r="H88" s="652"/>
      <c r="I88" s="652"/>
      <c r="J88" s="444" t="s">
        <v>558</v>
      </c>
      <c r="K88" s="439" t="s">
        <v>161</v>
      </c>
      <c r="L88" s="162" t="s">
        <v>817</v>
      </c>
      <c r="M88" s="162" t="s">
        <v>718</v>
      </c>
    </row>
    <row r="89" spans="1:13" ht="12.75">
      <c r="A89" s="163" t="s">
        <v>110</v>
      </c>
      <c r="B89" s="163" t="s">
        <v>724</v>
      </c>
      <c r="C89" s="164" t="s">
        <v>162</v>
      </c>
      <c r="D89" s="165" t="s">
        <v>163</v>
      </c>
      <c r="E89" s="164" t="s">
        <v>164</v>
      </c>
      <c r="F89" s="164" t="s">
        <v>165</v>
      </c>
      <c r="G89" s="165" t="s">
        <v>166</v>
      </c>
      <c r="H89" s="164" t="s">
        <v>164</v>
      </c>
      <c r="I89" s="442" t="s">
        <v>167</v>
      </c>
      <c r="J89" s="164" t="s">
        <v>559</v>
      </c>
      <c r="K89" s="440"/>
      <c r="L89" s="163" t="s">
        <v>359</v>
      </c>
      <c r="M89" s="163" t="s">
        <v>168</v>
      </c>
    </row>
    <row r="90" spans="1:13" ht="12.75">
      <c r="A90" s="31"/>
      <c r="B90" s="31" t="s">
        <v>725</v>
      </c>
      <c r="C90" s="167"/>
      <c r="D90" s="167" t="s">
        <v>169</v>
      </c>
      <c r="E90" s="167" t="s">
        <v>169</v>
      </c>
      <c r="F90" s="167" t="s">
        <v>170</v>
      </c>
      <c r="G90" s="168" t="s">
        <v>171</v>
      </c>
      <c r="H90" s="167" t="s">
        <v>172</v>
      </c>
      <c r="I90" s="443" t="s">
        <v>725</v>
      </c>
      <c r="J90" s="167" t="s">
        <v>556</v>
      </c>
      <c r="K90" s="441"/>
      <c r="L90" s="169" t="s">
        <v>266</v>
      </c>
      <c r="M90" s="169" t="s">
        <v>721</v>
      </c>
    </row>
    <row r="91" spans="1:13" ht="12.75">
      <c r="A91" s="9"/>
      <c r="B91" s="9"/>
      <c r="C91" s="27"/>
      <c r="D91" s="28"/>
      <c r="E91" s="18"/>
      <c r="F91" s="27"/>
      <c r="G91" s="28"/>
      <c r="H91" s="27"/>
      <c r="I91" s="28"/>
      <c r="J91" s="28"/>
      <c r="K91" s="27"/>
      <c r="L91" s="35"/>
      <c r="M91" s="35"/>
    </row>
    <row r="92" spans="1:13" ht="12.75">
      <c r="A92" s="9" t="s">
        <v>282</v>
      </c>
      <c r="B92" s="469"/>
      <c r="C92" s="493"/>
      <c r="D92" s="494"/>
      <c r="E92" s="495"/>
      <c r="F92" s="493"/>
      <c r="G92" s="494"/>
      <c r="H92" s="493"/>
      <c r="I92" s="494"/>
      <c r="J92" s="494"/>
      <c r="K92" s="493"/>
      <c r="L92" s="470"/>
      <c r="M92" s="470"/>
    </row>
    <row r="93" spans="1:13" ht="12.75">
      <c r="A93" s="174" t="s">
        <v>283</v>
      </c>
      <c r="B93" s="469"/>
      <c r="C93" s="493"/>
      <c r="D93" s="494"/>
      <c r="E93" s="495"/>
      <c r="F93" s="493"/>
      <c r="G93" s="494"/>
      <c r="H93" s="493"/>
      <c r="I93" s="494"/>
      <c r="J93" s="494"/>
      <c r="K93" s="493"/>
      <c r="L93" s="470"/>
      <c r="M93" s="470"/>
    </row>
    <row r="94" spans="1:13" ht="12.75">
      <c r="A94" s="9" t="s">
        <v>284</v>
      </c>
      <c r="B94" s="469">
        <v>15000</v>
      </c>
      <c r="C94" s="493"/>
      <c r="D94" s="494"/>
      <c r="E94" s="495">
        <v>-15000</v>
      </c>
      <c r="F94" s="493"/>
      <c r="G94" s="494"/>
      <c r="H94" s="493"/>
      <c r="I94" s="495"/>
      <c r="J94" s="495"/>
      <c r="K94" s="493"/>
      <c r="L94" s="470">
        <f aca="true" t="shared" si="9" ref="L94:L119">SUM(B94:K94)</f>
        <v>0</v>
      </c>
      <c r="M94" s="470">
        <f aca="true" t="shared" si="10" ref="M94:M119">(L94-B94)</f>
        <v>-15000</v>
      </c>
    </row>
    <row r="95" spans="1:13" ht="12.75">
      <c r="A95" s="9" t="s">
        <v>285</v>
      </c>
      <c r="B95" s="469">
        <v>8000</v>
      </c>
      <c r="C95" s="493"/>
      <c r="D95" s="494"/>
      <c r="E95" s="495"/>
      <c r="F95" s="493"/>
      <c r="G95" s="494"/>
      <c r="H95" s="493"/>
      <c r="I95" s="494"/>
      <c r="J95" s="494"/>
      <c r="K95" s="493">
        <v>-8000</v>
      </c>
      <c r="L95" s="470">
        <f t="shared" si="9"/>
        <v>0</v>
      </c>
      <c r="M95" s="470">
        <f t="shared" si="10"/>
        <v>-8000</v>
      </c>
    </row>
    <row r="96" spans="1:13" ht="12.75">
      <c r="A96" s="174" t="s">
        <v>286</v>
      </c>
      <c r="B96" s="469" t="s">
        <v>959</v>
      </c>
      <c r="C96" s="493"/>
      <c r="D96" s="494"/>
      <c r="E96" s="495"/>
      <c r="F96" s="493"/>
      <c r="G96" s="494"/>
      <c r="H96" s="493"/>
      <c r="I96" s="494"/>
      <c r="J96" s="494"/>
      <c r="K96" s="493"/>
      <c r="L96" s="470"/>
      <c r="M96" s="470"/>
    </row>
    <row r="97" spans="1:13" ht="12.75">
      <c r="A97" s="9" t="s">
        <v>284</v>
      </c>
      <c r="B97" s="469">
        <v>14000</v>
      </c>
      <c r="C97" s="493"/>
      <c r="D97" s="494"/>
      <c r="E97" s="495">
        <v>-14000</v>
      </c>
      <c r="F97" s="493"/>
      <c r="G97" s="494"/>
      <c r="H97" s="493"/>
      <c r="I97" s="494"/>
      <c r="J97" s="494"/>
      <c r="K97" s="493"/>
      <c r="L97" s="470">
        <f t="shared" si="9"/>
        <v>0</v>
      </c>
      <c r="M97" s="470">
        <f t="shared" si="10"/>
        <v>-14000</v>
      </c>
    </row>
    <row r="98" spans="1:13" ht="12.75">
      <c r="A98" s="9" t="s">
        <v>285</v>
      </c>
      <c r="B98" s="469">
        <v>8000</v>
      </c>
      <c r="C98" s="493"/>
      <c r="D98" s="494"/>
      <c r="E98" s="495">
        <v>-7000</v>
      </c>
      <c r="F98" s="493"/>
      <c r="G98" s="494"/>
      <c r="H98" s="493"/>
      <c r="I98" s="494"/>
      <c r="J98" s="494"/>
      <c r="K98" s="493">
        <v>-1000</v>
      </c>
      <c r="L98" s="470">
        <f t="shared" si="9"/>
        <v>0</v>
      </c>
      <c r="M98" s="470">
        <f t="shared" si="10"/>
        <v>-8000</v>
      </c>
    </row>
    <row r="99" spans="1:13" ht="12.75">
      <c r="A99" s="174" t="s">
        <v>653</v>
      </c>
      <c r="B99" s="469"/>
      <c r="C99" s="493"/>
      <c r="D99" s="494"/>
      <c r="E99" s="495"/>
      <c r="F99" s="493"/>
      <c r="G99" s="494"/>
      <c r="H99" s="493"/>
      <c r="I99" s="494"/>
      <c r="J99" s="494"/>
      <c r="K99" s="493"/>
      <c r="L99" s="470"/>
      <c r="M99" s="470"/>
    </row>
    <row r="100" spans="1:13" ht="12.75">
      <c r="A100" s="9" t="s">
        <v>284</v>
      </c>
      <c r="B100" s="469">
        <v>15000</v>
      </c>
      <c r="C100" s="493"/>
      <c r="D100" s="494"/>
      <c r="E100" s="495">
        <v>-15000</v>
      </c>
      <c r="F100" s="493"/>
      <c r="G100" s="494"/>
      <c r="H100" s="493"/>
      <c r="I100" s="494"/>
      <c r="J100" s="494"/>
      <c r="K100" s="493"/>
      <c r="L100" s="470">
        <f t="shared" si="9"/>
        <v>0</v>
      </c>
      <c r="M100" s="470">
        <f t="shared" si="10"/>
        <v>-15000</v>
      </c>
    </row>
    <row r="101" spans="1:13" ht="12.75">
      <c r="A101" s="9" t="s">
        <v>285</v>
      </c>
      <c r="B101" s="469">
        <v>6000</v>
      </c>
      <c r="C101" s="493"/>
      <c r="D101" s="494"/>
      <c r="E101" s="495">
        <v>-5000</v>
      </c>
      <c r="F101" s="493"/>
      <c r="G101" s="494"/>
      <c r="H101" s="493"/>
      <c r="I101" s="494"/>
      <c r="J101" s="494"/>
      <c r="K101" s="493">
        <v>-1000</v>
      </c>
      <c r="L101" s="470">
        <f>SUM(B101:K101)</f>
        <v>0</v>
      </c>
      <c r="M101" s="470">
        <f>(L101-B101)</f>
        <v>-6000</v>
      </c>
    </row>
    <row r="102" spans="1:13" ht="12.75">
      <c r="A102" s="9" t="s">
        <v>141</v>
      </c>
      <c r="B102" s="469">
        <v>0</v>
      </c>
      <c r="C102" s="493">
        <v>-1182</v>
      </c>
      <c r="D102" s="494"/>
      <c r="E102" s="495"/>
      <c r="F102" s="493"/>
      <c r="G102" s="494"/>
      <c r="H102" s="493"/>
      <c r="I102" s="494"/>
      <c r="J102" s="495">
        <v>1182</v>
      </c>
      <c r="K102" s="493"/>
      <c r="L102" s="470">
        <f>SUM(B102:K102)</f>
        <v>0</v>
      </c>
      <c r="M102" s="470">
        <f>(L102-B102)</f>
        <v>0</v>
      </c>
    </row>
    <row r="103" spans="1:13" ht="12.75">
      <c r="A103" s="9" t="s">
        <v>436</v>
      </c>
      <c r="B103" s="469">
        <v>0</v>
      </c>
      <c r="C103" s="493"/>
      <c r="D103" s="494"/>
      <c r="E103" s="495"/>
      <c r="F103" s="493"/>
      <c r="G103" s="494"/>
      <c r="H103" s="493"/>
      <c r="I103" s="494"/>
      <c r="J103" s="495"/>
      <c r="K103" s="493"/>
      <c r="L103" s="470">
        <f t="shared" si="9"/>
        <v>0</v>
      </c>
      <c r="M103" s="470">
        <f t="shared" si="10"/>
        <v>0</v>
      </c>
    </row>
    <row r="104" spans="1:13" ht="12.75">
      <c r="A104" s="9" t="s">
        <v>287</v>
      </c>
      <c r="B104" s="469">
        <v>0</v>
      </c>
      <c r="C104" s="469"/>
      <c r="D104" s="471">
        <f>'[1]célt.a.'!HB65</f>
        <v>0</v>
      </c>
      <c r="E104" s="495"/>
      <c r="F104" s="493"/>
      <c r="G104" s="494"/>
      <c r="H104" s="493"/>
      <c r="I104" s="494"/>
      <c r="J104" s="495"/>
      <c r="K104" s="493"/>
      <c r="L104" s="470">
        <f t="shared" si="9"/>
        <v>0</v>
      </c>
      <c r="M104" s="470">
        <f t="shared" si="10"/>
        <v>0</v>
      </c>
    </row>
    <row r="105" spans="1:13" ht="12.75">
      <c r="A105" s="9" t="s">
        <v>135</v>
      </c>
      <c r="B105" s="469">
        <v>11182</v>
      </c>
      <c r="C105" s="469">
        <v>-11117</v>
      </c>
      <c r="D105" s="471"/>
      <c r="E105" s="495"/>
      <c r="F105" s="493"/>
      <c r="G105" s="494"/>
      <c r="H105" s="493"/>
      <c r="I105" s="494"/>
      <c r="J105" s="495"/>
      <c r="K105" s="493"/>
      <c r="L105" s="470">
        <f>SUM(B105:K105)</f>
        <v>65</v>
      </c>
      <c r="M105" s="470">
        <f>(L105-B105)</f>
        <v>-11117</v>
      </c>
    </row>
    <row r="106" spans="1:13" ht="12.75">
      <c r="A106" s="9" t="s">
        <v>288</v>
      </c>
      <c r="B106" s="469"/>
      <c r="C106" s="469"/>
      <c r="D106" s="471">
        <f>'[1]célt.a.'!HI65</f>
        <v>0</v>
      </c>
      <c r="E106" s="495"/>
      <c r="F106" s="493"/>
      <c r="G106" s="494"/>
      <c r="H106" s="493"/>
      <c r="I106" s="494"/>
      <c r="J106" s="495"/>
      <c r="K106" s="493"/>
      <c r="L106" s="470">
        <f t="shared" si="9"/>
        <v>0</v>
      </c>
      <c r="M106" s="470">
        <f t="shared" si="10"/>
        <v>0</v>
      </c>
    </row>
    <row r="107" spans="1:13" ht="12.75">
      <c r="A107" s="9" t="s">
        <v>437</v>
      </c>
      <c r="B107" s="469">
        <v>31798</v>
      </c>
      <c r="C107" s="469">
        <v>-31471</v>
      </c>
      <c r="D107" s="471"/>
      <c r="E107" s="495"/>
      <c r="F107" s="493"/>
      <c r="G107" s="494"/>
      <c r="H107" s="493"/>
      <c r="I107" s="494"/>
      <c r="J107" s="495">
        <v>-327</v>
      </c>
      <c r="K107" s="493"/>
      <c r="L107" s="470">
        <f>SUM(B107:K107)</f>
        <v>0</v>
      </c>
      <c r="M107" s="470">
        <f>(L107-B107)</f>
        <v>-31798</v>
      </c>
    </row>
    <row r="108" spans="1:13" ht="12.75">
      <c r="A108" s="9" t="s">
        <v>438</v>
      </c>
      <c r="B108" s="469">
        <v>29411</v>
      </c>
      <c r="C108" s="469">
        <v>-27054</v>
      </c>
      <c r="D108" s="471"/>
      <c r="E108" s="495"/>
      <c r="F108" s="493"/>
      <c r="G108" s="494"/>
      <c r="H108" s="493"/>
      <c r="I108" s="494"/>
      <c r="J108" s="495">
        <v>-2357</v>
      </c>
      <c r="K108" s="493"/>
      <c r="L108" s="470">
        <f>SUM(B108:K108)</f>
        <v>0</v>
      </c>
      <c r="M108" s="470">
        <f>(L108-B108)</f>
        <v>-29411</v>
      </c>
    </row>
    <row r="109" spans="1:13" ht="12.75">
      <c r="A109" s="172" t="s">
        <v>194</v>
      </c>
      <c r="B109" s="468">
        <v>5310</v>
      </c>
      <c r="C109" s="469"/>
      <c r="D109" s="471">
        <f>'[1]célt.a.'!HP65</f>
        <v>0</v>
      </c>
      <c r="E109" s="468"/>
      <c r="F109" s="468"/>
      <c r="G109" s="468"/>
      <c r="H109" s="468"/>
      <c r="I109" s="468"/>
      <c r="J109" s="468"/>
      <c r="K109" s="468"/>
      <c r="L109" s="470">
        <f t="shared" si="9"/>
        <v>5310</v>
      </c>
      <c r="M109" s="470">
        <f t="shared" si="10"/>
        <v>0</v>
      </c>
    </row>
    <row r="110" spans="1:13" ht="12.75">
      <c r="A110" s="172" t="s">
        <v>289</v>
      </c>
      <c r="B110" s="468">
        <v>30000</v>
      </c>
      <c r="C110" s="469">
        <v>-33700</v>
      </c>
      <c r="D110" s="471"/>
      <c r="E110" s="468"/>
      <c r="F110" s="468"/>
      <c r="G110" s="468"/>
      <c r="H110" s="468"/>
      <c r="I110" s="468"/>
      <c r="J110" s="468">
        <v>2000</v>
      </c>
      <c r="K110" s="468">
        <v>4700</v>
      </c>
      <c r="L110" s="470">
        <f>SUM(B110:K110)</f>
        <v>3000</v>
      </c>
      <c r="M110" s="470">
        <f>(L110-B110)</f>
        <v>-27000</v>
      </c>
    </row>
    <row r="111" spans="1:13" ht="12.75">
      <c r="A111" s="172" t="s">
        <v>967</v>
      </c>
      <c r="B111" s="468">
        <v>9000</v>
      </c>
      <c r="C111" s="469">
        <v>-3869</v>
      </c>
      <c r="D111" s="471">
        <f>'[1]célt.a.'!ID65</f>
        <v>0</v>
      </c>
      <c r="E111" s="468"/>
      <c r="F111" s="468"/>
      <c r="G111" s="468"/>
      <c r="H111" s="468"/>
      <c r="I111" s="468"/>
      <c r="J111" s="468"/>
      <c r="K111" s="468"/>
      <c r="L111" s="470">
        <f t="shared" si="9"/>
        <v>5131</v>
      </c>
      <c r="M111" s="470">
        <f t="shared" si="10"/>
        <v>-3869</v>
      </c>
    </row>
    <row r="112" spans="1:13" ht="12.75">
      <c r="A112" s="172" t="s">
        <v>195</v>
      </c>
      <c r="B112" s="468">
        <v>300</v>
      </c>
      <c r="C112" s="469"/>
      <c r="D112" s="468"/>
      <c r="E112" s="468"/>
      <c r="F112" s="468"/>
      <c r="G112" s="468"/>
      <c r="H112" s="468"/>
      <c r="I112" s="468"/>
      <c r="J112" s="468"/>
      <c r="K112" s="468"/>
      <c r="L112" s="470">
        <f t="shared" si="9"/>
        <v>300</v>
      </c>
      <c r="M112" s="470">
        <f t="shared" si="10"/>
        <v>0</v>
      </c>
    </row>
    <row r="113" spans="1:13" ht="12.75">
      <c r="A113" s="172" t="s">
        <v>968</v>
      </c>
      <c r="B113" s="468">
        <v>284</v>
      </c>
      <c r="C113" s="469">
        <v>-54</v>
      </c>
      <c r="D113" s="468"/>
      <c r="E113" s="468"/>
      <c r="F113" s="468"/>
      <c r="G113" s="468"/>
      <c r="H113" s="468"/>
      <c r="I113" s="468"/>
      <c r="J113" s="468"/>
      <c r="K113" s="468"/>
      <c r="L113" s="470">
        <f>SUM(B113:K113)</f>
        <v>230</v>
      </c>
      <c r="M113" s="470">
        <f>(L113-B113)</f>
        <v>-54</v>
      </c>
    </row>
    <row r="114" spans="1:13" ht="12.75">
      <c r="A114" s="172" t="s">
        <v>439</v>
      </c>
      <c r="B114" s="468">
        <v>0</v>
      </c>
      <c r="C114" s="469"/>
      <c r="D114" s="471"/>
      <c r="E114" s="468"/>
      <c r="F114" s="468"/>
      <c r="G114" s="468"/>
      <c r="H114" s="468"/>
      <c r="I114" s="468"/>
      <c r="J114" s="468"/>
      <c r="K114" s="468"/>
      <c r="L114" s="470">
        <f>SUM(B114:K114)</f>
        <v>0</v>
      </c>
      <c r="M114" s="470">
        <f>(L114-B114)</f>
        <v>0</v>
      </c>
    </row>
    <row r="115" spans="1:13" ht="12.75">
      <c r="A115" s="172" t="s">
        <v>1100</v>
      </c>
      <c r="B115" s="468">
        <v>2500</v>
      </c>
      <c r="C115" s="469"/>
      <c r="D115" s="471">
        <f>'[1]célt.a.'!AP132</f>
        <v>0</v>
      </c>
      <c r="E115" s="468">
        <v>-1238</v>
      </c>
      <c r="F115" s="468"/>
      <c r="G115" s="468"/>
      <c r="H115" s="468"/>
      <c r="I115" s="468"/>
      <c r="J115" s="468"/>
      <c r="K115" s="468"/>
      <c r="L115" s="470">
        <f t="shared" si="9"/>
        <v>1262</v>
      </c>
      <c r="M115" s="470">
        <f t="shared" si="10"/>
        <v>-1238</v>
      </c>
    </row>
    <row r="116" spans="1:13" ht="12.75">
      <c r="A116" s="172" t="s">
        <v>990</v>
      </c>
      <c r="B116" s="468">
        <v>3000</v>
      </c>
      <c r="C116" s="469"/>
      <c r="D116" s="468"/>
      <c r="E116" s="468"/>
      <c r="F116" s="468"/>
      <c r="G116" s="468"/>
      <c r="H116" s="468"/>
      <c r="I116" s="468"/>
      <c r="J116" s="468"/>
      <c r="K116" s="468"/>
      <c r="L116" s="470">
        <f t="shared" si="9"/>
        <v>3000</v>
      </c>
      <c r="M116" s="470">
        <f t="shared" si="10"/>
        <v>0</v>
      </c>
    </row>
    <row r="117" spans="1:13" ht="12.75">
      <c r="A117" s="172" t="s">
        <v>441</v>
      </c>
      <c r="B117" s="468">
        <v>6144</v>
      </c>
      <c r="C117" s="469">
        <v>-6144</v>
      </c>
      <c r="D117" s="471">
        <f>'[1]célt.a.'!IK65</f>
        <v>0</v>
      </c>
      <c r="E117" s="468"/>
      <c r="F117" s="468"/>
      <c r="G117" s="468"/>
      <c r="H117" s="468"/>
      <c r="I117" s="484"/>
      <c r="J117" s="484"/>
      <c r="K117" s="468"/>
      <c r="L117" s="470">
        <f t="shared" si="9"/>
        <v>0</v>
      </c>
      <c r="M117" s="470">
        <f t="shared" si="10"/>
        <v>-6144</v>
      </c>
    </row>
    <row r="118" spans="1:13" ht="12.75">
      <c r="A118" s="172" t="s">
        <v>991</v>
      </c>
      <c r="B118" s="468">
        <v>1000</v>
      </c>
      <c r="C118" s="469"/>
      <c r="D118" s="471"/>
      <c r="E118" s="468"/>
      <c r="F118" s="468"/>
      <c r="G118" s="468"/>
      <c r="H118" s="468"/>
      <c r="I118" s="484"/>
      <c r="J118" s="484"/>
      <c r="K118" s="468"/>
      <c r="L118" s="470">
        <f>SUM(B118:K118)</f>
        <v>1000</v>
      </c>
      <c r="M118" s="470">
        <f>(L118-B118)</f>
        <v>0</v>
      </c>
    </row>
    <row r="119" spans="1:13" ht="12.75">
      <c r="A119" s="438" t="s">
        <v>995</v>
      </c>
      <c r="B119" s="485">
        <v>21375</v>
      </c>
      <c r="C119" s="486">
        <v>-7125</v>
      </c>
      <c r="D119" s="487"/>
      <c r="E119" s="485"/>
      <c r="F119" s="485"/>
      <c r="G119" s="485"/>
      <c r="H119" s="485"/>
      <c r="I119" s="496"/>
      <c r="J119" s="496"/>
      <c r="K119" s="485"/>
      <c r="L119" s="488">
        <f t="shared" si="9"/>
        <v>14250</v>
      </c>
      <c r="M119" s="488">
        <f t="shared" si="10"/>
        <v>-7125</v>
      </c>
    </row>
    <row r="120" spans="1:13" ht="12.75">
      <c r="A120" s="161"/>
      <c r="B120" s="162" t="s">
        <v>817</v>
      </c>
      <c r="C120" s="651" t="s">
        <v>160</v>
      </c>
      <c r="D120" s="652"/>
      <c r="E120" s="652"/>
      <c r="F120" s="652"/>
      <c r="G120" s="652"/>
      <c r="H120" s="652"/>
      <c r="I120" s="652"/>
      <c r="J120" s="444" t="s">
        <v>558</v>
      </c>
      <c r="K120" s="439" t="s">
        <v>161</v>
      </c>
      <c r="L120" s="162" t="s">
        <v>817</v>
      </c>
      <c r="M120" s="162" t="s">
        <v>718</v>
      </c>
    </row>
    <row r="121" spans="1:13" ht="12.75">
      <c r="A121" s="163" t="s">
        <v>110</v>
      </c>
      <c r="B121" s="163" t="s">
        <v>724</v>
      </c>
      <c r="C121" s="164" t="s">
        <v>162</v>
      </c>
      <c r="D121" s="165" t="s">
        <v>163</v>
      </c>
      <c r="E121" s="164" t="s">
        <v>164</v>
      </c>
      <c r="F121" s="164" t="s">
        <v>165</v>
      </c>
      <c r="G121" s="165" t="s">
        <v>166</v>
      </c>
      <c r="H121" s="164" t="s">
        <v>164</v>
      </c>
      <c r="I121" s="442" t="s">
        <v>167</v>
      </c>
      <c r="J121" s="164" t="s">
        <v>559</v>
      </c>
      <c r="K121" s="440"/>
      <c r="L121" s="163" t="s">
        <v>359</v>
      </c>
      <c r="M121" s="163" t="s">
        <v>168</v>
      </c>
    </row>
    <row r="122" spans="1:13" ht="12.75">
      <c r="A122" s="31"/>
      <c r="B122" s="31" t="s">
        <v>725</v>
      </c>
      <c r="C122" s="167"/>
      <c r="D122" s="167" t="s">
        <v>169</v>
      </c>
      <c r="E122" s="167" t="s">
        <v>169</v>
      </c>
      <c r="F122" s="167" t="s">
        <v>170</v>
      </c>
      <c r="G122" s="168" t="s">
        <v>171</v>
      </c>
      <c r="H122" s="167" t="s">
        <v>172</v>
      </c>
      <c r="I122" s="443" t="s">
        <v>725</v>
      </c>
      <c r="J122" s="167" t="s">
        <v>556</v>
      </c>
      <c r="K122" s="441"/>
      <c r="L122" s="169" t="s">
        <v>266</v>
      </c>
      <c r="M122" s="169" t="s">
        <v>721</v>
      </c>
    </row>
    <row r="123" spans="1:13" ht="12.75">
      <c r="A123" s="172" t="s">
        <v>442</v>
      </c>
      <c r="B123" s="468">
        <v>0</v>
      </c>
      <c r="C123" s="469"/>
      <c r="D123" s="469"/>
      <c r="E123" s="468"/>
      <c r="F123" s="468"/>
      <c r="G123" s="468"/>
      <c r="H123" s="468"/>
      <c r="I123" s="484"/>
      <c r="J123" s="484"/>
      <c r="K123" s="468"/>
      <c r="L123" s="470">
        <f>SUM(B123:K123)</f>
        <v>0</v>
      </c>
      <c r="M123" s="470">
        <f>(L123-B123)</f>
        <v>0</v>
      </c>
    </row>
    <row r="124" spans="1:13" ht="12.75">
      <c r="A124" s="172" t="s">
        <v>443</v>
      </c>
      <c r="B124" s="468">
        <v>800</v>
      </c>
      <c r="C124" s="469"/>
      <c r="D124" s="469"/>
      <c r="E124" s="468"/>
      <c r="F124" s="468"/>
      <c r="G124" s="468"/>
      <c r="H124" s="468"/>
      <c r="I124" s="484"/>
      <c r="J124" s="484"/>
      <c r="K124" s="468"/>
      <c r="L124" s="470">
        <f>SUM(B124:K124)</f>
        <v>800</v>
      </c>
      <c r="M124" s="470">
        <f>(L124-B124)</f>
        <v>0</v>
      </c>
    </row>
    <row r="125" spans="1:13" ht="12.75">
      <c r="A125" s="172" t="s">
        <v>996</v>
      </c>
      <c r="B125" s="468">
        <v>0</v>
      </c>
      <c r="C125" s="469"/>
      <c r="D125" s="469"/>
      <c r="E125" s="468"/>
      <c r="F125" s="468"/>
      <c r="G125" s="468"/>
      <c r="H125" s="468"/>
      <c r="I125" s="484"/>
      <c r="J125" s="484"/>
      <c r="K125" s="468"/>
      <c r="L125" s="470">
        <f aca="true" t="shared" si="11" ref="L125:L133">SUM(B125:K125)</f>
        <v>0</v>
      </c>
      <c r="M125" s="470">
        <f aca="true" t="shared" si="12" ref="M125:M133">(L125-B125)</f>
        <v>0</v>
      </c>
    </row>
    <row r="126" spans="1:13" ht="12.75">
      <c r="A126" s="172" t="s">
        <v>444</v>
      </c>
      <c r="B126" s="468">
        <v>6696</v>
      </c>
      <c r="C126" s="469">
        <v>-6696</v>
      </c>
      <c r="D126" s="469"/>
      <c r="E126" s="468"/>
      <c r="F126" s="468"/>
      <c r="G126" s="468"/>
      <c r="H126" s="468"/>
      <c r="I126" s="484"/>
      <c r="J126" s="484"/>
      <c r="K126" s="468"/>
      <c r="L126" s="470">
        <f t="shared" si="11"/>
        <v>0</v>
      </c>
      <c r="M126" s="470">
        <f t="shared" si="12"/>
        <v>-6696</v>
      </c>
    </row>
    <row r="127" spans="1:13" ht="12.75">
      <c r="A127" s="172" t="s">
        <v>997</v>
      </c>
      <c r="B127" s="468">
        <v>3000</v>
      </c>
      <c r="C127" s="469"/>
      <c r="D127" s="469"/>
      <c r="E127" s="468"/>
      <c r="F127" s="468"/>
      <c r="G127" s="468"/>
      <c r="H127" s="468"/>
      <c r="I127" s="484"/>
      <c r="J127" s="484">
        <v>1500</v>
      </c>
      <c r="K127" s="468"/>
      <c r="L127" s="470">
        <f t="shared" si="11"/>
        <v>4500</v>
      </c>
      <c r="M127" s="470">
        <f t="shared" si="12"/>
        <v>1500</v>
      </c>
    </row>
    <row r="128" spans="1:13" ht="12.75">
      <c r="A128" s="172" t="s">
        <v>998</v>
      </c>
      <c r="B128" s="468">
        <v>6000</v>
      </c>
      <c r="C128" s="469"/>
      <c r="D128" s="469"/>
      <c r="E128" s="468"/>
      <c r="F128" s="468"/>
      <c r="G128" s="468"/>
      <c r="H128" s="468"/>
      <c r="I128" s="484"/>
      <c r="J128" s="484"/>
      <c r="K128" s="468"/>
      <c r="L128" s="470">
        <f t="shared" si="11"/>
        <v>6000</v>
      </c>
      <c r="M128" s="470">
        <f t="shared" si="12"/>
        <v>0</v>
      </c>
    </row>
    <row r="129" spans="1:13" ht="12.75">
      <c r="A129" s="172" t="s">
        <v>445</v>
      </c>
      <c r="B129" s="468">
        <v>550</v>
      </c>
      <c r="C129" s="469"/>
      <c r="D129" s="469"/>
      <c r="E129" s="468">
        <v>-550</v>
      </c>
      <c r="F129" s="468"/>
      <c r="G129" s="468"/>
      <c r="H129" s="468"/>
      <c r="I129" s="484"/>
      <c r="J129" s="484"/>
      <c r="K129" s="468"/>
      <c r="L129" s="470">
        <f t="shared" si="11"/>
        <v>0</v>
      </c>
      <c r="M129" s="470">
        <f t="shared" si="12"/>
        <v>-550</v>
      </c>
    </row>
    <row r="130" spans="1:13" ht="12.75">
      <c r="A130" s="172" t="s">
        <v>999</v>
      </c>
      <c r="B130" s="468">
        <v>850</v>
      </c>
      <c r="C130" s="469"/>
      <c r="D130" s="469"/>
      <c r="E130" s="468"/>
      <c r="F130" s="468"/>
      <c r="G130" s="468"/>
      <c r="H130" s="468"/>
      <c r="I130" s="484"/>
      <c r="J130" s="484"/>
      <c r="K130" s="468"/>
      <c r="L130" s="470">
        <f t="shared" si="11"/>
        <v>850</v>
      </c>
      <c r="M130" s="470">
        <f t="shared" si="12"/>
        <v>0</v>
      </c>
    </row>
    <row r="131" spans="1:13" ht="12.75">
      <c r="A131" s="172" t="s">
        <v>1000</v>
      </c>
      <c r="B131" s="468">
        <v>0</v>
      </c>
      <c r="C131" s="469"/>
      <c r="D131" s="469"/>
      <c r="E131" s="468"/>
      <c r="F131" s="468"/>
      <c r="G131" s="468"/>
      <c r="H131" s="468"/>
      <c r="I131" s="484"/>
      <c r="J131" s="484"/>
      <c r="K131" s="468"/>
      <c r="L131" s="470">
        <f t="shared" si="11"/>
        <v>0</v>
      </c>
      <c r="M131" s="470">
        <f t="shared" si="12"/>
        <v>0</v>
      </c>
    </row>
    <row r="132" spans="1:13" ht="12.75">
      <c r="A132" s="172" t="s">
        <v>1001</v>
      </c>
      <c r="B132" s="468">
        <v>2000</v>
      </c>
      <c r="C132" s="469"/>
      <c r="D132" s="469"/>
      <c r="E132" s="468"/>
      <c r="F132" s="468"/>
      <c r="G132" s="468"/>
      <c r="H132" s="468"/>
      <c r="I132" s="484"/>
      <c r="J132" s="484"/>
      <c r="K132" s="468"/>
      <c r="L132" s="470">
        <f>SUM(B132:K132)</f>
        <v>2000</v>
      </c>
      <c r="M132" s="470">
        <f>(L132-B132)</f>
        <v>0</v>
      </c>
    </row>
    <row r="133" spans="1:13" ht="12.75">
      <c r="A133" s="172" t="s">
        <v>1048</v>
      </c>
      <c r="B133" s="468">
        <v>0</v>
      </c>
      <c r="C133" s="469"/>
      <c r="D133" s="469"/>
      <c r="E133" s="468"/>
      <c r="F133" s="468"/>
      <c r="G133" s="468"/>
      <c r="H133" s="468"/>
      <c r="I133" s="484"/>
      <c r="J133" s="484"/>
      <c r="K133" s="468"/>
      <c r="L133" s="470">
        <f t="shared" si="11"/>
        <v>0</v>
      </c>
      <c r="M133" s="470">
        <f t="shared" si="12"/>
        <v>0</v>
      </c>
    </row>
    <row r="134" spans="1:13" ht="12.75">
      <c r="A134" s="374" t="s">
        <v>446</v>
      </c>
      <c r="B134" s="497">
        <v>500</v>
      </c>
      <c r="C134" s="498">
        <v>-500</v>
      </c>
      <c r="D134" s="498"/>
      <c r="E134" s="497"/>
      <c r="F134" s="497"/>
      <c r="G134" s="497"/>
      <c r="H134" s="497"/>
      <c r="I134" s="499"/>
      <c r="J134" s="499"/>
      <c r="K134" s="497"/>
      <c r="L134" s="470">
        <f>SUM(B134:K134)</f>
        <v>0</v>
      </c>
      <c r="M134" s="470">
        <f>(L134-B134)</f>
        <v>-500</v>
      </c>
    </row>
    <row r="135" spans="1:13" ht="12.75">
      <c r="A135" s="374" t="s">
        <v>447</v>
      </c>
      <c r="B135" s="497">
        <v>4940</v>
      </c>
      <c r="C135" s="498">
        <v>-4346</v>
      </c>
      <c r="D135" s="498"/>
      <c r="E135" s="497"/>
      <c r="F135" s="497"/>
      <c r="G135" s="497"/>
      <c r="H135" s="497"/>
      <c r="I135" s="499"/>
      <c r="J135" s="499"/>
      <c r="K135" s="497">
        <v>-594</v>
      </c>
      <c r="L135" s="500">
        <f>SUM(B135:K135)</f>
        <v>0</v>
      </c>
      <c r="M135" s="470">
        <f>(L135-B135)</f>
        <v>-4940</v>
      </c>
    </row>
    <row r="136" spans="1:13" ht="12.75">
      <c r="A136" s="374" t="s">
        <v>448</v>
      </c>
      <c r="B136" s="497">
        <v>3000</v>
      </c>
      <c r="C136" s="498"/>
      <c r="D136" s="498"/>
      <c r="E136" s="497">
        <v>-2827</v>
      </c>
      <c r="F136" s="497"/>
      <c r="G136" s="497"/>
      <c r="H136" s="497"/>
      <c r="I136" s="499"/>
      <c r="J136" s="499"/>
      <c r="K136" s="497"/>
      <c r="L136" s="500">
        <f>SUM(B136:K136)</f>
        <v>173</v>
      </c>
      <c r="M136" s="470">
        <f>(L136-B136)</f>
        <v>-2827</v>
      </c>
    </row>
    <row r="137" spans="1:13" ht="12.75">
      <c r="A137" s="374" t="s">
        <v>449</v>
      </c>
      <c r="B137" s="497">
        <v>10000</v>
      </c>
      <c r="C137" s="498">
        <v>-2635</v>
      </c>
      <c r="D137" s="498"/>
      <c r="E137" s="497"/>
      <c r="F137" s="497"/>
      <c r="G137" s="497"/>
      <c r="H137" s="497"/>
      <c r="I137" s="499"/>
      <c r="J137" s="499"/>
      <c r="K137" s="497"/>
      <c r="L137" s="500">
        <f>SUM(B137:K137)</f>
        <v>7365</v>
      </c>
      <c r="M137" s="470">
        <f>(L137-B137)</f>
        <v>-2635</v>
      </c>
    </row>
    <row r="138" spans="1:13" ht="12.75">
      <c r="A138" s="374" t="s">
        <v>450</v>
      </c>
      <c r="B138" s="497">
        <v>340</v>
      </c>
      <c r="C138" s="498"/>
      <c r="D138" s="498"/>
      <c r="E138" s="497"/>
      <c r="F138" s="497"/>
      <c r="G138" s="497"/>
      <c r="H138" s="497"/>
      <c r="I138" s="499"/>
      <c r="J138" s="499"/>
      <c r="K138" s="497"/>
      <c r="L138" s="500">
        <f>SUM(B138:K138)</f>
        <v>340</v>
      </c>
      <c r="M138" s="470">
        <f>(L138-B138)</f>
        <v>0</v>
      </c>
    </row>
    <row r="139" spans="1:13" ht="12.75">
      <c r="A139" s="374" t="s">
        <v>451</v>
      </c>
      <c r="B139" s="497">
        <v>1000</v>
      </c>
      <c r="C139" s="498"/>
      <c r="D139" s="498"/>
      <c r="E139" s="497"/>
      <c r="F139" s="497"/>
      <c r="G139" s="497"/>
      <c r="H139" s="497"/>
      <c r="I139" s="499"/>
      <c r="J139" s="499"/>
      <c r="K139" s="497"/>
      <c r="L139" s="500">
        <f aca="true" t="shared" si="13" ref="L139:L148">SUM(B139:K139)</f>
        <v>1000</v>
      </c>
      <c r="M139" s="470">
        <f aca="true" t="shared" si="14" ref="M139:M148">(L139-B139)</f>
        <v>0</v>
      </c>
    </row>
    <row r="140" spans="1:13" ht="12.75">
      <c r="A140" s="172" t="s">
        <v>452</v>
      </c>
      <c r="B140" s="468">
        <v>4338</v>
      </c>
      <c r="C140" s="469"/>
      <c r="D140" s="471"/>
      <c r="E140" s="468"/>
      <c r="F140" s="468"/>
      <c r="G140" s="468"/>
      <c r="H140" s="468"/>
      <c r="I140" s="484"/>
      <c r="J140" s="484"/>
      <c r="K140" s="468"/>
      <c r="L140" s="470">
        <f t="shared" si="13"/>
        <v>4338</v>
      </c>
      <c r="M140" s="470">
        <f t="shared" si="14"/>
        <v>0</v>
      </c>
    </row>
    <row r="141" spans="1:13" ht="12.75">
      <c r="A141" s="172" t="s">
        <v>453</v>
      </c>
      <c r="B141" s="468">
        <v>1781</v>
      </c>
      <c r="C141" s="469"/>
      <c r="D141" s="469"/>
      <c r="E141" s="468"/>
      <c r="F141" s="468"/>
      <c r="G141" s="468"/>
      <c r="H141" s="468"/>
      <c r="I141" s="484"/>
      <c r="J141" s="484"/>
      <c r="K141" s="468"/>
      <c r="L141" s="501">
        <f t="shared" si="13"/>
        <v>1781</v>
      </c>
      <c r="M141" s="470">
        <f t="shared" si="14"/>
        <v>0</v>
      </c>
    </row>
    <row r="142" spans="1:13" ht="12.75">
      <c r="A142" s="172" t="s">
        <v>454</v>
      </c>
      <c r="B142" s="468">
        <v>0</v>
      </c>
      <c r="C142" s="469"/>
      <c r="D142" s="469"/>
      <c r="E142" s="468"/>
      <c r="F142" s="468"/>
      <c r="G142" s="468"/>
      <c r="H142" s="468"/>
      <c r="I142" s="484"/>
      <c r="J142" s="484"/>
      <c r="K142" s="468"/>
      <c r="L142" s="501">
        <f t="shared" si="13"/>
        <v>0</v>
      </c>
      <c r="M142" s="470">
        <f t="shared" si="14"/>
        <v>0</v>
      </c>
    </row>
    <row r="143" spans="1:13" ht="12.75">
      <c r="A143" s="172" t="s">
        <v>455</v>
      </c>
      <c r="B143" s="468">
        <v>3965</v>
      </c>
      <c r="C143" s="469"/>
      <c r="D143" s="471">
        <f>'[1]célt.a.'!BR132</f>
        <v>0</v>
      </c>
      <c r="E143" s="468"/>
      <c r="F143" s="468"/>
      <c r="G143" s="468"/>
      <c r="H143" s="468"/>
      <c r="I143" s="484"/>
      <c r="J143" s="484"/>
      <c r="K143" s="468"/>
      <c r="L143" s="501">
        <f t="shared" si="13"/>
        <v>3965</v>
      </c>
      <c r="M143" s="470">
        <f t="shared" si="14"/>
        <v>0</v>
      </c>
    </row>
    <row r="144" spans="1:13" ht="12.75">
      <c r="A144" s="172" t="s">
        <v>567</v>
      </c>
      <c r="B144" s="502">
        <v>700</v>
      </c>
      <c r="C144" s="469"/>
      <c r="D144" s="471"/>
      <c r="E144" s="468"/>
      <c r="F144" s="468"/>
      <c r="G144" s="468"/>
      <c r="H144" s="468"/>
      <c r="I144" s="484"/>
      <c r="J144" s="484"/>
      <c r="K144" s="468"/>
      <c r="L144" s="501">
        <f t="shared" si="13"/>
        <v>700</v>
      </c>
      <c r="M144" s="470">
        <f t="shared" si="14"/>
        <v>0</v>
      </c>
    </row>
    <row r="145" spans="1:13" ht="12.75">
      <c r="A145" s="172" t="s">
        <v>568</v>
      </c>
      <c r="B145" s="502">
        <v>2000</v>
      </c>
      <c r="C145" s="469"/>
      <c r="D145" s="471"/>
      <c r="E145" s="468"/>
      <c r="F145" s="468"/>
      <c r="G145" s="468"/>
      <c r="H145" s="468"/>
      <c r="I145" s="484"/>
      <c r="J145" s="484"/>
      <c r="K145" s="468"/>
      <c r="L145" s="501">
        <f t="shared" si="13"/>
        <v>2000</v>
      </c>
      <c r="M145" s="470">
        <f t="shared" si="14"/>
        <v>0</v>
      </c>
    </row>
    <row r="146" spans="1:13" ht="12.75">
      <c r="A146" s="172" t="s">
        <v>569</v>
      </c>
      <c r="B146" s="502">
        <v>855</v>
      </c>
      <c r="C146" s="469">
        <v>-253</v>
      </c>
      <c r="D146" s="471"/>
      <c r="E146" s="468"/>
      <c r="F146" s="468"/>
      <c r="G146" s="468"/>
      <c r="H146" s="468"/>
      <c r="I146" s="484"/>
      <c r="J146" s="484"/>
      <c r="K146" s="468">
        <v>-602</v>
      </c>
      <c r="L146" s="501">
        <f t="shared" si="13"/>
        <v>0</v>
      </c>
      <c r="M146" s="470">
        <f t="shared" si="14"/>
        <v>-855</v>
      </c>
    </row>
    <row r="147" spans="1:13" ht="12.75">
      <c r="A147" s="110" t="s">
        <v>570</v>
      </c>
      <c r="B147" s="502">
        <v>2000</v>
      </c>
      <c r="C147" s="469">
        <v>-2000</v>
      </c>
      <c r="D147" s="471"/>
      <c r="E147" s="468"/>
      <c r="F147" s="468"/>
      <c r="G147" s="468"/>
      <c r="H147" s="468"/>
      <c r="I147" s="484"/>
      <c r="J147" s="484"/>
      <c r="K147" s="468"/>
      <c r="L147" s="501">
        <f t="shared" si="13"/>
        <v>0</v>
      </c>
      <c r="M147" s="470">
        <f t="shared" si="14"/>
        <v>-2000</v>
      </c>
    </row>
    <row r="148" spans="1:13" ht="12.75">
      <c r="A148" s="110" t="s">
        <v>571</v>
      </c>
      <c r="B148" s="468">
        <v>1200</v>
      </c>
      <c r="C148" s="469"/>
      <c r="D148" s="469"/>
      <c r="E148" s="468"/>
      <c r="F148" s="468"/>
      <c r="G148" s="468"/>
      <c r="H148" s="468"/>
      <c r="I148" s="484"/>
      <c r="J148" s="484"/>
      <c r="K148" s="468"/>
      <c r="L148" s="501">
        <f t="shared" si="13"/>
        <v>1200</v>
      </c>
      <c r="M148" s="470">
        <f t="shared" si="14"/>
        <v>0</v>
      </c>
    </row>
    <row r="149" spans="1:13" ht="12.75">
      <c r="A149" s="110" t="s">
        <v>566</v>
      </c>
      <c r="B149" s="468">
        <v>5879</v>
      </c>
      <c r="C149" s="469"/>
      <c r="D149" s="469"/>
      <c r="E149" s="468"/>
      <c r="F149" s="468"/>
      <c r="G149" s="468"/>
      <c r="H149" s="468"/>
      <c r="I149" s="484"/>
      <c r="J149" s="484"/>
      <c r="K149" s="468"/>
      <c r="L149" s="501">
        <f aca="true" t="shared" si="15" ref="L149:L154">SUM(B149:K149)</f>
        <v>5879</v>
      </c>
      <c r="M149" s="470">
        <f aca="true" t="shared" si="16" ref="M149:M154">(L149-B149)</f>
        <v>0</v>
      </c>
    </row>
    <row r="150" spans="1:13" ht="12.75">
      <c r="A150" s="110" t="s">
        <v>1126</v>
      </c>
      <c r="B150" s="468">
        <v>0</v>
      </c>
      <c r="C150" s="469"/>
      <c r="D150" s="469"/>
      <c r="E150" s="468"/>
      <c r="F150" s="468"/>
      <c r="G150" s="468"/>
      <c r="H150" s="468"/>
      <c r="I150" s="484">
        <v>168</v>
      </c>
      <c r="J150" s="484">
        <v>500</v>
      </c>
      <c r="K150" s="468"/>
      <c r="L150" s="501">
        <f t="shared" si="15"/>
        <v>668</v>
      </c>
      <c r="M150" s="470">
        <f t="shared" si="16"/>
        <v>668</v>
      </c>
    </row>
    <row r="151" spans="1:13" ht="12.75">
      <c r="A151" s="110" t="s">
        <v>885</v>
      </c>
      <c r="B151" s="468">
        <v>0</v>
      </c>
      <c r="C151" s="469"/>
      <c r="D151" s="469"/>
      <c r="E151" s="468"/>
      <c r="F151" s="468"/>
      <c r="G151" s="468"/>
      <c r="H151" s="468"/>
      <c r="I151" s="484"/>
      <c r="J151" s="484">
        <v>1700</v>
      </c>
      <c r="K151" s="468"/>
      <c r="L151" s="501">
        <f t="shared" si="15"/>
        <v>1700</v>
      </c>
      <c r="M151" s="470">
        <f t="shared" si="16"/>
        <v>1700</v>
      </c>
    </row>
    <row r="152" spans="1:13" ht="12.75">
      <c r="A152" s="225" t="s">
        <v>503</v>
      </c>
      <c r="B152" s="468">
        <v>0</v>
      </c>
      <c r="C152" s="469"/>
      <c r="D152" s="469"/>
      <c r="E152" s="468"/>
      <c r="F152" s="468"/>
      <c r="G152" s="468"/>
      <c r="H152" s="468"/>
      <c r="I152" s="484"/>
      <c r="J152" s="484">
        <v>471</v>
      </c>
      <c r="K152" s="468"/>
      <c r="L152" s="501">
        <f t="shared" si="15"/>
        <v>471</v>
      </c>
      <c r="M152" s="470">
        <f t="shared" si="16"/>
        <v>471</v>
      </c>
    </row>
    <row r="153" spans="1:13" ht="12.75">
      <c r="A153" s="225" t="s">
        <v>504</v>
      </c>
      <c r="B153" s="468">
        <v>0</v>
      </c>
      <c r="C153" s="469"/>
      <c r="D153" s="469"/>
      <c r="E153" s="468"/>
      <c r="F153" s="468"/>
      <c r="G153" s="468"/>
      <c r="H153" s="468"/>
      <c r="I153" s="484"/>
      <c r="J153" s="484">
        <v>405</v>
      </c>
      <c r="K153" s="468"/>
      <c r="L153" s="501">
        <f t="shared" si="15"/>
        <v>405</v>
      </c>
      <c r="M153" s="470">
        <f t="shared" si="16"/>
        <v>405</v>
      </c>
    </row>
    <row r="154" spans="1:13" ht="12.75">
      <c r="A154" s="80" t="s">
        <v>366</v>
      </c>
      <c r="B154" s="468">
        <v>0</v>
      </c>
      <c r="C154" s="469"/>
      <c r="D154" s="469"/>
      <c r="E154" s="468"/>
      <c r="F154" s="468"/>
      <c r="G154" s="468"/>
      <c r="H154" s="468"/>
      <c r="I154" s="484"/>
      <c r="J154" s="484">
        <v>6640</v>
      </c>
      <c r="K154" s="468"/>
      <c r="L154" s="501">
        <f t="shared" si="15"/>
        <v>6640</v>
      </c>
      <c r="M154" s="470">
        <f t="shared" si="16"/>
        <v>6640</v>
      </c>
    </row>
    <row r="155" spans="1:13" ht="12.75">
      <c r="A155" s="151"/>
      <c r="B155" s="485"/>
      <c r="C155" s="486"/>
      <c r="D155" s="486"/>
      <c r="E155" s="485"/>
      <c r="F155" s="485"/>
      <c r="G155" s="485"/>
      <c r="H155" s="485"/>
      <c r="I155" s="496"/>
      <c r="J155" s="496"/>
      <c r="K155" s="485"/>
      <c r="L155" s="503"/>
      <c r="M155" s="488"/>
    </row>
    <row r="156" spans="1:13" ht="12.75">
      <c r="A156" s="161"/>
      <c r="B156" s="162" t="s">
        <v>817</v>
      </c>
      <c r="C156" s="651" t="s">
        <v>160</v>
      </c>
      <c r="D156" s="652"/>
      <c r="E156" s="652"/>
      <c r="F156" s="652"/>
      <c r="G156" s="652"/>
      <c r="H156" s="652"/>
      <c r="I156" s="652"/>
      <c r="J156" s="444" t="s">
        <v>558</v>
      </c>
      <c r="K156" s="439" t="s">
        <v>161</v>
      </c>
      <c r="L156" s="162" t="s">
        <v>817</v>
      </c>
      <c r="M156" s="162" t="s">
        <v>718</v>
      </c>
    </row>
    <row r="157" spans="1:13" ht="12.75">
      <c r="A157" s="163" t="s">
        <v>110</v>
      </c>
      <c r="B157" s="163" t="s">
        <v>724</v>
      </c>
      <c r="C157" s="164" t="s">
        <v>162</v>
      </c>
      <c r="D157" s="165" t="s">
        <v>163</v>
      </c>
      <c r="E157" s="164" t="s">
        <v>164</v>
      </c>
      <c r="F157" s="164" t="s">
        <v>165</v>
      </c>
      <c r="G157" s="165" t="s">
        <v>166</v>
      </c>
      <c r="H157" s="164" t="s">
        <v>164</v>
      </c>
      <c r="I157" s="442" t="s">
        <v>167</v>
      </c>
      <c r="J157" s="164" t="s">
        <v>559</v>
      </c>
      <c r="K157" s="440"/>
      <c r="L157" s="163" t="s">
        <v>359</v>
      </c>
      <c r="M157" s="163" t="s">
        <v>168</v>
      </c>
    </row>
    <row r="158" spans="1:13" ht="12.75">
      <c r="A158" s="31"/>
      <c r="B158" s="31" t="s">
        <v>725</v>
      </c>
      <c r="C158" s="167"/>
      <c r="D158" s="167" t="s">
        <v>169</v>
      </c>
      <c r="E158" s="167" t="s">
        <v>169</v>
      </c>
      <c r="F158" s="167" t="s">
        <v>170</v>
      </c>
      <c r="G158" s="168" t="s">
        <v>171</v>
      </c>
      <c r="H158" s="167" t="s">
        <v>172</v>
      </c>
      <c r="I158" s="443" t="s">
        <v>725</v>
      </c>
      <c r="J158" s="167" t="s">
        <v>556</v>
      </c>
      <c r="K158" s="441"/>
      <c r="L158" s="169" t="s">
        <v>266</v>
      </c>
      <c r="M158" s="169" t="s">
        <v>721</v>
      </c>
    </row>
    <row r="159" spans="1:13" ht="12.75">
      <c r="A159" s="376"/>
      <c r="B159" s="376"/>
      <c r="C159" s="400"/>
      <c r="D159" s="400"/>
      <c r="E159" s="400"/>
      <c r="F159" s="400"/>
      <c r="G159" s="401"/>
      <c r="H159" s="400"/>
      <c r="I159" s="401"/>
      <c r="J159" s="401"/>
      <c r="K159" s="400"/>
      <c r="L159" s="163"/>
      <c r="M159" s="163"/>
    </row>
    <row r="160" spans="1:13" ht="12.75">
      <c r="A160" s="376"/>
      <c r="B160" s="477"/>
      <c r="C160" s="504"/>
      <c r="D160" s="504"/>
      <c r="E160" s="504"/>
      <c r="F160" s="504"/>
      <c r="G160" s="505"/>
      <c r="H160" s="504"/>
      <c r="I160" s="505"/>
      <c r="J160" s="505"/>
      <c r="K160" s="504"/>
      <c r="L160" s="506"/>
      <c r="M160" s="506"/>
    </row>
    <row r="161" spans="1:13" ht="12.75">
      <c r="A161" s="402" t="s">
        <v>572</v>
      </c>
      <c r="B161" s="474"/>
      <c r="C161" s="477"/>
      <c r="D161" s="477"/>
      <c r="E161" s="474"/>
      <c r="F161" s="474"/>
      <c r="G161" s="474"/>
      <c r="H161" s="474"/>
      <c r="I161" s="507"/>
      <c r="J161" s="507"/>
      <c r="K161" s="474"/>
      <c r="L161" s="470"/>
      <c r="M161" s="470"/>
    </row>
    <row r="162" spans="1:13" ht="12.75">
      <c r="A162" s="172" t="s">
        <v>1003</v>
      </c>
      <c r="B162" s="474">
        <v>0</v>
      </c>
      <c r="C162" s="477"/>
      <c r="D162" s="477"/>
      <c r="E162" s="474"/>
      <c r="F162" s="474"/>
      <c r="G162" s="474"/>
      <c r="H162" s="474"/>
      <c r="I162" s="507"/>
      <c r="J162" s="507"/>
      <c r="K162" s="474"/>
      <c r="L162" s="470">
        <f>SUM(B162:K162)</f>
        <v>0</v>
      </c>
      <c r="M162" s="470">
        <f>(L162-B162)</f>
        <v>0</v>
      </c>
    </row>
    <row r="163" spans="1:13" ht="12.75">
      <c r="A163" s="172" t="s">
        <v>1004</v>
      </c>
      <c r="B163" s="468">
        <v>0</v>
      </c>
      <c r="C163" s="469"/>
      <c r="D163" s="469"/>
      <c r="E163" s="468"/>
      <c r="F163" s="468"/>
      <c r="G163" s="468"/>
      <c r="H163" s="468"/>
      <c r="I163" s="484"/>
      <c r="J163" s="484"/>
      <c r="K163" s="468"/>
      <c r="L163" s="470">
        <f>SUM(B163:K163)</f>
        <v>0</v>
      </c>
      <c r="M163" s="470">
        <f>(L163-B163)</f>
        <v>0</v>
      </c>
    </row>
    <row r="164" spans="1:13" ht="12.75">
      <c r="A164" s="172" t="s">
        <v>1002</v>
      </c>
      <c r="B164" s="468">
        <v>0</v>
      </c>
      <c r="C164" s="469"/>
      <c r="D164" s="469"/>
      <c r="E164" s="468"/>
      <c r="F164" s="468"/>
      <c r="G164" s="468"/>
      <c r="H164" s="468"/>
      <c r="I164" s="484"/>
      <c r="J164" s="484"/>
      <c r="K164" s="468"/>
      <c r="L164" s="470">
        <f>SUM(B164:K164)</f>
        <v>0</v>
      </c>
      <c r="M164" s="470">
        <f>(L164-B164)</f>
        <v>0</v>
      </c>
    </row>
    <row r="165" spans="1:13" ht="12.75">
      <c r="A165" s="172" t="s">
        <v>573</v>
      </c>
      <c r="B165" s="468">
        <v>0</v>
      </c>
      <c r="C165" s="469"/>
      <c r="D165" s="469"/>
      <c r="E165" s="468"/>
      <c r="F165" s="468"/>
      <c r="G165" s="468"/>
      <c r="H165" s="468"/>
      <c r="I165" s="484"/>
      <c r="J165" s="484"/>
      <c r="K165" s="468"/>
      <c r="L165" s="470">
        <f aca="true" t="shared" si="17" ref="L165:L179">SUM(B165:K165)</f>
        <v>0</v>
      </c>
      <c r="M165" s="470">
        <f aca="true" t="shared" si="18" ref="M165:M179">(L165-B165)</f>
        <v>0</v>
      </c>
    </row>
    <row r="166" spans="1:13" ht="12.75">
      <c r="A166" s="171" t="s">
        <v>1005</v>
      </c>
      <c r="B166" s="468"/>
      <c r="C166" s="469"/>
      <c r="D166" s="469"/>
      <c r="E166" s="468"/>
      <c r="F166" s="468"/>
      <c r="G166" s="468"/>
      <c r="H166" s="468"/>
      <c r="I166" s="484"/>
      <c r="J166" s="484"/>
      <c r="K166" s="468"/>
      <c r="L166" s="470"/>
      <c r="M166" s="470"/>
    </row>
    <row r="167" spans="1:13" ht="12.75">
      <c r="A167" s="172" t="s">
        <v>1006</v>
      </c>
      <c r="B167" s="468">
        <v>0</v>
      </c>
      <c r="C167" s="469"/>
      <c r="D167" s="469"/>
      <c r="E167" s="468"/>
      <c r="F167" s="468"/>
      <c r="G167" s="468"/>
      <c r="H167" s="468"/>
      <c r="I167" s="484"/>
      <c r="J167" s="484"/>
      <c r="K167" s="468"/>
      <c r="L167" s="470">
        <f>SUM(B167:K167)</f>
        <v>0</v>
      </c>
      <c r="M167" s="470">
        <f>(L167-B167)</f>
        <v>0</v>
      </c>
    </row>
    <row r="168" spans="1:13" ht="12.75">
      <c r="A168" s="172" t="s">
        <v>1007</v>
      </c>
      <c r="B168" s="468">
        <v>0</v>
      </c>
      <c r="C168" s="469"/>
      <c r="D168" s="469"/>
      <c r="E168" s="468"/>
      <c r="F168" s="468"/>
      <c r="G168" s="468"/>
      <c r="H168" s="468"/>
      <c r="I168" s="484"/>
      <c r="J168" s="484"/>
      <c r="K168" s="468"/>
      <c r="L168" s="470">
        <f>SUM(B168:K168)</f>
        <v>0</v>
      </c>
      <c r="M168" s="470">
        <f>(L168-B168)</f>
        <v>0</v>
      </c>
    </row>
    <row r="169" spans="1:13" ht="12.75">
      <c r="A169" s="172" t="s">
        <v>1008</v>
      </c>
      <c r="B169" s="468">
        <v>0</v>
      </c>
      <c r="C169" s="469"/>
      <c r="D169" s="469"/>
      <c r="E169" s="468"/>
      <c r="F169" s="468"/>
      <c r="G169" s="468"/>
      <c r="H169" s="468"/>
      <c r="I169" s="484"/>
      <c r="J169" s="484"/>
      <c r="K169" s="468"/>
      <c r="L169" s="470">
        <f>SUM(B169:K169)</f>
        <v>0</v>
      </c>
      <c r="M169" s="470">
        <f>(L169-B169)</f>
        <v>0</v>
      </c>
    </row>
    <row r="170" spans="1:13" ht="12.75">
      <c r="A170" s="172" t="s">
        <v>574</v>
      </c>
      <c r="B170" s="468">
        <v>0</v>
      </c>
      <c r="C170" s="469"/>
      <c r="D170" s="469"/>
      <c r="E170" s="468"/>
      <c r="F170" s="468"/>
      <c r="G170" s="468"/>
      <c r="H170" s="468"/>
      <c r="I170" s="484"/>
      <c r="J170" s="484"/>
      <c r="K170" s="468"/>
      <c r="L170" s="470">
        <f t="shared" si="17"/>
        <v>0</v>
      </c>
      <c r="M170" s="470">
        <f t="shared" si="18"/>
        <v>0</v>
      </c>
    </row>
    <row r="171" spans="1:13" ht="12.75">
      <c r="A171" s="172" t="s">
        <v>575</v>
      </c>
      <c r="B171" s="468">
        <v>0</v>
      </c>
      <c r="C171" s="469"/>
      <c r="D171" s="469"/>
      <c r="E171" s="468"/>
      <c r="F171" s="468"/>
      <c r="G171" s="468"/>
      <c r="H171" s="468"/>
      <c r="I171" s="484"/>
      <c r="J171" s="484"/>
      <c r="K171" s="468"/>
      <c r="L171" s="470">
        <f t="shared" si="17"/>
        <v>0</v>
      </c>
      <c r="M171" s="470">
        <f t="shared" si="18"/>
        <v>0</v>
      </c>
    </row>
    <row r="172" spans="1:13" ht="12.75">
      <c r="A172" s="172" t="s">
        <v>576</v>
      </c>
      <c r="B172" s="468">
        <v>0</v>
      </c>
      <c r="C172" s="469"/>
      <c r="D172" s="469"/>
      <c r="E172" s="468"/>
      <c r="F172" s="468"/>
      <c r="G172" s="468"/>
      <c r="H172" s="468"/>
      <c r="I172" s="484"/>
      <c r="J172" s="484"/>
      <c r="K172" s="468"/>
      <c r="L172" s="470">
        <f t="shared" si="17"/>
        <v>0</v>
      </c>
      <c r="M172" s="470">
        <f t="shared" si="18"/>
        <v>0</v>
      </c>
    </row>
    <row r="173" spans="1:13" ht="12.75">
      <c r="A173" s="172" t="s">
        <v>956</v>
      </c>
      <c r="B173" s="468">
        <v>0</v>
      </c>
      <c r="C173" s="469"/>
      <c r="D173" s="469"/>
      <c r="E173" s="468"/>
      <c r="F173" s="468"/>
      <c r="G173" s="468"/>
      <c r="H173" s="468"/>
      <c r="I173" s="484"/>
      <c r="J173" s="484"/>
      <c r="K173" s="468"/>
      <c r="L173" s="470">
        <f t="shared" si="17"/>
        <v>0</v>
      </c>
      <c r="M173" s="470">
        <f t="shared" si="18"/>
        <v>0</v>
      </c>
    </row>
    <row r="174" spans="1:13" ht="12.75">
      <c r="A174" s="172" t="s">
        <v>577</v>
      </c>
      <c r="B174" s="468">
        <v>75</v>
      </c>
      <c r="C174" s="469">
        <v>-75</v>
      </c>
      <c r="D174" s="471">
        <f>'[1]célt.ei.'!$D$174</f>
        <v>0</v>
      </c>
      <c r="E174" s="468"/>
      <c r="F174" s="468"/>
      <c r="G174" s="468"/>
      <c r="H174" s="468"/>
      <c r="I174" s="484"/>
      <c r="J174" s="484"/>
      <c r="K174" s="468"/>
      <c r="L174" s="470">
        <f t="shared" si="17"/>
        <v>0</v>
      </c>
      <c r="M174" s="470">
        <f t="shared" si="18"/>
        <v>-75</v>
      </c>
    </row>
    <row r="175" spans="1:13" ht="12.75">
      <c r="A175" s="172" t="s">
        <v>1055</v>
      </c>
      <c r="B175" s="468">
        <v>5892</v>
      </c>
      <c r="C175" s="469"/>
      <c r="D175" s="469"/>
      <c r="E175" s="468"/>
      <c r="F175" s="468"/>
      <c r="G175" s="468"/>
      <c r="H175" s="468"/>
      <c r="I175" s="484"/>
      <c r="J175" s="484"/>
      <c r="K175" s="468"/>
      <c r="L175" s="470">
        <f t="shared" si="17"/>
        <v>5892</v>
      </c>
      <c r="M175" s="470">
        <f t="shared" si="18"/>
        <v>0</v>
      </c>
    </row>
    <row r="176" spans="1:13" ht="12.75">
      <c r="A176" s="172" t="s">
        <v>578</v>
      </c>
      <c r="B176" s="468">
        <v>9668</v>
      </c>
      <c r="C176" s="469"/>
      <c r="D176" s="471">
        <f>'[1]célt.ei.'!$D$176</f>
        <v>0</v>
      </c>
      <c r="E176" s="468"/>
      <c r="F176" s="468"/>
      <c r="G176" s="468"/>
      <c r="H176" s="468"/>
      <c r="I176" s="484">
        <v>-252</v>
      </c>
      <c r="J176" s="484"/>
      <c r="K176" s="468">
        <v>-9416</v>
      </c>
      <c r="L176" s="470">
        <f t="shared" si="17"/>
        <v>0</v>
      </c>
      <c r="M176" s="470">
        <f t="shared" si="18"/>
        <v>-9668</v>
      </c>
    </row>
    <row r="177" spans="1:13" ht="12.75">
      <c r="A177" s="172" t="s">
        <v>194</v>
      </c>
      <c r="B177" s="468">
        <v>0</v>
      </c>
      <c r="C177" s="469"/>
      <c r="D177" s="469"/>
      <c r="E177" s="468"/>
      <c r="F177" s="468"/>
      <c r="G177" s="468"/>
      <c r="H177" s="468"/>
      <c r="I177" s="484"/>
      <c r="J177" s="484"/>
      <c r="K177" s="468"/>
      <c r="L177" s="470">
        <f t="shared" si="17"/>
        <v>0</v>
      </c>
      <c r="M177" s="470">
        <f t="shared" si="18"/>
        <v>0</v>
      </c>
    </row>
    <row r="178" spans="1:13" ht="12.75">
      <c r="A178" s="172" t="s">
        <v>289</v>
      </c>
      <c r="B178" s="468">
        <v>0</v>
      </c>
      <c r="C178" s="469"/>
      <c r="D178" s="469"/>
      <c r="E178" s="468"/>
      <c r="F178" s="468"/>
      <c r="G178" s="468"/>
      <c r="H178" s="468"/>
      <c r="I178" s="484"/>
      <c r="J178" s="484"/>
      <c r="K178" s="468"/>
      <c r="L178" s="470">
        <f t="shared" si="17"/>
        <v>0</v>
      </c>
      <c r="M178" s="470">
        <f t="shared" si="18"/>
        <v>0</v>
      </c>
    </row>
    <row r="179" spans="1:13" ht="12.75">
      <c r="A179" s="172" t="s">
        <v>290</v>
      </c>
      <c r="B179" s="468">
        <v>4000</v>
      </c>
      <c r="C179" s="469"/>
      <c r="D179" s="471">
        <f>'[1]célt.ei.'!$D$171</f>
        <v>-4000</v>
      </c>
      <c r="E179" s="468"/>
      <c r="F179" s="468"/>
      <c r="G179" s="468"/>
      <c r="H179" s="468"/>
      <c r="I179" s="484"/>
      <c r="J179" s="484"/>
      <c r="K179" s="468"/>
      <c r="L179" s="470">
        <f t="shared" si="17"/>
        <v>0</v>
      </c>
      <c r="M179" s="470">
        <f t="shared" si="18"/>
        <v>-4000</v>
      </c>
    </row>
    <row r="180" spans="1:13" ht="12.75">
      <c r="A180" s="172" t="s">
        <v>579</v>
      </c>
      <c r="B180" s="468">
        <v>500</v>
      </c>
      <c r="C180" s="469"/>
      <c r="D180" s="471">
        <f>'[1]célt.ei.'!$D$173</f>
        <v>-449</v>
      </c>
      <c r="E180" s="468"/>
      <c r="F180" s="468"/>
      <c r="G180" s="468"/>
      <c r="H180" s="468"/>
      <c r="I180" s="484"/>
      <c r="J180" s="484"/>
      <c r="K180" s="468"/>
      <c r="L180" s="470">
        <f aca="true" t="shared" si="19" ref="L180:L185">SUM(B180:K180)</f>
        <v>51</v>
      </c>
      <c r="M180" s="470">
        <f aca="true" t="shared" si="20" ref="M180:M185">(L180-B180)</f>
        <v>-449</v>
      </c>
    </row>
    <row r="181" spans="1:13" ht="12.75">
      <c r="A181" s="172" t="s">
        <v>305</v>
      </c>
      <c r="B181" s="468">
        <v>712</v>
      </c>
      <c r="C181" s="469"/>
      <c r="D181" s="469"/>
      <c r="E181" s="468"/>
      <c r="F181" s="468"/>
      <c r="G181" s="468"/>
      <c r="H181" s="468"/>
      <c r="I181" s="484"/>
      <c r="J181" s="484"/>
      <c r="K181" s="468"/>
      <c r="L181" s="470">
        <f>SUM(B181:K181)</f>
        <v>712</v>
      </c>
      <c r="M181" s="470">
        <f t="shared" si="20"/>
        <v>0</v>
      </c>
    </row>
    <row r="182" spans="1:13" ht="12.75">
      <c r="A182" s="172" t="s">
        <v>1095</v>
      </c>
      <c r="B182" s="468">
        <v>0</v>
      </c>
      <c r="C182" s="469"/>
      <c r="D182" s="469"/>
      <c r="E182" s="468"/>
      <c r="F182" s="468"/>
      <c r="G182" s="468"/>
      <c r="H182" s="468"/>
      <c r="I182" s="484"/>
      <c r="J182" s="484"/>
      <c r="K182" s="468"/>
      <c r="L182" s="470">
        <f t="shared" si="19"/>
        <v>0</v>
      </c>
      <c r="M182" s="470">
        <f t="shared" si="20"/>
        <v>0</v>
      </c>
    </row>
    <row r="183" spans="1:13" ht="12.75">
      <c r="A183" s="172" t="s">
        <v>580</v>
      </c>
      <c r="B183" s="468">
        <v>700</v>
      </c>
      <c r="C183" s="469"/>
      <c r="D183" s="469"/>
      <c r="E183" s="468"/>
      <c r="F183" s="468"/>
      <c r="G183" s="468"/>
      <c r="H183" s="468"/>
      <c r="I183" s="484"/>
      <c r="J183" s="484">
        <v>-700</v>
      </c>
      <c r="K183" s="468"/>
      <c r="L183" s="470">
        <f t="shared" si="19"/>
        <v>0</v>
      </c>
      <c r="M183" s="470">
        <f t="shared" si="20"/>
        <v>-700</v>
      </c>
    </row>
    <row r="184" spans="1:13" ht="12.75">
      <c r="A184" s="172" t="s">
        <v>581</v>
      </c>
      <c r="B184" s="468">
        <v>950</v>
      </c>
      <c r="C184" s="469"/>
      <c r="D184" s="471">
        <f>'[1]célt.a.'!AI132</f>
        <v>0</v>
      </c>
      <c r="E184" s="468"/>
      <c r="F184" s="468"/>
      <c r="G184" s="468"/>
      <c r="H184" s="468"/>
      <c r="I184" s="484"/>
      <c r="J184" s="484"/>
      <c r="K184" s="468"/>
      <c r="L184" s="470">
        <f t="shared" si="19"/>
        <v>950</v>
      </c>
      <c r="M184" s="470">
        <f t="shared" si="20"/>
        <v>0</v>
      </c>
    </row>
    <row r="185" spans="1:13" ht="12.75">
      <c r="A185" s="172" t="s">
        <v>1054</v>
      </c>
      <c r="B185" s="468">
        <v>300</v>
      </c>
      <c r="C185" s="469"/>
      <c r="D185" s="471"/>
      <c r="E185" s="468"/>
      <c r="F185" s="468"/>
      <c r="G185" s="468"/>
      <c r="H185" s="468"/>
      <c r="I185" s="484"/>
      <c r="J185" s="484"/>
      <c r="K185" s="468"/>
      <c r="L185" s="470">
        <f t="shared" si="19"/>
        <v>300</v>
      </c>
      <c r="M185" s="470">
        <f t="shared" si="20"/>
        <v>0</v>
      </c>
    </row>
    <row r="186" spans="1:13" ht="12.75">
      <c r="A186" s="172"/>
      <c r="B186" s="468"/>
      <c r="C186" s="469"/>
      <c r="D186" s="469"/>
      <c r="E186" s="468"/>
      <c r="F186" s="468"/>
      <c r="G186" s="468"/>
      <c r="H186" s="468"/>
      <c r="I186" s="484"/>
      <c r="J186" s="484"/>
      <c r="K186" s="468"/>
      <c r="L186" s="470"/>
      <c r="M186" s="470"/>
    </row>
    <row r="187" spans="1:13" ht="12.75">
      <c r="A187" s="178" t="s">
        <v>196</v>
      </c>
      <c r="B187" s="478">
        <f aca="true" t="shared" si="21" ref="B187:K187">SUM(B52:B186)</f>
        <v>720138</v>
      </c>
      <c r="C187" s="478">
        <f t="shared" si="21"/>
        <v>-301278</v>
      </c>
      <c r="D187" s="478">
        <f t="shared" si="21"/>
        <v>-24514</v>
      </c>
      <c r="E187" s="478">
        <f t="shared" si="21"/>
        <v>-86536</v>
      </c>
      <c r="F187" s="478">
        <f t="shared" si="21"/>
        <v>0</v>
      </c>
      <c r="G187" s="478">
        <f t="shared" si="21"/>
        <v>0</v>
      </c>
      <c r="H187" s="478">
        <f t="shared" si="21"/>
        <v>0</v>
      </c>
      <c r="I187" s="478">
        <f t="shared" si="21"/>
        <v>0</v>
      </c>
      <c r="J187" s="478">
        <f t="shared" si="21"/>
        <v>11014</v>
      </c>
      <c r="K187" s="478">
        <f t="shared" si="21"/>
        <v>47420</v>
      </c>
      <c r="L187" s="478">
        <f>SUM(L52:L186)</f>
        <v>366244</v>
      </c>
      <c r="M187" s="478">
        <f>SUM(M52:M186)</f>
        <v>-353894</v>
      </c>
    </row>
    <row r="188" spans="1:13" ht="12.75">
      <c r="A188" s="178"/>
      <c r="B188" s="508"/>
      <c r="C188" s="478"/>
      <c r="D188" s="478"/>
      <c r="E188" s="478"/>
      <c r="F188" s="478"/>
      <c r="G188" s="478"/>
      <c r="H188" s="478"/>
      <c r="I188" s="478"/>
      <c r="J188" s="478"/>
      <c r="K188" s="509"/>
      <c r="L188" s="509"/>
      <c r="M188" s="509"/>
    </row>
    <row r="189" spans="1:13" ht="12.75">
      <c r="A189" s="178" t="s">
        <v>197</v>
      </c>
      <c r="B189" s="478">
        <f aca="true" t="shared" si="22" ref="B189:M189">(B41+B187+B188)</f>
        <v>820525</v>
      </c>
      <c r="C189" s="478">
        <f t="shared" si="22"/>
        <v>-301278</v>
      </c>
      <c r="D189" s="478">
        <f t="shared" si="22"/>
        <v>-24514</v>
      </c>
      <c r="E189" s="478">
        <f t="shared" si="22"/>
        <v>-87668</v>
      </c>
      <c r="F189" s="478">
        <f t="shared" si="22"/>
        <v>0</v>
      </c>
      <c r="G189" s="478">
        <f t="shared" si="22"/>
        <v>0</v>
      </c>
      <c r="H189" s="478">
        <f t="shared" si="22"/>
        <v>-27006</v>
      </c>
      <c r="I189" s="478">
        <f t="shared" si="22"/>
        <v>0</v>
      </c>
      <c r="J189" s="478">
        <f t="shared" si="22"/>
        <v>11014</v>
      </c>
      <c r="K189" s="478">
        <f t="shared" si="22"/>
        <v>47420</v>
      </c>
      <c r="L189" s="478">
        <f t="shared" si="22"/>
        <v>438493</v>
      </c>
      <c r="M189" s="478">
        <f t="shared" si="22"/>
        <v>-382032</v>
      </c>
    </row>
    <row r="190" spans="1:13" ht="12.75">
      <c r="A190" s="178"/>
      <c r="B190" s="483"/>
      <c r="C190" s="479"/>
      <c r="D190" s="479"/>
      <c r="E190" s="479"/>
      <c r="F190" s="479"/>
      <c r="G190" s="479"/>
      <c r="H190" s="479"/>
      <c r="I190" s="479"/>
      <c r="J190" s="479"/>
      <c r="K190" s="479"/>
      <c r="L190" s="479"/>
      <c r="M190" s="479"/>
    </row>
    <row r="191" spans="1:13" ht="12.75">
      <c r="A191" s="373" t="s">
        <v>1101</v>
      </c>
      <c r="B191" s="510"/>
      <c r="C191" s="510">
        <f>(C189)</f>
        <v>-301278</v>
      </c>
      <c r="D191" s="510">
        <f>(D189)</f>
        <v>-24514</v>
      </c>
      <c r="E191" s="510"/>
      <c r="F191" s="510">
        <f>(F189)</f>
        <v>0</v>
      </c>
      <c r="G191" s="510"/>
      <c r="H191" s="510"/>
      <c r="I191" s="510"/>
      <c r="J191" s="510"/>
      <c r="K191" s="510"/>
      <c r="L191" s="510"/>
      <c r="M191" s="511">
        <f>(C191+D191+F191)</f>
        <v>-325792</v>
      </c>
    </row>
    <row r="192" spans="2:13" ht="12.75">
      <c r="B192" s="481"/>
      <c r="C192" s="481"/>
      <c r="D192" s="481"/>
      <c r="E192" s="481"/>
      <c r="F192" s="481"/>
      <c r="G192" s="481"/>
      <c r="H192" s="481"/>
      <c r="I192" s="481"/>
      <c r="J192" s="481"/>
      <c r="K192" s="481"/>
      <c r="L192" s="481"/>
      <c r="M192" s="481"/>
    </row>
  </sheetData>
  <mergeCells count="5">
    <mergeCell ref="C156:I156"/>
    <mergeCell ref="C1:I1"/>
    <mergeCell ref="C47:I47"/>
    <mergeCell ref="C88:I88"/>
    <mergeCell ref="C120:I120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72" r:id="rId1"/>
  <headerFooter alignWithMargins="0">
    <oddHeader>&amp;C&amp;"Times New Roman CE,Normál"&amp;P/&amp;N
Céltartalékok előirányzata&amp;R&amp;"Times New Roman CE,Normál"10.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CE,Normál"&amp;8................../.................. oldal</oddFooter>
  </headerFooter>
  <rowBreaks count="4" manualBreakCount="4">
    <brk id="44" max="11" man="1"/>
    <brk id="85" max="255" man="1"/>
    <brk id="119" max="255" man="1"/>
    <brk id="15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75" workbookViewId="0" topLeftCell="D2">
      <selection activeCell="D8" sqref="D8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232" t="s">
        <v>725</v>
      </c>
      <c r="B1" s="232" t="s">
        <v>725</v>
      </c>
      <c r="C1" s="232"/>
      <c r="D1" s="232" t="s">
        <v>725</v>
      </c>
      <c r="E1" s="233"/>
      <c r="F1" s="233"/>
      <c r="G1" s="233"/>
      <c r="H1" s="7"/>
      <c r="I1" s="24" t="s">
        <v>725</v>
      </c>
      <c r="J1" s="24"/>
      <c r="K1" s="24" t="s">
        <v>725</v>
      </c>
      <c r="L1" s="42"/>
      <c r="M1" s="42"/>
      <c r="N1" s="42"/>
      <c r="O1" s="7"/>
      <c r="P1" s="7"/>
    </row>
    <row r="2" spans="1:16" ht="12.75">
      <c r="A2" s="234" t="s">
        <v>1128</v>
      </c>
      <c r="B2" s="234" t="s">
        <v>43</v>
      </c>
      <c r="C2" s="234" t="s">
        <v>111</v>
      </c>
      <c r="D2" s="234" t="s">
        <v>57</v>
      </c>
      <c r="E2" s="235" t="s">
        <v>817</v>
      </c>
      <c r="F2" s="234" t="s">
        <v>154</v>
      </c>
      <c r="G2" s="235" t="s">
        <v>718</v>
      </c>
      <c r="H2" s="7"/>
      <c r="I2" s="236" t="s">
        <v>43</v>
      </c>
      <c r="J2" s="236" t="s">
        <v>111</v>
      </c>
      <c r="K2" s="236" t="s">
        <v>58</v>
      </c>
      <c r="L2" s="237" t="s">
        <v>817</v>
      </c>
      <c r="M2" s="236" t="s">
        <v>154</v>
      </c>
      <c r="N2" s="237" t="s">
        <v>718</v>
      </c>
      <c r="O2" s="7"/>
      <c r="P2" s="7"/>
    </row>
    <row r="3" spans="1:16" ht="12.75">
      <c r="A3" s="234" t="s">
        <v>1134</v>
      </c>
      <c r="B3" s="234" t="s">
        <v>46</v>
      </c>
      <c r="C3" s="234" t="s">
        <v>112</v>
      </c>
      <c r="D3" s="238"/>
      <c r="E3" s="235" t="s">
        <v>827</v>
      </c>
      <c r="F3" s="234" t="s">
        <v>827</v>
      </c>
      <c r="G3" s="235" t="s">
        <v>113</v>
      </c>
      <c r="H3" s="7"/>
      <c r="I3" s="236" t="s">
        <v>46</v>
      </c>
      <c r="J3" s="236" t="s">
        <v>112</v>
      </c>
      <c r="K3" s="239"/>
      <c r="L3" s="237" t="s">
        <v>827</v>
      </c>
      <c r="M3" s="236" t="s">
        <v>827</v>
      </c>
      <c r="N3" s="237" t="s">
        <v>113</v>
      </c>
      <c r="O3" s="7"/>
      <c r="P3" s="7"/>
    </row>
    <row r="4" spans="1:16" ht="12.75">
      <c r="A4" s="240" t="s">
        <v>725</v>
      </c>
      <c r="B4" s="240" t="s">
        <v>1134</v>
      </c>
      <c r="C4" s="240"/>
      <c r="D4" s="240"/>
      <c r="E4" s="241"/>
      <c r="F4" s="241"/>
      <c r="G4" s="241"/>
      <c r="H4" s="7"/>
      <c r="I4" s="25" t="s">
        <v>1134</v>
      </c>
      <c r="J4" s="25"/>
      <c r="K4" s="25"/>
      <c r="L4" s="242"/>
      <c r="M4" s="242"/>
      <c r="N4" s="242"/>
      <c r="O4" s="7"/>
      <c r="P4" s="7"/>
    </row>
    <row r="5" spans="1:16" ht="12.75">
      <c r="A5" s="61"/>
      <c r="B5" s="60"/>
      <c r="C5" s="62"/>
      <c r="D5" s="9"/>
      <c r="E5" s="69"/>
      <c r="F5" s="69"/>
      <c r="G5" s="69"/>
      <c r="H5" s="7"/>
      <c r="I5" s="60"/>
      <c r="J5" s="62"/>
      <c r="K5" s="9"/>
      <c r="L5" s="69"/>
      <c r="M5" s="69"/>
      <c r="N5" s="69"/>
      <c r="O5" s="7"/>
      <c r="P5" s="7"/>
    </row>
    <row r="6" spans="1:16" ht="12.75">
      <c r="A6" s="8"/>
      <c r="B6" s="62"/>
      <c r="C6" s="62"/>
      <c r="D6" s="63" t="s">
        <v>826</v>
      </c>
      <c r="E6" s="70"/>
      <c r="F6" s="70"/>
      <c r="G6" s="70"/>
      <c r="H6" s="7"/>
      <c r="I6" s="62"/>
      <c r="J6" s="62"/>
      <c r="K6" s="63" t="s">
        <v>826</v>
      </c>
      <c r="L6" s="70"/>
      <c r="M6" s="70"/>
      <c r="N6" s="70"/>
      <c r="O6" s="7"/>
      <c r="P6" s="7"/>
    </row>
    <row r="7" spans="1:16" ht="12.75">
      <c r="A7" s="8"/>
      <c r="B7" s="62"/>
      <c r="C7" s="62"/>
      <c r="D7" s="63"/>
      <c r="E7" s="70"/>
      <c r="F7" s="70"/>
      <c r="G7" s="70"/>
      <c r="H7" s="7"/>
      <c r="I7" s="62"/>
      <c r="J7" s="62"/>
      <c r="K7" s="63"/>
      <c r="L7" s="70"/>
      <c r="M7" s="70"/>
      <c r="N7" s="70"/>
      <c r="O7" s="7"/>
      <c r="P7" s="7"/>
    </row>
    <row r="8" spans="1:16" ht="12.75">
      <c r="A8" s="8"/>
      <c r="B8" s="62"/>
      <c r="C8" s="62"/>
      <c r="D8" s="9"/>
      <c r="E8" s="70"/>
      <c r="F8" s="70"/>
      <c r="G8" s="70"/>
      <c r="H8" s="7"/>
      <c r="I8" s="62"/>
      <c r="J8" s="62"/>
      <c r="K8" s="9"/>
      <c r="L8" s="70"/>
      <c r="M8" s="70"/>
      <c r="N8" s="70"/>
      <c r="O8" s="7"/>
      <c r="P8" s="7"/>
    </row>
    <row r="9" spans="1:16" ht="12.75">
      <c r="A9" s="30" t="s">
        <v>56</v>
      </c>
      <c r="B9" s="166" t="s">
        <v>876</v>
      </c>
      <c r="C9" s="166" t="s">
        <v>869</v>
      </c>
      <c r="D9" s="71" t="s">
        <v>219</v>
      </c>
      <c r="E9" s="30">
        <v>3881</v>
      </c>
      <c r="F9" s="35">
        <f>(E9+G9)</f>
        <v>3906</v>
      </c>
      <c r="G9" s="30">
        <v>25</v>
      </c>
      <c r="H9" s="7"/>
      <c r="I9" s="166" t="s">
        <v>879</v>
      </c>
      <c r="J9" s="166" t="s">
        <v>869</v>
      </c>
      <c r="K9" s="71" t="s">
        <v>219</v>
      </c>
      <c r="L9" s="33">
        <v>2740</v>
      </c>
      <c r="M9" s="35">
        <f>(L9+N9)</f>
        <v>2740</v>
      </c>
      <c r="N9" s="30">
        <v>0</v>
      </c>
      <c r="O9" s="7"/>
      <c r="P9" s="7"/>
    </row>
    <row r="10" spans="1:16" ht="12.75">
      <c r="A10" s="30"/>
      <c r="B10" s="166"/>
      <c r="C10" s="166" t="s">
        <v>81</v>
      </c>
      <c r="D10" s="72" t="s">
        <v>220</v>
      </c>
      <c r="E10" s="30">
        <v>680</v>
      </c>
      <c r="F10" s="35">
        <f>(E10+G10)</f>
        <v>680</v>
      </c>
      <c r="G10" s="30">
        <v>0</v>
      </c>
      <c r="H10" s="7"/>
      <c r="I10" s="166"/>
      <c r="J10" s="166" t="s">
        <v>81</v>
      </c>
      <c r="K10" s="72" t="s">
        <v>220</v>
      </c>
      <c r="L10" s="33">
        <v>680</v>
      </c>
      <c r="M10" s="35">
        <f>(L10+N10)</f>
        <v>680</v>
      </c>
      <c r="N10" s="30">
        <v>0</v>
      </c>
      <c r="O10" s="7"/>
      <c r="P10" s="7"/>
    </row>
    <row r="11" spans="1:16" ht="12.75">
      <c r="A11" s="30"/>
      <c r="B11" s="166"/>
      <c r="C11" s="166" t="s">
        <v>83</v>
      </c>
      <c r="D11" s="72" t="s">
        <v>221</v>
      </c>
      <c r="E11" s="35">
        <f>(E9-E10)</f>
        <v>3201</v>
      </c>
      <c r="F11" s="35">
        <f>(F9-F10)</f>
        <v>3226</v>
      </c>
      <c r="G11" s="35">
        <f>(G9-G10)</f>
        <v>25</v>
      </c>
      <c r="H11" s="7"/>
      <c r="I11" s="166"/>
      <c r="J11" s="166" t="s">
        <v>83</v>
      </c>
      <c r="K11" s="72" t="s">
        <v>221</v>
      </c>
      <c r="L11" s="35">
        <f>(L9-L10)</f>
        <v>2060</v>
      </c>
      <c r="M11" s="35">
        <f>(M9-M10)</f>
        <v>2060</v>
      </c>
      <c r="N11" s="35">
        <f>(N9-N10)</f>
        <v>0</v>
      </c>
      <c r="O11" s="7"/>
      <c r="P11" s="7"/>
    </row>
    <row r="12" spans="1:16" ht="12.75">
      <c r="A12" s="30"/>
      <c r="B12" s="166"/>
      <c r="C12" s="166" t="s">
        <v>108</v>
      </c>
      <c r="D12" s="71" t="s">
        <v>223</v>
      </c>
      <c r="E12" s="30">
        <v>0</v>
      </c>
      <c r="F12" s="35">
        <f>(E12+G12)</f>
        <v>0</v>
      </c>
      <c r="G12" s="30">
        <v>0</v>
      </c>
      <c r="H12" s="7"/>
      <c r="I12" s="166"/>
      <c r="J12" s="166" t="s">
        <v>108</v>
      </c>
      <c r="K12" s="71" t="s">
        <v>223</v>
      </c>
      <c r="L12" s="33">
        <v>0</v>
      </c>
      <c r="M12" s="35">
        <f>(L12+N12)</f>
        <v>0</v>
      </c>
      <c r="N12" s="30">
        <v>0</v>
      </c>
      <c r="O12" s="7"/>
      <c r="P12" s="7"/>
    </row>
    <row r="13" spans="1:16" ht="12.75">
      <c r="A13" s="30"/>
      <c r="B13" s="166"/>
      <c r="C13" s="166" t="s">
        <v>873</v>
      </c>
      <c r="D13" s="71" t="s">
        <v>224</v>
      </c>
      <c r="E13" s="31">
        <v>380</v>
      </c>
      <c r="F13" s="36">
        <f>(E13+G13)</f>
        <v>380</v>
      </c>
      <c r="G13" s="31">
        <v>0</v>
      </c>
      <c r="H13" s="7"/>
      <c r="I13" s="166"/>
      <c r="J13" s="166" t="s">
        <v>873</v>
      </c>
      <c r="K13" s="71" t="s">
        <v>224</v>
      </c>
      <c r="L13" s="34">
        <v>2500</v>
      </c>
      <c r="M13" s="36">
        <f>(L13+N13)</f>
        <v>2500</v>
      </c>
      <c r="N13" s="31">
        <v>0</v>
      </c>
      <c r="O13" s="7"/>
      <c r="P13" s="7"/>
    </row>
    <row r="14" spans="1:16" ht="12.75">
      <c r="A14" s="56"/>
      <c r="B14" s="47"/>
      <c r="C14" s="47"/>
      <c r="D14" s="29" t="s">
        <v>738</v>
      </c>
      <c r="E14" s="40">
        <f>(E9+E12+E13)</f>
        <v>4261</v>
      </c>
      <c r="F14" s="40">
        <f>(F9+F12+F13)</f>
        <v>4286</v>
      </c>
      <c r="G14" s="40">
        <f>(G9+G12+G13)</f>
        <v>25</v>
      </c>
      <c r="H14" s="7"/>
      <c r="I14" s="47"/>
      <c r="J14" s="47"/>
      <c r="K14" s="29" t="s">
        <v>738</v>
      </c>
      <c r="L14" s="40">
        <f>(L9+L12+L13)</f>
        <v>5240</v>
      </c>
      <c r="M14" s="40">
        <f>(M9+M12+M13)</f>
        <v>5240</v>
      </c>
      <c r="N14" s="40">
        <f>(N9+N12+N13)</f>
        <v>0</v>
      </c>
      <c r="O14" s="7"/>
      <c r="P14" s="7"/>
    </row>
    <row r="15" spans="1:16" ht="12.75">
      <c r="A15" s="9"/>
      <c r="B15" s="27"/>
      <c r="C15" s="26"/>
      <c r="D15" s="9"/>
      <c r="E15" s="69"/>
      <c r="F15" s="69"/>
      <c r="G15" s="69"/>
      <c r="H15" s="7"/>
      <c r="I15" s="27"/>
      <c r="J15" s="26"/>
      <c r="K15" s="10"/>
      <c r="L15" s="69"/>
      <c r="M15" s="69"/>
      <c r="N15" s="69"/>
      <c r="O15" s="7"/>
      <c r="P15" s="7"/>
    </row>
    <row r="16" spans="1:16" ht="12.75">
      <c r="A16" s="9"/>
      <c r="B16" s="27"/>
      <c r="C16" s="27"/>
      <c r="D16" s="63" t="s">
        <v>928</v>
      </c>
      <c r="E16" s="70"/>
      <c r="F16" s="70"/>
      <c r="G16" s="70"/>
      <c r="H16" s="7"/>
      <c r="I16" s="27"/>
      <c r="J16" s="27"/>
      <c r="K16" s="63" t="s">
        <v>928</v>
      </c>
      <c r="L16" s="70"/>
      <c r="M16" s="70"/>
      <c r="N16" s="70"/>
      <c r="O16" s="7"/>
      <c r="P16" s="7"/>
    </row>
    <row r="17" spans="1:16" ht="12.75">
      <c r="A17" s="9"/>
      <c r="B17" s="27"/>
      <c r="C17" s="27"/>
      <c r="D17" s="63"/>
      <c r="E17" s="70"/>
      <c r="F17" s="70"/>
      <c r="G17" s="70"/>
      <c r="H17" s="7"/>
      <c r="I17" s="27"/>
      <c r="J17" s="27"/>
      <c r="K17" s="63"/>
      <c r="L17" s="70"/>
      <c r="M17" s="70"/>
      <c r="N17" s="70"/>
      <c r="O17" s="7"/>
      <c r="P17" s="7"/>
    </row>
    <row r="18" spans="1:16" ht="12.75">
      <c r="A18" s="9"/>
      <c r="B18" s="27"/>
      <c r="C18" s="27"/>
      <c r="D18" s="9"/>
      <c r="E18" s="70"/>
      <c r="F18" s="70"/>
      <c r="G18" s="70"/>
      <c r="H18" s="7"/>
      <c r="I18" s="27"/>
      <c r="J18" s="27"/>
      <c r="K18" s="9"/>
      <c r="L18" s="70"/>
      <c r="M18" s="70"/>
      <c r="N18" s="70"/>
      <c r="O18" s="7"/>
      <c r="P18" s="7"/>
    </row>
    <row r="19" spans="1:16" ht="12.75">
      <c r="A19" s="30"/>
      <c r="B19" s="166"/>
      <c r="C19" s="166" t="s">
        <v>868</v>
      </c>
      <c r="D19" s="71" t="s">
        <v>225</v>
      </c>
      <c r="E19" s="30">
        <v>2344</v>
      </c>
      <c r="F19" s="35">
        <f>(E19+G19)</f>
        <v>2369</v>
      </c>
      <c r="G19" s="30">
        <v>25</v>
      </c>
      <c r="H19" s="7"/>
      <c r="I19" s="166"/>
      <c r="J19" s="166" t="s">
        <v>868</v>
      </c>
      <c r="K19" s="71" t="s">
        <v>225</v>
      </c>
      <c r="L19" s="30">
        <v>1472</v>
      </c>
      <c r="M19" s="35">
        <f>(L19+N19)</f>
        <v>1472</v>
      </c>
      <c r="N19" s="30">
        <v>0</v>
      </c>
      <c r="O19" s="7"/>
      <c r="P19" s="7"/>
    </row>
    <row r="20" spans="1:16" ht="12.75">
      <c r="A20" s="30"/>
      <c r="B20" s="166"/>
      <c r="C20" s="166" t="s">
        <v>858</v>
      </c>
      <c r="D20" s="71" t="s">
        <v>226</v>
      </c>
      <c r="E20" s="30">
        <v>601</v>
      </c>
      <c r="F20" s="35">
        <f>(E20+G20)</f>
        <v>601</v>
      </c>
      <c r="G20" s="30">
        <v>0</v>
      </c>
      <c r="H20" s="7"/>
      <c r="I20" s="166"/>
      <c r="J20" s="166" t="s">
        <v>858</v>
      </c>
      <c r="K20" s="71" t="s">
        <v>226</v>
      </c>
      <c r="L20" s="30">
        <v>442</v>
      </c>
      <c r="M20" s="35">
        <f>(L20+N20)</f>
        <v>442</v>
      </c>
      <c r="N20" s="30">
        <v>0</v>
      </c>
      <c r="O20" s="7"/>
      <c r="P20" s="7"/>
    </row>
    <row r="21" spans="1:16" ht="12.75">
      <c r="A21" s="30"/>
      <c r="B21" s="166"/>
      <c r="C21" s="166" t="s">
        <v>869</v>
      </c>
      <c r="D21" s="71" t="s">
        <v>227</v>
      </c>
      <c r="E21" s="30">
        <v>1316</v>
      </c>
      <c r="F21" s="35">
        <f>(E21+G21)</f>
        <v>1316</v>
      </c>
      <c r="G21" s="30">
        <v>0</v>
      </c>
      <c r="H21" s="7"/>
      <c r="I21" s="166"/>
      <c r="J21" s="166" t="s">
        <v>869</v>
      </c>
      <c r="K21" s="71" t="s">
        <v>227</v>
      </c>
      <c r="L21" s="30">
        <v>3326</v>
      </c>
      <c r="M21" s="35">
        <f>(L21+N21)</f>
        <v>3326</v>
      </c>
      <c r="N21" s="30">
        <v>0</v>
      </c>
      <c r="O21" s="7"/>
      <c r="P21" s="7"/>
    </row>
    <row r="22" spans="1:16" ht="12.75">
      <c r="A22" s="30"/>
      <c r="B22" s="166"/>
      <c r="C22" s="166">
        <v>3.1</v>
      </c>
      <c r="D22" s="115" t="s">
        <v>353</v>
      </c>
      <c r="E22" s="30">
        <v>0</v>
      </c>
      <c r="F22" s="35">
        <f>(E22+G22)</f>
        <v>0</v>
      </c>
      <c r="G22" s="30">
        <v>0</v>
      </c>
      <c r="H22" s="7"/>
      <c r="I22" s="166"/>
      <c r="J22" s="166">
        <v>3.1</v>
      </c>
      <c r="K22" s="115" t="s">
        <v>353</v>
      </c>
      <c r="L22" s="30">
        <v>0</v>
      </c>
      <c r="M22" s="35">
        <f>(L22+N22)</f>
        <v>0</v>
      </c>
      <c r="N22" s="30">
        <v>0</v>
      </c>
      <c r="O22" s="7"/>
      <c r="P22" s="7"/>
    </row>
    <row r="23" spans="1:16" ht="12.75">
      <c r="A23" s="30"/>
      <c r="B23" s="166"/>
      <c r="C23" s="166">
        <v>3.2</v>
      </c>
      <c r="D23" s="115" t="s">
        <v>354</v>
      </c>
      <c r="E23" s="35">
        <f>(E21-E22)</f>
        <v>1316</v>
      </c>
      <c r="F23" s="35">
        <f>(F21-F22)</f>
        <v>1316</v>
      </c>
      <c r="G23" s="35">
        <f>(G21-G22)</f>
        <v>0</v>
      </c>
      <c r="H23" s="7"/>
      <c r="I23" s="166"/>
      <c r="J23" s="166">
        <v>3.2</v>
      </c>
      <c r="K23" s="115" t="s">
        <v>354</v>
      </c>
      <c r="L23" s="35">
        <f>(L21-L22)</f>
        <v>3326</v>
      </c>
      <c r="M23" s="35">
        <f>(M21-M22)</f>
        <v>3326</v>
      </c>
      <c r="N23" s="35">
        <f>(N21-N22)</f>
        <v>0</v>
      </c>
      <c r="O23" s="7"/>
      <c r="P23" s="7"/>
    </row>
    <row r="24" spans="1:16" ht="12.75">
      <c r="A24" s="30"/>
      <c r="B24" s="166"/>
      <c r="C24" s="166" t="s">
        <v>871</v>
      </c>
      <c r="D24" s="71" t="s">
        <v>228</v>
      </c>
      <c r="E24" s="30">
        <v>0</v>
      </c>
      <c r="F24" s="35">
        <f>(E24+G24)</f>
        <v>0</v>
      </c>
      <c r="G24" s="30">
        <v>0</v>
      </c>
      <c r="H24" s="7"/>
      <c r="I24" s="166"/>
      <c r="J24" s="166" t="s">
        <v>871</v>
      </c>
      <c r="K24" s="71" t="s">
        <v>228</v>
      </c>
      <c r="L24" s="30">
        <v>0</v>
      </c>
      <c r="M24" s="35">
        <f>(L24+N24)</f>
        <v>0</v>
      </c>
      <c r="N24" s="30">
        <v>0</v>
      </c>
      <c r="O24" s="7"/>
      <c r="P24" s="7"/>
    </row>
    <row r="25" spans="1:16" ht="12.75">
      <c r="A25" s="30"/>
      <c r="B25" s="166"/>
      <c r="C25" s="166" t="s">
        <v>873</v>
      </c>
      <c r="D25" s="71" t="s">
        <v>229</v>
      </c>
      <c r="E25" s="31">
        <v>0</v>
      </c>
      <c r="F25" s="36">
        <f>(E25+G25)</f>
        <v>0</v>
      </c>
      <c r="G25" s="31">
        <v>0</v>
      </c>
      <c r="H25" s="7"/>
      <c r="I25" s="166"/>
      <c r="J25" s="166" t="s">
        <v>873</v>
      </c>
      <c r="K25" s="71" t="s">
        <v>229</v>
      </c>
      <c r="L25" s="31">
        <v>0</v>
      </c>
      <c r="M25" s="36">
        <f>(L25+N25)</f>
        <v>0</v>
      </c>
      <c r="N25" s="31">
        <v>0</v>
      </c>
      <c r="O25" s="7"/>
      <c r="P25" s="7"/>
    </row>
    <row r="26" spans="1:16" ht="12.75">
      <c r="A26" s="56" t="s">
        <v>56</v>
      </c>
      <c r="B26" s="47" t="s">
        <v>876</v>
      </c>
      <c r="C26" s="47" t="s">
        <v>868</v>
      </c>
      <c r="D26" s="29" t="s">
        <v>815</v>
      </c>
      <c r="E26" s="40">
        <f>(E19+E20+E21+E24+E25)</f>
        <v>4261</v>
      </c>
      <c r="F26" s="40">
        <f>(F19+F20+F21+F24+F25)</f>
        <v>4286</v>
      </c>
      <c r="G26" s="40">
        <f>(G19+G20+G21+G24+G25)</f>
        <v>25</v>
      </c>
      <c r="H26" s="7"/>
      <c r="I26" s="47" t="s">
        <v>879</v>
      </c>
      <c r="J26" s="47" t="s">
        <v>868</v>
      </c>
      <c r="K26" s="29" t="s">
        <v>815</v>
      </c>
      <c r="L26" s="40">
        <f>(L19+L20+L21+L24+L25)</f>
        <v>5240</v>
      </c>
      <c r="M26" s="40">
        <f>(M19+M20+M21+M24+M25)</f>
        <v>5240</v>
      </c>
      <c r="N26" s="40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4" t="s">
        <v>860</v>
      </c>
      <c r="B30" s="4"/>
      <c r="C30" s="4"/>
      <c r="D30" s="4" t="s">
        <v>40</v>
      </c>
      <c r="E30" s="65">
        <f>(E26-E31)</f>
        <v>4261</v>
      </c>
      <c r="F30" s="65">
        <f>(F26-F31)</f>
        <v>4286</v>
      </c>
      <c r="G30" s="65">
        <f>(G26-G31)</f>
        <v>25</v>
      </c>
      <c r="H30" s="7"/>
      <c r="I30" s="4"/>
      <c r="J30" s="4"/>
      <c r="K30" s="4" t="s">
        <v>40</v>
      </c>
      <c r="L30" s="65">
        <f>(L26-L31)</f>
        <v>5240</v>
      </c>
      <c r="M30" s="65">
        <f>(M26-M31)</f>
        <v>5240</v>
      </c>
      <c r="N30" s="65">
        <f>(N26-N31)</f>
        <v>0</v>
      </c>
      <c r="O30" s="7"/>
      <c r="P30" s="7"/>
    </row>
    <row r="31" spans="1:16" ht="12.75">
      <c r="A31" s="66" t="s">
        <v>921</v>
      </c>
      <c r="B31" s="67"/>
      <c r="C31" s="67"/>
      <c r="D31" s="67" t="s">
        <v>41</v>
      </c>
      <c r="E31" s="68">
        <f>(E25)</f>
        <v>0</v>
      </c>
      <c r="F31" s="68">
        <f>(F25)</f>
        <v>0</v>
      </c>
      <c r="G31" s="68">
        <f>(G25)</f>
        <v>0</v>
      </c>
      <c r="H31" s="7"/>
      <c r="I31" s="67"/>
      <c r="J31" s="67"/>
      <c r="K31" s="67" t="s">
        <v>41</v>
      </c>
      <c r="L31" s="68">
        <f>(L25)</f>
        <v>0</v>
      </c>
      <c r="M31" s="68">
        <f>(M25)</f>
        <v>0</v>
      </c>
      <c r="N31" s="68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CE,Normál"11.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75" workbookViewId="0" topLeftCell="E16">
      <selection activeCell="L34" sqref="L34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232" t="s">
        <v>725</v>
      </c>
      <c r="B1" s="232" t="s">
        <v>725</v>
      </c>
      <c r="C1" s="232"/>
      <c r="D1" s="232" t="s">
        <v>725</v>
      </c>
      <c r="E1" s="233"/>
      <c r="F1" s="233"/>
      <c r="G1" s="233"/>
      <c r="H1" s="7"/>
      <c r="I1" s="24" t="s">
        <v>725</v>
      </c>
      <c r="J1" s="24"/>
      <c r="K1" s="24" t="s">
        <v>725</v>
      </c>
      <c r="L1" s="42"/>
      <c r="M1" s="42"/>
      <c r="N1" s="42"/>
      <c r="O1" s="7"/>
      <c r="P1" s="7"/>
    </row>
    <row r="2" spans="1:16" ht="12.75">
      <c r="A2" s="234" t="s">
        <v>1128</v>
      </c>
      <c r="B2" s="234" t="s">
        <v>43</v>
      </c>
      <c r="C2" s="234" t="s">
        <v>111</v>
      </c>
      <c r="D2" s="234" t="s">
        <v>992</v>
      </c>
      <c r="E2" s="235" t="s">
        <v>817</v>
      </c>
      <c r="F2" s="234" t="s">
        <v>154</v>
      </c>
      <c r="G2" s="235" t="s">
        <v>718</v>
      </c>
      <c r="H2" s="7"/>
      <c r="I2" s="236" t="s">
        <v>43</v>
      </c>
      <c r="J2" s="236" t="s">
        <v>111</v>
      </c>
      <c r="K2" s="236" t="s">
        <v>994</v>
      </c>
      <c r="L2" s="237" t="s">
        <v>817</v>
      </c>
      <c r="M2" s="236" t="s">
        <v>154</v>
      </c>
      <c r="N2" s="237" t="s">
        <v>718</v>
      </c>
      <c r="O2" s="7"/>
      <c r="P2" s="7"/>
    </row>
    <row r="3" spans="1:16" ht="12.75">
      <c r="A3" s="234" t="s">
        <v>1134</v>
      </c>
      <c r="B3" s="234" t="s">
        <v>46</v>
      </c>
      <c r="C3" s="234" t="s">
        <v>112</v>
      </c>
      <c r="D3" s="238"/>
      <c r="E3" s="235" t="s">
        <v>827</v>
      </c>
      <c r="F3" s="234" t="s">
        <v>827</v>
      </c>
      <c r="G3" s="235" t="s">
        <v>113</v>
      </c>
      <c r="H3" s="7"/>
      <c r="I3" s="236" t="s">
        <v>46</v>
      </c>
      <c r="J3" s="236" t="s">
        <v>112</v>
      </c>
      <c r="K3" s="239"/>
      <c r="L3" s="237" t="s">
        <v>827</v>
      </c>
      <c r="M3" s="236" t="s">
        <v>827</v>
      </c>
      <c r="N3" s="237" t="s">
        <v>113</v>
      </c>
      <c r="O3" s="7"/>
      <c r="P3" s="7"/>
    </row>
    <row r="4" spans="1:16" ht="12.75">
      <c r="A4" s="240" t="s">
        <v>725</v>
      </c>
      <c r="B4" s="240" t="s">
        <v>1134</v>
      </c>
      <c r="C4" s="240"/>
      <c r="D4" s="240"/>
      <c r="E4" s="241"/>
      <c r="F4" s="241"/>
      <c r="G4" s="241"/>
      <c r="H4" s="7"/>
      <c r="I4" s="25" t="s">
        <v>1134</v>
      </c>
      <c r="J4" s="25"/>
      <c r="K4" s="25"/>
      <c r="L4" s="242"/>
      <c r="M4" s="242"/>
      <c r="N4" s="242"/>
      <c r="O4" s="7"/>
      <c r="P4" s="7"/>
    </row>
    <row r="5" spans="1:16" ht="12.75">
      <c r="A5" s="61"/>
      <c r="B5" s="60"/>
      <c r="C5" s="62"/>
      <c r="D5" s="9"/>
      <c r="E5" s="69"/>
      <c r="F5" s="69"/>
      <c r="G5" s="69"/>
      <c r="H5" s="7"/>
      <c r="I5" s="60"/>
      <c r="J5" s="62"/>
      <c r="K5" s="9"/>
      <c r="L5" s="69"/>
      <c r="M5" s="69"/>
      <c r="N5" s="69"/>
      <c r="O5" s="7"/>
      <c r="P5" s="7"/>
    </row>
    <row r="6" spans="1:16" ht="12.75">
      <c r="A6" s="8"/>
      <c r="B6" s="62"/>
      <c r="C6" s="62"/>
      <c r="D6" s="63" t="s">
        <v>826</v>
      </c>
      <c r="E6" s="70"/>
      <c r="F6" s="70"/>
      <c r="G6" s="70"/>
      <c r="H6" s="7"/>
      <c r="I6" s="62"/>
      <c r="J6" s="62"/>
      <c r="K6" s="63" t="s">
        <v>826</v>
      </c>
      <c r="L6" s="70"/>
      <c r="M6" s="70"/>
      <c r="N6" s="70"/>
      <c r="O6" s="7"/>
      <c r="P6" s="7"/>
    </row>
    <row r="7" spans="1:16" ht="12.75">
      <c r="A7" s="8"/>
      <c r="B7" s="62"/>
      <c r="C7" s="62"/>
      <c r="D7" s="63"/>
      <c r="E7" s="70"/>
      <c r="F7" s="70"/>
      <c r="G7" s="70"/>
      <c r="H7" s="7"/>
      <c r="I7" s="62"/>
      <c r="J7" s="62"/>
      <c r="K7" s="63"/>
      <c r="L7" s="70"/>
      <c r="M7" s="70"/>
      <c r="N7" s="70"/>
      <c r="O7" s="7"/>
      <c r="P7" s="7"/>
    </row>
    <row r="8" spans="1:16" ht="12.75">
      <c r="A8" s="8"/>
      <c r="B8" s="62"/>
      <c r="C8" s="62"/>
      <c r="D8" s="9"/>
      <c r="E8" s="70"/>
      <c r="F8" s="70"/>
      <c r="G8" s="70"/>
      <c r="H8" s="7"/>
      <c r="I8" s="62"/>
      <c r="J8" s="62"/>
      <c r="K8" s="9"/>
      <c r="L8" s="70"/>
      <c r="M8" s="70"/>
      <c r="N8" s="70"/>
      <c r="O8" s="7"/>
      <c r="P8" s="7"/>
    </row>
    <row r="9" spans="1:16" ht="12.75">
      <c r="A9" s="30" t="s">
        <v>56</v>
      </c>
      <c r="B9" s="166" t="s">
        <v>876</v>
      </c>
      <c r="C9" s="166" t="s">
        <v>869</v>
      </c>
      <c r="D9" s="71" t="s">
        <v>219</v>
      </c>
      <c r="E9" s="30">
        <v>1850</v>
      </c>
      <c r="F9" s="35">
        <f>(E9+G9)</f>
        <v>1850</v>
      </c>
      <c r="G9" s="30">
        <v>0</v>
      </c>
      <c r="H9" s="7"/>
      <c r="I9" s="166" t="s">
        <v>879</v>
      </c>
      <c r="J9" s="166" t="s">
        <v>869</v>
      </c>
      <c r="K9" s="71" t="s">
        <v>219</v>
      </c>
      <c r="L9" s="33">
        <v>1600</v>
      </c>
      <c r="M9" s="35">
        <f>(L9+N9)</f>
        <v>1600</v>
      </c>
      <c r="N9" s="30">
        <v>0</v>
      </c>
      <c r="O9" s="7"/>
      <c r="P9" s="7"/>
    </row>
    <row r="10" spans="1:16" ht="12.75">
      <c r="A10" s="30"/>
      <c r="B10" s="166"/>
      <c r="C10" s="166" t="s">
        <v>81</v>
      </c>
      <c r="D10" s="72" t="s">
        <v>220</v>
      </c>
      <c r="E10" s="30">
        <v>680</v>
      </c>
      <c r="F10" s="35">
        <f>(E10+G10)</f>
        <v>680</v>
      </c>
      <c r="G10" s="30">
        <v>0</v>
      </c>
      <c r="H10" s="7"/>
      <c r="I10" s="166"/>
      <c r="J10" s="166" t="s">
        <v>81</v>
      </c>
      <c r="K10" s="72" t="s">
        <v>220</v>
      </c>
      <c r="L10" s="33">
        <v>680</v>
      </c>
      <c r="M10" s="35">
        <f>(L10+N10)</f>
        <v>680</v>
      </c>
      <c r="N10" s="30">
        <v>0</v>
      </c>
      <c r="O10" s="7"/>
      <c r="P10" s="7"/>
    </row>
    <row r="11" spans="1:16" ht="12.75">
      <c r="A11" s="30"/>
      <c r="B11" s="166"/>
      <c r="C11" s="166" t="s">
        <v>83</v>
      </c>
      <c r="D11" s="72" t="s">
        <v>221</v>
      </c>
      <c r="E11" s="35">
        <f>(E9-E10)</f>
        <v>1170</v>
      </c>
      <c r="F11" s="35">
        <f>(F9-F10)</f>
        <v>1170</v>
      </c>
      <c r="G11" s="35">
        <f>(G9-G10)</f>
        <v>0</v>
      </c>
      <c r="H11" s="7"/>
      <c r="I11" s="166"/>
      <c r="J11" s="166" t="s">
        <v>83</v>
      </c>
      <c r="K11" s="72" t="s">
        <v>221</v>
      </c>
      <c r="L11" s="35">
        <f>(L9-L10)</f>
        <v>920</v>
      </c>
      <c r="M11" s="35">
        <f>(M9-M10)</f>
        <v>920</v>
      </c>
      <c r="N11" s="35">
        <f>(N9-N10)</f>
        <v>0</v>
      </c>
      <c r="O11" s="7"/>
      <c r="P11" s="7"/>
    </row>
    <row r="12" spans="1:16" ht="12.75">
      <c r="A12" s="30"/>
      <c r="B12" s="166"/>
      <c r="C12" s="166" t="s">
        <v>108</v>
      </c>
      <c r="D12" s="71" t="s">
        <v>223</v>
      </c>
      <c r="E12" s="30">
        <v>0</v>
      </c>
      <c r="F12" s="35">
        <f>(E12+G12)</f>
        <v>0</v>
      </c>
      <c r="G12" s="30">
        <v>0</v>
      </c>
      <c r="H12" s="7"/>
      <c r="I12" s="166"/>
      <c r="J12" s="166" t="s">
        <v>108</v>
      </c>
      <c r="K12" s="71" t="s">
        <v>223</v>
      </c>
      <c r="L12" s="33">
        <v>0</v>
      </c>
      <c r="M12" s="35">
        <f>(L12+N12)</f>
        <v>0</v>
      </c>
      <c r="N12" s="30">
        <v>0</v>
      </c>
      <c r="O12" s="7"/>
      <c r="P12" s="7"/>
    </row>
    <row r="13" spans="1:16" ht="12.75">
      <c r="A13" s="30"/>
      <c r="B13" s="166"/>
      <c r="C13" s="166" t="s">
        <v>873</v>
      </c>
      <c r="D13" s="71" t="s">
        <v>224</v>
      </c>
      <c r="E13" s="31">
        <v>52</v>
      </c>
      <c r="F13" s="36">
        <f>(E13+G13)</f>
        <v>52</v>
      </c>
      <c r="G13" s="31">
        <v>0</v>
      </c>
      <c r="H13" s="7"/>
      <c r="I13" s="166"/>
      <c r="J13" s="166" t="s">
        <v>873</v>
      </c>
      <c r="K13" s="71" t="s">
        <v>224</v>
      </c>
      <c r="L13" s="34">
        <v>52</v>
      </c>
      <c r="M13" s="36">
        <f>(L13+N13)</f>
        <v>52</v>
      </c>
      <c r="N13" s="31">
        <v>0</v>
      </c>
      <c r="O13" s="7"/>
      <c r="P13" s="7"/>
    </row>
    <row r="14" spans="1:16" ht="12.75">
      <c r="A14" s="56"/>
      <c r="B14" s="47"/>
      <c r="C14" s="47"/>
      <c r="D14" s="29" t="s">
        <v>738</v>
      </c>
      <c r="E14" s="40">
        <f>(E9+E12+E13)</f>
        <v>1902</v>
      </c>
      <c r="F14" s="40">
        <f>(F9+F12+F13)</f>
        <v>1902</v>
      </c>
      <c r="G14" s="40">
        <f>(G9+G12+G13)</f>
        <v>0</v>
      </c>
      <c r="H14" s="7"/>
      <c r="I14" s="47"/>
      <c r="J14" s="47"/>
      <c r="K14" s="29" t="s">
        <v>738</v>
      </c>
      <c r="L14" s="40">
        <f>(L9+L12+L13)</f>
        <v>1652</v>
      </c>
      <c r="M14" s="40">
        <f>(M9+M12+M13)</f>
        <v>1652</v>
      </c>
      <c r="N14" s="40">
        <f>(N9+N12+N13)</f>
        <v>0</v>
      </c>
      <c r="O14" s="7"/>
      <c r="P14" s="7"/>
    </row>
    <row r="15" spans="1:16" ht="12.75">
      <c r="A15" s="9"/>
      <c r="B15" s="27"/>
      <c r="C15" s="26"/>
      <c r="D15" s="9"/>
      <c r="E15" s="69"/>
      <c r="F15" s="69"/>
      <c r="G15" s="69"/>
      <c r="H15" s="7"/>
      <c r="I15" s="27"/>
      <c r="J15" s="26"/>
      <c r="K15" s="10"/>
      <c r="L15" s="69"/>
      <c r="M15" s="69"/>
      <c r="N15" s="69"/>
      <c r="O15" s="7"/>
      <c r="P15" s="7"/>
    </row>
    <row r="16" spans="1:16" ht="12.75">
      <c r="A16" s="9"/>
      <c r="B16" s="27"/>
      <c r="C16" s="27"/>
      <c r="D16" s="63" t="s">
        <v>928</v>
      </c>
      <c r="E16" s="70"/>
      <c r="F16" s="70"/>
      <c r="G16" s="70"/>
      <c r="H16" s="7"/>
      <c r="I16" s="27"/>
      <c r="J16" s="27"/>
      <c r="K16" s="63" t="s">
        <v>928</v>
      </c>
      <c r="L16" s="70"/>
      <c r="M16" s="70"/>
      <c r="N16" s="70"/>
      <c r="O16" s="7"/>
      <c r="P16" s="7"/>
    </row>
    <row r="17" spans="1:16" ht="12.75">
      <c r="A17" s="9"/>
      <c r="B17" s="27"/>
      <c r="C17" s="27"/>
      <c r="D17" s="63"/>
      <c r="E17" s="70"/>
      <c r="F17" s="70"/>
      <c r="G17" s="70"/>
      <c r="H17" s="7"/>
      <c r="I17" s="27"/>
      <c r="J17" s="27"/>
      <c r="K17" s="63"/>
      <c r="L17" s="70"/>
      <c r="M17" s="70"/>
      <c r="N17" s="70"/>
      <c r="O17" s="7"/>
      <c r="P17" s="7"/>
    </row>
    <row r="18" spans="1:16" ht="12.75">
      <c r="A18" s="9"/>
      <c r="B18" s="27"/>
      <c r="C18" s="27"/>
      <c r="D18" s="9"/>
      <c r="E18" s="70"/>
      <c r="F18" s="70"/>
      <c r="G18" s="70"/>
      <c r="H18" s="7"/>
      <c r="I18" s="27"/>
      <c r="J18" s="27"/>
      <c r="K18" s="9"/>
      <c r="L18" s="70"/>
      <c r="M18" s="70"/>
      <c r="N18" s="70"/>
      <c r="O18" s="7"/>
      <c r="P18" s="7"/>
    </row>
    <row r="19" spans="1:16" ht="12.75">
      <c r="A19" s="30"/>
      <c r="B19" s="166"/>
      <c r="C19" s="166" t="s">
        <v>868</v>
      </c>
      <c r="D19" s="71" t="s">
        <v>225</v>
      </c>
      <c r="E19" s="30">
        <v>480</v>
      </c>
      <c r="F19" s="35">
        <f>(E19+G19)</f>
        <v>480</v>
      </c>
      <c r="G19" s="30">
        <v>0</v>
      </c>
      <c r="H19" s="7"/>
      <c r="I19" s="166"/>
      <c r="J19" s="166" t="s">
        <v>868</v>
      </c>
      <c r="K19" s="71" t="s">
        <v>225</v>
      </c>
      <c r="L19" s="30">
        <v>756</v>
      </c>
      <c r="M19" s="35">
        <f>(L19+N19)</f>
        <v>756</v>
      </c>
      <c r="N19" s="30">
        <v>0</v>
      </c>
      <c r="O19" s="7"/>
      <c r="P19" s="7"/>
    </row>
    <row r="20" spans="1:16" ht="12.75">
      <c r="A20" s="30"/>
      <c r="B20" s="166"/>
      <c r="C20" s="166" t="s">
        <v>858</v>
      </c>
      <c r="D20" s="71" t="s">
        <v>226</v>
      </c>
      <c r="E20" s="30">
        <v>154</v>
      </c>
      <c r="F20" s="35">
        <f>(E20+G20)</f>
        <v>154</v>
      </c>
      <c r="G20" s="30">
        <v>0</v>
      </c>
      <c r="H20" s="7"/>
      <c r="I20" s="166"/>
      <c r="J20" s="166" t="s">
        <v>858</v>
      </c>
      <c r="K20" s="71" t="s">
        <v>226</v>
      </c>
      <c r="L20" s="30">
        <v>219</v>
      </c>
      <c r="M20" s="35">
        <f>(L20+N20)</f>
        <v>219</v>
      </c>
      <c r="N20" s="30">
        <v>0</v>
      </c>
      <c r="O20" s="7"/>
      <c r="P20" s="7"/>
    </row>
    <row r="21" spans="1:16" ht="12.75">
      <c r="A21" s="30"/>
      <c r="B21" s="166"/>
      <c r="C21" s="166" t="s">
        <v>869</v>
      </c>
      <c r="D21" s="71" t="s">
        <v>227</v>
      </c>
      <c r="E21" s="30">
        <v>1268</v>
      </c>
      <c r="F21" s="35">
        <f>(E21+G21)</f>
        <v>1268</v>
      </c>
      <c r="G21" s="30">
        <v>0</v>
      </c>
      <c r="H21" s="7"/>
      <c r="I21" s="166"/>
      <c r="J21" s="166" t="s">
        <v>869</v>
      </c>
      <c r="K21" s="71" t="s">
        <v>227</v>
      </c>
      <c r="L21" s="30">
        <v>677</v>
      </c>
      <c r="M21" s="35">
        <f>(L21+N21)</f>
        <v>677</v>
      </c>
      <c r="N21" s="30">
        <v>0</v>
      </c>
      <c r="O21" s="7"/>
      <c r="P21" s="7"/>
    </row>
    <row r="22" spans="1:16" ht="12.75">
      <c r="A22" s="30"/>
      <c r="B22" s="166"/>
      <c r="C22" s="166">
        <v>3.1</v>
      </c>
      <c r="D22" s="115" t="s">
        <v>353</v>
      </c>
      <c r="E22" s="30">
        <v>0</v>
      </c>
      <c r="F22" s="35">
        <f>(E22+G22)</f>
        <v>0</v>
      </c>
      <c r="G22" s="30">
        <v>0</v>
      </c>
      <c r="H22" s="7"/>
      <c r="I22" s="166"/>
      <c r="J22" s="166">
        <v>3.1</v>
      </c>
      <c r="K22" s="115" t="s">
        <v>353</v>
      </c>
      <c r="L22" s="30">
        <v>0</v>
      </c>
      <c r="M22" s="35">
        <f>(L22+N22)</f>
        <v>0</v>
      </c>
      <c r="N22" s="30">
        <v>0</v>
      </c>
      <c r="O22" s="7"/>
      <c r="P22" s="7"/>
    </row>
    <row r="23" spans="1:16" ht="12.75">
      <c r="A23" s="30"/>
      <c r="B23" s="166"/>
      <c r="C23" s="166">
        <v>3.2</v>
      </c>
      <c r="D23" s="115" t="s">
        <v>354</v>
      </c>
      <c r="E23" s="35">
        <f>(E21-E22)</f>
        <v>1268</v>
      </c>
      <c r="F23" s="35">
        <f>(F21-F22)</f>
        <v>1268</v>
      </c>
      <c r="G23" s="35">
        <f>(G21-G22)</f>
        <v>0</v>
      </c>
      <c r="H23" s="7"/>
      <c r="I23" s="166"/>
      <c r="J23" s="166">
        <v>3.2</v>
      </c>
      <c r="K23" s="115" t="s">
        <v>354</v>
      </c>
      <c r="L23" s="35">
        <f>(L21-L22)</f>
        <v>677</v>
      </c>
      <c r="M23" s="35">
        <f>(M21-M22)</f>
        <v>677</v>
      </c>
      <c r="N23" s="35">
        <f>(N21-N22)</f>
        <v>0</v>
      </c>
      <c r="O23" s="7"/>
      <c r="P23" s="7"/>
    </row>
    <row r="24" spans="1:16" ht="12.75">
      <c r="A24" s="30"/>
      <c r="B24" s="166"/>
      <c r="C24" s="166" t="s">
        <v>871</v>
      </c>
      <c r="D24" s="71" t="s">
        <v>228</v>
      </c>
      <c r="E24" s="30">
        <v>0</v>
      </c>
      <c r="F24" s="35">
        <f>(E24+G24)</f>
        <v>0</v>
      </c>
      <c r="G24" s="30">
        <v>0</v>
      </c>
      <c r="H24" s="7"/>
      <c r="I24" s="166"/>
      <c r="J24" s="166" t="s">
        <v>871</v>
      </c>
      <c r="K24" s="71" t="s">
        <v>228</v>
      </c>
      <c r="L24" s="30">
        <v>0</v>
      </c>
      <c r="M24" s="35">
        <f>(L24+N24)</f>
        <v>0</v>
      </c>
      <c r="N24" s="30">
        <v>0</v>
      </c>
      <c r="O24" s="7"/>
      <c r="P24" s="7"/>
    </row>
    <row r="25" spans="1:16" ht="12.75">
      <c r="A25" s="30"/>
      <c r="B25" s="166"/>
      <c r="C25" s="166" t="s">
        <v>873</v>
      </c>
      <c r="D25" s="71" t="s">
        <v>229</v>
      </c>
      <c r="E25" s="31">
        <v>0</v>
      </c>
      <c r="F25" s="36">
        <f>(E25+G25)</f>
        <v>0</v>
      </c>
      <c r="G25" s="31">
        <v>0</v>
      </c>
      <c r="H25" s="7"/>
      <c r="I25" s="166"/>
      <c r="J25" s="166" t="s">
        <v>873</v>
      </c>
      <c r="K25" s="71" t="s">
        <v>229</v>
      </c>
      <c r="L25" s="31">
        <v>0</v>
      </c>
      <c r="M25" s="36">
        <f>(L25+N25)</f>
        <v>0</v>
      </c>
      <c r="N25" s="31">
        <v>0</v>
      </c>
      <c r="O25" s="7"/>
      <c r="P25" s="7"/>
    </row>
    <row r="26" spans="1:16" ht="12.75">
      <c r="A26" s="56" t="s">
        <v>56</v>
      </c>
      <c r="B26" s="47" t="s">
        <v>876</v>
      </c>
      <c r="C26" s="47" t="s">
        <v>868</v>
      </c>
      <c r="D26" s="29" t="s">
        <v>815</v>
      </c>
      <c r="E26" s="40">
        <f>(E19+E20+E21+E24+E25)</f>
        <v>1902</v>
      </c>
      <c r="F26" s="40">
        <f>(F19+F20+F21+F24+F25)</f>
        <v>1902</v>
      </c>
      <c r="G26" s="40">
        <f>(G19+G20+G21+G24+G25)</f>
        <v>0</v>
      </c>
      <c r="H26" s="7"/>
      <c r="I26" s="47" t="s">
        <v>879</v>
      </c>
      <c r="J26" s="47" t="s">
        <v>868</v>
      </c>
      <c r="K26" s="29" t="s">
        <v>815</v>
      </c>
      <c r="L26" s="40">
        <f>(L19+L20+L21+L24+L25)</f>
        <v>1652</v>
      </c>
      <c r="M26" s="40">
        <f>(M19+M20+M21+M24+M25)</f>
        <v>1652</v>
      </c>
      <c r="N26" s="40">
        <f>(N19+N20+N21+N24+N25)</f>
        <v>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4" t="s">
        <v>860</v>
      </c>
      <c r="B30" s="4"/>
      <c r="C30" s="4"/>
      <c r="D30" s="4" t="s">
        <v>40</v>
      </c>
      <c r="E30" s="65">
        <f>(E26-E31)</f>
        <v>1902</v>
      </c>
      <c r="F30" s="65">
        <f>(F26-F31)</f>
        <v>1902</v>
      </c>
      <c r="G30" s="65">
        <f>(G26-G31)</f>
        <v>0</v>
      </c>
      <c r="H30" s="7"/>
      <c r="I30" s="4"/>
      <c r="J30" s="4"/>
      <c r="K30" s="4" t="s">
        <v>40</v>
      </c>
      <c r="L30" s="65">
        <f>(L26-L31)</f>
        <v>1652</v>
      </c>
      <c r="M30" s="65">
        <f>(M26-M31)</f>
        <v>1652</v>
      </c>
      <c r="N30" s="65">
        <f>(N26-N31)</f>
        <v>0</v>
      </c>
      <c r="O30" s="7"/>
      <c r="P30" s="7"/>
    </row>
    <row r="31" spans="1:16" ht="12.75">
      <c r="A31" s="66" t="s">
        <v>921</v>
      </c>
      <c r="B31" s="67"/>
      <c r="C31" s="67"/>
      <c r="D31" s="67" t="s">
        <v>41</v>
      </c>
      <c r="E31" s="68">
        <f>(E25)</f>
        <v>0</v>
      </c>
      <c r="F31" s="68">
        <f>(F25)</f>
        <v>0</v>
      </c>
      <c r="G31" s="68">
        <f>(G25)</f>
        <v>0</v>
      </c>
      <c r="H31" s="7"/>
      <c r="I31" s="67"/>
      <c r="J31" s="67"/>
      <c r="K31" s="67" t="s">
        <v>41</v>
      </c>
      <c r="L31" s="68">
        <f>(L25)</f>
        <v>0</v>
      </c>
      <c r="M31" s="68">
        <f>(M25)</f>
        <v>0</v>
      </c>
      <c r="N31" s="68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CE,Normál"11. sz. melléklet
( ezer ft-ban)</oddHeader>
    <oddFooter>&amp;L&amp;"Times New Roman CE,Normál"&amp;8&amp;D / &amp;T
Kapossy Béláné&amp;C&amp;"Times New Roman CE,Normál"&amp;8&amp;F.xls/&amp;A/Ráczné&amp;R&amp;"Times New Roman CE,Normál"&amp;8................../.................oldal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60" zoomScaleNormal="75" workbookViewId="0" topLeftCell="A1">
      <selection activeCell="J40" sqref="J40"/>
    </sheetView>
  </sheetViews>
  <sheetFormatPr defaultColWidth="9.140625" defaultRowHeight="12.75"/>
  <cols>
    <col min="1" max="1" width="7.421875" style="0" customWidth="1"/>
    <col min="2" max="2" width="56.28125" style="0" customWidth="1"/>
    <col min="3" max="3" width="25.57421875" style="0" customWidth="1"/>
    <col min="4" max="12" width="13.7109375" style="0" customWidth="1"/>
  </cols>
  <sheetData>
    <row r="1" spans="1:12" ht="63" customHeight="1">
      <c r="A1" s="623" t="s">
        <v>28</v>
      </c>
      <c r="B1" s="623" t="s">
        <v>110</v>
      </c>
      <c r="C1" s="623" t="s">
        <v>882</v>
      </c>
      <c r="D1" s="623" t="s">
        <v>22</v>
      </c>
      <c r="E1" s="623" t="s">
        <v>156</v>
      </c>
      <c r="F1" s="623" t="s">
        <v>24</v>
      </c>
      <c r="G1" s="623" t="s">
        <v>25</v>
      </c>
      <c r="H1" s="623" t="s">
        <v>23</v>
      </c>
      <c r="I1" s="623" t="s">
        <v>36</v>
      </c>
      <c r="J1" s="623" t="s">
        <v>26</v>
      </c>
      <c r="K1" s="623" t="s">
        <v>27</v>
      </c>
      <c r="L1" s="623" t="s">
        <v>1123</v>
      </c>
    </row>
    <row r="2" spans="1:12" ht="59.25" customHeight="1">
      <c r="A2" s="297" t="s">
        <v>868</v>
      </c>
      <c r="B2" s="621" t="s">
        <v>1122</v>
      </c>
      <c r="C2" s="621"/>
      <c r="D2" s="624"/>
      <c r="E2" s="624"/>
      <c r="F2" s="624"/>
      <c r="G2" s="624"/>
      <c r="H2" s="624"/>
      <c r="I2" s="624"/>
      <c r="J2" s="624"/>
      <c r="K2" s="624">
        <v>450</v>
      </c>
      <c r="L2" s="625">
        <f>0+D2+E2+F2+G2+H2+I2+J2-K2</f>
        <v>-450</v>
      </c>
    </row>
    <row r="3" spans="1:12" ht="32.25">
      <c r="A3" s="297" t="s">
        <v>858</v>
      </c>
      <c r="B3" s="621" t="s">
        <v>1124</v>
      </c>
      <c r="C3" s="621"/>
      <c r="D3" s="624"/>
      <c r="E3" s="624"/>
      <c r="F3" s="624"/>
      <c r="G3" s="624"/>
      <c r="H3" s="624"/>
      <c r="I3" s="624"/>
      <c r="J3" s="624">
        <v>668</v>
      </c>
      <c r="K3" s="624">
        <v>500</v>
      </c>
      <c r="L3" s="625">
        <f>0+D3+E3+F3+G3+H3+I3+J3-K3</f>
        <v>168</v>
      </c>
    </row>
    <row r="4" spans="1:12" ht="15.75">
      <c r="A4" s="297"/>
      <c r="B4" s="297" t="s">
        <v>1125</v>
      </c>
      <c r="C4" s="297"/>
      <c r="D4" s="624"/>
      <c r="E4" s="624"/>
      <c r="F4" s="624"/>
      <c r="G4" s="624"/>
      <c r="H4" s="624"/>
      <c r="I4" s="624"/>
      <c r="J4" s="624">
        <v>-168</v>
      </c>
      <c r="K4" s="624"/>
      <c r="L4" s="625">
        <f>0+D4+E4+F4+G4+H4+I4+J4-K4</f>
        <v>-168</v>
      </c>
    </row>
    <row r="5" spans="1:12" ht="32.25">
      <c r="A5" s="297" t="s">
        <v>869</v>
      </c>
      <c r="B5" s="621" t="s">
        <v>1127</v>
      </c>
      <c r="C5" s="621"/>
      <c r="D5" s="624"/>
      <c r="E5" s="624"/>
      <c r="F5" s="624">
        <v>1150</v>
      </c>
      <c r="G5" s="624"/>
      <c r="H5" s="624"/>
      <c r="I5" s="624"/>
      <c r="J5" s="624"/>
      <c r="K5" s="624"/>
      <c r="L5" s="625">
        <f>0+D5+E5+F5+G5+H5+I5+J5-K5</f>
        <v>1150</v>
      </c>
    </row>
    <row r="6" spans="1:12" ht="40.5" customHeight="1">
      <c r="A6" s="297" t="s">
        <v>871</v>
      </c>
      <c r="B6" s="621" t="s">
        <v>302</v>
      </c>
      <c r="C6" s="297"/>
      <c r="D6" s="624"/>
      <c r="E6" s="624"/>
      <c r="F6" s="624"/>
      <c r="G6" s="624"/>
      <c r="H6" s="624"/>
      <c r="I6" s="624"/>
      <c r="J6" s="624"/>
      <c r="K6" s="624"/>
      <c r="L6" s="625">
        <f>0+D6+E6+F6+G6+H6+I6+J6-K6</f>
        <v>0</v>
      </c>
    </row>
    <row r="7" spans="1:12" ht="48">
      <c r="A7" s="297" t="s">
        <v>873</v>
      </c>
      <c r="B7" s="621" t="s">
        <v>1085</v>
      </c>
      <c r="C7" s="621"/>
      <c r="D7" s="624"/>
      <c r="E7" s="624"/>
      <c r="F7" s="624"/>
      <c r="G7" s="624"/>
      <c r="H7" s="624"/>
      <c r="I7" s="624"/>
      <c r="J7" s="624"/>
      <c r="K7" s="624"/>
      <c r="L7" s="625"/>
    </row>
    <row r="8" spans="1:12" ht="15.75">
      <c r="A8" s="297"/>
      <c r="B8" s="297" t="s">
        <v>1086</v>
      </c>
      <c r="C8" s="297"/>
      <c r="D8" s="624"/>
      <c r="E8" s="624"/>
      <c r="F8" s="624">
        <v>178</v>
      </c>
      <c r="G8" s="624"/>
      <c r="H8" s="624"/>
      <c r="I8" s="624"/>
      <c r="J8" s="624"/>
      <c r="K8" s="624"/>
      <c r="L8" s="625">
        <f aca="true" t="shared" si="0" ref="L8:L69">0+D8+E8+F8+G8+H8+I8+J8-K8</f>
        <v>178</v>
      </c>
    </row>
    <row r="9" spans="1:12" ht="15.75">
      <c r="A9" s="297"/>
      <c r="B9" s="297" t="s">
        <v>1087</v>
      </c>
      <c r="C9" s="297"/>
      <c r="D9" s="624"/>
      <c r="E9" s="624"/>
      <c r="F9" s="624">
        <v>-178</v>
      </c>
      <c r="G9" s="624"/>
      <c r="H9" s="624"/>
      <c r="I9" s="624"/>
      <c r="J9" s="624"/>
      <c r="K9" s="624"/>
      <c r="L9" s="625">
        <f t="shared" si="0"/>
        <v>-178</v>
      </c>
    </row>
    <row r="10" spans="1:12" ht="32.25">
      <c r="A10" s="297" t="s">
        <v>875</v>
      </c>
      <c r="B10" s="621" t="s">
        <v>880</v>
      </c>
      <c r="C10" s="621"/>
      <c r="D10" s="624"/>
      <c r="E10" s="624">
        <v>-3555</v>
      </c>
      <c r="F10" s="624"/>
      <c r="G10" s="624">
        <v>3555</v>
      </c>
      <c r="H10" s="624"/>
      <c r="I10" s="624"/>
      <c r="J10" s="624"/>
      <c r="K10" s="624"/>
      <c r="L10" s="625">
        <f t="shared" si="0"/>
        <v>0</v>
      </c>
    </row>
    <row r="11" spans="1:12" ht="21.75" customHeight="1">
      <c r="A11" s="297" t="s">
        <v>876</v>
      </c>
      <c r="B11" s="622" t="s">
        <v>1096</v>
      </c>
      <c r="C11" s="297" t="s">
        <v>883</v>
      </c>
      <c r="D11" s="624"/>
      <c r="E11" s="624"/>
      <c r="F11" s="624"/>
      <c r="G11" s="624">
        <v>900</v>
      </c>
      <c r="H11" s="624"/>
      <c r="I11" s="624"/>
      <c r="J11" s="624"/>
      <c r="K11" s="624">
        <v>900</v>
      </c>
      <c r="L11" s="625">
        <f t="shared" si="0"/>
        <v>0</v>
      </c>
    </row>
    <row r="12" spans="1:12" ht="15.75">
      <c r="A12" s="297" t="s">
        <v>879</v>
      </c>
      <c r="B12" s="297" t="s">
        <v>885</v>
      </c>
      <c r="C12" s="297" t="s">
        <v>886</v>
      </c>
      <c r="D12" s="624"/>
      <c r="E12" s="624"/>
      <c r="F12" s="624"/>
      <c r="G12" s="624"/>
      <c r="H12" s="624"/>
      <c r="I12" s="624"/>
      <c r="J12" s="624">
        <v>1700</v>
      </c>
      <c r="K12" s="624">
        <v>1700</v>
      </c>
      <c r="L12" s="625">
        <f t="shared" si="0"/>
        <v>0</v>
      </c>
    </row>
    <row r="13" spans="1:12" ht="32.25">
      <c r="A13" s="297" t="s">
        <v>907</v>
      </c>
      <c r="B13" s="621" t="s">
        <v>887</v>
      </c>
      <c r="C13" s="297" t="s">
        <v>888</v>
      </c>
      <c r="D13" s="624"/>
      <c r="E13" s="624"/>
      <c r="F13" s="624"/>
      <c r="G13" s="624">
        <v>24713</v>
      </c>
      <c r="H13" s="624"/>
      <c r="I13" s="624">
        <v>-24713</v>
      </c>
      <c r="J13" s="624"/>
      <c r="K13" s="624"/>
      <c r="L13" s="625">
        <f t="shared" si="0"/>
        <v>0</v>
      </c>
    </row>
    <row r="14" spans="1:12" ht="32.25">
      <c r="A14" s="297" t="s">
        <v>909</v>
      </c>
      <c r="B14" s="621" t="s">
        <v>498</v>
      </c>
      <c r="C14" s="297"/>
      <c r="D14" s="624"/>
      <c r="E14" s="624"/>
      <c r="F14" s="624"/>
      <c r="G14" s="624"/>
      <c r="H14" s="624"/>
      <c r="I14" s="624"/>
      <c r="J14" s="624">
        <v>-700</v>
      </c>
      <c r="K14" s="624">
        <v>-700</v>
      </c>
      <c r="L14" s="625">
        <f t="shared" si="0"/>
        <v>0</v>
      </c>
    </row>
    <row r="15" spans="1:12" ht="15.75">
      <c r="A15" s="297" t="s">
        <v>910</v>
      </c>
      <c r="B15" s="297" t="s">
        <v>499</v>
      </c>
      <c r="C15" s="297"/>
      <c r="D15" s="624"/>
      <c r="E15" s="624"/>
      <c r="F15" s="624"/>
      <c r="G15" s="624">
        <v>550</v>
      </c>
      <c r="H15" s="624"/>
      <c r="I15" s="624"/>
      <c r="J15" s="624">
        <v>-550</v>
      </c>
      <c r="K15" s="624"/>
      <c r="L15" s="625">
        <f t="shared" si="0"/>
        <v>0</v>
      </c>
    </row>
    <row r="16" spans="1:12" ht="15.75">
      <c r="A16" s="297" t="s">
        <v>911</v>
      </c>
      <c r="B16" s="297" t="s">
        <v>899</v>
      </c>
      <c r="C16" s="297"/>
      <c r="D16" s="624">
        <v>301278</v>
      </c>
      <c r="E16" s="624"/>
      <c r="F16" s="624"/>
      <c r="G16" s="624"/>
      <c r="H16" s="624"/>
      <c r="I16" s="624"/>
      <c r="J16" s="624">
        <v>-301278</v>
      </c>
      <c r="K16" s="624"/>
      <c r="L16" s="625">
        <f t="shared" si="0"/>
        <v>0</v>
      </c>
    </row>
    <row r="17" spans="1:12" ht="15.75">
      <c r="A17" s="297" t="s">
        <v>914</v>
      </c>
      <c r="B17" s="297" t="s">
        <v>502</v>
      </c>
      <c r="C17" s="297"/>
      <c r="D17" s="624"/>
      <c r="E17" s="624"/>
      <c r="F17" s="624"/>
      <c r="G17" s="624"/>
      <c r="H17" s="624"/>
      <c r="I17" s="624"/>
      <c r="J17" s="624">
        <v>1500</v>
      </c>
      <c r="K17" s="624">
        <v>1500</v>
      </c>
      <c r="L17" s="625">
        <f t="shared" si="0"/>
        <v>0</v>
      </c>
    </row>
    <row r="18" spans="1:12" ht="15.75">
      <c r="A18" s="297" t="s">
        <v>1135</v>
      </c>
      <c r="B18" s="297" t="s">
        <v>503</v>
      </c>
      <c r="C18" s="297"/>
      <c r="D18" s="624"/>
      <c r="E18" s="624"/>
      <c r="F18" s="624"/>
      <c r="G18" s="624"/>
      <c r="H18" s="624"/>
      <c r="I18" s="624"/>
      <c r="J18" s="624">
        <v>471</v>
      </c>
      <c r="K18" s="624">
        <v>471</v>
      </c>
      <c r="L18" s="625">
        <f t="shared" si="0"/>
        <v>0</v>
      </c>
    </row>
    <row r="19" spans="1:12" ht="15.75">
      <c r="A19" s="297" t="s">
        <v>1136</v>
      </c>
      <c r="B19" s="297" t="s">
        <v>504</v>
      </c>
      <c r="C19" s="297"/>
      <c r="D19" s="624"/>
      <c r="E19" s="624"/>
      <c r="F19" s="624"/>
      <c r="G19" s="624"/>
      <c r="H19" s="624"/>
      <c r="I19" s="624"/>
      <c r="J19" s="624">
        <v>405</v>
      </c>
      <c r="K19" s="624">
        <v>405</v>
      </c>
      <c r="L19" s="625">
        <f t="shared" si="0"/>
        <v>0</v>
      </c>
    </row>
    <row r="20" spans="1:12" ht="32.25">
      <c r="A20" s="297" t="s">
        <v>1137</v>
      </c>
      <c r="B20" s="621" t="s">
        <v>505</v>
      </c>
      <c r="C20" s="621" t="s">
        <v>506</v>
      </c>
      <c r="D20" s="624"/>
      <c r="E20" s="624"/>
      <c r="F20" s="624"/>
      <c r="G20" s="624">
        <v>230</v>
      </c>
      <c r="H20" s="624"/>
      <c r="I20" s="624"/>
      <c r="J20" s="624">
        <v>-230</v>
      </c>
      <c r="K20" s="624"/>
      <c r="L20" s="625">
        <f t="shared" si="0"/>
        <v>0</v>
      </c>
    </row>
    <row r="21" spans="1:12" ht="15.75">
      <c r="A21" s="297" t="s">
        <v>1138</v>
      </c>
      <c r="B21" s="297" t="s">
        <v>509</v>
      </c>
      <c r="C21" s="297"/>
      <c r="D21" s="624"/>
      <c r="E21" s="624"/>
      <c r="F21" s="624"/>
      <c r="G21" s="624"/>
      <c r="H21" s="624"/>
      <c r="I21" s="624"/>
      <c r="J21" s="624"/>
      <c r="K21" s="624"/>
      <c r="L21" s="625"/>
    </row>
    <row r="22" spans="1:12" ht="15.75">
      <c r="A22" s="297"/>
      <c r="B22" s="297" t="s">
        <v>510</v>
      </c>
      <c r="C22" s="297"/>
      <c r="D22" s="624"/>
      <c r="E22" s="624"/>
      <c r="F22" s="624">
        <v>1260</v>
      </c>
      <c r="G22" s="624"/>
      <c r="H22" s="624"/>
      <c r="I22" s="624"/>
      <c r="J22" s="624"/>
      <c r="K22" s="624">
        <v>1260</v>
      </c>
      <c r="L22" s="625">
        <f t="shared" si="0"/>
        <v>0</v>
      </c>
    </row>
    <row r="23" spans="1:12" ht="15.75">
      <c r="A23" s="297"/>
      <c r="B23" s="297" t="s">
        <v>511</v>
      </c>
      <c r="C23" s="297"/>
      <c r="D23" s="624"/>
      <c r="E23" s="624"/>
      <c r="F23" s="624">
        <v>255</v>
      </c>
      <c r="G23" s="624"/>
      <c r="H23" s="624"/>
      <c r="I23" s="624"/>
      <c r="J23" s="624"/>
      <c r="K23" s="624">
        <v>255</v>
      </c>
      <c r="L23" s="625">
        <f t="shared" si="0"/>
        <v>0</v>
      </c>
    </row>
    <row r="24" spans="1:12" ht="60.75" customHeight="1">
      <c r="A24" s="623" t="s">
        <v>28</v>
      </c>
      <c r="B24" s="623" t="s">
        <v>110</v>
      </c>
      <c r="C24" s="623" t="s">
        <v>882</v>
      </c>
      <c r="D24" s="626" t="s">
        <v>22</v>
      </c>
      <c r="E24" s="626" t="s">
        <v>156</v>
      </c>
      <c r="F24" s="626" t="s">
        <v>24</v>
      </c>
      <c r="G24" s="626" t="s">
        <v>25</v>
      </c>
      <c r="H24" s="626" t="s">
        <v>23</v>
      </c>
      <c r="I24" s="626" t="s">
        <v>36</v>
      </c>
      <c r="J24" s="626" t="s">
        <v>26</v>
      </c>
      <c r="K24" s="626" t="s">
        <v>27</v>
      </c>
      <c r="L24" s="626" t="s">
        <v>1123</v>
      </c>
    </row>
    <row r="25" spans="1:12" ht="15.75">
      <c r="A25" s="297" t="s">
        <v>1139</v>
      </c>
      <c r="B25" s="297" t="s">
        <v>512</v>
      </c>
      <c r="C25" s="297"/>
      <c r="D25" s="624"/>
      <c r="E25" s="624"/>
      <c r="F25" s="624"/>
      <c r="G25" s="624"/>
      <c r="H25" s="624"/>
      <c r="I25" s="624"/>
      <c r="J25" s="624"/>
      <c r="K25" s="624"/>
      <c r="L25" s="625"/>
    </row>
    <row r="26" spans="1:12" ht="16.5">
      <c r="A26" s="297"/>
      <c r="B26" s="621" t="s">
        <v>513</v>
      </c>
      <c r="C26" s="297"/>
      <c r="D26" s="624"/>
      <c r="E26" s="624"/>
      <c r="F26" s="624"/>
      <c r="G26" s="624"/>
      <c r="H26" s="624"/>
      <c r="I26" s="624"/>
      <c r="J26" s="624"/>
      <c r="K26" s="624"/>
      <c r="L26" s="625"/>
    </row>
    <row r="27" spans="1:12" ht="15.75">
      <c r="A27" s="297"/>
      <c r="B27" s="297" t="s">
        <v>514</v>
      </c>
      <c r="C27" s="297"/>
      <c r="D27" s="624"/>
      <c r="E27" s="624"/>
      <c r="F27" s="624"/>
      <c r="G27" s="624"/>
      <c r="H27" s="624"/>
      <c r="I27" s="624"/>
      <c r="J27" s="624"/>
      <c r="K27" s="624"/>
      <c r="L27" s="625"/>
    </row>
    <row r="28" spans="1:12" ht="15.75">
      <c r="A28" s="297"/>
      <c r="B28" s="297" t="s">
        <v>515</v>
      </c>
      <c r="C28" s="297"/>
      <c r="D28" s="624"/>
      <c r="E28" s="624"/>
      <c r="F28" s="624">
        <v>-400</v>
      </c>
      <c r="G28" s="624"/>
      <c r="H28" s="624"/>
      <c r="I28" s="624"/>
      <c r="J28" s="624"/>
      <c r="K28" s="624"/>
      <c r="L28" s="625">
        <f t="shared" si="0"/>
        <v>-400</v>
      </c>
    </row>
    <row r="29" spans="1:12" ht="15.75">
      <c r="A29" s="297"/>
      <c r="B29" s="297" t="s">
        <v>516</v>
      </c>
      <c r="C29" s="297"/>
      <c r="D29" s="624"/>
      <c r="E29" s="624"/>
      <c r="F29" s="624"/>
      <c r="G29" s="624"/>
      <c r="H29" s="624"/>
      <c r="I29" s="624"/>
      <c r="J29" s="624"/>
      <c r="K29" s="624"/>
      <c r="L29" s="625"/>
    </row>
    <row r="30" spans="1:12" ht="15.75">
      <c r="A30" s="297"/>
      <c r="B30" s="297" t="s">
        <v>518</v>
      </c>
      <c r="C30" s="297"/>
      <c r="D30" s="624"/>
      <c r="E30" s="624"/>
      <c r="F30" s="624"/>
      <c r="G30" s="624"/>
      <c r="H30" s="624"/>
      <c r="I30" s="624"/>
      <c r="J30" s="624"/>
      <c r="K30" s="624"/>
      <c r="L30" s="625"/>
    </row>
    <row r="31" spans="1:12" ht="15.75">
      <c r="A31" s="297"/>
      <c r="B31" s="297" t="s">
        <v>519</v>
      </c>
      <c r="C31" s="297"/>
      <c r="D31" s="624"/>
      <c r="E31" s="624"/>
      <c r="F31" s="624"/>
      <c r="G31" s="624">
        <v>15000</v>
      </c>
      <c r="H31" s="624"/>
      <c r="I31" s="624"/>
      <c r="J31" s="624">
        <v>-15000</v>
      </c>
      <c r="K31" s="624"/>
      <c r="L31" s="625">
        <f t="shared" si="0"/>
        <v>0</v>
      </c>
    </row>
    <row r="32" spans="1:12" ht="15.75">
      <c r="A32" s="297"/>
      <c r="B32" s="297" t="s">
        <v>520</v>
      </c>
      <c r="C32" s="297"/>
      <c r="D32" s="624"/>
      <c r="E32" s="624"/>
      <c r="F32" s="624"/>
      <c r="G32" s="624">
        <v>15000</v>
      </c>
      <c r="H32" s="624"/>
      <c r="I32" s="624"/>
      <c r="J32" s="624">
        <v>-15000</v>
      </c>
      <c r="K32" s="624"/>
      <c r="L32" s="625">
        <f t="shared" si="0"/>
        <v>0</v>
      </c>
    </row>
    <row r="33" spans="1:12" ht="15.75">
      <c r="A33" s="297"/>
      <c r="B33" s="297" t="s">
        <v>521</v>
      </c>
      <c r="C33" s="297"/>
      <c r="D33" s="624"/>
      <c r="E33" s="624"/>
      <c r="F33" s="624"/>
      <c r="G33" s="624">
        <v>14000</v>
      </c>
      <c r="H33" s="624"/>
      <c r="I33" s="624"/>
      <c r="J33" s="624">
        <v>-14000</v>
      </c>
      <c r="K33" s="624"/>
      <c r="L33" s="625">
        <f t="shared" si="0"/>
        <v>0</v>
      </c>
    </row>
    <row r="34" spans="1:12" ht="15.75">
      <c r="A34" s="297"/>
      <c r="B34" s="297" t="s">
        <v>522</v>
      </c>
      <c r="C34" s="297"/>
      <c r="D34" s="624"/>
      <c r="E34" s="624"/>
      <c r="F34" s="624">
        <v>1238</v>
      </c>
      <c r="G34" s="624"/>
      <c r="H34" s="624"/>
      <c r="I34" s="624"/>
      <c r="J34" s="624">
        <v>-1238</v>
      </c>
      <c r="K34" s="624"/>
      <c r="L34" s="625">
        <f t="shared" si="0"/>
        <v>0</v>
      </c>
    </row>
    <row r="35" spans="1:12" ht="15.75">
      <c r="A35" s="297"/>
      <c r="B35" s="297" t="s">
        <v>523</v>
      </c>
      <c r="C35" s="297"/>
      <c r="D35" s="624"/>
      <c r="E35" s="624"/>
      <c r="F35" s="624"/>
      <c r="G35" s="624"/>
      <c r="H35" s="624"/>
      <c r="I35" s="624"/>
      <c r="J35" s="624">
        <v>6640</v>
      </c>
      <c r="K35" s="624">
        <v>6640</v>
      </c>
      <c r="L35" s="625">
        <f t="shared" si="0"/>
        <v>0</v>
      </c>
    </row>
    <row r="36" spans="1:12" ht="15.75">
      <c r="A36" s="297"/>
      <c r="B36" s="297" t="s">
        <v>524</v>
      </c>
      <c r="C36" s="297"/>
      <c r="D36" s="624"/>
      <c r="E36" s="624"/>
      <c r="F36" s="624"/>
      <c r="G36" s="624"/>
      <c r="H36" s="624"/>
      <c r="I36" s="624"/>
      <c r="J36" s="624">
        <v>-602</v>
      </c>
      <c r="K36" s="624"/>
      <c r="L36" s="625">
        <f t="shared" si="0"/>
        <v>-602</v>
      </c>
    </row>
    <row r="37" spans="1:12" ht="15.75">
      <c r="A37" s="297"/>
      <c r="B37" s="620" t="s">
        <v>529</v>
      </c>
      <c r="C37" s="297"/>
      <c r="D37" s="624"/>
      <c r="E37" s="624"/>
      <c r="F37" s="624">
        <v>130</v>
      </c>
      <c r="G37" s="624"/>
      <c r="H37" s="624"/>
      <c r="I37" s="624"/>
      <c r="J37" s="624">
        <v>-130</v>
      </c>
      <c r="K37" s="624"/>
      <c r="L37" s="625">
        <f t="shared" si="0"/>
        <v>0</v>
      </c>
    </row>
    <row r="38" spans="1:12" ht="15.75">
      <c r="A38" s="297"/>
      <c r="B38" s="620" t="s">
        <v>530</v>
      </c>
      <c r="C38" s="297"/>
      <c r="D38" s="624"/>
      <c r="E38" s="624"/>
      <c r="F38" s="624">
        <v>1127</v>
      </c>
      <c r="G38" s="624"/>
      <c r="H38" s="624"/>
      <c r="I38" s="624"/>
      <c r="J38" s="624">
        <v>-1127</v>
      </c>
      <c r="K38" s="624"/>
      <c r="L38" s="625">
        <f t="shared" si="0"/>
        <v>0</v>
      </c>
    </row>
    <row r="39" spans="1:12" ht="15.75">
      <c r="A39" s="297"/>
      <c r="B39" s="620" t="s">
        <v>531</v>
      </c>
      <c r="C39" s="297"/>
      <c r="D39" s="624"/>
      <c r="E39" s="624"/>
      <c r="F39" s="624">
        <v>20</v>
      </c>
      <c r="G39" s="624"/>
      <c r="H39" s="624"/>
      <c r="I39" s="624"/>
      <c r="J39" s="624">
        <v>-20</v>
      </c>
      <c r="K39" s="624"/>
      <c r="L39" s="625">
        <f t="shared" si="0"/>
        <v>0</v>
      </c>
    </row>
    <row r="40" spans="1:12" ht="15.75">
      <c r="A40" s="297"/>
      <c r="B40" s="620" t="s">
        <v>532</v>
      </c>
      <c r="C40" s="297"/>
      <c r="D40" s="624"/>
      <c r="E40" s="624"/>
      <c r="F40" s="624">
        <v>95</v>
      </c>
      <c r="G40" s="624"/>
      <c r="H40" s="624"/>
      <c r="I40" s="624"/>
      <c r="J40" s="624">
        <v>-95</v>
      </c>
      <c r="K40" s="624"/>
      <c r="L40" s="625">
        <f t="shared" si="0"/>
        <v>0</v>
      </c>
    </row>
    <row r="41" spans="1:12" ht="15.75">
      <c r="A41" s="297"/>
      <c r="B41" s="620" t="s">
        <v>533</v>
      </c>
      <c r="C41" s="297"/>
      <c r="D41" s="624"/>
      <c r="E41" s="624"/>
      <c r="F41" s="624">
        <v>60</v>
      </c>
      <c r="G41" s="624"/>
      <c r="H41" s="624"/>
      <c r="I41" s="624"/>
      <c r="J41" s="624">
        <v>-60</v>
      </c>
      <c r="K41" s="624"/>
      <c r="L41" s="625">
        <f t="shared" si="0"/>
        <v>0</v>
      </c>
    </row>
    <row r="42" spans="1:12" ht="15.75">
      <c r="A42" s="297"/>
      <c r="B42" s="620" t="s">
        <v>534</v>
      </c>
      <c r="C42" s="297"/>
      <c r="D42" s="624"/>
      <c r="E42" s="624"/>
      <c r="F42" s="624">
        <v>3129</v>
      </c>
      <c r="G42" s="624"/>
      <c r="H42" s="624"/>
      <c r="I42" s="624"/>
      <c r="J42" s="624">
        <v>-3129</v>
      </c>
      <c r="K42" s="624"/>
      <c r="L42" s="625">
        <f t="shared" si="0"/>
        <v>0</v>
      </c>
    </row>
    <row r="43" spans="1:12" ht="15.75">
      <c r="A43" s="297"/>
      <c r="B43" s="620" t="s">
        <v>535</v>
      </c>
      <c r="C43" s="297"/>
      <c r="D43" s="624"/>
      <c r="E43" s="624"/>
      <c r="F43" s="624">
        <v>16962</v>
      </c>
      <c r="G43" s="624"/>
      <c r="H43" s="624"/>
      <c r="I43" s="624"/>
      <c r="J43" s="624">
        <v>-16962</v>
      </c>
      <c r="K43" s="624"/>
      <c r="L43" s="625">
        <f t="shared" si="0"/>
        <v>0</v>
      </c>
    </row>
    <row r="44" spans="1:12" ht="15.75">
      <c r="A44" s="297"/>
      <c r="B44" s="620" t="s">
        <v>536</v>
      </c>
      <c r="C44" s="297"/>
      <c r="D44" s="624"/>
      <c r="E44" s="624"/>
      <c r="F44" s="624">
        <v>170</v>
      </c>
      <c r="G44" s="624"/>
      <c r="H44" s="624"/>
      <c r="I44" s="624"/>
      <c r="J44" s="624">
        <v>-170</v>
      </c>
      <c r="K44" s="624"/>
      <c r="L44" s="625">
        <f t="shared" si="0"/>
        <v>0</v>
      </c>
    </row>
    <row r="45" spans="1:12" ht="15.75">
      <c r="A45" s="297"/>
      <c r="B45" s="620" t="s">
        <v>537</v>
      </c>
      <c r="C45" s="297"/>
      <c r="D45" s="624"/>
      <c r="E45" s="624"/>
      <c r="F45" s="624">
        <v>902</v>
      </c>
      <c r="G45" s="624"/>
      <c r="H45" s="624"/>
      <c r="I45" s="624"/>
      <c r="J45" s="624">
        <v>-902</v>
      </c>
      <c r="K45" s="624"/>
      <c r="L45" s="625">
        <f t="shared" si="0"/>
        <v>0</v>
      </c>
    </row>
    <row r="46" spans="1:12" ht="15.75">
      <c r="A46" s="297"/>
      <c r="B46" s="297" t="s">
        <v>538</v>
      </c>
      <c r="C46" s="297"/>
      <c r="D46" s="624"/>
      <c r="E46" s="624"/>
      <c r="F46" s="624">
        <v>2150</v>
      </c>
      <c r="G46" s="624"/>
      <c r="H46" s="624"/>
      <c r="I46" s="624"/>
      <c r="J46" s="624">
        <v>-2150</v>
      </c>
      <c r="K46" s="624"/>
      <c r="L46" s="625">
        <f t="shared" si="0"/>
        <v>0</v>
      </c>
    </row>
    <row r="47" spans="1:12" ht="16.5">
      <c r="A47" s="297"/>
      <c r="B47" s="621" t="s">
        <v>539</v>
      </c>
      <c r="C47" s="297"/>
      <c r="D47" s="624"/>
      <c r="E47" s="624"/>
      <c r="F47" s="624">
        <v>1372</v>
      </c>
      <c r="G47" s="624"/>
      <c r="H47" s="624"/>
      <c r="I47" s="624"/>
      <c r="J47" s="624">
        <v>-1372</v>
      </c>
      <c r="K47" s="624"/>
      <c r="L47" s="625">
        <f t="shared" si="0"/>
        <v>0</v>
      </c>
    </row>
    <row r="48" spans="1:12" ht="16.5">
      <c r="A48" s="297"/>
      <c r="B48" s="621" t="s">
        <v>540</v>
      </c>
      <c r="C48" s="297"/>
      <c r="D48" s="624"/>
      <c r="E48" s="624"/>
      <c r="F48" s="624">
        <v>686</v>
      </c>
      <c r="G48" s="624"/>
      <c r="H48" s="624"/>
      <c r="I48" s="624"/>
      <c r="J48" s="624">
        <v>-686</v>
      </c>
      <c r="K48" s="624"/>
      <c r="L48" s="625">
        <f t="shared" si="0"/>
        <v>0</v>
      </c>
    </row>
    <row r="49" spans="1:12" ht="15.75">
      <c r="A49" s="297"/>
      <c r="B49" s="297" t="s">
        <v>542</v>
      </c>
      <c r="C49" s="297"/>
      <c r="D49" s="624"/>
      <c r="E49" s="624"/>
      <c r="F49" s="624"/>
      <c r="G49" s="624"/>
      <c r="H49" s="624"/>
      <c r="I49" s="624"/>
      <c r="J49" s="624"/>
      <c r="K49" s="624"/>
      <c r="L49" s="625">
        <f t="shared" si="0"/>
        <v>0</v>
      </c>
    </row>
    <row r="50" spans="1:12" ht="15.75">
      <c r="A50" s="297"/>
      <c r="B50" s="297" t="s">
        <v>543</v>
      </c>
      <c r="C50" s="297"/>
      <c r="D50" s="624"/>
      <c r="E50" s="624"/>
      <c r="F50" s="624"/>
      <c r="G50" s="624"/>
      <c r="H50" s="624"/>
      <c r="I50" s="624"/>
      <c r="J50" s="624"/>
      <c r="K50" s="624"/>
      <c r="L50" s="625">
        <f t="shared" si="0"/>
        <v>0</v>
      </c>
    </row>
    <row r="51" spans="1:12" ht="15.75">
      <c r="A51" s="297"/>
      <c r="B51" s="297" t="s">
        <v>544</v>
      </c>
      <c r="C51" s="297"/>
      <c r="D51" s="624"/>
      <c r="E51" s="624"/>
      <c r="F51" s="624"/>
      <c r="G51" s="624"/>
      <c r="H51" s="624"/>
      <c r="I51" s="624"/>
      <c r="J51" s="624"/>
      <c r="K51" s="624"/>
      <c r="L51" s="625">
        <f t="shared" si="0"/>
        <v>0</v>
      </c>
    </row>
    <row r="52" spans="1:12" ht="15.75">
      <c r="A52" s="297"/>
      <c r="B52" s="297" t="s">
        <v>545</v>
      </c>
      <c r="C52" s="297"/>
      <c r="D52" s="624"/>
      <c r="E52" s="624"/>
      <c r="F52" s="624"/>
      <c r="G52" s="624"/>
      <c r="H52" s="624"/>
      <c r="I52" s="624"/>
      <c r="J52" s="624"/>
      <c r="K52" s="624"/>
      <c r="L52" s="625">
        <f t="shared" si="0"/>
        <v>0</v>
      </c>
    </row>
    <row r="53" spans="1:12" ht="15.75">
      <c r="A53" s="297"/>
      <c r="B53" s="297" t="s">
        <v>541</v>
      </c>
      <c r="C53" s="297"/>
      <c r="D53" s="624"/>
      <c r="E53" s="624"/>
      <c r="F53" s="624">
        <v>70</v>
      </c>
      <c r="G53" s="624"/>
      <c r="H53" s="624"/>
      <c r="I53" s="624"/>
      <c r="J53" s="624"/>
      <c r="K53" s="624"/>
      <c r="L53" s="625">
        <f t="shared" si="0"/>
        <v>70</v>
      </c>
    </row>
    <row r="54" spans="1:12" ht="15.75">
      <c r="A54" s="297"/>
      <c r="B54" s="297" t="s">
        <v>864</v>
      </c>
      <c r="C54" s="297"/>
      <c r="D54" s="624"/>
      <c r="E54" s="624"/>
      <c r="F54" s="624">
        <v>46</v>
      </c>
      <c r="G54" s="624"/>
      <c r="H54" s="624"/>
      <c r="I54" s="624"/>
      <c r="J54" s="624"/>
      <c r="K54" s="624">
        <v>46</v>
      </c>
      <c r="L54" s="625">
        <f t="shared" si="0"/>
        <v>0</v>
      </c>
    </row>
    <row r="55" spans="1:12" ht="15.75">
      <c r="A55" s="297"/>
      <c r="B55" s="297" t="s">
        <v>865</v>
      </c>
      <c r="C55" s="297"/>
      <c r="D55" s="624"/>
      <c r="E55" s="624"/>
      <c r="F55" s="624">
        <v>20</v>
      </c>
      <c r="G55" s="624"/>
      <c r="H55" s="624"/>
      <c r="I55" s="624"/>
      <c r="J55" s="624">
        <v>-20</v>
      </c>
      <c r="K55" s="624"/>
      <c r="L55" s="625">
        <f t="shared" si="0"/>
        <v>0</v>
      </c>
    </row>
    <row r="56" spans="1:12" ht="48" customHeight="1">
      <c r="A56" s="623" t="s">
        <v>28</v>
      </c>
      <c r="B56" s="623" t="s">
        <v>110</v>
      </c>
      <c r="C56" s="623" t="s">
        <v>882</v>
      </c>
      <c r="D56" s="626" t="s">
        <v>22</v>
      </c>
      <c r="E56" s="626" t="s">
        <v>156</v>
      </c>
      <c r="F56" s="626" t="s">
        <v>24</v>
      </c>
      <c r="G56" s="626" t="s">
        <v>25</v>
      </c>
      <c r="H56" s="626" t="s">
        <v>23</v>
      </c>
      <c r="I56" s="626" t="s">
        <v>36</v>
      </c>
      <c r="J56" s="626" t="s">
        <v>26</v>
      </c>
      <c r="K56" s="626" t="s">
        <v>27</v>
      </c>
      <c r="L56" s="626" t="s">
        <v>1123</v>
      </c>
    </row>
    <row r="57" spans="1:12" ht="15.75">
      <c r="A57" s="297" t="s">
        <v>1140</v>
      </c>
      <c r="B57" s="297" t="s">
        <v>525</v>
      </c>
      <c r="C57" s="297"/>
      <c r="D57" s="624">
        <v>-9</v>
      </c>
      <c r="E57" s="624"/>
      <c r="F57" s="624">
        <v>9</v>
      </c>
      <c r="G57" s="624"/>
      <c r="H57" s="624"/>
      <c r="I57" s="624"/>
      <c r="J57" s="624"/>
      <c r="K57" s="624"/>
      <c r="L57" s="625">
        <f t="shared" si="0"/>
        <v>0</v>
      </c>
    </row>
    <row r="58" spans="1:12" ht="15.75">
      <c r="A58" s="297" t="s">
        <v>1141</v>
      </c>
      <c r="B58" s="297" t="s">
        <v>141</v>
      </c>
      <c r="C58" s="297"/>
      <c r="D58" s="624"/>
      <c r="E58" s="624"/>
      <c r="F58" s="624"/>
      <c r="G58" s="624"/>
      <c r="H58" s="624"/>
      <c r="I58" s="624"/>
      <c r="J58" s="624">
        <v>1182</v>
      </c>
      <c r="K58" s="624">
        <v>1182</v>
      </c>
      <c r="L58" s="625">
        <f t="shared" si="0"/>
        <v>0</v>
      </c>
    </row>
    <row r="59" spans="1:12" ht="15.75">
      <c r="A59" s="297" t="s">
        <v>1142</v>
      </c>
      <c r="B59" s="297" t="s">
        <v>288</v>
      </c>
      <c r="C59" s="297"/>
      <c r="D59" s="624"/>
      <c r="E59" s="624"/>
      <c r="F59" s="624"/>
      <c r="G59" s="624"/>
      <c r="H59" s="624"/>
      <c r="I59" s="624"/>
      <c r="J59" s="624"/>
      <c r="K59" s="624"/>
      <c r="L59" s="625"/>
    </row>
    <row r="60" spans="1:12" ht="15.75">
      <c r="A60" s="297"/>
      <c r="B60" s="297" t="s">
        <v>437</v>
      </c>
      <c r="C60" s="297"/>
      <c r="D60" s="624"/>
      <c r="E60" s="624"/>
      <c r="F60" s="624"/>
      <c r="G60" s="624"/>
      <c r="H60" s="624"/>
      <c r="I60" s="624"/>
      <c r="J60" s="624">
        <v>-327</v>
      </c>
      <c r="K60" s="624">
        <v>-327</v>
      </c>
      <c r="L60" s="625">
        <f t="shared" si="0"/>
        <v>0</v>
      </c>
    </row>
    <row r="61" spans="1:12" ht="15.75">
      <c r="A61" s="297"/>
      <c r="B61" s="297" t="s">
        <v>438</v>
      </c>
      <c r="C61" s="297"/>
      <c r="D61" s="624"/>
      <c r="E61" s="624"/>
      <c r="F61" s="624"/>
      <c r="G61" s="624"/>
      <c r="H61" s="624"/>
      <c r="I61" s="624"/>
      <c r="J61" s="624">
        <v>-2357</v>
      </c>
      <c r="K61" s="624">
        <v>-2357</v>
      </c>
      <c r="L61" s="625">
        <f t="shared" si="0"/>
        <v>0</v>
      </c>
    </row>
    <row r="62" spans="1:12" ht="15.75">
      <c r="A62" s="297" t="s">
        <v>1143</v>
      </c>
      <c r="B62" s="297" t="s">
        <v>546</v>
      </c>
      <c r="C62" s="297"/>
      <c r="D62" s="624"/>
      <c r="E62" s="624"/>
      <c r="F62" s="624">
        <v>1444</v>
      </c>
      <c r="G62" s="624"/>
      <c r="H62" s="624">
        <v>-1444</v>
      </c>
      <c r="I62" s="624"/>
      <c r="J62" s="624"/>
      <c r="K62" s="624"/>
      <c r="L62" s="625">
        <f t="shared" si="0"/>
        <v>0</v>
      </c>
    </row>
    <row r="63" spans="1:12" ht="15.75">
      <c r="A63" s="297" t="s">
        <v>1144</v>
      </c>
      <c r="B63" s="297" t="s">
        <v>367</v>
      </c>
      <c r="C63" s="297"/>
      <c r="D63" s="624"/>
      <c r="E63" s="624"/>
      <c r="F63" s="624"/>
      <c r="G63" s="624"/>
      <c r="H63" s="624">
        <v>12690</v>
      </c>
      <c r="I63" s="624">
        <v>10768</v>
      </c>
      <c r="J63" s="624">
        <v>-23458</v>
      </c>
      <c r="K63" s="624"/>
      <c r="L63" s="625">
        <f t="shared" si="0"/>
        <v>0</v>
      </c>
    </row>
    <row r="64" spans="1:12" ht="15.75">
      <c r="A64" s="297" t="s">
        <v>1145</v>
      </c>
      <c r="B64" s="297" t="s">
        <v>368</v>
      </c>
      <c r="C64" s="297"/>
      <c r="D64" s="624"/>
      <c r="E64" s="624"/>
      <c r="F64" s="624"/>
      <c r="G64" s="624"/>
      <c r="H64" s="624">
        <v>500</v>
      </c>
      <c r="I64" s="624"/>
      <c r="J64" s="624">
        <v>-500</v>
      </c>
      <c r="K64" s="624"/>
      <c r="L64" s="625">
        <f t="shared" si="0"/>
        <v>0</v>
      </c>
    </row>
    <row r="65" spans="1:12" ht="15.75">
      <c r="A65" s="278" t="s">
        <v>1146</v>
      </c>
      <c r="B65" s="433" t="s">
        <v>370</v>
      </c>
      <c r="C65" s="278" t="s">
        <v>379</v>
      </c>
      <c r="D65" s="628"/>
      <c r="E65" s="628"/>
      <c r="F65" s="628"/>
      <c r="G65" s="628">
        <v>2827</v>
      </c>
      <c r="H65" s="628"/>
      <c r="I65" s="628"/>
      <c r="J65" s="628">
        <v>-2827</v>
      </c>
      <c r="K65" s="628"/>
      <c r="L65" s="629">
        <f t="shared" si="0"/>
        <v>0</v>
      </c>
    </row>
    <row r="66" spans="1:12" ht="15.75">
      <c r="A66" s="297" t="s">
        <v>1147</v>
      </c>
      <c r="B66" s="630" t="s">
        <v>380</v>
      </c>
      <c r="C66" s="297"/>
      <c r="D66" s="624"/>
      <c r="E66" s="624"/>
      <c r="F66" s="624"/>
      <c r="G66" s="624"/>
      <c r="H66" s="624"/>
      <c r="I66" s="624"/>
      <c r="J66" s="624">
        <v>6700</v>
      </c>
      <c r="K66" s="624">
        <v>2000</v>
      </c>
      <c r="L66" s="625">
        <f t="shared" si="0"/>
        <v>4700</v>
      </c>
    </row>
    <row r="67" spans="1:12" ht="15.75">
      <c r="A67" s="297" t="s">
        <v>0</v>
      </c>
      <c r="B67" s="630" t="s">
        <v>381</v>
      </c>
      <c r="C67" s="297"/>
      <c r="D67" s="624"/>
      <c r="E67" s="624"/>
      <c r="F67" s="624"/>
      <c r="G67" s="624"/>
      <c r="H67" s="624"/>
      <c r="I67" s="624"/>
      <c r="J67" s="624"/>
      <c r="K67" s="624"/>
      <c r="L67" s="625"/>
    </row>
    <row r="68" spans="1:12" ht="15.75">
      <c r="A68" s="297"/>
      <c r="B68" s="630" t="s">
        <v>382</v>
      </c>
      <c r="C68" s="297"/>
      <c r="D68" s="624"/>
      <c r="E68" s="624"/>
      <c r="F68" s="624"/>
      <c r="G68" s="624"/>
      <c r="H68" s="624"/>
      <c r="I68" s="624"/>
      <c r="J68" s="624">
        <v>-8000</v>
      </c>
      <c r="K68" s="624"/>
      <c r="L68" s="625">
        <f t="shared" si="0"/>
        <v>-8000</v>
      </c>
    </row>
    <row r="69" spans="1:12" ht="15.75">
      <c r="A69" s="297"/>
      <c r="B69" s="630" t="s">
        <v>383</v>
      </c>
      <c r="C69" s="297"/>
      <c r="D69" s="624"/>
      <c r="E69" s="624"/>
      <c r="F69" s="624"/>
      <c r="G69" s="624">
        <v>7000</v>
      </c>
      <c r="H69" s="624"/>
      <c r="I69" s="624"/>
      <c r="J69" s="624">
        <v>-8000</v>
      </c>
      <c r="K69" s="624"/>
      <c r="L69" s="625">
        <f t="shared" si="0"/>
        <v>-1000</v>
      </c>
    </row>
    <row r="70" spans="1:12" ht="15.75">
      <c r="A70" s="297"/>
      <c r="B70" s="630" t="s">
        <v>384</v>
      </c>
      <c r="C70" s="297"/>
      <c r="D70" s="624"/>
      <c r="E70" s="624"/>
      <c r="F70" s="624"/>
      <c r="G70" s="624">
        <v>5000</v>
      </c>
      <c r="H70" s="624"/>
      <c r="I70" s="624"/>
      <c r="J70" s="624">
        <v>-6000</v>
      </c>
      <c r="K70" s="624"/>
      <c r="L70" s="625">
        <f aca="true" t="shared" si="1" ref="L70:L78">0+D70+E70+F70+G70+H70+I70+J70-K70</f>
        <v>-1000</v>
      </c>
    </row>
    <row r="71" spans="1:12" ht="15.75">
      <c r="A71" s="297" t="s">
        <v>1</v>
      </c>
      <c r="B71" s="636" t="s">
        <v>866</v>
      </c>
      <c r="C71" s="297"/>
      <c r="D71" s="624"/>
      <c r="E71" s="624"/>
      <c r="F71" s="624"/>
      <c r="G71" s="624"/>
      <c r="H71" s="624"/>
      <c r="I71" s="624"/>
      <c r="J71" s="624">
        <v>-594</v>
      </c>
      <c r="K71" s="624"/>
      <c r="L71" s="625">
        <f t="shared" si="1"/>
        <v>-594</v>
      </c>
    </row>
    <row r="72" spans="1:12" ht="15.75">
      <c r="A72" s="297" t="s">
        <v>2</v>
      </c>
      <c r="B72" s="636" t="s">
        <v>993</v>
      </c>
      <c r="C72" s="297"/>
      <c r="D72" s="624"/>
      <c r="E72" s="624"/>
      <c r="F72" s="624"/>
      <c r="G72" s="624">
        <v>317</v>
      </c>
      <c r="H72" s="624"/>
      <c r="I72" s="624"/>
      <c r="J72" s="624"/>
      <c r="K72" s="624"/>
      <c r="L72" s="625">
        <f t="shared" si="1"/>
        <v>317</v>
      </c>
    </row>
    <row r="73" spans="1:12" ht="15.75">
      <c r="A73" s="297" t="s">
        <v>3</v>
      </c>
      <c r="B73" s="636" t="s">
        <v>770</v>
      </c>
      <c r="C73" s="297"/>
      <c r="D73" s="624"/>
      <c r="E73" s="624"/>
      <c r="F73" s="624"/>
      <c r="G73" s="624"/>
      <c r="H73" s="624"/>
      <c r="I73" s="624"/>
      <c r="J73" s="624">
        <v>1421</v>
      </c>
      <c r="K73" s="624"/>
      <c r="L73" s="625">
        <f t="shared" si="1"/>
        <v>1421</v>
      </c>
    </row>
    <row r="74" spans="1:12" ht="15.75">
      <c r="A74" s="297" t="s">
        <v>4</v>
      </c>
      <c r="B74" s="636" t="s">
        <v>771</v>
      </c>
      <c r="C74" s="297"/>
      <c r="D74" s="624"/>
      <c r="E74" s="624"/>
      <c r="F74" s="624"/>
      <c r="G74" s="624">
        <v>12300</v>
      </c>
      <c r="H74" s="624">
        <v>-11000</v>
      </c>
      <c r="I74" s="624">
        <v>-1300</v>
      </c>
      <c r="J74" s="624"/>
      <c r="K74" s="624"/>
      <c r="L74" s="625">
        <f t="shared" si="1"/>
        <v>0</v>
      </c>
    </row>
    <row r="75" spans="1:12" ht="15.75">
      <c r="A75" s="297" t="s">
        <v>5</v>
      </c>
      <c r="B75" s="636" t="s">
        <v>772</v>
      </c>
      <c r="C75" s="297"/>
      <c r="D75" s="624"/>
      <c r="E75" s="624"/>
      <c r="F75" s="624"/>
      <c r="G75" s="624"/>
      <c r="H75" s="624"/>
      <c r="I75" s="624"/>
      <c r="J75" s="624">
        <v>-9416</v>
      </c>
      <c r="K75" s="624"/>
      <c r="L75" s="625">
        <f t="shared" si="1"/>
        <v>-9416</v>
      </c>
    </row>
    <row r="76" spans="1:12" ht="15.75">
      <c r="A76" s="297" t="s">
        <v>6</v>
      </c>
      <c r="B76" s="636" t="s">
        <v>440</v>
      </c>
      <c r="C76" s="297"/>
      <c r="D76" s="624"/>
      <c r="E76" s="624"/>
      <c r="F76" s="624"/>
      <c r="G76" s="624"/>
      <c r="H76" s="624">
        <v>3048</v>
      </c>
      <c r="I76" s="624"/>
      <c r="J76" s="624">
        <v>-3048</v>
      </c>
      <c r="K76" s="624"/>
      <c r="L76" s="625">
        <f t="shared" si="1"/>
        <v>0</v>
      </c>
    </row>
    <row r="77" spans="1:12" ht="32.25">
      <c r="A77" s="297" t="s">
        <v>7</v>
      </c>
      <c r="B77" s="637" t="s">
        <v>78</v>
      </c>
      <c r="C77" s="297"/>
      <c r="D77" s="624">
        <v>-40394</v>
      </c>
      <c r="E77" s="624"/>
      <c r="F77" s="624"/>
      <c r="G77" s="624"/>
      <c r="H77" s="624"/>
      <c r="I77" s="624"/>
      <c r="J77" s="624">
        <v>61911</v>
      </c>
      <c r="K77" s="624">
        <v>38348</v>
      </c>
      <c r="L77" s="625">
        <f t="shared" si="1"/>
        <v>-16831</v>
      </c>
    </row>
    <row r="78" spans="1:12" ht="15.75">
      <c r="A78" s="297"/>
      <c r="B78" s="636"/>
      <c r="C78" s="297"/>
      <c r="D78" s="624"/>
      <c r="E78" s="624"/>
      <c r="F78" s="624"/>
      <c r="G78" s="624"/>
      <c r="H78" s="624"/>
      <c r="I78" s="624"/>
      <c r="J78" s="624"/>
      <c r="K78" s="624"/>
      <c r="L78" s="625">
        <f t="shared" si="1"/>
        <v>0</v>
      </c>
    </row>
    <row r="79" spans="1:12" ht="15.75">
      <c r="A79" s="297"/>
      <c r="B79" s="630"/>
      <c r="C79" s="297"/>
      <c r="D79" s="624"/>
      <c r="E79" s="624"/>
      <c r="F79" s="624"/>
      <c r="G79" s="624"/>
      <c r="H79" s="624"/>
      <c r="I79" s="624"/>
      <c r="J79" s="624"/>
      <c r="K79" s="624"/>
      <c r="L79" s="625"/>
    </row>
    <row r="80" spans="1:12" ht="24" customHeight="1">
      <c r="A80" s="653" t="s">
        <v>369</v>
      </c>
      <c r="B80" s="654"/>
      <c r="C80" s="655"/>
      <c r="D80" s="627">
        <f aca="true" t="shared" si="2" ref="D80:L80">SUM(D2:D79)</f>
        <v>260875</v>
      </c>
      <c r="E80" s="627">
        <f t="shared" si="2"/>
        <v>-3555</v>
      </c>
      <c r="F80" s="627">
        <f t="shared" si="2"/>
        <v>31895</v>
      </c>
      <c r="G80" s="627">
        <f t="shared" si="2"/>
        <v>101392</v>
      </c>
      <c r="H80" s="627">
        <f t="shared" si="2"/>
        <v>3794</v>
      </c>
      <c r="I80" s="627">
        <f t="shared" si="2"/>
        <v>-15245</v>
      </c>
      <c r="J80" s="627">
        <f t="shared" si="2"/>
        <v>-357518</v>
      </c>
      <c r="K80" s="627">
        <f t="shared" si="2"/>
        <v>52273</v>
      </c>
      <c r="L80" s="627">
        <f t="shared" si="2"/>
        <v>-30635</v>
      </c>
    </row>
    <row r="81" spans="4:12" ht="12.75">
      <c r="D81" s="481"/>
      <c r="E81" s="481"/>
      <c r="F81" s="481"/>
      <c r="G81" s="481"/>
      <c r="H81" s="481"/>
      <c r="I81" s="481"/>
      <c r="J81" s="481"/>
      <c r="K81" s="481"/>
      <c r="L81" s="481"/>
    </row>
    <row r="82" spans="4:12" ht="12.75">
      <c r="D82" s="481"/>
      <c r="E82" s="481"/>
      <c r="F82" s="481"/>
      <c r="G82" s="481"/>
      <c r="H82" s="481"/>
      <c r="I82" s="481"/>
      <c r="J82" s="481"/>
      <c r="K82" s="481"/>
      <c r="L82" s="481"/>
    </row>
    <row r="83" spans="4:12" ht="12.75">
      <c r="D83" s="481"/>
      <c r="E83" s="481"/>
      <c r="F83" s="481"/>
      <c r="G83" s="481"/>
      <c r="H83" s="481"/>
      <c r="I83" s="481"/>
      <c r="J83" s="481"/>
      <c r="K83" s="481"/>
      <c r="L83" s="481"/>
    </row>
    <row r="84" spans="4:12" ht="12.75">
      <c r="D84" s="481"/>
      <c r="E84" s="481"/>
      <c r="F84" s="481"/>
      <c r="G84" s="481"/>
      <c r="H84" s="481"/>
      <c r="I84" s="481"/>
      <c r="J84" s="481"/>
      <c r="K84" s="481"/>
      <c r="L84" s="481"/>
    </row>
    <row r="85" spans="4:12" ht="12.75">
      <c r="D85" s="481"/>
      <c r="E85" s="481"/>
      <c r="F85" s="481"/>
      <c r="G85" s="481"/>
      <c r="H85" s="481"/>
      <c r="I85" s="481"/>
      <c r="J85" s="481"/>
      <c r="K85" s="481"/>
      <c r="L85" s="481"/>
    </row>
    <row r="86" spans="4:12" ht="12.75">
      <c r="D86" s="481"/>
      <c r="E86" s="481"/>
      <c r="F86" s="481"/>
      <c r="G86" s="481"/>
      <c r="H86" s="481"/>
      <c r="I86" s="481"/>
      <c r="J86" s="481"/>
      <c r="K86" s="481"/>
      <c r="L86" s="481"/>
    </row>
    <row r="87" spans="4:12" ht="12.75">
      <c r="D87" s="481"/>
      <c r="E87" s="481"/>
      <c r="F87" s="481"/>
      <c r="G87" s="481"/>
      <c r="H87" s="481"/>
      <c r="I87" s="481"/>
      <c r="J87" s="481"/>
      <c r="K87" s="481"/>
      <c r="L87" s="481"/>
    </row>
    <row r="88" spans="4:12" ht="12.75">
      <c r="D88" s="481"/>
      <c r="E88" s="481"/>
      <c r="F88" s="481"/>
      <c r="G88" s="481"/>
      <c r="H88" s="481"/>
      <c r="I88" s="481"/>
      <c r="J88" s="481"/>
      <c r="K88" s="481"/>
      <c r="L88" s="481"/>
    </row>
    <row r="89" spans="4:12" ht="12.75">
      <c r="D89" s="481"/>
      <c r="E89" s="481"/>
      <c r="F89" s="481"/>
      <c r="G89" s="481"/>
      <c r="H89" s="481"/>
      <c r="I89" s="481"/>
      <c r="J89" s="481"/>
      <c r="K89" s="481"/>
      <c r="L89" s="481"/>
    </row>
    <row r="90" spans="4:12" ht="12.75">
      <c r="D90" s="481"/>
      <c r="E90" s="481"/>
      <c r="F90" s="481"/>
      <c r="G90" s="481"/>
      <c r="H90" s="481"/>
      <c r="I90" s="481"/>
      <c r="J90" s="481"/>
      <c r="K90" s="481"/>
      <c r="L90" s="481"/>
    </row>
    <row r="91" spans="4:12" ht="12.75">
      <c r="D91" s="481"/>
      <c r="E91" s="481"/>
      <c r="F91" s="481"/>
      <c r="G91" s="481"/>
      <c r="H91" s="481"/>
      <c r="I91" s="481"/>
      <c r="J91" s="481"/>
      <c r="K91" s="481"/>
      <c r="L91" s="481"/>
    </row>
    <row r="92" spans="4:12" ht="12.75">
      <c r="D92" s="481"/>
      <c r="E92" s="481"/>
      <c r="F92" s="481"/>
      <c r="G92" s="481"/>
      <c r="H92" s="481"/>
      <c r="I92" s="481"/>
      <c r="J92" s="481"/>
      <c r="K92" s="481"/>
      <c r="L92" s="481"/>
    </row>
    <row r="93" spans="4:12" ht="12.75">
      <c r="D93" s="481"/>
      <c r="E93" s="481"/>
      <c r="F93" s="481"/>
      <c r="G93" s="481"/>
      <c r="H93" s="481"/>
      <c r="I93" s="481"/>
      <c r="J93" s="481"/>
      <c r="K93" s="481"/>
      <c r="L93" s="481"/>
    </row>
    <row r="94" spans="4:12" ht="12.75">
      <c r="D94" s="481"/>
      <c r="E94" s="481"/>
      <c r="F94" s="481"/>
      <c r="G94" s="481"/>
      <c r="H94" s="481"/>
      <c r="I94" s="481"/>
      <c r="J94" s="481"/>
      <c r="K94" s="481"/>
      <c r="L94" s="481"/>
    </row>
    <row r="95" spans="4:12" ht="12.75">
      <c r="D95" s="481"/>
      <c r="E95" s="481"/>
      <c r="F95" s="481"/>
      <c r="G95" s="481"/>
      <c r="H95" s="481"/>
      <c r="I95" s="481"/>
      <c r="J95" s="481"/>
      <c r="K95" s="481"/>
      <c r="L95" s="481"/>
    </row>
  </sheetData>
  <mergeCells count="1">
    <mergeCell ref="A80:C80"/>
  </mergeCells>
  <printOptions horizontalCentered="1"/>
  <pageMargins left="0" right="0" top="1.1023622047244095" bottom="0.984251968503937" header="0.5118110236220472" footer="0.5118110236220472"/>
  <pageSetup horizontalDpi="150" verticalDpi="150" orientation="landscape" paperSize="9" scale="69" r:id="rId1"/>
  <headerFooter alignWithMargins="0">
    <oddHeader>&amp;C&amp;"Times New Roman CE,Félkövér"&amp;14Napló
Önkormányzati gazdálkodás
&amp;P/&amp;N</oddHeader>
  </headerFooter>
  <rowBreaks count="2" manualBreakCount="2">
    <brk id="23" max="11" man="1"/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zoomScale="75" zoomScaleNormal="75" zoomScaleSheetLayoutView="75" workbookViewId="0" topLeftCell="A97">
      <selection activeCell="H74" sqref="H74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120" t="s">
        <v>824</v>
      </c>
      <c r="B1" s="42" t="s">
        <v>725</v>
      </c>
      <c r="C1" s="24" t="s">
        <v>610</v>
      </c>
      <c r="D1" s="120" t="s">
        <v>720</v>
      </c>
      <c r="E1" s="185" t="s">
        <v>154</v>
      </c>
      <c r="F1" s="185" t="s">
        <v>718</v>
      </c>
    </row>
    <row r="2" spans="1:6" ht="12.75">
      <c r="A2" s="123" t="s">
        <v>825</v>
      </c>
      <c r="B2" s="25" t="s">
        <v>826</v>
      </c>
      <c r="C2" s="25" t="s">
        <v>827</v>
      </c>
      <c r="D2" s="123" t="s">
        <v>827</v>
      </c>
      <c r="E2" s="186" t="s">
        <v>827</v>
      </c>
      <c r="F2" s="186" t="s">
        <v>721</v>
      </c>
    </row>
    <row r="3" spans="1:6" ht="13.5">
      <c r="A3" s="205"/>
      <c r="B3" s="11" t="s">
        <v>719</v>
      </c>
      <c r="C3" s="11"/>
      <c r="D3" s="187"/>
      <c r="E3" s="188"/>
      <c r="F3" s="189"/>
    </row>
    <row r="4" spans="1:6" ht="12.75">
      <c r="A4" s="206">
        <v>1</v>
      </c>
      <c r="B4" s="43" t="s">
        <v>407</v>
      </c>
      <c r="C4" s="190">
        <f>SUM(C5:C8)</f>
        <v>1421443</v>
      </c>
      <c r="D4" s="190">
        <f>SUM(D5:D8)</f>
        <v>1554476</v>
      </c>
      <c r="E4" s="190">
        <f>SUM(E5:E8)</f>
        <v>1601401</v>
      </c>
      <c r="F4" s="191">
        <f>SUM(F5:F8)</f>
        <v>46925</v>
      </c>
    </row>
    <row r="5" spans="1:6" ht="12.75">
      <c r="A5" s="321">
        <v>1.1</v>
      </c>
      <c r="B5" s="322" t="s">
        <v>213</v>
      </c>
      <c r="C5" s="322">
        <v>1070875</v>
      </c>
      <c r="D5" s="324">
        <v>1104095</v>
      </c>
      <c r="E5" s="84">
        <f>(D5+F5)</f>
        <v>1110052</v>
      </c>
      <c r="F5" s="324">
        <v>5957</v>
      </c>
    </row>
    <row r="6" spans="1:6" ht="12.75">
      <c r="A6" s="323">
        <v>1.2</v>
      </c>
      <c r="B6" s="320" t="s">
        <v>214</v>
      </c>
      <c r="C6" s="320">
        <v>209459</v>
      </c>
      <c r="D6" s="325">
        <v>209459</v>
      </c>
      <c r="E6" s="85">
        <f>(D6+F6)</f>
        <v>190620</v>
      </c>
      <c r="F6" s="325">
        <v>-18839</v>
      </c>
    </row>
    <row r="7" spans="1:6" ht="12.75">
      <c r="A7" s="323">
        <v>1.3</v>
      </c>
      <c r="B7" s="320" t="s">
        <v>215</v>
      </c>
      <c r="C7" s="320">
        <v>42188</v>
      </c>
      <c r="D7" s="325">
        <v>42188</v>
      </c>
      <c r="E7" s="85">
        <f>(D7+F7)</f>
        <v>100640</v>
      </c>
      <c r="F7" s="325">
        <v>58452</v>
      </c>
    </row>
    <row r="8" spans="1:6" ht="12.75">
      <c r="A8" s="326">
        <v>1.4</v>
      </c>
      <c r="B8" s="327" t="s">
        <v>681</v>
      </c>
      <c r="C8" s="327">
        <v>98921</v>
      </c>
      <c r="D8" s="328">
        <v>198734</v>
      </c>
      <c r="E8" s="86">
        <f>(D8+F8)</f>
        <v>200089</v>
      </c>
      <c r="F8" s="328">
        <v>1355</v>
      </c>
    </row>
    <row r="9" spans="1:6" ht="12.75">
      <c r="A9" s="329">
        <v>2.1</v>
      </c>
      <c r="B9" s="330" t="s">
        <v>828</v>
      </c>
      <c r="C9" s="84">
        <f>(C10+C11)</f>
        <v>180000</v>
      </c>
      <c r="D9" s="84">
        <f>(D10+D11)</f>
        <v>180000</v>
      </c>
      <c r="E9" s="245">
        <f>(E10+E11)</f>
        <v>230000</v>
      </c>
      <c r="F9" s="84">
        <f>(F10+F11)</f>
        <v>50000</v>
      </c>
    </row>
    <row r="10" spans="1:6" ht="12.75">
      <c r="A10" s="331" t="s">
        <v>829</v>
      </c>
      <c r="B10" s="332" t="s">
        <v>830</v>
      </c>
      <c r="C10" s="335">
        <v>165000</v>
      </c>
      <c r="D10" s="336">
        <v>165000</v>
      </c>
      <c r="E10" s="91">
        <f>(D10+F10)</f>
        <v>215000</v>
      </c>
      <c r="F10" s="325">
        <v>50000</v>
      </c>
    </row>
    <row r="11" spans="1:6" ht="12.75">
      <c r="A11" s="331" t="s">
        <v>831</v>
      </c>
      <c r="B11" s="332" t="s">
        <v>832</v>
      </c>
      <c r="C11" s="335">
        <v>15000</v>
      </c>
      <c r="D11" s="336">
        <v>15000</v>
      </c>
      <c r="E11" s="91">
        <f>(D11+F11)</f>
        <v>15000</v>
      </c>
      <c r="F11" s="325">
        <v>0</v>
      </c>
    </row>
    <row r="12" spans="1:6" ht="12.75">
      <c r="A12" s="333">
        <v>2.2</v>
      </c>
      <c r="B12" s="334" t="s">
        <v>207</v>
      </c>
      <c r="C12" s="86">
        <f>SUM(C13:C18)</f>
        <v>2132000</v>
      </c>
      <c r="D12" s="86">
        <f>SUM(D13:D18)</f>
        <v>2132000</v>
      </c>
      <c r="E12" s="192">
        <f>SUM(E13:E18)</f>
        <v>2132000</v>
      </c>
      <c r="F12" s="86">
        <f>SUM(F13:F18)</f>
        <v>0</v>
      </c>
    </row>
    <row r="13" spans="1:6" ht="12.75">
      <c r="A13" s="321" t="s">
        <v>833</v>
      </c>
      <c r="B13" s="322" t="s">
        <v>682</v>
      </c>
      <c r="C13" s="322">
        <v>172000</v>
      </c>
      <c r="D13" s="337">
        <v>172000</v>
      </c>
      <c r="E13" s="84">
        <f aca="true" t="shared" si="0" ref="E13:E18">(D13+F13)</f>
        <v>172000</v>
      </c>
      <c r="F13" s="340">
        <v>0</v>
      </c>
    </row>
    <row r="14" spans="1:6" ht="12.75">
      <c r="A14" s="323" t="s">
        <v>834</v>
      </c>
      <c r="B14" s="320" t="s">
        <v>683</v>
      </c>
      <c r="C14" s="320">
        <v>198000</v>
      </c>
      <c r="D14" s="338">
        <v>198000</v>
      </c>
      <c r="E14" s="85">
        <f t="shared" si="0"/>
        <v>198000</v>
      </c>
      <c r="F14" s="341">
        <v>0</v>
      </c>
    </row>
    <row r="15" spans="1:6" ht="12.75">
      <c r="A15" s="323" t="s">
        <v>835</v>
      </c>
      <c r="B15" s="320" t="s">
        <v>684</v>
      </c>
      <c r="C15" s="320">
        <v>70000</v>
      </c>
      <c r="D15" s="338">
        <v>70000</v>
      </c>
      <c r="E15" s="85">
        <f t="shared" si="0"/>
        <v>70000</v>
      </c>
      <c r="F15" s="341">
        <v>0</v>
      </c>
    </row>
    <row r="16" spans="1:6" ht="12.75">
      <c r="A16" s="323" t="s">
        <v>836</v>
      </c>
      <c r="B16" s="320" t="s">
        <v>685</v>
      </c>
      <c r="C16" s="320">
        <v>1650000</v>
      </c>
      <c r="D16" s="338">
        <v>1650000</v>
      </c>
      <c r="E16" s="85">
        <f t="shared" si="0"/>
        <v>1650000</v>
      </c>
      <c r="F16" s="341">
        <v>0</v>
      </c>
    </row>
    <row r="17" spans="1:6" ht="12.75">
      <c r="A17" s="323" t="s">
        <v>837</v>
      </c>
      <c r="B17" s="320" t="s">
        <v>686</v>
      </c>
      <c r="C17" s="320">
        <v>2000</v>
      </c>
      <c r="D17" s="338">
        <v>2000</v>
      </c>
      <c r="E17" s="85">
        <f t="shared" si="0"/>
        <v>2000</v>
      </c>
      <c r="F17" s="341">
        <v>0</v>
      </c>
    </row>
    <row r="18" spans="1:6" ht="12.75">
      <c r="A18" s="326" t="s">
        <v>838</v>
      </c>
      <c r="B18" s="327" t="s">
        <v>687</v>
      </c>
      <c r="C18" s="327">
        <v>40000</v>
      </c>
      <c r="D18" s="339">
        <v>40000</v>
      </c>
      <c r="E18" s="86">
        <f t="shared" si="0"/>
        <v>40000</v>
      </c>
      <c r="F18" s="342">
        <v>0</v>
      </c>
    </row>
    <row r="19" spans="1:6" ht="12.75">
      <c r="A19" s="343">
        <v>2.3</v>
      </c>
      <c r="B19" s="344" t="s">
        <v>839</v>
      </c>
      <c r="C19" s="194">
        <f>SUM(C20:C23)</f>
        <v>1656315</v>
      </c>
      <c r="D19" s="194">
        <f>SUM(D20:D23)</f>
        <v>1656315</v>
      </c>
      <c r="E19" s="194">
        <f>SUM(E20:E23)</f>
        <v>1656315</v>
      </c>
      <c r="F19" s="195">
        <f>SUM(F20:F23)</f>
        <v>0</v>
      </c>
    </row>
    <row r="20" spans="1:6" ht="12.75">
      <c r="A20" s="321" t="s">
        <v>840</v>
      </c>
      <c r="B20" s="322" t="s">
        <v>582</v>
      </c>
      <c r="C20" s="322">
        <v>724171</v>
      </c>
      <c r="D20" s="337">
        <v>724171</v>
      </c>
      <c r="E20" s="84">
        <f>(D20+F20)</f>
        <v>724171</v>
      </c>
      <c r="F20" s="324">
        <v>0</v>
      </c>
    </row>
    <row r="21" spans="1:6" ht="12.75">
      <c r="A21" s="323" t="s">
        <v>841</v>
      </c>
      <c r="B21" s="320" t="s">
        <v>583</v>
      </c>
      <c r="C21" s="320">
        <v>702544</v>
      </c>
      <c r="D21" s="338">
        <v>702544</v>
      </c>
      <c r="E21" s="85">
        <f aca="true" t="shared" si="1" ref="E21:E40">(D21+F21)</f>
        <v>702544</v>
      </c>
      <c r="F21" s="325">
        <v>0</v>
      </c>
    </row>
    <row r="22" spans="1:6" ht="12.75">
      <c r="A22" s="323" t="s">
        <v>842</v>
      </c>
      <c r="B22" s="320" t="s">
        <v>584</v>
      </c>
      <c r="C22" s="320">
        <v>227000</v>
      </c>
      <c r="D22" s="338">
        <v>227000</v>
      </c>
      <c r="E22" s="85">
        <f t="shared" si="1"/>
        <v>227000</v>
      </c>
      <c r="F22" s="325">
        <v>0</v>
      </c>
    </row>
    <row r="23" spans="1:6" ht="12.75">
      <c r="A23" s="345" t="s">
        <v>843</v>
      </c>
      <c r="B23" s="320" t="s">
        <v>700</v>
      </c>
      <c r="C23" s="346">
        <v>2600</v>
      </c>
      <c r="D23" s="348">
        <v>2600</v>
      </c>
      <c r="E23" s="85">
        <f t="shared" si="1"/>
        <v>2600</v>
      </c>
      <c r="F23" s="347">
        <v>0</v>
      </c>
    </row>
    <row r="24" spans="1:6" ht="12.75">
      <c r="A24" s="345">
        <v>2.4</v>
      </c>
      <c r="B24" s="320" t="s">
        <v>408</v>
      </c>
      <c r="C24" s="347">
        <v>208222</v>
      </c>
      <c r="D24" s="99">
        <f>'e.bev.'!C25</f>
        <v>208722</v>
      </c>
      <c r="E24" s="99">
        <f>'e.bev.'!D25</f>
        <v>222122</v>
      </c>
      <c r="F24" s="99">
        <f>'e.bev.'!E25</f>
        <v>13400</v>
      </c>
    </row>
    <row r="25" spans="1:6" ht="12.75">
      <c r="A25" s="323">
        <v>2.5</v>
      </c>
      <c r="B25" s="320" t="s">
        <v>844</v>
      </c>
      <c r="C25" s="320">
        <v>371500</v>
      </c>
      <c r="D25" s="338">
        <v>371500</v>
      </c>
      <c r="E25" s="85">
        <f t="shared" si="1"/>
        <v>371500</v>
      </c>
      <c r="F25" s="325">
        <v>0</v>
      </c>
    </row>
    <row r="26" spans="1:6" ht="12.75">
      <c r="A26" s="323">
        <v>2.6</v>
      </c>
      <c r="B26" s="320" t="s">
        <v>845</v>
      </c>
      <c r="C26" s="320">
        <v>30000</v>
      </c>
      <c r="D26" s="338">
        <v>49331</v>
      </c>
      <c r="E26" s="85">
        <f t="shared" si="1"/>
        <v>49331</v>
      </c>
      <c r="F26" s="325">
        <v>0</v>
      </c>
    </row>
    <row r="27" spans="1:6" ht="12.75">
      <c r="A27" s="323">
        <v>2.7</v>
      </c>
      <c r="B27" s="320" t="s">
        <v>846</v>
      </c>
      <c r="C27" s="320">
        <v>5473793</v>
      </c>
      <c r="D27" s="85">
        <f>(D28+D29)</f>
        <v>5549133</v>
      </c>
      <c r="E27" s="85">
        <f>(E28+E29)</f>
        <v>5549133</v>
      </c>
      <c r="F27" s="85">
        <f>(F28+F29)</f>
        <v>0</v>
      </c>
    </row>
    <row r="28" spans="1:6" ht="12.75">
      <c r="A28" s="323" t="s">
        <v>847</v>
      </c>
      <c r="B28" s="320" t="s">
        <v>346</v>
      </c>
      <c r="C28" s="320">
        <v>4635570</v>
      </c>
      <c r="D28" s="338">
        <v>4710910</v>
      </c>
      <c r="E28" s="85">
        <f t="shared" si="1"/>
        <v>4713545</v>
      </c>
      <c r="F28" s="325">
        <v>2635</v>
      </c>
    </row>
    <row r="29" spans="1:6" ht="12.75">
      <c r="A29" s="323" t="s">
        <v>848</v>
      </c>
      <c r="B29" s="320" t="s">
        <v>849</v>
      </c>
      <c r="C29" s="320">
        <v>838223</v>
      </c>
      <c r="D29" s="338">
        <v>838223</v>
      </c>
      <c r="E29" s="85">
        <f t="shared" si="1"/>
        <v>835588</v>
      </c>
      <c r="F29" s="325">
        <v>-2635</v>
      </c>
    </row>
    <row r="30" spans="1:6" ht="12.75">
      <c r="A30" s="323">
        <v>2.8</v>
      </c>
      <c r="B30" s="320" t="s">
        <v>409</v>
      </c>
      <c r="C30" s="320">
        <v>902396</v>
      </c>
      <c r="D30" s="227">
        <f>'norm.k.'!C36</f>
        <v>924527</v>
      </c>
      <c r="E30" s="227">
        <f>'norm.k.'!D36</f>
        <v>931876</v>
      </c>
      <c r="F30" s="227">
        <f>'norm.k.'!E36</f>
        <v>7349</v>
      </c>
    </row>
    <row r="31" spans="1:6" ht="12.75">
      <c r="A31" s="323" t="s">
        <v>850</v>
      </c>
      <c r="B31" s="320" t="s">
        <v>701</v>
      </c>
      <c r="C31" s="320">
        <v>258044</v>
      </c>
      <c r="D31" s="338">
        <v>258044</v>
      </c>
      <c r="E31" s="85">
        <f t="shared" si="1"/>
        <v>258044</v>
      </c>
      <c r="F31" s="325">
        <v>0</v>
      </c>
    </row>
    <row r="32" spans="1:6" ht="12.75">
      <c r="A32" s="323">
        <v>2.9</v>
      </c>
      <c r="B32" s="320" t="s">
        <v>851</v>
      </c>
      <c r="C32" s="85">
        <f>SUM(C33:C35)</f>
        <v>321500</v>
      </c>
      <c r="D32" s="85">
        <f>SUM(D33:D35)</f>
        <v>313565</v>
      </c>
      <c r="E32" s="85">
        <f>SUM(E33:E35)</f>
        <v>313565</v>
      </c>
      <c r="F32" s="85">
        <f>SUM(F33:F35)</f>
        <v>0</v>
      </c>
    </row>
    <row r="33" spans="1:6" ht="12.75">
      <c r="A33" s="323" t="s">
        <v>852</v>
      </c>
      <c r="B33" s="320" t="s">
        <v>702</v>
      </c>
      <c r="C33" s="320">
        <v>200200</v>
      </c>
      <c r="D33" s="338">
        <v>200200</v>
      </c>
      <c r="E33" s="85">
        <f t="shared" si="1"/>
        <v>200200</v>
      </c>
      <c r="F33" s="325">
        <v>0</v>
      </c>
    </row>
    <row r="34" spans="1:6" ht="12.75">
      <c r="A34" s="323" t="s">
        <v>853</v>
      </c>
      <c r="B34" s="320" t="s">
        <v>703</v>
      </c>
      <c r="C34" s="320">
        <v>121300</v>
      </c>
      <c r="D34" s="338">
        <v>112965</v>
      </c>
      <c r="E34" s="85">
        <f t="shared" si="1"/>
        <v>112965</v>
      </c>
      <c r="F34" s="325">
        <v>0</v>
      </c>
    </row>
    <row r="35" spans="1:6" ht="12.75">
      <c r="A35" s="323" t="s">
        <v>562</v>
      </c>
      <c r="B35" s="320" t="s">
        <v>469</v>
      </c>
      <c r="C35" s="320">
        <v>0</v>
      </c>
      <c r="D35" s="338">
        <v>400</v>
      </c>
      <c r="E35" s="85">
        <f t="shared" si="1"/>
        <v>400</v>
      </c>
      <c r="F35" s="325">
        <v>0</v>
      </c>
    </row>
    <row r="36" spans="1:6" ht="12.75">
      <c r="A36" s="323" t="s">
        <v>854</v>
      </c>
      <c r="B36" s="320" t="s">
        <v>608</v>
      </c>
      <c r="C36" s="320">
        <v>2720</v>
      </c>
      <c r="D36" s="227">
        <f>'közp.t.'!C18</f>
        <v>17570</v>
      </c>
      <c r="E36" s="227">
        <f>'közp.t.'!D18</f>
        <v>83370</v>
      </c>
      <c r="F36" s="227">
        <f>'közp.t.'!E18</f>
        <v>65800</v>
      </c>
    </row>
    <row r="37" spans="1:6" ht="12.75">
      <c r="A37" s="323">
        <v>2.11</v>
      </c>
      <c r="B37" s="320" t="s">
        <v>855</v>
      </c>
      <c r="C37" s="320">
        <v>16153</v>
      </c>
      <c r="D37" s="338">
        <v>16153</v>
      </c>
      <c r="E37" s="85">
        <f t="shared" si="1"/>
        <v>16153</v>
      </c>
      <c r="F37" s="325">
        <v>0</v>
      </c>
    </row>
    <row r="38" spans="1:6" ht="12.75">
      <c r="A38" s="323">
        <v>2.12</v>
      </c>
      <c r="B38" s="320" t="s">
        <v>609</v>
      </c>
      <c r="C38" s="320">
        <v>150370</v>
      </c>
      <c r="D38" s="85">
        <f>'átv.'!C32</f>
        <v>105393</v>
      </c>
      <c r="E38" s="85">
        <f>'átv.'!D32</f>
        <v>122355</v>
      </c>
      <c r="F38" s="85">
        <f>'átv.'!E32</f>
        <v>16962</v>
      </c>
    </row>
    <row r="39" spans="1:6" ht="12.75">
      <c r="A39" s="323">
        <v>2.13</v>
      </c>
      <c r="B39" s="320" t="s">
        <v>856</v>
      </c>
      <c r="C39" s="320">
        <v>348414</v>
      </c>
      <c r="D39" s="338">
        <v>116432</v>
      </c>
      <c r="E39" s="85">
        <f t="shared" si="1"/>
        <v>116432</v>
      </c>
      <c r="F39" s="325">
        <v>0</v>
      </c>
    </row>
    <row r="40" spans="1:6" ht="12.75">
      <c r="A40" s="323">
        <v>2.14</v>
      </c>
      <c r="B40" s="320" t="s">
        <v>344</v>
      </c>
      <c r="C40" s="320">
        <v>18440</v>
      </c>
      <c r="D40" s="349">
        <v>40393</v>
      </c>
      <c r="E40" s="80">
        <f t="shared" si="1"/>
        <v>40393</v>
      </c>
      <c r="F40" s="349">
        <v>0</v>
      </c>
    </row>
    <row r="41" spans="1:6" ht="12.75">
      <c r="A41" s="326">
        <v>2.15</v>
      </c>
      <c r="B41" s="327" t="s">
        <v>857</v>
      </c>
      <c r="C41" s="320">
        <v>18607</v>
      </c>
      <c r="D41" s="86">
        <f>'[1]gond.ö.'!AQ37</f>
        <v>18607</v>
      </c>
      <c r="E41" s="86">
        <f>'[1]gond.ö.'!AR37</f>
        <v>18607</v>
      </c>
      <c r="F41" s="86">
        <f>'[1]gond.ö.'!AS37</f>
        <v>0</v>
      </c>
    </row>
    <row r="42" spans="1:6" ht="12.75">
      <c r="A42" s="207" t="s">
        <v>858</v>
      </c>
      <c r="B42" s="44" t="s">
        <v>859</v>
      </c>
      <c r="C42" s="40">
        <f>(C9+C12+C19+C24+C25+C26+C27+C30+C32+C36+C37+C38+C39+C40+C41)</f>
        <v>11830430</v>
      </c>
      <c r="D42" s="40">
        <f>(D9+D12+D19+D24+D25+D26+D27+D30+D32+D36+D37+D38+D39+D40+D41)</f>
        <v>11699641</v>
      </c>
      <c r="E42" s="40">
        <f>(E9+E12+E19+E24+E25+E26+E27+E30+E32+E36+E37+E38+E39+E40+E41)</f>
        <v>11853152</v>
      </c>
      <c r="F42" s="40">
        <f>(F9+F12+F19+F24+F25+F26+F27+F30+F32+F36+F37+F38+F39+F40+F41)</f>
        <v>153511</v>
      </c>
    </row>
    <row r="43" spans="1:6" ht="12.75">
      <c r="A43" s="45" t="s">
        <v>860</v>
      </c>
      <c r="B43" s="46" t="s">
        <v>861</v>
      </c>
      <c r="C43" s="41">
        <f>(C4+C42)</f>
        <v>13251873</v>
      </c>
      <c r="D43" s="41">
        <f>(D4+D42)</f>
        <v>13254117</v>
      </c>
      <c r="E43" s="41">
        <f>(E4+E42)</f>
        <v>13454553</v>
      </c>
      <c r="F43" s="41">
        <f>(F4+F42)</f>
        <v>200436</v>
      </c>
    </row>
    <row r="44" spans="1:6" ht="13.5">
      <c r="A44" s="638" t="s">
        <v>867</v>
      </c>
      <c r="B44" s="638"/>
      <c r="C44" s="638"/>
      <c r="D44" s="638"/>
      <c r="E44" s="638"/>
      <c r="F44" s="638"/>
    </row>
    <row r="45" spans="1:6" ht="12.75">
      <c r="A45" s="47" t="s">
        <v>868</v>
      </c>
      <c r="B45" s="40" t="s">
        <v>615</v>
      </c>
      <c r="C45" s="40">
        <f>SUM(C46:C52)</f>
        <v>95545</v>
      </c>
      <c r="D45" s="40">
        <f>SUM(D46:D52)</f>
        <v>180605</v>
      </c>
      <c r="E45" s="40">
        <f>SUM(E46:E52)</f>
        <v>184637</v>
      </c>
      <c r="F45" s="40">
        <f>SUM(F46:F52)</f>
        <v>4032</v>
      </c>
    </row>
    <row r="46" spans="1:6" ht="12.75">
      <c r="A46" s="350">
        <v>1.1</v>
      </c>
      <c r="B46" s="320" t="s">
        <v>704</v>
      </c>
      <c r="C46" s="320">
        <v>116</v>
      </c>
      <c r="D46" s="325">
        <v>116</v>
      </c>
      <c r="E46" s="84">
        <f aca="true" t="shared" si="2" ref="E46:E52">(D46+F46)</f>
        <v>624</v>
      </c>
      <c r="F46" s="325">
        <v>508</v>
      </c>
    </row>
    <row r="47" spans="1:6" ht="12.75">
      <c r="A47" s="350">
        <v>1.2</v>
      </c>
      <c r="B47" s="320" t="s">
        <v>705</v>
      </c>
      <c r="C47" s="320">
        <v>4</v>
      </c>
      <c r="D47" s="325">
        <v>4</v>
      </c>
      <c r="E47" s="85">
        <f t="shared" si="2"/>
        <v>304</v>
      </c>
      <c r="F47" s="325">
        <v>300</v>
      </c>
    </row>
    <row r="48" spans="1:6" ht="12.75">
      <c r="A48" s="350">
        <v>1.3</v>
      </c>
      <c r="B48" s="320" t="s">
        <v>706</v>
      </c>
      <c r="C48" s="320">
        <v>3215</v>
      </c>
      <c r="D48" s="325">
        <v>3215</v>
      </c>
      <c r="E48" s="85">
        <f t="shared" si="2"/>
        <v>4415</v>
      </c>
      <c r="F48" s="325">
        <v>1200</v>
      </c>
    </row>
    <row r="49" spans="1:6" ht="12.75">
      <c r="A49" s="350">
        <v>1.4</v>
      </c>
      <c r="B49" s="320" t="s">
        <v>230</v>
      </c>
      <c r="C49" s="320">
        <v>0</v>
      </c>
      <c r="D49" s="325">
        <v>0</v>
      </c>
      <c r="E49" s="85">
        <f t="shared" si="2"/>
        <v>1697</v>
      </c>
      <c r="F49" s="325">
        <v>1697</v>
      </c>
    </row>
    <row r="50" spans="1:6" ht="12.75">
      <c r="A50" s="350">
        <v>1.5</v>
      </c>
      <c r="B50" s="320" t="s">
        <v>231</v>
      </c>
      <c r="C50" s="320">
        <v>73134</v>
      </c>
      <c r="D50" s="325">
        <v>50245</v>
      </c>
      <c r="E50" s="85">
        <f t="shared" si="2"/>
        <v>51927</v>
      </c>
      <c r="F50" s="325">
        <v>1682</v>
      </c>
    </row>
    <row r="51" spans="1:6" ht="12.75">
      <c r="A51" s="350">
        <v>1.6</v>
      </c>
      <c r="B51" s="320" t="s">
        <v>557</v>
      </c>
      <c r="C51" s="320">
        <v>0</v>
      </c>
      <c r="D51" s="325">
        <v>22889</v>
      </c>
      <c r="E51" s="85">
        <f t="shared" si="2"/>
        <v>22889</v>
      </c>
      <c r="F51" s="325">
        <v>0</v>
      </c>
    </row>
    <row r="52" spans="1:6" ht="12.75">
      <c r="A52" s="351">
        <v>1.7</v>
      </c>
      <c r="B52" s="327" t="s">
        <v>707</v>
      </c>
      <c r="C52" s="327">
        <v>19076</v>
      </c>
      <c r="D52" s="328">
        <v>104136</v>
      </c>
      <c r="E52" s="86">
        <f t="shared" si="2"/>
        <v>102781</v>
      </c>
      <c r="F52" s="328">
        <v>-1355</v>
      </c>
    </row>
    <row r="53" spans="1:6" ht="12.75">
      <c r="A53" s="14"/>
      <c r="B53" s="15"/>
      <c r="C53" s="15"/>
      <c r="D53" s="196"/>
      <c r="E53" s="119"/>
      <c r="F53" s="126"/>
    </row>
    <row r="54" spans="1:6" ht="12.75">
      <c r="A54" s="352" t="s">
        <v>858</v>
      </c>
      <c r="B54" s="353" t="s">
        <v>616</v>
      </c>
      <c r="C54" s="353">
        <v>1200</v>
      </c>
      <c r="D54" s="84">
        <f>'e.bev.'!C34</f>
        <v>1200</v>
      </c>
      <c r="E54" s="84">
        <f>'e.bev.'!D34</f>
        <v>1878</v>
      </c>
      <c r="F54" s="84">
        <f>'e.bev.'!E34</f>
        <v>678</v>
      </c>
    </row>
    <row r="55" spans="1:6" ht="12.75">
      <c r="A55" s="350" t="s">
        <v>869</v>
      </c>
      <c r="B55" s="320" t="s">
        <v>870</v>
      </c>
      <c r="C55" s="320">
        <v>292177</v>
      </c>
      <c r="D55" s="338">
        <v>338378</v>
      </c>
      <c r="E55" s="85">
        <f aca="true" t="shared" si="3" ref="E55:E61">(D55+F55)</f>
        <v>338002</v>
      </c>
      <c r="F55" s="325">
        <v>-376</v>
      </c>
    </row>
    <row r="56" spans="1:6" ht="12.75">
      <c r="A56" s="350" t="s">
        <v>871</v>
      </c>
      <c r="B56" s="320" t="s">
        <v>872</v>
      </c>
      <c r="C56" s="320">
        <v>207688</v>
      </c>
      <c r="D56" s="338">
        <v>207688</v>
      </c>
      <c r="E56" s="85">
        <f t="shared" si="3"/>
        <v>207688</v>
      </c>
      <c r="F56" s="325">
        <v>0</v>
      </c>
    </row>
    <row r="57" spans="1:6" ht="12.75">
      <c r="A57" s="350" t="s">
        <v>873</v>
      </c>
      <c r="B57" s="320" t="s">
        <v>874</v>
      </c>
      <c r="C57" s="320">
        <v>62000</v>
      </c>
      <c r="D57" s="338">
        <v>62000</v>
      </c>
      <c r="E57" s="85">
        <f t="shared" si="3"/>
        <v>62000</v>
      </c>
      <c r="F57" s="325">
        <v>0</v>
      </c>
    </row>
    <row r="58" spans="1:6" ht="12.75">
      <c r="A58" s="350" t="s">
        <v>875</v>
      </c>
      <c r="B58" s="320" t="s">
        <v>630</v>
      </c>
      <c r="C58" s="320">
        <v>1086766</v>
      </c>
      <c r="D58" s="227">
        <f>telek!C57</f>
        <v>1091266</v>
      </c>
      <c r="E58" s="227">
        <f>telek!D57</f>
        <v>945156</v>
      </c>
      <c r="F58" s="227">
        <f>telek!E57</f>
        <v>-146110</v>
      </c>
    </row>
    <row r="59" spans="1:6" ht="12.75">
      <c r="A59" s="350" t="s">
        <v>876</v>
      </c>
      <c r="B59" s="320" t="s">
        <v>1057</v>
      </c>
      <c r="C59" s="320">
        <v>21709</v>
      </c>
      <c r="D59" s="338">
        <v>21709</v>
      </c>
      <c r="E59" s="85">
        <f t="shared" si="3"/>
        <v>21709</v>
      </c>
      <c r="F59" s="325">
        <v>0</v>
      </c>
    </row>
    <row r="60" spans="1:6" ht="12.75">
      <c r="A60" s="350" t="s">
        <v>879</v>
      </c>
      <c r="B60" s="320" t="s">
        <v>906</v>
      </c>
      <c r="C60" s="320">
        <v>5000</v>
      </c>
      <c r="D60" s="338">
        <v>20425</v>
      </c>
      <c r="E60" s="85">
        <f t="shared" si="3"/>
        <v>20833</v>
      </c>
      <c r="F60" s="325">
        <v>408</v>
      </c>
    </row>
    <row r="61" spans="1:6" ht="12.75">
      <c r="A61" s="350" t="s">
        <v>907</v>
      </c>
      <c r="B61" s="320" t="s">
        <v>908</v>
      </c>
      <c r="C61" s="320">
        <v>2109630</v>
      </c>
      <c r="D61" s="338">
        <v>2111205</v>
      </c>
      <c r="E61" s="85">
        <f t="shared" si="3"/>
        <v>2111333</v>
      </c>
      <c r="F61" s="325">
        <v>128</v>
      </c>
    </row>
    <row r="62" spans="1:6" ht="12.75">
      <c r="A62" s="350" t="s">
        <v>909</v>
      </c>
      <c r="B62" s="320" t="s">
        <v>619</v>
      </c>
      <c r="C62" s="320">
        <v>1968276</v>
      </c>
      <c r="D62" s="227">
        <f>'átv.'!C124</f>
        <v>2080811</v>
      </c>
      <c r="E62" s="227">
        <f>'átv.'!D124</f>
        <v>2089497</v>
      </c>
      <c r="F62" s="227">
        <f>'átv.'!E124</f>
        <v>8686</v>
      </c>
    </row>
    <row r="63" spans="1:6" ht="12.75">
      <c r="A63" s="350" t="s">
        <v>910</v>
      </c>
      <c r="B63" s="320" t="s">
        <v>620</v>
      </c>
      <c r="C63" s="320">
        <v>14497</v>
      </c>
      <c r="D63" s="227">
        <f>'közp.t.'!C39</f>
        <v>64808</v>
      </c>
      <c r="E63" s="227">
        <f>'közp.t.'!D39</f>
        <v>106902</v>
      </c>
      <c r="F63" s="227">
        <f>'közp.t.'!E39</f>
        <v>42094</v>
      </c>
    </row>
    <row r="64" spans="1:6" ht="12.75">
      <c r="A64" s="350" t="s">
        <v>911</v>
      </c>
      <c r="B64" s="320" t="s">
        <v>913</v>
      </c>
      <c r="C64" s="320">
        <v>65201</v>
      </c>
      <c r="D64" s="338">
        <v>103082</v>
      </c>
      <c r="E64" s="85">
        <f>(D64+F64)</f>
        <v>103082</v>
      </c>
      <c r="F64" s="325">
        <v>0</v>
      </c>
    </row>
    <row r="65" spans="1:6" ht="12.75">
      <c r="A65" s="350" t="s">
        <v>914</v>
      </c>
      <c r="B65" s="327" t="s">
        <v>915</v>
      </c>
      <c r="C65" s="320">
        <v>0</v>
      </c>
      <c r="D65" s="86">
        <f>'[1]gond.ö.'!AQ39</f>
        <v>0</v>
      </c>
      <c r="E65" s="86">
        <f>'[1]gond.ö.'!AR39</f>
        <v>0</v>
      </c>
      <c r="F65" s="86">
        <f>'[1]gond.ö.'!AS39</f>
        <v>0</v>
      </c>
    </row>
    <row r="66" spans="1:6" ht="12.75">
      <c r="A66" s="48" t="s">
        <v>858</v>
      </c>
      <c r="B66" s="40" t="s">
        <v>916</v>
      </c>
      <c r="C66" s="134">
        <f>(C54+C55+C56+C57+C58+C59+C60+C61+C62+C63+C64+C65)</f>
        <v>5834144</v>
      </c>
      <c r="D66" s="134">
        <f>(D54+D55+D56+D57+D58+D59+D60+D61+D62+D63+D64+D65)</f>
        <v>6102572</v>
      </c>
      <c r="E66" s="134">
        <f>(E54+E55+E56+E57+E58+E59+E60+E61+E62+E63+E64+E65)</f>
        <v>6008080</v>
      </c>
      <c r="F66" s="134">
        <f>(F54+F55+F56+F57+F58+F59+F60+F61+F62+F63+F64+F65)</f>
        <v>-94492</v>
      </c>
    </row>
    <row r="67" spans="1:6" ht="12.75">
      <c r="A67" s="49" t="s">
        <v>921</v>
      </c>
      <c r="B67" s="41" t="s">
        <v>922</v>
      </c>
      <c r="C67" s="197">
        <f>(C45+C66)</f>
        <v>5929689</v>
      </c>
      <c r="D67" s="197">
        <f>(D45+D66)</f>
        <v>6283177</v>
      </c>
      <c r="E67" s="197">
        <f>(E45+E66)</f>
        <v>6192717</v>
      </c>
      <c r="F67" s="197">
        <f>(F45+F66)</f>
        <v>-90460</v>
      </c>
    </row>
    <row r="68" spans="1:6" ht="12.75">
      <c r="A68" s="50"/>
      <c r="B68" s="51" t="s">
        <v>923</v>
      </c>
      <c r="C68" s="156">
        <f>(C43+C67)</f>
        <v>19181562</v>
      </c>
      <c r="D68" s="156">
        <f>(D43+D67)</f>
        <v>19537294</v>
      </c>
      <c r="E68" s="156">
        <f>(E43+E67)</f>
        <v>19647270</v>
      </c>
      <c r="F68" s="156">
        <f>(F43+F67)</f>
        <v>109976</v>
      </c>
    </row>
    <row r="69" spans="1:6" ht="12.75">
      <c r="A69" s="352" t="s">
        <v>924</v>
      </c>
      <c r="B69" s="322" t="s">
        <v>925</v>
      </c>
      <c r="C69" s="84">
        <f>(C137-C68)</f>
        <v>1326107</v>
      </c>
      <c r="D69" s="84">
        <f>(D137-D68)</f>
        <v>1320387</v>
      </c>
      <c r="E69" s="84">
        <f>(E137-E68)</f>
        <v>1338499</v>
      </c>
      <c r="F69" s="84">
        <f>(F137-F68)</f>
        <v>18112</v>
      </c>
    </row>
    <row r="70" spans="1:6" ht="12.75">
      <c r="A70" s="350"/>
      <c r="B70" s="320" t="s">
        <v>926</v>
      </c>
      <c r="C70" s="320">
        <v>931028</v>
      </c>
      <c r="D70" s="338">
        <v>931028</v>
      </c>
      <c r="E70" s="85">
        <f>(D70+F70)</f>
        <v>931028</v>
      </c>
      <c r="F70" s="325">
        <v>0</v>
      </c>
    </row>
    <row r="71" spans="1:6" ht="12.75">
      <c r="A71" s="351"/>
      <c r="B71" s="327" t="s">
        <v>1091</v>
      </c>
      <c r="C71" s="86">
        <f>(C69-C70)</f>
        <v>395079</v>
      </c>
      <c r="D71" s="86">
        <f>(D69-D70)</f>
        <v>389359</v>
      </c>
      <c r="E71" s="86">
        <f>(E69-E70)</f>
        <v>407471</v>
      </c>
      <c r="F71" s="86">
        <f>(F69-F70)</f>
        <v>18112</v>
      </c>
    </row>
    <row r="72" spans="1:6" ht="12.75">
      <c r="A72" s="354"/>
      <c r="B72" s="355" t="s">
        <v>927</v>
      </c>
      <c r="C72" s="198">
        <f>(C68+C69)</f>
        <v>20507669</v>
      </c>
      <c r="D72" s="198">
        <f>(D68+D69)</f>
        <v>20857681</v>
      </c>
      <c r="E72" s="198">
        <f>(E68+E69)</f>
        <v>20985769</v>
      </c>
      <c r="F72" s="392">
        <f>(F68+F69)</f>
        <v>128088</v>
      </c>
    </row>
    <row r="73" spans="1:6" ht="12.75">
      <c r="A73" s="7"/>
      <c r="B73" s="7"/>
      <c r="C73" s="7"/>
      <c r="D73" s="199"/>
      <c r="E73" s="74"/>
      <c r="F73" s="74"/>
    </row>
    <row r="74" spans="1:6" ht="12.75">
      <c r="A74" s="7"/>
      <c r="B74" s="7"/>
      <c r="C74" s="7"/>
      <c r="D74" s="199"/>
      <c r="E74" s="74"/>
      <c r="F74" s="74"/>
    </row>
    <row r="75" spans="1:6" ht="12.75">
      <c r="A75" s="7"/>
      <c r="B75" s="7"/>
      <c r="C75" s="7"/>
      <c r="D75" s="21"/>
      <c r="E75" s="7"/>
      <c r="F75" s="7"/>
    </row>
    <row r="76" spans="1:6" ht="12.75">
      <c r="A76" s="7"/>
      <c r="B76" s="7" t="s">
        <v>725</v>
      </c>
      <c r="C76" s="7"/>
      <c r="D76" s="21"/>
      <c r="E76" s="7"/>
      <c r="F76" s="7"/>
    </row>
    <row r="77" spans="1:6" ht="12.75">
      <c r="A77" s="24" t="s">
        <v>824</v>
      </c>
      <c r="B77" s="42" t="s">
        <v>725</v>
      </c>
      <c r="C77" s="24" t="s">
        <v>610</v>
      </c>
      <c r="D77" s="120" t="s">
        <v>720</v>
      </c>
      <c r="E77" s="185" t="s">
        <v>154</v>
      </c>
      <c r="F77" s="185" t="s">
        <v>718</v>
      </c>
    </row>
    <row r="78" spans="1:6" ht="12.75">
      <c r="A78" s="25" t="s">
        <v>825</v>
      </c>
      <c r="B78" s="25" t="s">
        <v>928</v>
      </c>
      <c r="C78" s="25" t="s">
        <v>827</v>
      </c>
      <c r="D78" s="123" t="s">
        <v>827</v>
      </c>
      <c r="E78" s="186" t="s">
        <v>827</v>
      </c>
      <c r="F78" s="186" t="s">
        <v>721</v>
      </c>
    </row>
    <row r="79" spans="1:6" ht="13.5">
      <c r="A79" s="387" t="s">
        <v>725</v>
      </c>
      <c r="B79" s="639" t="s">
        <v>929</v>
      </c>
      <c r="C79" s="639"/>
      <c r="D79" s="639"/>
      <c r="E79" s="639"/>
      <c r="F79" s="640"/>
    </row>
    <row r="80" spans="1:6" ht="12.75">
      <c r="A80" s="388" t="s">
        <v>868</v>
      </c>
      <c r="B80" s="389" t="s">
        <v>621</v>
      </c>
      <c r="C80" s="390">
        <f>SUM(C81+C82+C83+C86+C87)</f>
        <v>9772173</v>
      </c>
      <c r="D80" s="390">
        <f>SUM(D81+D82+D83+D86+D87)</f>
        <v>9963238</v>
      </c>
      <c r="E80" s="390">
        <f>SUM(E81+E82+E83+E86+E87)</f>
        <v>10242809</v>
      </c>
      <c r="F80" s="391">
        <f>SUM(F81+F82+F83+F86+F87)</f>
        <v>279571</v>
      </c>
    </row>
    <row r="81" spans="1:6" ht="12.75">
      <c r="A81" s="352">
        <v>1.1</v>
      </c>
      <c r="B81" s="322" t="s">
        <v>208</v>
      </c>
      <c r="C81" s="322">
        <v>5350809</v>
      </c>
      <c r="D81" s="356">
        <v>5441944</v>
      </c>
      <c r="E81" s="84">
        <f aca="true" t="shared" si="4" ref="E81:E87">(D81+F81)</f>
        <v>5541029</v>
      </c>
      <c r="F81" s="359">
        <v>99085</v>
      </c>
    </row>
    <row r="82" spans="1:6" ht="12.75">
      <c r="A82" s="350">
        <v>1.2</v>
      </c>
      <c r="B82" s="320" t="s">
        <v>209</v>
      </c>
      <c r="C82" s="320">
        <v>1814580</v>
      </c>
      <c r="D82" s="357">
        <v>1836749</v>
      </c>
      <c r="E82" s="85">
        <f t="shared" si="4"/>
        <v>1871833</v>
      </c>
      <c r="F82" s="347">
        <v>35084</v>
      </c>
    </row>
    <row r="83" spans="1:6" ht="12.75">
      <c r="A83" s="350">
        <v>1.3</v>
      </c>
      <c r="B83" s="320" t="s">
        <v>210</v>
      </c>
      <c r="C83" s="320">
        <v>2589879</v>
      </c>
      <c r="D83" s="357">
        <v>2664863</v>
      </c>
      <c r="E83" s="85">
        <f t="shared" si="4"/>
        <v>2807139</v>
      </c>
      <c r="F83" s="601">
        <v>142276</v>
      </c>
    </row>
    <row r="84" spans="1:6" ht="12.75">
      <c r="A84" s="350" t="s">
        <v>930</v>
      </c>
      <c r="B84" s="320" t="s">
        <v>931</v>
      </c>
      <c r="C84" s="320">
        <v>98921</v>
      </c>
      <c r="D84" s="357">
        <v>0</v>
      </c>
      <c r="E84" s="85">
        <f t="shared" si="4"/>
        <v>0</v>
      </c>
      <c r="F84" s="347">
        <v>0</v>
      </c>
    </row>
    <row r="85" spans="1:6" ht="12.75">
      <c r="A85" s="350" t="s">
        <v>932</v>
      </c>
      <c r="B85" s="320" t="s">
        <v>933</v>
      </c>
      <c r="C85" s="320">
        <v>2490958</v>
      </c>
      <c r="D85" s="357">
        <v>2664863</v>
      </c>
      <c r="E85" s="85">
        <f t="shared" si="4"/>
        <v>2807139</v>
      </c>
      <c r="F85" s="601">
        <v>142276</v>
      </c>
    </row>
    <row r="86" spans="1:6" ht="12.75">
      <c r="A86" s="350">
        <v>1.4</v>
      </c>
      <c r="B86" s="320" t="s">
        <v>211</v>
      </c>
      <c r="C86" s="320">
        <v>4743</v>
      </c>
      <c r="D86" s="357">
        <v>6979</v>
      </c>
      <c r="E86" s="85">
        <f t="shared" si="4"/>
        <v>8120</v>
      </c>
      <c r="F86" s="347">
        <v>1141</v>
      </c>
    </row>
    <row r="87" spans="1:6" ht="12.75">
      <c r="A87" s="351">
        <v>1.5</v>
      </c>
      <c r="B87" s="327" t="s">
        <v>212</v>
      </c>
      <c r="C87" s="327">
        <v>12162</v>
      </c>
      <c r="D87" s="358">
        <v>12703</v>
      </c>
      <c r="E87" s="86">
        <f t="shared" si="4"/>
        <v>14688</v>
      </c>
      <c r="F87" s="360">
        <v>1985</v>
      </c>
    </row>
    <row r="88" spans="1:6" ht="12.75">
      <c r="A88" s="52">
        <v>2.1</v>
      </c>
      <c r="B88" s="37" t="s">
        <v>622</v>
      </c>
      <c r="C88" s="200">
        <f>(C89+C90+C91+C94)</f>
        <v>2758402</v>
      </c>
      <c r="D88" s="200">
        <f>(D89+D90+D91+D94)</f>
        <v>2833686</v>
      </c>
      <c r="E88" s="200">
        <f>(E89+E90+E91+E94)</f>
        <v>2982420</v>
      </c>
      <c r="F88" s="200">
        <f>(F89+F90+F91+F94)</f>
        <v>148734</v>
      </c>
    </row>
    <row r="89" spans="1:6" ht="12.75">
      <c r="A89" s="352" t="s">
        <v>829</v>
      </c>
      <c r="B89" s="322" t="s">
        <v>708</v>
      </c>
      <c r="C89" s="322">
        <v>813266</v>
      </c>
      <c r="D89" s="84">
        <f>'önk.kiad.'!D122</f>
        <v>840661</v>
      </c>
      <c r="E89" s="84">
        <f>'önk.kiad.'!E122</f>
        <v>888814</v>
      </c>
      <c r="F89" s="84">
        <f>'önk.kiad.'!F122</f>
        <v>48153</v>
      </c>
    </row>
    <row r="90" spans="1:6" ht="12.75">
      <c r="A90" s="350" t="s">
        <v>831</v>
      </c>
      <c r="B90" s="320" t="s">
        <v>209</v>
      </c>
      <c r="C90" s="320">
        <v>262852</v>
      </c>
      <c r="D90" s="85">
        <f>'önk.kiad.'!G122</f>
        <v>271322</v>
      </c>
      <c r="E90" s="85">
        <f>'önk.kiad.'!H122</f>
        <v>285092</v>
      </c>
      <c r="F90" s="85">
        <f>'önk.kiad.'!I122</f>
        <v>13770</v>
      </c>
    </row>
    <row r="91" spans="1:6" ht="12.75">
      <c r="A91" s="350" t="s">
        <v>934</v>
      </c>
      <c r="B91" s="320" t="s">
        <v>709</v>
      </c>
      <c r="C91" s="320">
        <v>672144</v>
      </c>
      <c r="D91" s="85">
        <f>'önk.kiad.'!M122</f>
        <v>694635</v>
      </c>
      <c r="E91" s="85">
        <f>'önk.kiad.'!N122</f>
        <v>699974</v>
      </c>
      <c r="F91" s="85">
        <f>'önk.kiad.'!O122</f>
        <v>5339</v>
      </c>
    </row>
    <row r="92" spans="1:6" ht="12.75">
      <c r="A92" s="350" t="s">
        <v>935</v>
      </c>
      <c r="B92" s="320" t="s">
        <v>1102</v>
      </c>
      <c r="C92" s="320">
        <v>0</v>
      </c>
      <c r="D92" s="85">
        <f>'önk.kiad.'!P122</f>
        <v>0</v>
      </c>
      <c r="E92" s="85">
        <f>'önk.kiad.'!Q122</f>
        <v>0</v>
      </c>
      <c r="F92" s="85">
        <f>'önk.kiad.'!R122</f>
        <v>0</v>
      </c>
    </row>
    <row r="93" spans="1:6" ht="12.75">
      <c r="A93" s="350" t="s">
        <v>1103</v>
      </c>
      <c r="B93" s="320" t="s">
        <v>1104</v>
      </c>
      <c r="C93" s="320">
        <v>672144</v>
      </c>
      <c r="D93" s="85">
        <f>'önk.kiad.'!V122</f>
        <v>694635</v>
      </c>
      <c r="E93" s="85">
        <f>'önk.kiad.'!W122</f>
        <v>699974</v>
      </c>
      <c r="F93" s="85">
        <f>'önk.kiad.'!X122</f>
        <v>5339</v>
      </c>
    </row>
    <row r="94" spans="1:6" ht="12.75">
      <c r="A94" s="350" t="s">
        <v>1105</v>
      </c>
      <c r="B94" s="320" t="s">
        <v>710</v>
      </c>
      <c r="C94" s="320">
        <v>1010140</v>
      </c>
      <c r="D94" s="85">
        <f>'önk.kiad.'!Y122</f>
        <v>1027068</v>
      </c>
      <c r="E94" s="85">
        <f>'önk.kiad.'!Z122</f>
        <v>1108540</v>
      </c>
      <c r="F94" s="85">
        <f>'önk.kiad.'!AA122</f>
        <v>81472</v>
      </c>
    </row>
    <row r="95" spans="1:6" ht="12.75">
      <c r="A95" s="350" t="s">
        <v>1106</v>
      </c>
      <c r="B95" s="320" t="s">
        <v>623</v>
      </c>
      <c r="C95" s="320">
        <v>775355</v>
      </c>
      <c r="D95" s="85">
        <f>'szoc.pol.'!D37</f>
        <v>780225</v>
      </c>
      <c r="E95" s="85">
        <f>'szoc.pol.'!E37</f>
        <v>774344</v>
      </c>
      <c r="F95" s="85">
        <f>'szoc.pol.'!F37</f>
        <v>-5881</v>
      </c>
    </row>
    <row r="96" spans="1:6" ht="12.75">
      <c r="A96" s="350"/>
      <c r="B96" s="320"/>
      <c r="C96" s="320"/>
      <c r="D96" s="85"/>
      <c r="E96" s="85"/>
      <c r="F96" s="85"/>
    </row>
    <row r="97" spans="1:6" ht="12.75">
      <c r="A97" s="350"/>
      <c r="B97" s="361" t="s">
        <v>624</v>
      </c>
      <c r="C97" s="361">
        <v>3881</v>
      </c>
      <c r="D97" s="85">
        <f>'Kis.Ö.'!E30</f>
        <v>4261</v>
      </c>
      <c r="E97" s="85">
        <f>'Kis.Ö.'!F30</f>
        <v>4286</v>
      </c>
      <c r="F97" s="85">
        <f>'Kis.Ö.'!G30</f>
        <v>25</v>
      </c>
    </row>
    <row r="98" spans="1:6" ht="12.75">
      <c r="A98" s="350"/>
      <c r="B98" s="361" t="s">
        <v>625</v>
      </c>
      <c r="C98" s="361">
        <v>2740</v>
      </c>
      <c r="D98" s="85">
        <f>'Kis.Ö.'!L30</f>
        <v>5240</v>
      </c>
      <c r="E98" s="85">
        <f>'Kis.Ö.'!M30</f>
        <v>5240</v>
      </c>
      <c r="F98" s="85">
        <f>'Kis.Ö.'!N30</f>
        <v>0</v>
      </c>
    </row>
    <row r="99" spans="1:6" ht="12.75">
      <c r="A99" s="350"/>
      <c r="B99" s="361" t="s">
        <v>877</v>
      </c>
      <c r="C99" s="361">
        <v>1850</v>
      </c>
      <c r="D99" s="85">
        <f>'Kis.Ö. (2)'!E30</f>
        <v>1902</v>
      </c>
      <c r="E99" s="85">
        <f>'Kis.Ö. (2)'!F30</f>
        <v>1902</v>
      </c>
      <c r="F99" s="85">
        <f>'Kis.Ö. (2)'!G30</f>
        <v>0</v>
      </c>
    </row>
    <row r="100" spans="1:6" ht="12.75">
      <c r="A100" s="351"/>
      <c r="B100" s="361" t="s">
        <v>878</v>
      </c>
      <c r="C100" s="361">
        <v>1600</v>
      </c>
      <c r="D100" s="85">
        <f>'Kis.Ö. (2)'!L30</f>
        <v>1652</v>
      </c>
      <c r="E100" s="85">
        <f>'Kis.Ö. (2)'!M30</f>
        <v>1652</v>
      </c>
      <c r="F100" s="85">
        <f>'Kis.Ö. (2)'!N30</f>
        <v>0</v>
      </c>
    </row>
    <row r="101" spans="1:6" ht="12.75">
      <c r="A101" s="12"/>
      <c r="B101" s="13" t="s">
        <v>725</v>
      </c>
      <c r="C101" s="13"/>
      <c r="D101" s="201"/>
      <c r="E101" s="202"/>
      <c r="F101" s="203"/>
    </row>
    <row r="102" spans="1:6" ht="12.75">
      <c r="A102" s="362">
        <v>2.2</v>
      </c>
      <c r="B102" s="320" t="s">
        <v>1107</v>
      </c>
      <c r="C102" s="320">
        <v>30000</v>
      </c>
      <c r="D102" s="338">
        <v>30000</v>
      </c>
      <c r="E102" s="85">
        <f>(D102+F102)</f>
        <v>20000</v>
      </c>
      <c r="F102" s="325">
        <v>-10000</v>
      </c>
    </row>
    <row r="103" spans="1:6" ht="12.75">
      <c r="A103" s="362">
        <v>2.3</v>
      </c>
      <c r="B103" s="320" t="s">
        <v>1108</v>
      </c>
      <c r="C103" s="320">
        <v>0</v>
      </c>
      <c r="D103" s="338">
        <v>0</v>
      </c>
      <c r="E103" s="85">
        <f>(D103+F103)</f>
        <v>0</v>
      </c>
      <c r="F103" s="325">
        <v>0</v>
      </c>
    </row>
    <row r="104" spans="1:6" ht="12.75">
      <c r="A104" s="362">
        <v>2.4</v>
      </c>
      <c r="B104" s="320" t="s">
        <v>626</v>
      </c>
      <c r="C104" s="320">
        <v>1031377</v>
      </c>
      <c r="D104" s="85">
        <f>'célt.'!B187</f>
        <v>720138</v>
      </c>
      <c r="E104" s="85">
        <f>'célt.'!L187</f>
        <v>366244</v>
      </c>
      <c r="F104" s="85">
        <f>'célt.'!M187</f>
        <v>-353894</v>
      </c>
    </row>
    <row r="105" spans="1:6" ht="12.75">
      <c r="A105" s="363">
        <v>2.5</v>
      </c>
      <c r="B105" s="327" t="s">
        <v>1109</v>
      </c>
      <c r="C105" s="327">
        <v>55000</v>
      </c>
      <c r="D105" s="339">
        <v>87603</v>
      </c>
      <c r="E105" s="86">
        <f>(D105+F105)</f>
        <v>87603</v>
      </c>
      <c r="F105" s="328">
        <v>0</v>
      </c>
    </row>
    <row r="106" spans="1:6" ht="12.75">
      <c r="A106" s="14"/>
      <c r="B106" s="15"/>
      <c r="C106" s="15"/>
      <c r="D106" s="20"/>
      <c r="E106" s="15"/>
      <c r="F106" s="16"/>
    </row>
    <row r="107" spans="1:6" ht="12.75">
      <c r="A107" s="29">
        <v>2</v>
      </c>
      <c r="B107" s="44" t="s">
        <v>1110</v>
      </c>
      <c r="C107" s="40">
        <f>(C88+C102+C103+C104+C105)</f>
        <v>3874779</v>
      </c>
      <c r="D107" s="40">
        <f>(D88+D102+D103+D104+D105)</f>
        <v>3671427</v>
      </c>
      <c r="E107" s="40">
        <f>(E88+E102+E103+E104+E105)</f>
        <v>3456267</v>
      </c>
      <c r="F107" s="40">
        <f>(F88+F102+F103+F104+F105)</f>
        <v>-215160</v>
      </c>
    </row>
    <row r="108" spans="1:6" ht="12.75">
      <c r="A108" s="369"/>
      <c r="B108" s="365" t="s">
        <v>547</v>
      </c>
      <c r="C108" s="365"/>
      <c r="D108" s="366"/>
      <c r="E108" s="396">
        <f>D108+F108</f>
        <v>12641</v>
      </c>
      <c r="F108" s="378">
        <v>12641</v>
      </c>
    </row>
    <row r="109" spans="1:6" ht="12.75">
      <c r="A109" s="53" t="s">
        <v>1111</v>
      </c>
      <c r="B109" s="38" t="s">
        <v>1112</v>
      </c>
      <c r="C109" s="41">
        <f>(C80+C107+C108)</f>
        <v>13646952</v>
      </c>
      <c r="D109" s="41">
        <f>(D80+D107+D108)</f>
        <v>13634665</v>
      </c>
      <c r="E109" s="41">
        <f>(E80+E107+E108)</f>
        <v>13711717</v>
      </c>
      <c r="F109" s="377">
        <f>(F80+F107+F108)</f>
        <v>77052</v>
      </c>
    </row>
    <row r="110" spans="1:6" ht="12.75">
      <c r="A110" s="54"/>
      <c r="B110" s="55"/>
      <c r="C110" s="55"/>
      <c r="D110" s="19"/>
      <c r="E110" s="39"/>
      <c r="F110" s="39"/>
    </row>
    <row r="111" spans="1:6" ht="13.5">
      <c r="A111" s="17" t="s">
        <v>725</v>
      </c>
      <c r="B111" s="641" t="s">
        <v>1113</v>
      </c>
      <c r="C111" s="641"/>
      <c r="D111" s="641"/>
      <c r="E111" s="641"/>
      <c r="F111" s="641"/>
    </row>
    <row r="112" spans="1:6" ht="12.75">
      <c r="A112" s="47">
        <v>1</v>
      </c>
      <c r="B112" s="56" t="s">
        <v>627</v>
      </c>
      <c r="C112" s="134">
        <f>SUM(C113:C115)</f>
        <v>122314</v>
      </c>
      <c r="D112" s="134">
        <f>SUM(D113:D115)</f>
        <v>217292</v>
      </c>
      <c r="E112" s="134">
        <f>SUM(E113:E115)</f>
        <v>249214</v>
      </c>
      <c r="F112" s="134">
        <f>SUM(F113:F115)</f>
        <v>31922</v>
      </c>
    </row>
    <row r="113" spans="1:6" ht="12.75">
      <c r="A113" s="350">
        <v>1.1</v>
      </c>
      <c r="B113" s="320" t="s">
        <v>711</v>
      </c>
      <c r="C113" s="320">
        <v>29065</v>
      </c>
      <c r="D113" s="325">
        <v>32650</v>
      </c>
      <c r="E113" s="84">
        <f>(D113+F113)</f>
        <v>32671</v>
      </c>
      <c r="F113" s="325">
        <v>21</v>
      </c>
    </row>
    <row r="114" spans="1:6" ht="12.75">
      <c r="A114" s="350">
        <v>1.2</v>
      </c>
      <c r="B114" s="320" t="s">
        <v>712</v>
      </c>
      <c r="C114" s="320">
        <v>13368</v>
      </c>
      <c r="D114" s="325">
        <v>30823</v>
      </c>
      <c r="E114" s="85">
        <f>(D114+F114)</f>
        <v>31146</v>
      </c>
      <c r="F114" s="600">
        <v>323</v>
      </c>
    </row>
    <row r="115" spans="1:6" ht="12.75">
      <c r="A115" s="351">
        <v>1.3</v>
      </c>
      <c r="B115" s="327" t="s">
        <v>713</v>
      </c>
      <c r="C115" s="327">
        <v>79881</v>
      </c>
      <c r="D115" s="328">
        <v>153819</v>
      </c>
      <c r="E115" s="86">
        <f>(D115+F115)</f>
        <v>185397</v>
      </c>
      <c r="F115" s="328">
        <v>31578</v>
      </c>
    </row>
    <row r="116" spans="1:6" ht="12.75">
      <c r="A116" s="14"/>
      <c r="B116" s="15"/>
      <c r="C116" s="15"/>
      <c r="D116" s="196"/>
      <c r="E116" s="119"/>
      <c r="F116" s="126"/>
    </row>
    <row r="117" spans="1:6" ht="12.75">
      <c r="A117" s="352">
        <v>2.1</v>
      </c>
      <c r="B117" s="322" t="s">
        <v>628</v>
      </c>
      <c r="C117" s="322">
        <v>79295</v>
      </c>
      <c r="D117" s="324">
        <v>87486</v>
      </c>
      <c r="E117" s="84">
        <f aca="true" t="shared" si="5" ref="E117:E122">(D117+F117)</f>
        <v>131023</v>
      </c>
      <c r="F117" s="384">
        <v>43537</v>
      </c>
    </row>
    <row r="118" spans="1:6" ht="12.75">
      <c r="A118" s="350">
        <v>2.2</v>
      </c>
      <c r="B118" s="320" t="s">
        <v>633</v>
      </c>
      <c r="C118" s="320">
        <v>236477</v>
      </c>
      <c r="D118" s="338">
        <v>239129</v>
      </c>
      <c r="E118" s="85">
        <f t="shared" si="5"/>
        <v>239116</v>
      </c>
      <c r="F118" s="325">
        <v>-13</v>
      </c>
    </row>
    <row r="119" spans="1:6" ht="12.75">
      <c r="A119" s="350">
        <v>2.3</v>
      </c>
      <c r="B119" s="320" t="s">
        <v>1114</v>
      </c>
      <c r="C119" s="320">
        <v>78182</v>
      </c>
      <c r="D119" s="338">
        <v>107752</v>
      </c>
      <c r="E119" s="85">
        <f t="shared" si="5"/>
        <v>84469</v>
      </c>
      <c r="F119" s="385">
        <v>-23283</v>
      </c>
    </row>
    <row r="120" spans="1:6" ht="12.75">
      <c r="A120" s="350">
        <v>2.4</v>
      </c>
      <c r="B120" s="320" t="s">
        <v>634</v>
      </c>
      <c r="C120" s="320">
        <v>113594</v>
      </c>
      <c r="D120" s="338">
        <v>133594</v>
      </c>
      <c r="E120" s="85">
        <f t="shared" si="5"/>
        <v>134142</v>
      </c>
      <c r="F120" s="325">
        <v>548</v>
      </c>
    </row>
    <row r="121" spans="1:6" ht="12.75">
      <c r="A121" s="350">
        <v>2.5</v>
      </c>
      <c r="B121" s="320" t="s">
        <v>1115</v>
      </c>
      <c r="C121" s="320">
        <v>312330</v>
      </c>
      <c r="D121" s="338">
        <v>312330</v>
      </c>
      <c r="E121" s="85">
        <f t="shared" si="5"/>
        <v>312330</v>
      </c>
      <c r="F121" s="325">
        <v>0</v>
      </c>
    </row>
    <row r="122" spans="1:6" ht="12.75">
      <c r="A122" s="350">
        <v>2.6</v>
      </c>
      <c r="B122" s="320" t="s">
        <v>635</v>
      </c>
      <c r="C122" s="320">
        <v>5661040</v>
      </c>
      <c r="D122" s="338">
        <v>5873849</v>
      </c>
      <c r="E122" s="85">
        <f t="shared" si="5"/>
        <v>5846266</v>
      </c>
      <c r="F122" s="325">
        <v>-27583</v>
      </c>
    </row>
    <row r="123" spans="1:6" ht="12.75">
      <c r="A123" s="350">
        <v>2.7</v>
      </c>
      <c r="B123" s="320" t="s">
        <v>636</v>
      </c>
      <c r="C123" s="435">
        <f>C124+C125+C126</f>
        <v>128827</v>
      </c>
      <c r="D123" s="85">
        <f>'önk.kiad.'!AZ102</f>
        <v>131327</v>
      </c>
      <c r="E123" s="85">
        <f>'önk.kiad.'!BA102</f>
        <v>169992</v>
      </c>
      <c r="F123" s="85">
        <f>'önk.kiad.'!BB102</f>
        <v>38665</v>
      </c>
    </row>
    <row r="124" spans="1:6" ht="12.75">
      <c r="A124" s="350" t="s">
        <v>847</v>
      </c>
      <c r="B124" s="320" t="s">
        <v>714</v>
      </c>
      <c r="C124" s="320">
        <v>82938</v>
      </c>
      <c r="D124" s="85">
        <f>'önk.kiad.'!V9</f>
        <v>83838</v>
      </c>
      <c r="E124" s="85">
        <f>'önk.kiad.'!W9</f>
        <v>85098</v>
      </c>
      <c r="F124" s="85">
        <f>'önk.kiad.'!X9</f>
        <v>1260</v>
      </c>
    </row>
    <row r="125" spans="1:6" ht="12.75">
      <c r="A125" s="350" t="s">
        <v>848</v>
      </c>
      <c r="B125" s="320" t="s">
        <v>715</v>
      </c>
      <c r="C125" s="320">
        <v>45889</v>
      </c>
      <c r="D125" s="85">
        <f>'önk.kiad.'!AE102</f>
        <v>46189</v>
      </c>
      <c r="E125" s="85">
        <f>'önk.kiad.'!AF102</f>
        <v>83432</v>
      </c>
      <c r="F125" s="85">
        <f>'önk.kiad.'!AG102</f>
        <v>37243</v>
      </c>
    </row>
    <row r="126" spans="1:6" ht="12.75">
      <c r="A126" s="350" t="s">
        <v>1116</v>
      </c>
      <c r="B126" s="320" t="s">
        <v>716</v>
      </c>
      <c r="C126" s="80">
        <v>0</v>
      </c>
      <c r="D126" s="85">
        <f>(D123-D124-D125)</f>
        <v>1300</v>
      </c>
      <c r="E126" s="85">
        <f>(E123-E124-E125)</f>
        <v>1462</v>
      </c>
      <c r="F126" s="85">
        <f>(F123-F124-F125)</f>
        <v>162</v>
      </c>
    </row>
    <row r="127" spans="1:6" ht="12.75">
      <c r="A127" s="350">
        <v>2.8</v>
      </c>
      <c r="B127" s="320" t="s">
        <v>637</v>
      </c>
      <c r="C127" s="320">
        <v>5570</v>
      </c>
      <c r="D127" s="85">
        <f>'önk.kiad.'!AZ119</f>
        <v>5570</v>
      </c>
      <c r="E127" s="85">
        <f>'önk.kiad.'!BA119</f>
        <v>5975</v>
      </c>
      <c r="F127" s="85">
        <f>'önk.kiad.'!BB119</f>
        <v>405</v>
      </c>
    </row>
    <row r="128" spans="1:6" ht="12.75">
      <c r="A128" s="350" t="s">
        <v>850</v>
      </c>
      <c r="B128" s="367" t="s">
        <v>638</v>
      </c>
      <c r="C128" s="368">
        <v>0</v>
      </c>
      <c r="D128" s="85">
        <f>'Kis.Ö.'!E31</f>
        <v>0</v>
      </c>
      <c r="E128" s="85">
        <f>'Kis.Ö.'!F31</f>
        <v>0</v>
      </c>
      <c r="F128" s="85">
        <f>'Kis.Ö.'!G31</f>
        <v>0</v>
      </c>
    </row>
    <row r="129" spans="1:6" ht="12.75">
      <c r="A129" s="350" t="s">
        <v>1117</v>
      </c>
      <c r="B129" s="367" t="s">
        <v>639</v>
      </c>
      <c r="C129" s="368">
        <v>0</v>
      </c>
      <c r="D129" s="85">
        <f>'Kis.Ö.'!L31</f>
        <v>0</v>
      </c>
      <c r="E129" s="85">
        <f>'Kis.Ö.'!M31</f>
        <v>0</v>
      </c>
      <c r="F129" s="85">
        <f>'Kis.Ö.'!N31</f>
        <v>0</v>
      </c>
    </row>
    <row r="130" spans="1:6" ht="12.75">
      <c r="A130" s="350">
        <v>2.9</v>
      </c>
      <c r="B130" s="320" t="s">
        <v>1118</v>
      </c>
      <c r="C130" s="320">
        <v>14300</v>
      </c>
      <c r="D130" s="338">
        <v>14300</v>
      </c>
      <c r="E130" s="85">
        <f>(D130+F130)</f>
        <v>14300</v>
      </c>
      <c r="F130" s="325">
        <v>0</v>
      </c>
    </row>
    <row r="131" spans="1:6" ht="12.75">
      <c r="A131" s="350" t="s">
        <v>355</v>
      </c>
      <c r="B131" s="320" t="s">
        <v>640</v>
      </c>
      <c r="C131" s="320">
        <v>108788</v>
      </c>
      <c r="D131" s="86">
        <f>'célt.'!B41</f>
        <v>100387</v>
      </c>
      <c r="E131" s="86">
        <f>'célt.'!L41</f>
        <v>72249</v>
      </c>
      <c r="F131" s="86">
        <f>'célt.'!M41</f>
        <v>-28138</v>
      </c>
    </row>
    <row r="132" spans="1:6" ht="12.75">
      <c r="A132" s="57" t="s">
        <v>858</v>
      </c>
      <c r="B132" s="40" t="s">
        <v>1119</v>
      </c>
      <c r="C132" s="134">
        <f>(C117+C118+C119+C120+C121+C122+C123+C127+C130+C131)</f>
        <v>6738403</v>
      </c>
      <c r="D132" s="134">
        <f>(D117+D118+D119+D120+D121+D122+D123+D127+D130+D131)</f>
        <v>7005724</v>
      </c>
      <c r="E132" s="134">
        <f>(E117+E118+E119+E120+E121+E122+E123+E127+E130+E131)</f>
        <v>7009862</v>
      </c>
      <c r="F132" s="134">
        <f>(F117+F118+F119+F120+F121+F122+F123+F127+F130+F131)</f>
        <v>4138</v>
      </c>
    </row>
    <row r="133" spans="1:6" ht="12.75">
      <c r="A133" s="369"/>
      <c r="B133" s="364" t="s">
        <v>548</v>
      </c>
      <c r="C133" s="364"/>
      <c r="D133" s="364"/>
      <c r="E133" s="396">
        <f>D133+F133</f>
        <v>14976</v>
      </c>
      <c r="F133" s="364">
        <v>14976</v>
      </c>
    </row>
    <row r="134" spans="1:6" ht="12.75">
      <c r="A134" s="49" t="s">
        <v>921</v>
      </c>
      <c r="B134" s="222" t="s">
        <v>1120</v>
      </c>
      <c r="C134" s="204">
        <f>(C112+C132+C133)</f>
        <v>6860717</v>
      </c>
      <c r="D134" s="204">
        <f>(D112+D132+D133)</f>
        <v>7223016</v>
      </c>
      <c r="E134" s="204">
        <f>(E112+E132+E133)</f>
        <v>7274052</v>
      </c>
      <c r="F134" s="204">
        <f>(F112+F132+F133)</f>
        <v>51036</v>
      </c>
    </row>
    <row r="135" spans="1:6" ht="12.75">
      <c r="A135" s="74"/>
      <c r="B135" s="74"/>
      <c r="C135" s="74"/>
      <c r="D135" s="74"/>
      <c r="E135" s="74"/>
      <c r="F135" s="74"/>
    </row>
    <row r="136" spans="1:6" ht="12.75">
      <c r="A136" s="74"/>
      <c r="B136" s="74"/>
      <c r="C136" s="74"/>
      <c r="D136" s="74"/>
      <c r="E136" s="74"/>
      <c r="F136" s="74"/>
    </row>
    <row r="137" spans="1:6" ht="12.75">
      <c r="A137" s="45" t="s">
        <v>725</v>
      </c>
      <c r="B137" s="38" t="s">
        <v>357</v>
      </c>
      <c r="C137" s="204">
        <f>(C109+C134+C135+C136)</f>
        <v>20507669</v>
      </c>
      <c r="D137" s="204">
        <f>(D109+D134+D135+D136)</f>
        <v>20857681</v>
      </c>
      <c r="E137" s="204">
        <f>(E109+E134+E135+E136)</f>
        <v>20985769</v>
      </c>
      <c r="F137" s="204">
        <f>(F109+F134+F135+F136)</f>
        <v>128088</v>
      </c>
    </row>
    <row r="138" spans="1:6" ht="12.75">
      <c r="A138" s="7"/>
      <c r="B138" s="7"/>
      <c r="C138" s="7"/>
      <c r="D138" s="199"/>
      <c r="E138" s="100"/>
      <c r="F138" s="100"/>
    </row>
    <row r="139" spans="1:6" ht="12.75">
      <c r="A139" s="7"/>
      <c r="B139" s="7"/>
      <c r="C139" s="7"/>
      <c r="D139" s="199"/>
      <c r="E139" s="100"/>
      <c r="F139" s="100"/>
    </row>
    <row r="140" spans="1:6" ht="12.75">
      <c r="A140" s="7"/>
      <c r="B140" s="7"/>
      <c r="C140" s="7"/>
      <c r="D140" s="199"/>
      <c r="E140" s="100"/>
      <c r="F140" s="100"/>
    </row>
    <row r="141" spans="1:6" ht="12.75">
      <c r="A141" s="7"/>
      <c r="B141" s="7"/>
      <c r="C141" s="7"/>
      <c r="D141" s="199"/>
      <c r="E141" s="74"/>
      <c r="F141" s="74"/>
    </row>
    <row r="142" spans="1:6" ht="12.75">
      <c r="A142" s="370"/>
      <c r="B142" s="370" t="s">
        <v>629</v>
      </c>
      <c r="C142" s="370">
        <v>3548</v>
      </c>
      <c r="D142" s="147">
        <v>3548</v>
      </c>
      <c r="E142" s="200">
        <f>(D142+F142)</f>
        <v>3491</v>
      </c>
      <c r="F142" s="147">
        <v>-57</v>
      </c>
    </row>
    <row r="143" spans="1:6" ht="12.75">
      <c r="A143" s="7"/>
      <c r="B143" s="7"/>
      <c r="C143" s="7"/>
      <c r="D143" s="199"/>
      <c r="E143" s="74"/>
      <c r="F143" s="74"/>
    </row>
    <row r="144" spans="1:6" ht="12.75">
      <c r="A144" s="7"/>
      <c r="B144" s="7"/>
      <c r="C144" s="7"/>
      <c r="D144" s="199"/>
      <c r="E144" s="74"/>
      <c r="F144" s="74"/>
    </row>
    <row r="145" spans="1:6" ht="12.75">
      <c r="A145" s="7"/>
      <c r="B145" s="7"/>
      <c r="C145" s="7"/>
      <c r="D145" s="199"/>
      <c r="E145" s="74"/>
      <c r="F145" s="74"/>
    </row>
    <row r="146" spans="1:6" ht="12.75">
      <c r="A146" s="7"/>
      <c r="B146" s="7"/>
      <c r="C146" s="7"/>
      <c r="D146" s="199"/>
      <c r="E146" s="74"/>
      <c r="F146" s="74"/>
    </row>
    <row r="147" spans="1:6" ht="12.75">
      <c r="A147" s="7"/>
      <c r="B147" s="7"/>
      <c r="C147" s="7"/>
      <c r="D147" s="21"/>
      <c r="E147" s="7"/>
      <c r="F147" s="7"/>
    </row>
    <row r="148" spans="1:6" ht="12.75">
      <c r="A148" s="7"/>
      <c r="B148" s="7"/>
      <c r="C148" s="7"/>
      <c r="D148" s="21"/>
      <c r="E148" s="7"/>
      <c r="F148" s="7"/>
    </row>
    <row r="149" spans="1:6" ht="12.75">
      <c r="A149" s="7"/>
      <c r="B149" s="7"/>
      <c r="C149" s="7"/>
      <c r="D149" s="21"/>
      <c r="E149" s="7"/>
      <c r="F149" s="7"/>
    </row>
    <row r="150" spans="1:6" ht="12.75">
      <c r="A150" s="32"/>
      <c r="B150" s="32"/>
      <c r="C150" s="32"/>
      <c r="D150" s="21"/>
      <c r="E150" s="32"/>
      <c r="F150" s="32"/>
    </row>
    <row r="151" spans="1:6" ht="12.75">
      <c r="A151" s="32"/>
      <c r="B151" s="32"/>
      <c r="C151" s="32"/>
      <c r="D151" s="21"/>
      <c r="E151" s="32"/>
      <c r="F151" s="32"/>
    </row>
    <row r="152" spans="1:6" ht="12.75">
      <c r="A152" s="32"/>
      <c r="B152" s="32"/>
      <c r="C152" s="32"/>
      <c r="D152" s="21"/>
      <c r="E152" s="32"/>
      <c r="F152" s="32"/>
    </row>
    <row r="153" spans="1:6" ht="12.75">
      <c r="A153" s="32"/>
      <c r="B153" s="32"/>
      <c r="C153" s="32"/>
      <c r="D153" s="58"/>
      <c r="E153" s="32"/>
      <c r="F153" s="32"/>
    </row>
    <row r="154" spans="1:4" ht="12.75">
      <c r="A154" s="2"/>
      <c r="D154" s="22"/>
    </row>
    <row r="155" spans="1:4" ht="12.75">
      <c r="A155" s="2"/>
      <c r="D155" s="2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</sheetData>
  <mergeCells count="3">
    <mergeCell ref="A44:F44"/>
    <mergeCell ref="B79:F79"/>
    <mergeCell ref="B111:F111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1" r:id="rId1"/>
  <headerFooter alignWithMargins="0">
    <oddHeader>&amp;C&amp;"Times New Roman CE,Normál"&amp;P/3
Bevételek és kiadások
pénzforgalmi mérlege&amp;R&amp;"Times New Roman CE,Normál"1. sz. melléklet
(ezer ft-ban)</oddHeader>
    <oddFooter>&amp;L&amp;"Times New Roman CE,Normál"&amp;8&amp;D/&amp;T
Molnár György
gazdasági igazgató&amp;C&amp;"Times New Roman CE,Normál"&amp;8&amp;F.xls/&amp;A/Ráczné&amp;R&amp;"Times New Roman CE,Normál"&amp;8............../............oldal</oddFooter>
  </headerFooter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9.140625" defaultRowHeight="12.75"/>
  <cols>
    <col min="1" max="1" width="5.28125" style="0" customWidth="1"/>
    <col min="2" max="2" width="57.7109375" style="0" bestFit="1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114" t="s">
        <v>824</v>
      </c>
      <c r="B1" s="114" t="s">
        <v>110</v>
      </c>
      <c r="C1" s="114" t="s">
        <v>817</v>
      </c>
      <c r="D1" s="114" t="s">
        <v>154</v>
      </c>
      <c r="E1" s="114" t="s">
        <v>718</v>
      </c>
      <c r="F1" s="114" t="s">
        <v>61</v>
      </c>
    </row>
    <row r="2" spans="1:6" ht="12.75">
      <c r="A2" s="116" t="s">
        <v>825</v>
      </c>
      <c r="B2" s="136"/>
      <c r="C2" s="116" t="s">
        <v>827</v>
      </c>
      <c r="D2" s="116" t="s">
        <v>827</v>
      </c>
      <c r="E2" s="116" t="s">
        <v>721</v>
      </c>
      <c r="F2" s="117"/>
    </row>
    <row r="3" spans="1:6" ht="12.75">
      <c r="A3" s="137"/>
      <c r="B3" s="642" t="s">
        <v>198</v>
      </c>
      <c r="C3" s="642"/>
      <c r="D3" s="642"/>
      <c r="E3" s="642"/>
      <c r="F3" s="642"/>
    </row>
    <row r="4" spans="1:6" ht="12.75">
      <c r="A4" s="74"/>
      <c r="B4" s="643"/>
      <c r="C4" s="643"/>
      <c r="D4" s="643"/>
      <c r="E4" s="643"/>
      <c r="F4" s="643"/>
    </row>
    <row r="5" spans="1:6" ht="12.75">
      <c r="A5" s="138"/>
      <c r="B5" s="139"/>
      <c r="C5" s="140"/>
      <c r="D5" s="140"/>
      <c r="E5" s="140"/>
      <c r="F5" s="138"/>
    </row>
    <row r="6" spans="1:6" ht="12.75">
      <c r="A6" s="109" t="s">
        <v>860</v>
      </c>
      <c r="B6" s="224" t="s">
        <v>347</v>
      </c>
      <c r="C6" s="141"/>
      <c r="D6" s="142"/>
      <c r="E6" s="141"/>
      <c r="F6" s="133"/>
    </row>
    <row r="7" spans="1:6" ht="12.75">
      <c r="A7" s="193" t="s">
        <v>868</v>
      </c>
      <c r="B7" s="133" t="s">
        <v>256</v>
      </c>
      <c r="C7" s="141">
        <v>21112</v>
      </c>
      <c r="D7" s="142">
        <f>(C7+E7)</f>
        <v>21112</v>
      </c>
      <c r="E7" s="141">
        <v>0</v>
      </c>
      <c r="F7" s="133"/>
    </row>
    <row r="8" spans="1:6" ht="12.75">
      <c r="A8" s="193" t="s">
        <v>858</v>
      </c>
      <c r="B8" s="133" t="s">
        <v>257</v>
      </c>
      <c r="C8" s="141">
        <v>19908</v>
      </c>
      <c r="D8" s="142">
        <f aca="true" t="shared" si="0" ref="D8:D29">(C8+E8)</f>
        <v>19908</v>
      </c>
      <c r="E8" s="141">
        <v>0</v>
      </c>
      <c r="F8" s="133"/>
    </row>
    <row r="9" spans="1:6" ht="12.75">
      <c r="A9" s="193" t="s">
        <v>869</v>
      </c>
      <c r="B9" s="133" t="s">
        <v>129</v>
      </c>
      <c r="C9" s="141">
        <v>6144</v>
      </c>
      <c r="D9" s="142">
        <f t="shared" si="0"/>
        <v>6144</v>
      </c>
      <c r="E9" s="141">
        <v>0</v>
      </c>
      <c r="F9" s="133"/>
    </row>
    <row r="10" spans="1:6" ht="12.75">
      <c r="A10" s="193" t="s">
        <v>871</v>
      </c>
      <c r="B10" s="133" t="s">
        <v>258</v>
      </c>
      <c r="C10" s="141"/>
      <c r="D10" s="142"/>
      <c r="E10" s="141"/>
      <c r="F10" s="133"/>
    </row>
    <row r="11" spans="1:6" ht="12.75">
      <c r="A11" s="193"/>
      <c r="B11" s="133" t="s">
        <v>130</v>
      </c>
      <c r="C11" s="141">
        <v>31798</v>
      </c>
      <c r="D11" s="142">
        <f t="shared" si="0"/>
        <v>31471</v>
      </c>
      <c r="E11" s="141">
        <v>-327</v>
      </c>
      <c r="F11" s="133"/>
    </row>
    <row r="12" spans="1:6" ht="12.75">
      <c r="A12" s="193"/>
      <c r="B12" s="133" t="s">
        <v>131</v>
      </c>
      <c r="C12" s="141">
        <v>29411</v>
      </c>
      <c r="D12" s="142">
        <f t="shared" si="0"/>
        <v>27054</v>
      </c>
      <c r="E12" s="141">
        <v>-2357</v>
      </c>
      <c r="F12" s="133"/>
    </row>
    <row r="13" spans="1:6" ht="12.75">
      <c r="A13" s="193" t="s">
        <v>873</v>
      </c>
      <c r="B13" s="249" t="s">
        <v>132</v>
      </c>
      <c r="C13" s="141">
        <v>15761</v>
      </c>
      <c r="D13" s="142">
        <f t="shared" si="0"/>
        <v>15749</v>
      </c>
      <c r="E13" s="141">
        <v>-12</v>
      </c>
      <c r="F13" s="133"/>
    </row>
    <row r="14" spans="1:6" ht="12.75">
      <c r="A14" s="193" t="s">
        <v>875</v>
      </c>
      <c r="B14" s="249" t="s">
        <v>133</v>
      </c>
      <c r="C14" s="141">
        <v>43879</v>
      </c>
      <c r="D14" s="142">
        <f t="shared" si="0"/>
        <v>43879</v>
      </c>
      <c r="E14" s="141">
        <v>0</v>
      </c>
      <c r="F14" s="133"/>
    </row>
    <row r="15" spans="1:6" ht="12.75">
      <c r="A15" s="193" t="s">
        <v>876</v>
      </c>
      <c r="B15" s="133" t="s">
        <v>134</v>
      </c>
      <c r="C15" s="141">
        <v>9525</v>
      </c>
      <c r="D15" s="142">
        <f t="shared" si="0"/>
        <v>9525</v>
      </c>
      <c r="E15" s="141">
        <v>0</v>
      </c>
      <c r="F15" s="133"/>
    </row>
    <row r="16" spans="1:6" ht="12.75">
      <c r="A16" s="193" t="s">
        <v>879</v>
      </c>
      <c r="B16" s="133" t="s">
        <v>135</v>
      </c>
      <c r="C16" s="141">
        <v>11182</v>
      </c>
      <c r="D16" s="142">
        <f t="shared" si="0"/>
        <v>11174</v>
      </c>
      <c r="E16" s="141">
        <v>-8</v>
      </c>
      <c r="F16" s="133"/>
    </row>
    <row r="17" spans="1:6" ht="12.75">
      <c r="A17" s="133"/>
      <c r="B17" s="133"/>
      <c r="C17" s="141"/>
      <c r="D17" s="142"/>
      <c r="E17" s="141"/>
      <c r="F17" s="133"/>
    </row>
    <row r="18" spans="1:6" ht="12.75">
      <c r="A18" s="109" t="s">
        <v>921</v>
      </c>
      <c r="B18" s="224" t="s">
        <v>136</v>
      </c>
      <c r="C18" s="141"/>
      <c r="D18" s="142"/>
      <c r="E18" s="141"/>
      <c r="F18" s="133"/>
    </row>
    <row r="19" spans="1:6" ht="12.75">
      <c r="A19" s="193" t="s">
        <v>868</v>
      </c>
      <c r="B19" s="133" t="s">
        <v>259</v>
      </c>
      <c r="C19" s="141"/>
      <c r="D19" s="142"/>
      <c r="E19" s="141"/>
      <c r="F19" s="133"/>
    </row>
    <row r="20" spans="1:6" ht="12.75">
      <c r="A20" s="193"/>
      <c r="B20" s="133" t="s">
        <v>137</v>
      </c>
      <c r="C20" s="141">
        <v>205252</v>
      </c>
      <c r="D20" s="142">
        <f t="shared" si="0"/>
        <v>205252</v>
      </c>
      <c r="E20" s="141">
        <v>0</v>
      </c>
      <c r="F20" s="133"/>
    </row>
    <row r="21" spans="1:6" ht="12.75">
      <c r="A21" s="133"/>
      <c r="B21" s="133" t="s">
        <v>260</v>
      </c>
      <c r="C21" s="141">
        <v>134201</v>
      </c>
      <c r="D21" s="142">
        <f t="shared" si="0"/>
        <v>134201</v>
      </c>
      <c r="E21" s="141">
        <v>0</v>
      </c>
      <c r="F21" s="133"/>
    </row>
    <row r="22" spans="1:6" ht="12.75">
      <c r="A22" s="133"/>
      <c r="B22" s="133" t="s">
        <v>349</v>
      </c>
      <c r="C22" s="141">
        <v>9450</v>
      </c>
      <c r="D22" s="142">
        <f t="shared" si="0"/>
        <v>9450</v>
      </c>
      <c r="E22" s="141">
        <v>0</v>
      </c>
      <c r="F22" s="133"/>
    </row>
    <row r="23" spans="1:6" ht="12.75">
      <c r="A23" s="133"/>
      <c r="B23" s="133" t="s">
        <v>138</v>
      </c>
      <c r="C23" s="141">
        <v>29471</v>
      </c>
      <c r="D23" s="142">
        <f t="shared" si="0"/>
        <v>29471</v>
      </c>
      <c r="E23" s="141">
        <v>0</v>
      </c>
      <c r="F23" s="133"/>
    </row>
    <row r="24" spans="1:6" ht="12.75">
      <c r="A24" s="133"/>
      <c r="B24" s="133" t="s">
        <v>139</v>
      </c>
      <c r="C24" s="141">
        <v>45000</v>
      </c>
      <c r="D24" s="142">
        <f t="shared" si="0"/>
        <v>45000</v>
      </c>
      <c r="E24" s="141">
        <v>0</v>
      </c>
      <c r="F24" s="133"/>
    </row>
    <row r="25" spans="1:6" ht="12.75">
      <c r="A25" s="133"/>
      <c r="B25" s="133" t="s">
        <v>140</v>
      </c>
      <c r="C25" s="141">
        <v>3000</v>
      </c>
      <c r="D25" s="142">
        <f t="shared" si="0"/>
        <v>3000</v>
      </c>
      <c r="E25" s="141">
        <v>0</v>
      </c>
      <c r="F25" s="133"/>
    </row>
    <row r="26" spans="1:6" ht="12.75">
      <c r="A26" s="193" t="s">
        <v>858</v>
      </c>
      <c r="B26" s="133" t="s">
        <v>261</v>
      </c>
      <c r="C26" s="141">
        <v>49011</v>
      </c>
      <c r="D26" s="142">
        <f t="shared" si="0"/>
        <v>57882</v>
      </c>
      <c r="E26" s="141">
        <v>8871</v>
      </c>
      <c r="F26" s="133"/>
    </row>
    <row r="27" spans="1:6" ht="12.75">
      <c r="A27" s="193" t="s">
        <v>869</v>
      </c>
      <c r="B27" s="133" t="s">
        <v>141</v>
      </c>
      <c r="C27" s="141">
        <v>1427</v>
      </c>
      <c r="D27" s="142">
        <f t="shared" si="0"/>
        <v>2609</v>
      </c>
      <c r="E27" s="141">
        <v>1182</v>
      </c>
      <c r="F27" s="133"/>
    </row>
    <row r="28" spans="1:6" ht="12.75">
      <c r="A28" s="133"/>
      <c r="B28" s="133"/>
      <c r="C28" s="141"/>
      <c r="D28" s="142"/>
      <c r="E28" s="141"/>
      <c r="F28" s="133"/>
    </row>
    <row r="29" spans="1:6" ht="12.75">
      <c r="A29" s="109" t="s">
        <v>924</v>
      </c>
      <c r="B29" s="224" t="s">
        <v>936</v>
      </c>
      <c r="C29" s="141">
        <v>258044</v>
      </c>
      <c r="D29" s="142">
        <f t="shared" si="0"/>
        <v>258044</v>
      </c>
      <c r="E29" s="141">
        <v>0</v>
      </c>
      <c r="F29" s="133"/>
    </row>
    <row r="30" spans="1:6" ht="12.75">
      <c r="A30" s="133"/>
      <c r="B30" s="133"/>
      <c r="C30" s="141"/>
      <c r="D30" s="142"/>
      <c r="E30" s="141"/>
      <c r="F30" s="133"/>
    </row>
    <row r="31" spans="1:6" ht="12.75">
      <c r="A31" s="109" t="s">
        <v>938</v>
      </c>
      <c r="B31" s="224" t="s">
        <v>937</v>
      </c>
      <c r="C31" s="141"/>
      <c r="D31" s="142"/>
      <c r="E31" s="141"/>
      <c r="F31" s="133"/>
    </row>
    <row r="32" spans="1:6" ht="12.75">
      <c r="A32" s="133"/>
      <c r="B32" s="224" t="s">
        <v>348</v>
      </c>
      <c r="C32" s="141">
        <v>951</v>
      </c>
      <c r="D32" s="142">
        <f>(C32+E32)</f>
        <v>951</v>
      </c>
      <c r="E32" s="141">
        <v>0</v>
      </c>
      <c r="F32" s="133"/>
    </row>
    <row r="33" spans="1:6" ht="12.75">
      <c r="A33" s="133"/>
      <c r="B33" s="133"/>
      <c r="C33" s="141"/>
      <c r="D33" s="142"/>
      <c r="E33" s="141"/>
      <c r="F33" s="133"/>
    </row>
    <row r="34" spans="1:6" ht="12.75">
      <c r="A34" s="133"/>
      <c r="B34" s="133"/>
      <c r="C34" s="141"/>
      <c r="D34" s="142"/>
      <c r="E34" s="141"/>
      <c r="F34" s="133"/>
    </row>
    <row r="35" spans="1:6" ht="12.75">
      <c r="A35" s="151"/>
      <c r="B35" s="83"/>
      <c r="C35" s="118"/>
      <c r="D35" s="142"/>
      <c r="E35" s="118"/>
      <c r="F35" s="83"/>
    </row>
    <row r="36" spans="1:6" ht="12.75">
      <c r="A36" s="144"/>
      <c r="B36" s="145" t="s">
        <v>115</v>
      </c>
      <c r="C36" s="134">
        <f>SUM(C6:C35)</f>
        <v>924527</v>
      </c>
      <c r="D36" s="134">
        <f>SUM(D6:D35)</f>
        <v>931876</v>
      </c>
      <c r="E36" s="134">
        <f>SUM(E6:E35)</f>
        <v>7349</v>
      </c>
      <c r="F36" s="146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CE,Normál"1/a. sz. melléklet
(ezer ft-ban)</oddHeader>
    <oddFooter>&amp;L&amp;"Times New Roman CE,Normál"&amp;8&amp;D / &amp;T / Bagyari Lajosné&amp;C&amp;"Times New Roman CE,Normál"&amp;8 &amp;F.xls/&amp;A/ Ráczné&amp;R&amp;"Times New Roman CE,Normál"&amp;8.............../.............oldal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Normal="75" zoomScaleSheetLayoutView="100" workbookViewId="0" topLeftCell="A6">
      <selection activeCell="B16" sqref="B16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74"/>
      <c r="B1" s="74"/>
      <c r="C1" s="74"/>
      <c r="D1" s="74"/>
      <c r="E1" s="74"/>
      <c r="F1" s="74"/>
    </row>
    <row r="2" spans="1:6" ht="12.75">
      <c r="A2" s="114" t="s">
        <v>824</v>
      </c>
      <c r="B2" s="114" t="s">
        <v>110</v>
      </c>
      <c r="C2" s="114" t="s">
        <v>817</v>
      </c>
      <c r="D2" s="114" t="s">
        <v>154</v>
      </c>
      <c r="E2" s="114" t="s">
        <v>718</v>
      </c>
      <c r="F2" s="114" t="s">
        <v>61</v>
      </c>
    </row>
    <row r="3" spans="1:6" ht="12.75">
      <c r="A3" s="116" t="s">
        <v>825</v>
      </c>
      <c r="B3" s="136"/>
      <c r="C3" s="116" t="s">
        <v>827</v>
      </c>
      <c r="D3" s="116" t="s">
        <v>827</v>
      </c>
      <c r="E3" s="116" t="s">
        <v>721</v>
      </c>
      <c r="F3" s="117"/>
    </row>
    <row r="4" spans="1:6" ht="12.75">
      <c r="A4" s="137"/>
      <c r="B4" s="642" t="s">
        <v>198</v>
      </c>
      <c r="C4" s="642"/>
      <c r="D4" s="642"/>
      <c r="E4" s="642"/>
      <c r="F4" s="642"/>
    </row>
    <row r="5" spans="1:6" ht="12.75">
      <c r="A5" s="74"/>
      <c r="B5" s="643"/>
      <c r="C5" s="643"/>
      <c r="D5" s="643"/>
      <c r="E5" s="643"/>
      <c r="F5" s="643"/>
    </row>
    <row r="6" spans="1:6" ht="12.75">
      <c r="A6" s="138"/>
      <c r="B6" s="139"/>
      <c r="C6" s="140"/>
      <c r="D6" s="140"/>
      <c r="E6" s="140"/>
      <c r="F6" s="138"/>
    </row>
    <row r="7" spans="1:6" ht="12.75">
      <c r="A7" s="109" t="s">
        <v>868</v>
      </c>
      <c r="B7" s="133" t="s">
        <v>350</v>
      </c>
      <c r="C7" s="141">
        <v>2720</v>
      </c>
      <c r="D7" s="142">
        <f>(C7+E7)</f>
        <v>2720</v>
      </c>
      <c r="E7" s="141">
        <v>0</v>
      </c>
      <c r="F7" s="133"/>
    </row>
    <row r="8" spans="1:6" ht="12.75">
      <c r="A8" s="109" t="s">
        <v>858</v>
      </c>
      <c r="B8" s="133" t="s">
        <v>475</v>
      </c>
      <c r="C8" s="141">
        <v>14850</v>
      </c>
      <c r="D8" s="142">
        <f>(C8+E8)</f>
        <v>14850</v>
      </c>
      <c r="E8" s="141">
        <v>0</v>
      </c>
      <c r="F8" s="133"/>
    </row>
    <row r="9" spans="1:6" ht="12.75">
      <c r="A9" s="109" t="s">
        <v>869</v>
      </c>
      <c r="B9" s="133" t="s">
        <v>1035</v>
      </c>
      <c r="C9" s="141">
        <v>0</v>
      </c>
      <c r="D9" s="142">
        <f>(C9+E9)</f>
        <v>2460</v>
      </c>
      <c r="E9" s="141">
        <v>2460</v>
      </c>
      <c r="F9" s="133" t="s">
        <v>1036</v>
      </c>
    </row>
    <row r="10" spans="1:6" ht="12.75">
      <c r="A10" s="109" t="s">
        <v>871</v>
      </c>
      <c r="B10" s="133" t="s">
        <v>1037</v>
      </c>
      <c r="C10" s="141">
        <v>0</v>
      </c>
      <c r="D10" s="142">
        <f>(C10+E10)</f>
        <v>23490</v>
      </c>
      <c r="E10" s="141">
        <v>23490</v>
      </c>
      <c r="F10" s="133"/>
    </row>
    <row r="11" spans="1:6" ht="12.75">
      <c r="A11" s="109" t="s">
        <v>873</v>
      </c>
      <c r="B11" s="133" t="s">
        <v>1038</v>
      </c>
      <c r="C11" s="141"/>
      <c r="D11" s="142"/>
      <c r="E11" s="141"/>
      <c r="F11" s="133"/>
    </row>
    <row r="12" spans="1:6" ht="12.75">
      <c r="A12" s="109"/>
      <c r="B12" s="133" t="s">
        <v>891</v>
      </c>
      <c r="C12" s="141">
        <v>0</v>
      </c>
      <c r="D12" s="142">
        <f>(C12+E12)</f>
        <v>450</v>
      </c>
      <c r="E12" s="141">
        <v>450</v>
      </c>
      <c r="F12" s="133"/>
    </row>
    <row r="13" spans="1:6" ht="12.75">
      <c r="A13" s="109"/>
      <c r="B13" s="133" t="s">
        <v>1039</v>
      </c>
      <c r="C13" s="141">
        <v>0</v>
      </c>
      <c r="D13" s="142">
        <f>(C13+E13)</f>
        <v>500</v>
      </c>
      <c r="E13" s="141">
        <v>500</v>
      </c>
      <c r="F13" s="133"/>
    </row>
    <row r="14" spans="1:6" ht="12.75">
      <c r="A14" s="109" t="s">
        <v>875</v>
      </c>
      <c r="B14" s="133" t="s">
        <v>892</v>
      </c>
      <c r="C14" s="141">
        <v>0</v>
      </c>
      <c r="D14" s="142">
        <f>(C14+E14)</f>
        <v>147</v>
      </c>
      <c r="E14" s="141">
        <v>147</v>
      </c>
      <c r="F14" s="133"/>
    </row>
    <row r="15" spans="1:6" ht="12.75">
      <c r="A15" s="109" t="s">
        <v>876</v>
      </c>
      <c r="B15" s="133" t="s">
        <v>893</v>
      </c>
      <c r="C15" s="141">
        <v>0</v>
      </c>
      <c r="D15" s="142">
        <f>(C15+E15)</f>
        <v>405</v>
      </c>
      <c r="E15" s="141">
        <v>405</v>
      </c>
      <c r="F15" s="133"/>
    </row>
    <row r="16" spans="1:6" ht="12.75">
      <c r="A16" s="109" t="s">
        <v>879</v>
      </c>
      <c r="B16" s="133" t="s">
        <v>900</v>
      </c>
      <c r="C16" s="141">
        <v>0</v>
      </c>
      <c r="D16" s="142">
        <f>(C16+E16)</f>
        <v>38348</v>
      </c>
      <c r="E16" s="141">
        <v>38348</v>
      </c>
      <c r="F16" s="133"/>
    </row>
    <row r="17" spans="1:6" ht="12.75">
      <c r="A17" s="109"/>
      <c r="B17" s="133"/>
      <c r="C17" s="141"/>
      <c r="D17" s="142"/>
      <c r="E17" s="141"/>
      <c r="F17" s="133"/>
    </row>
    <row r="18" spans="1:6" ht="12.75">
      <c r="A18" s="144"/>
      <c r="B18" s="145" t="s">
        <v>115</v>
      </c>
      <c r="C18" s="134">
        <f>SUM(C7:C17)</f>
        <v>17570</v>
      </c>
      <c r="D18" s="134">
        <f>SUM(D7:D17)</f>
        <v>83370</v>
      </c>
      <c r="E18" s="134">
        <f>SUM(E7:E17)</f>
        <v>65800</v>
      </c>
      <c r="F18" s="146"/>
    </row>
    <row r="19" spans="1:6" ht="12.75">
      <c r="A19" s="137"/>
      <c r="B19" s="137"/>
      <c r="C19" s="137"/>
      <c r="D19" s="137"/>
      <c r="E19" s="137"/>
      <c r="F19" s="137"/>
    </row>
    <row r="20" spans="1:6" ht="12.75">
      <c r="A20" s="74"/>
      <c r="B20" s="643" t="s">
        <v>116</v>
      </c>
      <c r="C20" s="643"/>
      <c r="D20" s="643"/>
      <c r="E20" s="643"/>
      <c r="F20" s="643"/>
    </row>
    <row r="21" spans="1:6" ht="12.75">
      <c r="A21" s="107"/>
      <c r="B21" s="80" t="s">
        <v>725</v>
      </c>
      <c r="C21" s="131"/>
      <c r="D21" s="131" t="s">
        <v>725</v>
      </c>
      <c r="E21" s="147"/>
      <c r="F21" s="80"/>
    </row>
    <row r="22" spans="1:6" ht="12.75">
      <c r="A22" s="109" t="s">
        <v>868</v>
      </c>
      <c r="B22" s="80" t="s">
        <v>345</v>
      </c>
      <c r="C22" s="115">
        <v>7500</v>
      </c>
      <c r="D22" s="142">
        <f>(C22+E22)</f>
        <v>17330</v>
      </c>
      <c r="E22" s="147">
        <v>9830</v>
      </c>
      <c r="F22" s="80"/>
    </row>
    <row r="23" spans="1:6" ht="12.75">
      <c r="A23" s="109" t="s">
        <v>858</v>
      </c>
      <c r="B23" s="80" t="s">
        <v>262</v>
      </c>
      <c r="C23" s="115"/>
      <c r="D23" s="142"/>
      <c r="E23" s="147"/>
      <c r="F23" s="80"/>
    </row>
    <row r="24" spans="1:6" ht="12.75">
      <c r="A24" s="109"/>
      <c r="B24" s="80" t="s">
        <v>364</v>
      </c>
      <c r="C24" s="115">
        <v>6997</v>
      </c>
      <c r="D24" s="142">
        <f>(C24+E24)</f>
        <v>6997</v>
      </c>
      <c r="E24" s="147">
        <v>0</v>
      </c>
      <c r="F24" s="110"/>
    </row>
    <row r="25" spans="1:6" ht="12.75">
      <c r="A25" s="109"/>
      <c r="B25" s="80" t="s">
        <v>461</v>
      </c>
      <c r="C25" s="115">
        <v>4251</v>
      </c>
      <c r="D25" s="142">
        <f aca="true" t="shared" si="0" ref="D25:D37">(C25+E25)</f>
        <v>4251</v>
      </c>
      <c r="E25" s="147">
        <v>0</v>
      </c>
      <c r="F25" s="437"/>
    </row>
    <row r="26" spans="1:6" ht="12.75">
      <c r="A26" s="109"/>
      <c r="B26" s="80" t="s">
        <v>462</v>
      </c>
      <c r="C26" s="115">
        <v>12355</v>
      </c>
      <c r="D26" s="142">
        <f t="shared" si="0"/>
        <v>12355</v>
      </c>
      <c r="E26" s="147">
        <v>0</v>
      </c>
      <c r="F26" s="110"/>
    </row>
    <row r="27" spans="1:6" ht="12.75">
      <c r="A27" s="109"/>
      <c r="B27" s="80" t="s">
        <v>463</v>
      </c>
      <c r="C27" s="115">
        <v>7291</v>
      </c>
      <c r="D27" s="142">
        <f t="shared" si="0"/>
        <v>7291</v>
      </c>
      <c r="E27" s="147">
        <v>0</v>
      </c>
      <c r="F27" s="437"/>
    </row>
    <row r="28" spans="1:6" ht="12.75">
      <c r="A28" s="109"/>
      <c r="B28" s="80" t="s">
        <v>464</v>
      </c>
      <c r="C28" s="115">
        <v>25000</v>
      </c>
      <c r="D28" s="142">
        <f t="shared" si="0"/>
        <v>25000</v>
      </c>
      <c r="E28" s="147">
        <v>0</v>
      </c>
      <c r="F28" s="110"/>
    </row>
    <row r="29" spans="1:6" ht="12.75">
      <c r="A29" s="109"/>
      <c r="B29" s="80" t="s">
        <v>894</v>
      </c>
      <c r="C29" s="115">
        <v>0</v>
      </c>
      <c r="D29" s="142">
        <f t="shared" si="0"/>
        <v>12481</v>
      </c>
      <c r="E29" s="147">
        <v>12481</v>
      </c>
      <c r="F29" s="110"/>
    </row>
    <row r="30" spans="1:6" ht="12.75">
      <c r="A30" s="109"/>
      <c r="B30" s="80" t="s">
        <v>895</v>
      </c>
      <c r="C30" s="115">
        <v>0</v>
      </c>
      <c r="D30" s="142">
        <f t="shared" si="0"/>
        <v>10472</v>
      </c>
      <c r="E30" s="147">
        <v>10472</v>
      </c>
      <c r="F30" s="110"/>
    </row>
    <row r="31" spans="1:6" ht="12.75">
      <c r="A31" s="109"/>
      <c r="B31" s="80" t="s">
        <v>901</v>
      </c>
      <c r="C31" s="115">
        <v>0</v>
      </c>
      <c r="D31" s="142">
        <f t="shared" si="0"/>
        <v>3598</v>
      </c>
      <c r="E31" s="147">
        <v>3598</v>
      </c>
      <c r="F31" s="110"/>
    </row>
    <row r="32" spans="1:6" ht="12.75">
      <c r="A32" s="109"/>
      <c r="B32" s="80" t="s">
        <v>902</v>
      </c>
      <c r="C32" s="115">
        <v>0</v>
      </c>
      <c r="D32" s="142">
        <f t="shared" si="0"/>
        <v>100</v>
      </c>
      <c r="E32" s="147">
        <v>100</v>
      </c>
      <c r="F32" s="110"/>
    </row>
    <row r="33" spans="1:6" ht="12.75">
      <c r="A33" s="109"/>
      <c r="B33" s="80" t="s">
        <v>905</v>
      </c>
      <c r="C33" s="115">
        <v>0</v>
      </c>
      <c r="D33" s="142">
        <f t="shared" si="0"/>
        <v>5413</v>
      </c>
      <c r="E33" s="147">
        <v>5413</v>
      </c>
      <c r="F33" s="110"/>
    </row>
    <row r="34" spans="1:6" ht="12.75">
      <c r="A34" s="109"/>
      <c r="B34" s="80" t="s">
        <v>904</v>
      </c>
      <c r="C34" s="115">
        <v>0</v>
      </c>
      <c r="D34" s="142">
        <f t="shared" si="0"/>
        <v>100</v>
      </c>
      <c r="E34" s="147">
        <v>100</v>
      </c>
      <c r="F34" s="110"/>
    </row>
    <row r="35" spans="1:6" ht="12.75">
      <c r="A35" s="109"/>
      <c r="B35" s="80" t="s">
        <v>903</v>
      </c>
      <c r="C35" s="115">
        <v>0</v>
      </c>
      <c r="D35" s="142">
        <f t="shared" si="0"/>
        <v>100</v>
      </c>
      <c r="E35" s="147">
        <v>100</v>
      </c>
      <c r="F35" s="110"/>
    </row>
    <row r="36" spans="1:6" ht="12.75">
      <c r="A36" s="109" t="s">
        <v>869</v>
      </c>
      <c r="B36" s="80" t="s">
        <v>465</v>
      </c>
      <c r="C36" s="115"/>
      <c r="D36" s="142"/>
      <c r="E36" s="147"/>
      <c r="F36" s="110"/>
    </row>
    <row r="37" spans="1:6" ht="12.75">
      <c r="A37" s="109"/>
      <c r="B37" s="80" t="s">
        <v>466</v>
      </c>
      <c r="C37" s="115">
        <v>1414</v>
      </c>
      <c r="D37" s="142">
        <f t="shared" si="0"/>
        <v>1414</v>
      </c>
      <c r="E37" s="147">
        <v>0</v>
      </c>
      <c r="F37" s="109"/>
    </row>
    <row r="38" spans="1:6" ht="12.75">
      <c r="A38" s="109"/>
      <c r="B38" s="80"/>
      <c r="C38" s="115"/>
      <c r="D38" s="142"/>
      <c r="E38" s="147"/>
      <c r="F38" s="109"/>
    </row>
    <row r="39" spans="1:6" ht="12.75">
      <c r="A39" s="111"/>
      <c r="B39" s="96" t="s">
        <v>116</v>
      </c>
      <c r="C39" s="134">
        <f>SUM(C21:C38)</f>
        <v>64808</v>
      </c>
      <c r="D39" s="134">
        <f>SUM(D21:D38)</f>
        <v>106902</v>
      </c>
      <c r="E39" s="134">
        <f>SUM(E21:E38)</f>
        <v>42094</v>
      </c>
      <c r="F39" s="148"/>
    </row>
    <row r="41" spans="1:6" ht="12.75">
      <c r="A41" s="111"/>
      <c r="B41" s="96" t="s">
        <v>117</v>
      </c>
      <c r="C41" s="134">
        <f>(C18+C39)</f>
        <v>82378</v>
      </c>
      <c r="D41" s="134">
        <f>(D18+D39)</f>
        <v>190272</v>
      </c>
      <c r="E41" s="134">
        <f>(E18+E39)</f>
        <v>107894</v>
      </c>
      <c r="F41" s="148"/>
    </row>
  </sheetData>
  <mergeCells count="2">
    <mergeCell ref="B4:F5"/>
    <mergeCell ref="B20:F20"/>
  </mergeCells>
  <printOptions horizontalCentered="1" verticalCentered="1"/>
  <pageMargins left="0.3937007874015748" right="0.3937007874015748" top="0.85" bottom="0.86" header="0.72" footer="0.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CE,Normál"1/b.sz. melléklet
(ezer ft-ban)</oddHeader>
    <oddFooter>&amp;L&amp;"Times New Roman CE,Normál"&amp;8&amp;D / &amp;T / Bagyari Lajosné&amp;C&amp;"Times New Roman CE,Normál"&amp;8&amp;F.xls/&amp;A/Ráczné&amp;R&amp;"Times New Roman CE,Normál"&amp;8................./................oldal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zoomScaleSheetLayoutView="75" workbookViewId="0" topLeftCell="A1">
      <selection activeCell="F18" sqref="F18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5" width="10.7109375" style="0" customWidth="1"/>
    <col min="6" max="6" width="34.8515625" style="0" customWidth="1"/>
  </cols>
  <sheetData>
    <row r="1" spans="1:6" ht="12.75">
      <c r="A1" s="74"/>
      <c r="B1" s="74"/>
      <c r="C1" s="74"/>
      <c r="D1" s="74"/>
      <c r="E1" s="74"/>
      <c r="F1" s="156" t="s">
        <v>725</v>
      </c>
    </row>
    <row r="2" spans="1:6" ht="12.75">
      <c r="A2" s="157" t="s">
        <v>824</v>
      </c>
      <c r="B2" s="101" t="s">
        <v>110</v>
      </c>
      <c r="C2" s="101" t="s">
        <v>817</v>
      </c>
      <c r="D2" s="101" t="s">
        <v>154</v>
      </c>
      <c r="E2" s="101" t="s">
        <v>718</v>
      </c>
      <c r="F2" s="101" t="s">
        <v>61</v>
      </c>
    </row>
    <row r="3" spans="1:6" ht="12.75">
      <c r="A3" s="158" t="s">
        <v>825</v>
      </c>
      <c r="B3" s="106"/>
      <c r="C3" s="105" t="s">
        <v>827</v>
      </c>
      <c r="D3" s="105" t="s">
        <v>827</v>
      </c>
      <c r="E3" s="105" t="s">
        <v>721</v>
      </c>
      <c r="F3" s="106"/>
    </row>
    <row r="4" spans="1:6" ht="12.75">
      <c r="A4" s="74"/>
      <c r="B4" s="74"/>
      <c r="C4" s="74"/>
      <c r="D4" s="74"/>
      <c r="E4" s="74"/>
      <c r="F4" s="74"/>
    </row>
    <row r="5" spans="1:6" ht="12.75">
      <c r="A5" s="74"/>
      <c r="B5" s="643" t="s">
        <v>121</v>
      </c>
      <c r="C5" s="643"/>
      <c r="D5" s="643"/>
      <c r="E5" s="643"/>
      <c r="F5" s="643"/>
    </row>
    <row r="6" spans="1:6" ht="12.75">
      <c r="A6" s="82" t="s">
        <v>868</v>
      </c>
      <c r="B6" s="79" t="s">
        <v>122</v>
      </c>
      <c r="C6" s="131">
        <v>12000</v>
      </c>
      <c r="D6" s="135">
        <f aca="true" t="shared" si="0" ref="D6:D20">(C6+E6)</f>
        <v>15000</v>
      </c>
      <c r="E6" s="149">
        <v>3000</v>
      </c>
      <c r="F6" s="79"/>
    </row>
    <row r="7" spans="1:6" ht="12.75">
      <c r="A7" s="81" t="s">
        <v>858</v>
      </c>
      <c r="B7" s="80" t="s">
        <v>123</v>
      </c>
      <c r="C7" s="115">
        <v>22000</v>
      </c>
      <c r="D7" s="132">
        <f t="shared" si="0"/>
        <v>25600</v>
      </c>
      <c r="E7" s="150">
        <v>3600</v>
      </c>
      <c r="F7" s="80"/>
    </row>
    <row r="8" spans="1:6" ht="12.75">
      <c r="A8" s="81" t="s">
        <v>869</v>
      </c>
      <c r="B8" s="80" t="s">
        <v>124</v>
      </c>
      <c r="C8" s="115">
        <v>2000</v>
      </c>
      <c r="D8" s="132">
        <f t="shared" si="0"/>
        <v>5000</v>
      </c>
      <c r="E8" s="150">
        <v>3000</v>
      </c>
      <c r="F8" s="80"/>
    </row>
    <row r="9" spans="1:6" ht="12.75">
      <c r="A9" s="81" t="s">
        <v>871</v>
      </c>
      <c r="B9" s="125" t="s">
        <v>125</v>
      </c>
      <c r="C9" s="115"/>
      <c r="D9" s="132"/>
      <c r="E9" s="150"/>
      <c r="F9" s="80"/>
    </row>
    <row r="10" spans="1:6" ht="12.75">
      <c r="A10" s="81"/>
      <c r="B10" s="80" t="s">
        <v>1042</v>
      </c>
      <c r="C10" s="115">
        <v>1400</v>
      </c>
      <c r="D10" s="132">
        <f t="shared" si="0"/>
        <v>1200</v>
      </c>
      <c r="E10" s="150">
        <v>-200</v>
      </c>
      <c r="F10" s="80"/>
    </row>
    <row r="11" spans="1:6" ht="12.75">
      <c r="A11" s="81"/>
      <c r="B11" s="80" t="s">
        <v>912</v>
      </c>
      <c r="C11" s="115">
        <v>8500</v>
      </c>
      <c r="D11" s="132">
        <f t="shared" si="0"/>
        <v>8500</v>
      </c>
      <c r="E11" s="150">
        <v>0</v>
      </c>
      <c r="F11" s="80"/>
    </row>
    <row r="12" spans="1:6" ht="12.75">
      <c r="A12" s="81"/>
      <c r="B12" s="80" t="s">
        <v>126</v>
      </c>
      <c r="C12" s="115">
        <v>18500</v>
      </c>
      <c r="D12" s="132">
        <f t="shared" si="0"/>
        <v>19000</v>
      </c>
      <c r="E12" s="150">
        <v>500</v>
      </c>
      <c r="F12" s="133" t="s">
        <v>631</v>
      </c>
    </row>
    <row r="13" spans="1:6" ht="12.75">
      <c r="A13" s="81"/>
      <c r="B13" s="80" t="s">
        <v>127</v>
      </c>
      <c r="C13" s="115">
        <v>11906</v>
      </c>
      <c r="D13" s="132">
        <f t="shared" si="0"/>
        <v>11906</v>
      </c>
      <c r="E13" s="150">
        <v>0</v>
      </c>
      <c r="F13" s="80"/>
    </row>
    <row r="14" spans="1:6" ht="12.75">
      <c r="A14" s="81" t="s">
        <v>873</v>
      </c>
      <c r="B14" s="80" t="s">
        <v>632</v>
      </c>
      <c r="C14" s="115">
        <v>4000</v>
      </c>
      <c r="D14" s="132">
        <f t="shared" si="0"/>
        <v>5000</v>
      </c>
      <c r="E14" s="150">
        <v>1000</v>
      </c>
      <c r="F14" s="80"/>
    </row>
    <row r="15" spans="1:6" ht="12.75">
      <c r="A15" s="81" t="s">
        <v>875</v>
      </c>
      <c r="B15" s="80" t="s">
        <v>939</v>
      </c>
      <c r="C15" s="115">
        <v>20000</v>
      </c>
      <c r="D15" s="132">
        <f t="shared" si="0"/>
        <v>20000</v>
      </c>
      <c r="E15" s="150">
        <v>0</v>
      </c>
      <c r="F15" s="80"/>
    </row>
    <row r="16" spans="1:6" ht="12.75">
      <c r="A16" s="81" t="s">
        <v>876</v>
      </c>
      <c r="B16" s="80" t="s">
        <v>1043</v>
      </c>
      <c r="C16" s="115">
        <v>85416</v>
      </c>
      <c r="D16" s="132">
        <f t="shared" si="0"/>
        <v>85416</v>
      </c>
      <c r="E16" s="150">
        <v>0</v>
      </c>
      <c r="F16" s="80"/>
    </row>
    <row r="17" spans="1:6" ht="12.75">
      <c r="A17" s="81" t="s">
        <v>879</v>
      </c>
      <c r="B17" s="80" t="s">
        <v>1044</v>
      </c>
      <c r="C17" s="115">
        <v>14000</v>
      </c>
      <c r="D17" s="132">
        <f t="shared" si="0"/>
        <v>14000</v>
      </c>
      <c r="E17" s="150">
        <v>0</v>
      </c>
      <c r="F17" s="80"/>
    </row>
    <row r="18" spans="1:6" ht="12.75">
      <c r="A18" s="81" t="s">
        <v>907</v>
      </c>
      <c r="B18" s="80" t="s">
        <v>1094</v>
      </c>
      <c r="C18" s="115">
        <v>1000</v>
      </c>
      <c r="D18" s="132">
        <f>(C18+E18)</f>
        <v>3500</v>
      </c>
      <c r="E18" s="150">
        <v>2500</v>
      </c>
      <c r="F18" s="80"/>
    </row>
    <row r="19" spans="1:6" ht="12.75">
      <c r="A19" s="81" t="s">
        <v>909</v>
      </c>
      <c r="B19" s="80" t="s">
        <v>1045</v>
      </c>
      <c r="C19" s="115">
        <v>6000</v>
      </c>
      <c r="D19" s="132">
        <f t="shared" si="0"/>
        <v>6000</v>
      </c>
      <c r="E19" s="150">
        <v>0</v>
      </c>
      <c r="F19" s="80"/>
    </row>
    <row r="20" spans="1:6" ht="12.75">
      <c r="A20" s="81" t="s">
        <v>910</v>
      </c>
      <c r="B20" s="80" t="s">
        <v>960</v>
      </c>
      <c r="C20" s="115">
        <v>2000</v>
      </c>
      <c r="D20" s="132">
        <f t="shared" si="0"/>
        <v>2000</v>
      </c>
      <c r="E20" s="150">
        <v>0</v>
      </c>
      <c r="F20" s="80"/>
    </row>
    <row r="21" spans="1:6" ht="12.75">
      <c r="A21" s="81"/>
      <c r="B21" s="80"/>
      <c r="C21" s="115"/>
      <c r="D21" s="132"/>
      <c r="E21" s="150"/>
      <c r="F21" s="80"/>
    </row>
    <row r="22" spans="1:6" ht="12.75">
      <c r="A22" s="81"/>
      <c r="B22" s="80"/>
      <c r="C22" s="115"/>
      <c r="D22" s="132"/>
      <c r="E22" s="150"/>
      <c r="F22" s="80"/>
    </row>
    <row r="23" spans="1:6" ht="12.75">
      <c r="A23" s="81"/>
      <c r="B23" s="80"/>
      <c r="C23" s="115"/>
      <c r="D23" s="132"/>
      <c r="E23" s="150"/>
      <c r="F23" s="80"/>
    </row>
    <row r="24" spans="1:6" ht="12.75">
      <c r="A24" s="127"/>
      <c r="B24" s="83"/>
      <c r="C24" s="118"/>
      <c r="D24" s="132"/>
      <c r="E24" s="152"/>
      <c r="F24" s="83"/>
    </row>
    <row r="25" spans="1:6" ht="13.5" thickBot="1">
      <c r="A25" s="154"/>
      <c r="B25" s="154" t="s">
        <v>128</v>
      </c>
      <c r="C25" s="155">
        <f>SUM(C6:C24)</f>
        <v>208722</v>
      </c>
      <c r="D25" s="155">
        <f>SUM(D6:D24)</f>
        <v>222122</v>
      </c>
      <c r="E25" s="155">
        <f>SUM(E6:E24)</f>
        <v>13400</v>
      </c>
      <c r="F25" s="153"/>
    </row>
    <row r="26" spans="1:6" ht="13.5" thickTop="1">
      <c r="A26" s="74"/>
      <c r="B26" s="74"/>
      <c r="C26" s="74"/>
      <c r="D26" s="74"/>
      <c r="E26" s="74"/>
      <c r="F26" s="74"/>
    </row>
    <row r="27" spans="1:6" ht="12.75">
      <c r="A27" s="74"/>
      <c r="B27" s="643" t="s">
        <v>142</v>
      </c>
      <c r="C27" s="643"/>
      <c r="D27" s="643"/>
      <c r="E27" s="643"/>
      <c r="F27" s="643"/>
    </row>
    <row r="28" spans="1:6" ht="12.75">
      <c r="A28" s="82" t="s">
        <v>725</v>
      </c>
      <c r="B28" s="246"/>
      <c r="C28" s="131"/>
      <c r="D28" s="131"/>
      <c r="E28" s="149"/>
      <c r="F28" s="79"/>
    </row>
    <row r="29" spans="1:6" ht="12.75">
      <c r="A29" s="81" t="s">
        <v>868</v>
      </c>
      <c r="B29" s="80" t="s">
        <v>940</v>
      </c>
      <c r="C29" s="115">
        <v>1000</v>
      </c>
      <c r="D29" s="132">
        <f>(C29+E29)</f>
        <v>1000</v>
      </c>
      <c r="E29" s="150">
        <v>0</v>
      </c>
      <c r="F29" s="80"/>
    </row>
    <row r="30" spans="1:6" ht="12.75">
      <c r="A30" s="81" t="s">
        <v>858</v>
      </c>
      <c r="B30" s="80" t="s">
        <v>143</v>
      </c>
      <c r="C30" s="115">
        <v>200</v>
      </c>
      <c r="D30" s="132">
        <f>(C30+E30)</f>
        <v>200</v>
      </c>
      <c r="E30" s="150">
        <v>0</v>
      </c>
      <c r="F30" s="80" t="s">
        <v>725</v>
      </c>
    </row>
    <row r="31" spans="1:6" ht="12.75">
      <c r="A31" s="81" t="s">
        <v>869</v>
      </c>
      <c r="B31" s="80" t="s">
        <v>617</v>
      </c>
      <c r="C31" s="115">
        <v>0</v>
      </c>
      <c r="D31" s="132">
        <f>(C31+E31)</f>
        <v>528</v>
      </c>
      <c r="E31" s="150">
        <v>528</v>
      </c>
      <c r="F31" s="109"/>
    </row>
    <row r="32" spans="1:6" ht="12.75">
      <c r="A32" s="81" t="s">
        <v>871</v>
      </c>
      <c r="B32" s="80" t="s">
        <v>618</v>
      </c>
      <c r="C32" s="115">
        <v>0</v>
      </c>
      <c r="D32" s="132">
        <f>(C32+E32)</f>
        <v>150</v>
      </c>
      <c r="E32" s="150">
        <v>150</v>
      </c>
      <c r="F32" s="109"/>
    </row>
    <row r="33" spans="1:6" ht="12.75">
      <c r="A33" s="127"/>
      <c r="B33" s="80"/>
      <c r="C33" s="115"/>
      <c r="D33" s="132"/>
      <c r="E33" s="150"/>
      <c r="F33" s="80"/>
    </row>
    <row r="34" spans="1:6" ht="13.5" thickBot="1">
      <c r="A34" s="154"/>
      <c r="B34" s="154" t="s">
        <v>144</v>
      </c>
      <c r="C34" s="155">
        <f>SUM(C29:C33)</f>
        <v>1200</v>
      </c>
      <c r="D34" s="155">
        <f>SUM(D29:D33)</f>
        <v>1878</v>
      </c>
      <c r="E34" s="155">
        <f>SUM(E29:E33)</f>
        <v>678</v>
      </c>
      <c r="F34" s="153"/>
    </row>
    <row r="35" ht="13.5" thickTop="1"/>
    <row r="36" spans="1:6" ht="13.5" thickBot="1">
      <c r="A36" s="154"/>
      <c r="B36" s="154" t="s">
        <v>145</v>
      </c>
      <c r="C36" s="155">
        <f>(C25+C34)</f>
        <v>209922</v>
      </c>
      <c r="D36" s="155">
        <f>(D25+D34)</f>
        <v>224000</v>
      </c>
      <c r="E36" s="155">
        <f>(E25+E34)</f>
        <v>14078</v>
      </c>
      <c r="F36" s="153"/>
    </row>
    <row r="37" ht="13.5" thickTop="1"/>
  </sheetData>
  <mergeCells count="2">
    <mergeCell ref="B5:F5"/>
    <mergeCell ref="B27:F27"/>
  </mergeCells>
  <printOptions horizontalCentered="1" verticalCentered="1"/>
  <pageMargins left="0.7874015748031497" right="0.7874015748031497" top="0.92" bottom="0.78" header="0.32" footer="0.38"/>
  <pageSetup blackAndWhite="1" horizontalDpi="300" verticalDpi="300" orientation="landscape" paperSize="9" scale="85" r:id="rId1"/>
  <headerFooter alignWithMargins="0">
    <oddHeader>&amp;C&amp;"Times New Roman CE,Normál"&amp;P/&amp;N
Egyéb bevételek
 lakosságtól, gazdálkodó szervektől&amp;R&amp;"Times New Roman CE,Normál"1/d.sz. melléklet
(ezer ft-ban )</oddHeader>
    <oddFooter>&amp;L&amp;"Times New Roman CE,Normál"&amp;8&amp;D / &amp;T / Bagyari Lajosné&amp;C&amp;"Times New Roman CE,Normál"&amp;8&amp;F.xls/&amp;A/Ráczné&amp;R&amp;"Times New Roman CE,Normál"&amp;8................./...............oldal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view="pageBreakPreview" zoomScale="75" zoomScaleSheetLayoutView="75" workbookViewId="0" topLeftCell="A11">
      <selection activeCell="B75" sqref="B75"/>
    </sheetView>
  </sheetViews>
  <sheetFormatPr defaultColWidth="9.140625" defaultRowHeight="12.75"/>
  <cols>
    <col min="1" max="1" width="5.00390625" style="0" customWidth="1"/>
    <col min="2" max="2" width="63.00390625" style="0" bestFit="1" customWidth="1"/>
    <col min="3" max="3" width="10.00390625" style="0" bestFit="1" customWidth="1"/>
    <col min="4" max="4" width="9.28125" style="0" customWidth="1"/>
    <col min="5" max="5" width="7.7109375" style="0" customWidth="1"/>
    <col min="6" max="6" width="25.00390625" style="0" customWidth="1"/>
  </cols>
  <sheetData>
    <row r="1" spans="1:6" ht="15">
      <c r="A1" s="406" t="s">
        <v>824</v>
      </c>
      <c r="B1" s="406" t="s">
        <v>110</v>
      </c>
      <c r="C1" s="406" t="s">
        <v>817</v>
      </c>
      <c r="D1" s="406" t="s">
        <v>154</v>
      </c>
      <c r="E1" s="406" t="s">
        <v>718</v>
      </c>
      <c r="F1" s="406" t="s">
        <v>61</v>
      </c>
    </row>
    <row r="2" spans="1:6" ht="15">
      <c r="A2" s="407" t="s">
        <v>825</v>
      </c>
      <c r="B2" s="408"/>
      <c r="C2" s="407" t="s">
        <v>827</v>
      </c>
      <c r="D2" s="407" t="s">
        <v>827</v>
      </c>
      <c r="E2" s="407" t="s">
        <v>721</v>
      </c>
      <c r="F2" s="408"/>
    </row>
    <row r="3" spans="1:6" ht="14.25">
      <c r="A3" s="409"/>
      <c r="B3" s="644" t="s">
        <v>118</v>
      </c>
      <c r="C3" s="644"/>
      <c r="D3" s="644"/>
      <c r="E3" s="644"/>
      <c r="F3" s="644"/>
    </row>
    <row r="4" spans="1:6" ht="15">
      <c r="A4" s="410" t="s">
        <v>868</v>
      </c>
      <c r="B4" s="405" t="s">
        <v>1065</v>
      </c>
      <c r="C4" s="411">
        <v>2820</v>
      </c>
      <c r="D4" s="436">
        <f>C4+E4</f>
        <v>2820</v>
      </c>
      <c r="E4" s="413">
        <v>0</v>
      </c>
      <c r="F4" s="414"/>
    </row>
    <row r="5" spans="1:6" ht="15">
      <c r="A5" s="410" t="s">
        <v>858</v>
      </c>
      <c r="B5" s="405" t="s">
        <v>336</v>
      </c>
      <c r="C5" s="411">
        <v>12000</v>
      </c>
      <c r="D5" s="436">
        <f aca="true" t="shared" si="0" ref="D5:D30">C5+E5</f>
        <v>12000</v>
      </c>
      <c r="E5" s="413">
        <v>0</v>
      </c>
      <c r="F5" s="414"/>
    </row>
    <row r="6" spans="1:6" ht="15">
      <c r="A6" s="410" t="s">
        <v>869</v>
      </c>
      <c r="B6" s="405" t="s">
        <v>107</v>
      </c>
      <c r="C6" s="411">
        <v>16100</v>
      </c>
      <c r="D6" s="436">
        <f t="shared" si="0"/>
        <v>16100</v>
      </c>
      <c r="E6" s="413">
        <v>0</v>
      </c>
      <c r="F6" s="414"/>
    </row>
    <row r="7" spans="1:6" ht="15">
      <c r="A7" s="410" t="s">
        <v>871</v>
      </c>
      <c r="B7" s="405" t="s">
        <v>109</v>
      </c>
      <c r="C7" s="411">
        <v>7560</v>
      </c>
      <c r="D7" s="436">
        <f t="shared" si="0"/>
        <v>7560</v>
      </c>
      <c r="E7" s="413">
        <v>0</v>
      </c>
      <c r="F7" s="414"/>
    </row>
    <row r="8" spans="1:6" ht="15">
      <c r="A8" s="410" t="s">
        <v>873</v>
      </c>
      <c r="B8" s="405" t="s">
        <v>337</v>
      </c>
      <c r="C8" s="411"/>
      <c r="D8" s="436"/>
      <c r="E8" s="413"/>
      <c r="F8" s="414"/>
    </row>
    <row r="9" spans="1:6" ht="15">
      <c r="A9" s="410"/>
      <c r="B9" s="405" t="s">
        <v>969</v>
      </c>
      <c r="C9" s="411">
        <v>12000</v>
      </c>
      <c r="D9" s="436">
        <f t="shared" si="0"/>
        <v>12000</v>
      </c>
      <c r="E9" s="413">
        <v>0</v>
      </c>
      <c r="F9" s="414"/>
    </row>
    <row r="10" spans="1:6" ht="15">
      <c r="A10" s="410" t="s">
        <v>875</v>
      </c>
      <c r="B10" s="405" t="s">
        <v>970</v>
      </c>
      <c r="C10" s="411">
        <v>12000</v>
      </c>
      <c r="D10" s="436">
        <f t="shared" si="0"/>
        <v>12000</v>
      </c>
      <c r="E10" s="413">
        <v>0</v>
      </c>
      <c r="F10" s="414"/>
    </row>
    <row r="11" spans="1:6" ht="15">
      <c r="A11" s="410" t="s">
        <v>876</v>
      </c>
      <c r="B11" s="405" t="s">
        <v>971</v>
      </c>
      <c r="C11" s="411">
        <v>1213</v>
      </c>
      <c r="D11" s="436">
        <f t="shared" si="0"/>
        <v>1213</v>
      </c>
      <c r="E11" s="413">
        <v>0</v>
      </c>
      <c r="F11" s="414"/>
    </row>
    <row r="12" spans="1:6" ht="15">
      <c r="A12" s="410" t="s">
        <v>879</v>
      </c>
      <c r="B12" s="405" t="s">
        <v>972</v>
      </c>
      <c r="C12" s="411">
        <v>1450</v>
      </c>
      <c r="D12" s="436">
        <f t="shared" si="0"/>
        <v>1450</v>
      </c>
      <c r="E12" s="413">
        <v>0</v>
      </c>
      <c r="F12" s="414"/>
    </row>
    <row r="13" spans="1:6" ht="15">
      <c r="A13" s="410" t="s">
        <v>907</v>
      </c>
      <c r="B13" s="405" t="s">
        <v>941</v>
      </c>
      <c r="C13" s="411">
        <v>12100</v>
      </c>
      <c r="D13" s="436">
        <f t="shared" si="0"/>
        <v>14100</v>
      </c>
      <c r="E13" s="413">
        <v>2000</v>
      </c>
      <c r="F13" s="414"/>
    </row>
    <row r="14" spans="1:6" ht="15">
      <c r="A14" s="410" t="s">
        <v>909</v>
      </c>
      <c r="B14" s="405" t="s">
        <v>973</v>
      </c>
      <c r="C14" s="411">
        <v>3000</v>
      </c>
      <c r="D14" s="436">
        <f t="shared" si="0"/>
        <v>3000</v>
      </c>
      <c r="E14" s="413">
        <v>0</v>
      </c>
      <c r="F14" s="414"/>
    </row>
    <row r="15" spans="1:6" ht="15">
      <c r="A15" s="410" t="s">
        <v>910</v>
      </c>
      <c r="B15" s="405" t="s">
        <v>974</v>
      </c>
      <c r="C15" s="411">
        <v>700</v>
      </c>
      <c r="D15" s="436">
        <f t="shared" si="0"/>
        <v>0</v>
      </c>
      <c r="E15" s="413">
        <v>-700</v>
      </c>
      <c r="F15" s="414"/>
    </row>
    <row r="16" spans="1:6" ht="15">
      <c r="A16" s="410" t="s">
        <v>911</v>
      </c>
      <c r="B16" s="405" t="s">
        <v>975</v>
      </c>
      <c r="C16" s="411">
        <v>790</v>
      </c>
      <c r="D16" s="436">
        <f t="shared" si="0"/>
        <v>790</v>
      </c>
      <c r="E16" s="413">
        <v>0</v>
      </c>
      <c r="F16" s="414"/>
    </row>
    <row r="17" spans="1:6" ht="15">
      <c r="A17" s="410" t="s">
        <v>914</v>
      </c>
      <c r="B17" s="405" t="s">
        <v>976</v>
      </c>
      <c r="C17" s="411">
        <v>600</v>
      </c>
      <c r="D17" s="436">
        <f t="shared" si="0"/>
        <v>600</v>
      </c>
      <c r="E17" s="413">
        <v>0</v>
      </c>
      <c r="F17" s="414"/>
    </row>
    <row r="18" spans="1:6" ht="15">
      <c r="A18" s="410" t="s">
        <v>1135</v>
      </c>
      <c r="B18" s="405" t="s">
        <v>977</v>
      </c>
      <c r="C18" s="411">
        <v>0</v>
      </c>
      <c r="D18" s="436">
        <f t="shared" si="0"/>
        <v>0</v>
      </c>
      <c r="E18" s="413">
        <v>0</v>
      </c>
      <c r="F18" s="414"/>
    </row>
    <row r="19" spans="1:6" ht="15">
      <c r="A19" s="410" t="s">
        <v>1136</v>
      </c>
      <c r="B19" s="405" t="s">
        <v>978</v>
      </c>
      <c r="C19" s="411">
        <v>0</v>
      </c>
      <c r="D19" s="436">
        <f t="shared" si="0"/>
        <v>0</v>
      </c>
      <c r="E19" s="413">
        <v>0</v>
      </c>
      <c r="F19" s="414"/>
    </row>
    <row r="20" spans="1:6" ht="15">
      <c r="A20" s="410" t="s">
        <v>1137</v>
      </c>
      <c r="B20" s="405" t="s">
        <v>979</v>
      </c>
      <c r="C20" s="411">
        <v>7230</v>
      </c>
      <c r="D20" s="436">
        <f t="shared" si="0"/>
        <v>7230</v>
      </c>
      <c r="E20" s="413">
        <v>0</v>
      </c>
      <c r="F20" s="414"/>
    </row>
    <row r="21" spans="1:6" ht="15">
      <c r="A21" s="410" t="s">
        <v>1138</v>
      </c>
      <c r="B21" s="405" t="s">
        <v>980</v>
      </c>
      <c r="C21" s="411">
        <v>526</v>
      </c>
      <c r="D21" s="436">
        <f t="shared" si="0"/>
        <v>526</v>
      </c>
      <c r="E21" s="413">
        <v>0</v>
      </c>
      <c r="F21" s="414"/>
    </row>
    <row r="22" spans="1:6" ht="15">
      <c r="A22" s="410" t="s">
        <v>1139</v>
      </c>
      <c r="B22" s="405" t="s">
        <v>496</v>
      </c>
      <c r="C22" s="411">
        <v>7000</v>
      </c>
      <c r="D22" s="436">
        <f t="shared" si="0"/>
        <v>7000</v>
      </c>
      <c r="E22" s="413">
        <v>0</v>
      </c>
      <c r="F22" s="414"/>
    </row>
    <row r="23" spans="1:6" ht="15">
      <c r="A23" s="410" t="s">
        <v>1140</v>
      </c>
      <c r="B23" s="405" t="s">
        <v>560</v>
      </c>
      <c r="C23" s="411">
        <v>310</v>
      </c>
      <c r="D23" s="436">
        <f t="shared" si="0"/>
        <v>3461</v>
      </c>
      <c r="E23" s="413">
        <v>3151</v>
      </c>
      <c r="F23" s="414"/>
    </row>
    <row r="24" spans="1:6" ht="15">
      <c r="A24" s="410" t="s">
        <v>1141</v>
      </c>
      <c r="B24" s="405" t="s">
        <v>497</v>
      </c>
      <c r="C24" s="405">
        <v>7994</v>
      </c>
      <c r="D24" s="436">
        <f t="shared" si="0"/>
        <v>7994</v>
      </c>
      <c r="E24" s="413">
        <v>0</v>
      </c>
      <c r="F24" s="414"/>
    </row>
    <row r="25" spans="1:6" ht="15">
      <c r="A25" s="410" t="s">
        <v>1142</v>
      </c>
      <c r="B25" s="405" t="s">
        <v>688</v>
      </c>
      <c r="C25" s="405">
        <v>0</v>
      </c>
      <c r="D25" s="436">
        <f t="shared" si="0"/>
        <v>1700</v>
      </c>
      <c r="E25" s="413">
        <v>1700</v>
      </c>
      <c r="F25" s="414"/>
    </row>
    <row r="26" spans="1:6" ht="15">
      <c r="A26" s="410" t="s">
        <v>1143</v>
      </c>
      <c r="B26" s="405" t="s">
        <v>862</v>
      </c>
      <c r="C26" s="405">
        <v>0</v>
      </c>
      <c r="D26" s="436">
        <f t="shared" si="0"/>
        <v>471</v>
      </c>
      <c r="E26" s="413">
        <v>471</v>
      </c>
      <c r="F26" s="414"/>
    </row>
    <row r="27" spans="1:6" ht="15">
      <c r="A27" s="410" t="s">
        <v>1144</v>
      </c>
      <c r="B27" s="405" t="s">
        <v>689</v>
      </c>
      <c r="C27" s="405">
        <v>0</v>
      </c>
      <c r="D27" s="436">
        <f t="shared" si="0"/>
        <v>6640</v>
      </c>
      <c r="E27" s="413">
        <v>6640</v>
      </c>
      <c r="F27" s="414"/>
    </row>
    <row r="28" spans="1:6" ht="15">
      <c r="A28" s="410" t="s">
        <v>1145</v>
      </c>
      <c r="B28" s="405" t="s">
        <v>690</v>
      </c>
      <c r="C28" s="405">
        <v>0</v>
      </c>
      <c r="D28" s="436">
        <f t="shared" si="0"/>
        <v>1300</v>
      </c>
      <c r="E28" s="413">
        <v>1300</v>
      </c>
      <c r="F28" s="414"/>
    </row>
    <row r="29" spans="1:6" ht="15">
      <c r="A29" s="410" t="s">
        <v>1146</v>
      </c>
      <c r="B29" s="405" t="s">
        <v>691</v>
      </c>
      <c r="C29" s="405">
        <v>0</v>
      </c>
      <c r="D29" s="436">
        <f t="shared" si="0"/>
        <v>900</v>
      </c>
      <c r="E29" s="413">
        <v>900</v>
      </c>
      <c r="F29" s="414" t="s">
        <v>884</v>
      </c>
    </row>
    <row r="30" spans="1:6" ht="15">
      <c r="A30" s="410" t="s">
        <v>1147</v>
      </c>
      <c r="B30" s="405" t="s">
        <v>863</v>
      </c>
      <c r="C30" s="405">
        <v>0</v>
      </c>
      <c r="D30" s="436">
        <f t="shared" si="0"/>
        <v>1500</v>
      </c>
      <c r="E30" s="413">
        <v>1500</v>
      </c>
      <c r="F30" s="414"/>
    </row>
    <row r="31" spans="1:6" ht="15">
      <c r="A31" s="410"/>
      <c r="B31" s="414"/>
      <c r="C31" s="382"/>
      <c r="D31" s="412"/>
      <c r="E31" s="413"/>
      <c r="F31" s="414"/>
    </row>
    <row r="32" spans="1:6" ht="15">
      <c r="A32" s="415" t="s">
        <v>860</v>
      </c>
      <c r="B32" s="415" t="s">
        <v>339</v>
      </c>
      <c r="C32" s="416">
        <f>SUM(C4:C31)</f>
        <v>105393</v>
      </c>
      <c r="D32" s="416">
        <f>SUM(D4:D31)</f>
        <v>122355</v>
      </c>
      <c r="E32" s="416">
        <f>SUM(E4:E31)</f>
        <v>16962</v>
      </c>
      <c r="F32" s="417" t="s">
        <v>725</v>
      </c>
    </row>
    <row r="33" spans="1:6" ht="12.75">
      <c r="A33" s="418"/>
      <c r="B33" s="418"/>
      <c r="C33" s="418"/>
      <c r="D33" s="418"/>
      <c r="E33" s="418"/>
      <c r="F33" s="418"/>
    </row>
    <row r="34" spans="1:6" ht="15">
      <c r="A34" s="73"/>
      <c r="B34" s="645" t="s">
        <v>199</v>
      </c>
      <c r="C34" s="645"/>
      <c r="D34" s="645"/>
      <c r="E34" s="645"/>
      <c r="F34" s="645"/>
    </row>
    <row r="35" spans="1:6" ht="15">
      <c r="A35" s="419" t="s">
        <v>868</v>
      </c>
      <c r="B35" s="420" t="s">
        <v>340</v>
      </c>
      <c r="C35" s="259">
        <v>60000</v>
      </c>
      <c r="D35" s="421">
        <f>C35+E35</f>
        <v>75000</v>
      </c>
      <c r="E35" s="259">
        <v>15000</v>
      </c>
      <c r="F35" s="420"/>
    </row>
    <row r="36" spans="1:6" ht="15">
      <c r="A36" s="410" t="s">
        <v>858</v>
      </c>
      <c r="B36" s="414" t="s">
        <v>341</v>
      </c>
      <c r="C36" s="422">
        <v>500</v>
      </c>
      <c r="D36" s="412">
        <f aca="true" t="shared" si="1" ref="D36:D68">C36+E36</f>
        <v>500</v>
      </c>
      <c r="E36" s="422">
        <v>0</v>
      </c>
      <c r="F36" s="405"/>
    </row>
    <row r="37" spans="1:6" ht="15">
      <c r="A37" s="410" t="s">
        <v>869</v>
      </c>
      <c r="B37" s="405" t="s">
        <v>981</v>
      </c>
      <c r="C37" s="413">
        <v>19000</v>
      </c>
      <c r="D37" s="412">
        <f t="shared" si="1"/>
        <v>19000</v>
      </c>
      <c r="E37" s="422">
        <v>0</v>
      </c>
      <c r="F37" s="423"/>
    </row>
    <row r="38" spans="1:6" ht="15">
      <c r="A38" s="410" t="s">
        <v>871</v>
      </c>
      <c r="B38" s="405" t="s">
        <v>342</v>
      </c>
      <c r="C38" s="424">
        <v>2000</v>
      </c>
      <c r="D38" s="412">
        <f t="shared" si="1"/>
        <v>2000</v>
      </c>
      <c r="E38" s="422">
        <v>0</v>
      </c>
      <c r="F38" s="405"/>
    </row>
    <row r="39" spans="1:6" ht="15">
      <c r="A39" s="410" t="s">
        <v>873</v>
      </c>
      <c r="B39" s="405" t="s">
        <v>982</v>
      </c>
      <c r="C39" s="424">
        <v>4000</v>
      </c>
      <c r="D39" s="412">
        <f t="shared" si="1"/>
        <v>4000</v>
      </c>
      <c r="E39" s="422">
        <v>0</v>
      </c>
      <c r="F39" s="405"/>
    </row>
    <row r="40" spans="1:6" ht="15">
      <c r="A40" s="410" t="s">
        <v>875</v>
      </c>
      <c r="B40" s="405" t="s">
        <v>942</v>
      </c>
      <c r="C40" s="422">
        <v>2000</v>
      </c>
      <c r="D40" s="412">
        <f t="shared" si="1"/>
        <v>2000</v>
      </c>
      <c r="E40" s="422">
        <v>0</v>
      </c>
      <c r="F40" s="405"/>
    </row>
    <row r="41" spans="1:6" ht="15">
      <c r="A41" s="410" t="s">
        <v>876</v>
      </c>
      <c r="B41" s="405" t="s">
        <v>983</v>
      </c>
      <c r="C41" s="422"/>
      <c r="D41" s="412"/>
      <c r="E41" s="422"/>
      <c r="F41" s="405"/>
    </row>
    <row r="42" spans="1:6" ht="15">
      <c r="A42" s="410"/>
      <c r="B42" s="405" t="s">
        <v>943</v>
      </c>
      <c r="C42" s="422">
        <v>28134</v>
      </c>
      <c r="D42" s="412">
        <f t="shared" si="1"/>
        <v>28134</v>
      </c>
      <c r="E42" s="422">
        <v>0</v>
      </c>
      <c r="F42" s="405"/>
    </row>
    <row r="43" spans="1:6" ht="15">
      <c r="A43" s="410"/>
      <c r="B43" s="405" t="s">
        <v>944</v>
      </c>
      <c r="C43" s="422">
        <v>32453</v>
      </c>
      <c r="D43" s="412">
        <f t="shared" si="1"/>
        <v>32453</v>
      </c>
      <c r="E43" s="422">
        <v>0</v>
      </c>
      <c r="F43" s="405"/>
    </row>
    <row r="44" spans="1:6" ht="15">
      <c r="A44" s="410"/>
      <c r="B44" s="405" t="s">
        <v>985</v>
      </c>
      <c r="C44" s="422">
        <v>19856</v>
      </c>
      <c r="D44" s="412">
        <f t="shared" si="1"/>
        <v>19856</v>
      </c>
      <c r="E44" s="422">
        <v>0</v>
      </c>
      <c r="F44" s="405"/>
    </row>
    <row r="45" spans="1:6" ht="15">
      <c r="A45" s="410" t="s">
        <v>879</v>
      </c>
      <c r="B45" s="405" t="s">
        <v>984</v>
      </c>
      <c r="C45" s="422"/>
      <c r="D45" s="412"/>
      <c r="E45" s="422"/>
      <c r="F45" s="405"/>
    </row>
    <row r="46" spans="1:6" ht="15">
      <c r="A46" s="410"/>
      <c r="B46" s="405" t="s">
        <v>943</v>
      </c>
      <c r="C46" s="422">
        <v>43802</v>
      </c>
      <c r="D46" s="412">
        <f t="shared" si="1"/>
        <v>43802</v>
      </c>
      <c r="E46" s="422">
        <v>0</v>
      </c>
      <c r="F46" s="405"/>
    </row>
    <row r="47" spans="1:6" ht="15">
      <c r="A47" s="410"/>
      <c r="B47" s="405" t="s">
        <v>944</v>
      </c>
      <c r="C47" s="422">
        <v>98180</v>
      </c>
      <c r="D47" s="412">
        <f t="shared" si="1"/>
        <v>98180</v>
      </c>
      <c r="E47" s="422">
        <v>0</v>
      </c>
      <c r="F47" s="405"/>
    </row>
    <row r="48" spans="1:6" ht="15">
      <c r="A48" s="410"/>
      <c r="B48" s="405" t="s">
        <v>985</v>
      </c>
      <c r="C48" s="422">
        <v>54109</v>
      </c>
      <c r="D48" s="412">
        <f t="shared" si="1"/>
        <v>53998</v>
      </c>
      <c r="E48" s="422">
        <v>-111</v>
      </c>
      <c r="F48" s="405"/>
    </row>
    <row r="49" spans="1:6" ht="15">
      <c r="A49" s="410" t="s">
        <v>907</v>
      </c>
      <c r="B49" s="405" t="s">
        <v>986</v>
      </c>
      <c r="C49" s="422">
        <v>113168</v>
      </c>
      <c r="D49" s="412">
        <f t="shared" si="1"/>
        <v>113168</v>
      </c>
      <c r="E49" s="422">
        <v>0</v>
      </c>
      <c r="F49" s="405"/>
    </row>
    <row r="50" spans="1:6" ht="15">
      <c r="A50" s="410" t="s">
        <v>909</v>
      </c>
      <c r="B50" s="405" t="s">
        <v>549</v>
      </c>
      <c r="C50" s="422">
        <v>105000</v>
      </c>
      <c r="D50" s="412">
        <f t="shared" si="1"/>
        <v>105000</v>
      </c>
      <c r="E50" s="422">
        <v>0</v>
      </c>
      <c r="F50" s="405"/>
    </row>
    <row r="51" spans="1:6" ht="15">
      <c r="A51" s="410" t="s">
        <v>910</v>
      </c>
      <c r="B51" s="405" t="s">
        <v>987</v>
      </c>
      <c r="C51" s="422"/>
      <c r="D51" s="412"/>
      <c r="E51" s="422"/>
      <c r="F51" s="405"/>
    </row>
    <row r="52" spans="1:6" ht="15">
      <c r="A52" s="410"/>
      <c r="B52" s="405" t="s">
        <v>988</v>
      </c>
      <c r="C52" s="422">
        <v>39</v>
      </c>
      <c r="D52" s="412">
        <f t="shared" si="1"/>
        <v>39</v>
      </c>
      <c r="E52" s="422">
        <v>0</v>
      </c>
      <c r="F52" s="405"/>
    </row>
    <row r="53" spans="1:6" ht="15">
      <c r="A53" s="410"/>
      <c r="B53" s="405" t="s">
        <v>989</v>
      </c>
      <c r="C53" s="422">
        <v>7707</v>
      </c>
      <c r="D53" s="412">
        <f t="shared" si="1"/>
        <v>7707</v>
      </c>
      <c r="E53" s="422">
        <v>0</v>
      </c>
      <c r="F53" s="405"/>
    </row>
    <row r="54" spans="1:6" ht="15">
      <c r="A54" s="410" t="s">
        <v>911</v>
      </c>
      <c r="B54" s="405" t="s">
        <v>917</v>
      </c>
      <c r="C54" s="422"/>
      <c r="D54" s="412"/>
      <c r="E54" s="422"/>
      <c r="F54" s="405"/>
    </row>
    <row r="55" spans="1:6" ht="15">
      <c r="A55" s="410"/>
      <c r="B55" s="405" t="s">
        <v>988</v>
      </c>
      <c r="C55" s="422">
        <v>83493</v>
      </c>
      <c r="D55" s="412">
        <f t="shared" si="1"/>
        <v>83493</v>
      </c>
      <c r="E55" s="422">
        <v>0</v>
      </c>
      <c r="F55" s="405"/>
    </row>
    <row r="56" spans="1:6" ht="15">
      <c r="A56" s="410"/>
      <c r="B56" s="405" t="s">
        <v>989</v>
      </c>
      <c r="C56" s="422">
        <v>431223</v>
      </c>
      <c r="D56" s="412">
        <f t="shared" si="1"/>
        <v>431223</v>
      </c>
      <c r="E56" s="422">
        <v>0</v>
      </c>
      <c r="F56" s="405"/>
    </row>
    <row r="57" spans="1:6" ht="15">
      <c r="A57" s="410" t="s">
        <v>914</v>
      </c>
      <c r="B57" s="405" t="s">
        <v>114</v>
      </c>
      <c r="C57" s="422"/>
      <c r="D57" s="412"/>
      <c r="E57" s="422"/>
      <c r="F57" s="405"/>
    </row>
    <row r="58" spans="1:6" ht="15">
      <c r="A58" s="410"/>
      <c r="B58" s="405" t="s">
        <v>918</v>
      </c>
      <c r="C58" s="422"/>
      <c r="D58" s="412"/>
      <c r="E58" s="422"/>
      <c r="F58" s="405"/>
    </row>
    <row r="59" spans="1:6" ht="15">
      <c r="A59" s="410"/>
      <c r="B59" s="405" t="s">
        <v>919</v>
      </c>
      <c r="C59" s="422">
        <v>13359</v>
      </c>
      <c r="D59" s="412">
        <f t="shared" si="1"/>
        <v>13359</v>
      </c>
      <c r="E59" s="422">
        <v>0</v>
      </c>
      <c r="F59" s="405"/>
    </row>
    <row r="60" spans="1:6" ht="15">
      <c r="A60" s="410"/>
      <c r="B60" s="405" t="s">
        <v>920</v>
      </c>
      <c r="C60" s="422">
        <v>13200</v>
      </c>
      <c r="D60" s="412">
        <f t="shared" si="1"/>
        <v>13200</v>
      </c>
      <c r="E60" s="422">
        <v>0</v>
      </c>
      <c r="F60" s="405"/>
    </row>
    <row r="61" spans="1:6" ht="15">
      <c r="A61" s="410"/>
      <c r="B61" s="405" t="s">
        <v>692</v>
      </c>
      <c r="C61" s="422">
        <v>0</v>
      </c>
      <c r="D61" s="412">
        <f t="shared" si="1"/>
        <v>159</v>
      </c>
      <c r="E61" s="422">
        <v>159</v>
      </c>
      <c r="F61" s="405"/>
    </row>
    <row r="62" spans="1:6" ht="15">
      <c r="A62" s="410"/>
      <c r="B62" s="405" t="s">
        <v>740</v>
      </c>
      <c r="C62" s="422"/>
      <c r="D62" s="412"/>
      <c r="E62" s="422"/>
      <c r="F62" s="405"/>
    </row>
    <row r="63" spans="1:6" ht="15">
      <c r="A63" s="410"/>
      <c r="B63" s="405" t="s">
        <v>919</v>
      </c>
      <c r="C63" s="422">
        <v>6881</v>
      </c>
      <c r="D63" s="412">
        <f t="shared" si="1"/>
        <v>6881</v>
      </c>
      <c r="E63" s="422">
        <v>0</v>
      </c>
      <c r="F63" s="405"/>
    </row>
    <row r="64" spans="1:6" ht="15">
      <c r="A64" s="410"/>
      <c r="B64" s="405" t="s">
        <v>920</v>
      </c>
      <c r="C64" s="422">
        <v>6176</v>
      </c>
      <c r="D64" s="412">
        <f t="shared" si="1"/>
        <v>6176</v>
      </c>
      <c r="E64" s="422">
        <v>0</v>
      </c>
      <c r="F64" s="405"/>
    </row>
    <row r="65" spans="1:6" ht="15">
      <c r="A65" s="410"/>
      <c r="B65" s="405" t="s">
        <v>693</v>
      </c>
      <c r="C65" s="422">
        <v>0</v>
      </c>
      <c r="D65" s="412">
        <f t="shared" si="1"/>
        <v>705</v>
      </c>
      <c r="E65" s="422">
        <v>705</v>
      </c>
      <c r="F65" s="405"/>
    </row>
    <row r="66" spans="1:6" ht="15">
      <c r="A66" s="410"/>
      <c r="B66" s="405" t="s">
        <v>741</v>
      </c>
      <c r="C66" s="422"/>
      <c r="D66" s="412"/>
      <c r="E66" s="422"/>
      <c r="F66" s="405"/>
    </row>
    <row r="67" spans="1:6" ht="15">
      <c r="A67" s="410"/>
      <c r="B67" s="405" t="s">
        <v>919</v>
      </c>
      <c r="C67" s="422">
        <v>33207</v>
      </c>
      <c r="D67" s="412">
        <f t="shared" si="1"/>
        <v>33207</v>
      </c>
      <c r="E67" s="422">
        <v>0</v>
      </c>
      <c r="F67" s="405"/>
    </row>
    <row r="68" spans="1:6" ht="15">
      <c r="A68" s="425"/>
      <c r="B68" s="426" t="s">
        <v>920</v>
      </c>
      <c r="C68" s="263">
        <v>33207</v>
      </c>
      <c r="D68" s="427">
        <f t="shared" si="1"/>
        <v>33207</v>
      </c>
      <c r="E68" s="263">
        <v>0</v>
      </c>
      <c r="F68" s="426"/>
    </row>
    <row r="69" spans="1:6" ht="15">
      <c r="A69" s="406" t="s">
        <v>824</v>
      </c>
      <c r="B69" s="406" t="s">
        <v>110</v>
      </c>
      <c r="C69" s="406" t="s">
        <v>817</v>
      </c>
      <c r="D69" s="406" t="s">
        <v>154</v>
      </c>
      <c r="E69" s="406" t="s">
        <v>718</v>
      </c>
      <c r="F69" s="406" t="s">
        <v>61</v>
      </c>
    </row>
    <row r="70" spans="1:6" ht="15">
      <c r="A70" s="407" t="s">
        <v>825</v>
      </c>
      <c r="B70" s="408"/>
      <c r="C70" s="407" t="s">
        <v>827</v>
      </c>
      <c r="D70" s="407" t="s">
        <v>827</v>
      </c>
      <c r="E70" s="407" t="s">
        <v>721</v>
      </c>
      <c r="F70" s="408"/>
    </row>
    <row r="71" spans="1:6" ht="15">
      <c r="A71" s="419" t="s">
        <v>1135</v>
      </c>
      <c r="B71" s="420" t="s">
        <v>654</v>
      </c>
      <c r="C71" s="259">
        <v>28489</v>
      </c>
      <c r="D71" s="421">
        <f>C71+E71</f>
        <v>28489</v>
      </c>
      <c r="E71" s="259">
        <v>0</v>
      </c>
      <c r="F71" s="420"/>
    </row>
    <row r="72" spans="1:6" ht="15">
      <c r="A72" s="410" t="s">
        <v>1136</v>
      </c>
      <c r="B72" s="405" t="s">
        <v>742</v>
      </c>
      <c r="C72" s="422">
        <v>1426</v>
      </c>
      <c r="D72" s="412">
        <f>C72+E72</f>
        <v>1426</v>
      </c>
      <c r="E72" s="422">
        <v>0</v>
      </c>
      <c r="F72" s="405"/>
    </row>
    <row r="73" spans="1:6" ht="15">
      <c r="A73" s="410" t="s">
        <v>1137</v>
      </c>
      <c r="B73" s="405" t="s">
        <v>743</v>
      </c>
      <c r="C73" s="422">
        <v>150365</v>
      </c>
      <c r="D73" s="412">
        <f aca="true" t="shared" si="2" ref="D73:D121">C73+E73</f>
        <v>150365</v>
      </c>
      <c r="E73" s="422">
        <v>0</v>
      </c>
      <c r="F73" s="405"/>
    </row>
    <row r="74" spans="1:6" ht="15">
      <c r="A74" s="410" t="s">
        <v>1138</v>
      </c>
      <c r="B74" s="405" t="s">
        <v>953</v>
      </c>
      <c r="C74" s="422"/>
      <c r="D74" s="412"/>
      <c r="E74" s="422"/>
      <c r="F74" s="405"/>
    </row>
    <row r="75" spans="1:6" ht="15">
      <c r="A75" s="410"/>
      <c r="B75" s="405" t="s">
        <v>1058</v>
      </c>
      <c r="C75" s="422">
        <v>221375</v>
      </c>
      <c r="D75" s="412">
        <f t="shared" si="2"/>
        <v>221375</v>
      </c>
      <c r="E75" s="422">
        <v>0</v>
      </c>
      <c r="F75" s="405"/>
    </row>
    <row r="76" spans="1:6" ht="15">
      <c r="A76" s="410"/>
      <c r="B76" s="405" t="s">
        <v>1059</v>
      </c>
      <c r="C76" s="422">
        <v>31254</v>
      </c>
      <c r="D76" s="412">
        <f t="shared" si="2"/>
        <v>31254</v>
      </c>
      <c r="E76" s="422">
        <v>0</v>
      </c>
      <c r="F76" s="405"/>
    </row>
    <row r="77" spans="1:6" ht="15">
      <c r="A77" s="410"/>
      <c r="B77" s="405" t="s">
        <v>1060</v>
      </c>
      <c r="C77" s="422">
        <v>6945</v>
      </c>
      <c r="D77" s="412">
        <f t="shared" si="2"/>
        <v>6945</v>
      </c>
      <c r="E77" s="422">
        <v>0</v>
      </c>
      <c r="F77" s="405"/>
    </row>
    <row r="78" spans="1:6" ht="15">
      <c r="A78" s="410" t="s">
        <v>1139</v>
      </c>
      <c r="B78" s="405" t="s">
        <v>1056</v>
      </c>
      <c r="C78" s="422"/>
      <c r="D78" s="412"/>
      <c r="E78" s="422"/>
      <c r="F78" s="405"/>
    </row>
    <row r="79" spans="1:6" ht="15">
      <c r="A79" s="410"/>
      <c r="B79" s="405" t="s">
        <v>1058</v>
      </c>
      <c r="C79" s="422">
        <v>190727</v>
      </c>
      <c r="D79" s="412">
        <f t="shared" si="2"/>
        <v>190727</v>
      </c>
      <c r="E79" s="422">
        <v>0</v>
      </c>
      <c r="F79" s="405"/>
    </row>
    <row r="80" spans="1:6" ht="15">
      <c r="A80" s="410"/>
      <c r="B80" s="405" t="s">
        <v>1059</v>
      </c>
      <c r="C80" s="422">
        <v>26898</v>
      </c>
      <c r="D80" s="412">
        <f t="shared" si="2"/>
        <v>26898</v>
      </c>
      <c r="E80" s="422">
        <v>0</v>
      </c>
      <c r="F80" s="405"/>
    </row>
    <row r="81" spans="1:6" ht="15">
      <c r="A81" s="410"/>
      <c r="B81" s="405" t="s">
        <v>1060</v>
      </c>
      <c r="C81" s="422">
        <v>5977</v>
      </c>
      <c r="D81" s="412">
        <f t="shared" si="2"/>
        <v>5977</v>
      </c>
      <c r="E81" s="422">
        <v>0</v>
      </c>
      <c r="F81" s="405"/>
    </row>
    <row r="82" spans="1:6" ht="15">
      <c r="A82" s="410" t="s">
        <v>1140</v>
      </c>
      <c r="B82" s="405" t="s">
        <v>757</v>
      </c>
      <c r="C82" s="422">
        <v>6465</v>
      </c>
      <c r="D82" s="412">
        <f t="shared" si="2"/>
        <v>6206</v>
      </c>
      <c r="E82" s="422">
        <v>-259</v>
      </c>
      <c r="F82" s="405"/>
    </row>
    <row r="83" spans="1:6" ht="15">
      <c r="A83" s="410" t="s">
        <v>1141</v>
      </c>
      <c r="B83" s="405" t="s">
        <v>1062</v>
      </c>
      <c r="C83" s="422">
        <v>700</v>
      </c>
      <c r="D83" s="412">
        <f t="shared" si="2"/>
        <v>700</v>
      </c>
      <c r="E83" s="422">
        <v>0</v>
      </c>
      <c r="F83" s="405"/>
    </row>
    <row r="84" spans="1:6" ht="15">
      <c r="A84" s="410" t="s">
        <v>1142</v>
      </c>
      <c r="B84" s="405" t="s">
        <v>1063</v>
      </c>
      <c r="C84" s="422"/>
      <c r="D84" s="412"/>
      <c r="E84" s="422"/>
      <c r="F84" s="405"/>
    </row>
    <row r="85" spans="1:6" ht="15">
      <c r="A85" s="410"/>
      <c r="B85" s="405" t="s">
        <v>744</v>
      </c>
      <c r="C85" s="422">
        <v>24000</v>
      </c>
      <c r="D85" s="412">
        <f t="shared" si="2"/>
        <v>24000</v>
      </c>
      <c r="E85" s="422">
        <v>0</v>
      </c>
      <c r="F85" s="405"/>
    </row>
    <row r="86" spans="1:6" ht="15">
      <c r="A86" s="410"/>
      <c r="B86" s="405" t="s">
        <v>745</v>
      </c>
      <c r="C86" s="422">
        <v>60000</v>
      </c>
      <c r="D86" s="412">
        <f t="shared" si="2"/>
        <v>60000</v>
      </c>
      <c r="E86" s="422">
        <v>0</v>
      </c>
      <c r="F86" s="405"/>
    </row>
    <row r="87" spans="1:6" ht="15">
      <c r="A87" s="410"/>
      <c r="B87" s="405" t="s">
        <v>746</v>
      </c>
      <c r="C87" s="422">
        <v>30000</v>
      </c>
      <c r="D87" s="412">
        <f t="shared" si="2"/>
        <v>30000</v>
      </c>
      <c r="E87" s="422">
        <v>0</v>
      </c>
      <c r="F87" s="405"/>
    </row>
    <row r="88" spans="1:6" ht="15">
      <c r="A88" s="410" t="s">
        <v>1143</v>
      </c>
      <c r="B88" s="405" t="s">
        <v>1088</v>
      </c>
      <c r="C88" s="422">
        <v>241</v>
      </c>
      <c r="D88" s="412">
        <f t="shared" si="2"/>
        <v>241</v>
      </c>
      <c r="E88" s="422">
        <v>0</v>
      </c>
      <c r="F88" s="405"/>
    </row>
    <row r="89" spans="1:6" ht="15">
      <c r="A89" s="410" t="s">
        <v>1144</v>
      </c>
      <c r="B89" s="405" t="s">
        <v>961</v>
      </c>
      <c r="C89" s="422"/>
      <c r="D89" s="412"/>
      <c r="E89" s="422"/>
      <c r="F89" s="405"/>
    </row>
    <row r="90" spans="1:6" ht="15">
      <c r="A90" s="410"/>
      <c r="B90" s="405" t="s">
        <v>962</v>
      </c>
      <c r="C90" s="422"/>
      <c r="D90" s="412"/>
      <c r="E90" s="422"/>
      <c r="F90" s="405"/>
    </row>
    <row r="91" spans="1:6" ht="15">
      <c r="A91" s="410"/>
      <c r="B91" s="405" t="s">
        <v>963</v>
      </c>
      <c r="C91" s="422">
        <v>5619</v>
      </c>
      <c r="D91" s="412">
        <f t="shared" si="2"/>
        <v>5619</v>
      </c>
      <c r="E91" s="422">
        <v>0</v>
      </c>
      <c r="F91" s="405"/>
    </row>
    <row r="92" spans="1:6" ht="15">
      <c r="A92" s="410"/>
      <c r="B92" s="405" t="s">
        <v>964</v>
      </c>
      <c r="C92" s="422">
        <v>5619</v>
      </c>
      <c r="D92" s="412">
        <f t="shared" si="2"/>
        <v>5619</v>
      </c>
      <c r="E92" s="422">
        <v>0</v>
      </c>
      <c r="F92" s="405"/>
    </row>
    <row r="93" spans="1:6" ht="15">
      <c r="A93" s="410"/>
      <c r="B93" s="405" t="s">
        <v>965</v>
      </c>
      <c r="C93" s="422"/>
      <c r="D93" s="412"/>
      <c r="E93" s="422"/>
      <c r="F93" s="405"/>
    </row>
    <row r="94" spans="1:6" ht="15">
      <c r="A94" s="410"/>
      <c r="B94" s="405" t="s">
        <v>963</v>
      </c>
      <c r="C94" s="422">
        <v>2757</v>
      </c>
      <c r="D94" s="412">
        <f t="shared" si="2"/>
        <v>2757</v>
      </c>
      <c r="E94" s="422">
        <v>0</v>
      </c>
      <c r="F94" s="405"/>
    </row>
    <row r="95" spans="1:6" ht="15">
      <c r="A95" s="410"/>
      <c r="B95" s="405" t="s">
        <v>747</v>
      </c>
      <c r="C95" s="422"/>
      <c r="D95" s="412"/>
      <c r="E95" s="422"/>
      <c r="F95" s="405"/>
    </row>
    <row r="96" spans="1:6" ht="15">
      <c r="A96" s="410"/>
      <c r="B96" s="405" t="s">
        <v>963</v>
      </c>
      <c r="C96" s="422">
        <v>6793</v>
      </c>
      <c r="D96" s="412">
        <f t="shared" si="2"/>
        <v>6793</v>
      </c>
      <c r="E96" s="422">
        <v>0</v>
      </c>
      <c r="F96" s="405"/>
    </row>
    <row r="97" spans="1:6" ht="15">
      <c r="A97" s="410"/>
      <c r="B97" s="405" t="s">
        <v>748</v>
      </c>
      <c r="C97" s="422"/>
      <c r="D97" s="412"/>
      <c r="E97" s="422"/>
      <c r="F97" s="405"/>
    </row>
    <row r="98" spans="1:6" ht="15">
      <c r="A98" s="410"/>
      <c r="B98" s="405" t="s">
        <v>963</v>
      </c>
      <c r="C98" s="422">
        <v>391</v>
      </c>
      <c r="D98" s="412">
        <f t="shared" si="2"/>
        <v>391</v>
      </c>
      <c r="E98" s="422">
        <v>0</v>
      </c>
      <c r="F98" s="405"/>
    </row>
    <row r="99" spans="1:6" ht="15">
      <c r="A99" s="410" t="s">
        <v>1145</v>
      </c>
      <c r="B99" s="428" t="s">
        <v>966</v>
      </c>
      <c r="C99" s="422">
        <v>14000</v>
      </c>
      <c r="D99" s="412">
        <f t="shared" si="2"/>
        <v>14000</v>
      </c>
      <c r="E99" s="422">
        <v>0</v>
      </c>
      <c r="F99" s="405"/>
    </row>
    <row r="100" spans="1:6" ht="15">
      <c r="A100" s="410" t="s">
        <v>1146</v>
      </c>
      <c r="B100" s="405" t="s">
        <v>749</v>
      </c>
      <c r="C100" s="422"/>
      <c r="D100" s="412"/>
      <c r="E100" s="422"/>
      <c r="F100" s="405"/>
    </row>
    <row r="101" spans="1:6" ht="15">
      <c r="A101" s="410"/>
      <c r="B101" s="405" t="s">
        <v>750</v>
      </c>
      <c r="C101" s="422"/>
      <c r="D101" s="412"/>
      <c r="E101" s="422"/>
      <c r="F101" s="405"/>
    </row>
    <row r="102" spans="1:6" ht="15">
      <c r="A102" s="410"/>
      <c r="B102" s="405" t="s">
        <v>751</v>
      </c>
      <c r="C102" s="422">
        <v>0</v>
      </c>
      <c r="D102" s="412">
        <f t="shared" si="2"/>
        <v>0</v>
      </c>
      <c r="E102" s="422">
        <v>0</v>
      </c>
      <c r="F102" s="405"/>
    </row>
    <row r="103" spans="1:6" ht="15">
      <c r="A103" s="410"/>
      <c r="B103" s="405" t="s">
        <v>752</v>
      </c>
      <c r="C103" s="422">
        <v>0</v>
      </c>
      <c r="D103" s="412">
        <f t="shared" si="2"/>
        <v>0</v>
      </c>
      <c r="E103" s="422">
        <v>0</v>
      </c>
      <c r="F103" s="405"/>
    </row>
    <row r="104" spans="1:6" ht="15">
      <c r="A104" s="410"/>
      <c r="B104" s="405" t="s">
        <v>753</v>
      </c>
      <c r="C104" s="422"/>
      <c r="D104" s="412"/>
      <c r="E104" s="422"/>
      <c r="F104" s="405"/>
    </row>
    <row r="105" spans="1:6" ht="15">
      <c r="A105" s="410"/>
      <c r="B105" s="405" t="s">
        <v>751</v>
      </c>
      <c r="C105" s="422">
        <v>0</v>
      </c>
      <c r="D105" s="412">
        <f t="shared" si="2"/>
        <v>0</v>
      </c>
      <c r="E105" s="422">
        <v>0</v>
      </c>
      <c r="F105" s="405"/>
    </row>
    <row r="106" spans="1:6" ht="15">
      <c r="A106" s="410"/>
      <c r="B106" s="405" t="s">
        <v>752</v>
      </c>
      <c r="C106" s="422">
        <v>0</v>
      </c>
      <c r="D106" s="412">
        <f t="shared" si="2"/>
        <v>0</v>
      </c>
      <c r="E106" s="422">
        <v>0</v>
      </c>
      <c r="F106" s="405"/>
    </row>
    <row r="107" spans="1:6" ht="15">
      <c r="A107" s="410"/>
      <c r="B107" s="405" t="s">
        <v>754</v>
      </c>
      <c r="C107" s="422"/>
      <c r="D107" s="412"/>
      <c r="E107" s="422"/>
      <c r="F107" s="405"/>
    </row>
    <row r="108" spans="1:6" ht="15">
      <c r="A108" s="410"/>
      <c r="B108" s="405" t="s">
        <v>751</v>
      </c>
      <c r="C108" s="422">
        <v>0</v>
      </c>
      <c r="D108" s="412">
        <f t="shared" si="2"/>
        <v>0</v>
      </c>
      <c r="E108" s="422">
        <v>0</v>
      </c>
      <c r="F108" s="405"/>
    </row>
    <row r="109" spans="1:6" ht="15">
      <c r="A109" s="410"/>
      <c r="B109" s="405" t="s">
        <v>752</v>
      </c>
      <c r="C109" s="422">
        <v>0</v>
      </c>
      <c r="D109" s="412">
        <f t="shared" si="2"/>
        <v>0</v>
      </c>
      <c r="E109" s="422">
        <v>0</v>
      </c>
      <c r="F109" s="405"/>
    </row>
    <row r="110" spans="1:6" ht="15">
      <c r="A110" s="410"/>
      <c r="B110" s="405" t="s">
        <v>755</v>
      </c>
      <c r="C110" s="422">
        <v>7611</v>
      </c>
      <c r="D110" s="412">
        <f t="shared" si="2"/>
        <v>7611</v>
      </c>
      <c r="E110" s="422">
        <v>0</v>
      </c>
      <c r="F110" s="405"/>
    </row>
    <row r="111" spans="1:6" ht="15">
      <c r="A111" s="410"/>
      <c r="B111" s="405" t="s">
        <v>756</v>
      </c>
      <c r="C111" s="422">
        <v>0</v>
      </c>
      <c r="D111" s="412">
        <f t="shared" si="2"/>
        <v>0</v>
      </c>
      <c r="E111" s="422">
        <v>0</v>
      </c>
      <c r="F111" s="405"/>
    </row>
    <row r="112" spans="1:6" ht="15">
      <c r="A112" s="410" t="s">
        <v>1147</v>
      </c>
      <c r="B112" s="405" t="s">
        <v>585</v>
      </c>
      <c r="C112" s="422">
        <v>20100</v>
      </c>
      <c r="D112" s="412">
        <f>C112+E112</f>
        <v>10800</v>
      </c>
      <c r="E112" s="422">
        <v>-9300</v>
      </c>
      <c r="F112" s="405"/>
    </row>
    <row r="113" spans="1:6" ht="15">
      <c r="A113" s="410" t="s">
        <v>0</v>
      </c>
      <c r="B113" s="405" t="s">
        <v>550</v>
      </c>
      <c r="C113" s="422">
        <v>70</v>
      </c>
      <c r="D113" s="412">
        <f t="shared" si="2"/>
        <v>70</v>
      </c>
      <c r="E113" s="422">
        <v>0</v>
      </c>
      <c r="F113" s="405"/>
    </row>
    <row r="114" spans="1:6" ht="15">
      <c r="A114" s="410" t="s">
        <v>1</v>
      </c>
      <c r="B114" s="405" t="s">
        <v>563</v>
      </c>
      <c r="C114" s="422">
        <v>113</v>
      </c>
      <c r="D114" s="412">
        <f t="shared" si="2"/>
        <v>113</v>
      </c>
      <c r="E114" s="422">
        <v>0</v>
      </c>
      <c r="F114" s="405"/>
    </row>
    <row r="115" spans="1:6" ht="15">
      <c r="A115" s="410" t="s">
        <v>2</v>
      </c>
      <c r="B115" s="405" t="s">
        <v>564</v>
      </c>
      <c r="C115" s="422">
        <v>22182</v>
      </c>
      <c r="D115" s="412">
        <f t="shared" si="2"/>
        <v>22182</v>
      </c>
      <c r="E115" s="422">
        <v>0</v>
      </c>
      <c r="F115" s="405"/>
    </row>
    <row r="116" spans="1:6" ht="15">
      <c r="A116" s="410" t="s">
        <v>3</v>
      </c>
      <c r="B116" s="405" t="s">
        <v>694</v>
      </c>
      <c r="C116" s="422">
        <v>0</v>
      </c>
      <c r="D116" s="412">
        <f t="shared" si="2"/>
        <v>238</v>
      </c>
      <c r="E116" s="422">
        <v>238</v>
      </c>
      <c r="F116" s="405"/>
    </row>
    <row r="117" spans="1:6" ht="15">
      <c r="A117" s="410" t="s">
        <v>4</v>
      </c>
      <c r="B117" s="405" t="s">
        <v>695</v>
      </c>
      <c r="C117" s="422">
        <v>0</v>
      </c>
      <c r="D117" s="412">
        <f t="shared" si="2"/>
        <v>29</v>
      </c>
      <c r="E117" s="422">
        <v>29</v>
      </c>
      <c r="F117" s="405"/>
    </row>
    <row r="118" spans="1:6" ht="15">
      <c r="A118" s="410" t="s">
        <v>5</v>
      </c>
      <c r="B118" s="405" t="s">
        <v>696</v>
      </c>
      <c r="C118" s="422"/>
      <c r="D118" s="412"/>
      <c r="E118" s="422"/>
      <c r="F118" s="405"/>
    </row>
    <row r="119" spans="1:6" ht="15">
      <c r="A119" s="410"/>
      <c r="B119" s="405" t="s">
        <v>697</v>
      </c>
      <c r="C119" s="422">
        <v>0</v>
      </c>
      <c r="D119" s="412">
        <f t="shared" si="2"/>
        <v>1330</v>
      </c>
      <c r="E119" s="422">
        <v>1330</v>
      </c>
      <c r="F119" s="405"/>
    </row>
    <row r="120" spans="1:6" ht="15">
      <c r="A120" s="410"/>
      <c r="B120" s="405" t="s">
        <v>698</v>
      </c>
      <c r="C120" s="422">
        <v>0</v>
      </c>
      <c r="D120" s="412">
        <f t="shared" si="2"/>
        <v>295</v>
      </c>
      <c r="E120" s="422">
        <v>295</v>
      </c>
      <c r="F120" s="405"/>
    </row>
    <row r="121" spans="1:6" ht="15">
      <c r="A121" s="410" t="s">
        <v>6</v>
      </c>
      <c r="B121" s="405" t="s">
        <v>699</v>
      </c>
      <c r="C121" s="422">
        <v>0</v>
      </c>
      <c r="D121" s="412">
        <f t="shared" si="2"/>
        <v>600</v>
      </c>
      <c r="E121" s="422">
        <v>600</v>
      </c>
      <c r="F121" s="405"/>
    </row>
    <row r="122" spans="1:6" ht="15">
      <c r="A122" s="410"/>
      <c r="B122" s="405"/>
      <c r="C122" s="422"/>
      <c r="D122" s="412"/>
      <c r="E122" s="422"/>
      <c r="F122" s="405"/>
    </row>
    <row r="123" spans="1:6" ht="15">
      <c r="A123" s="410"/>
      <c r="B123" s="405"/>
      <c r="C123" s="422"/>
      <c r="D123" s="412"/>
      <c r="E123" s="422"/>
      <c r="F123" s="405"/>
    </row>
    <row r="124" spans="1:6" ht="15">
      <c r="A124" s="415" t="s">
        <v>921</v>
      </c>
      <c r="B124" s="429" t="s">
        <v>119</v>
      </c>
      <c r="C124" s="416">
        <f>SUM(C35:C123)</f>
        <v>2080811</v>
      </c>
      <c r="D124" s="416">
        <f>SUM(D35:D123)</f>
        <v>2089497</v>
      </c>
      <c r="E124" s="416">
        <f>SUM(E35:E123)</f>
        <v>8686</v>
      </c>
      <c r="F124" s="430"/>
    </row>
    <row r="125" spans="1:6" ht="15">
      <c r="A125" s="430" t="s">
        <v>725</v>
      </c>
      <c r="B125" s="429" t="s">
        <v>120</v>
      </c>
      <c r="C125" s="416">
        <f>(C32+C124)</f>
        <v>2186204</v>
      </c>
      <c r="D125" s="416">
        <f>(D32+D124)</f>
        <v>2211852</v>
      </c>
      <c r="E125" s="416">
        <f>(E32+E124)</f>
        <v>25648</v>
      </c>
      <c r="F125" s="430"/>
    </row>
    <row r="126" spans="1:6" ht="15">
      <c r="A126" s="73"/>
      <c r="B126" s="73"/>
      <c r="C126" s="73"/>
      <c r="D126" s="73"/>
      <c r="E126" s="73"/>
      <c r="F126" s="73"/>
    </row>
    <row r="127" spans="1:6" ht="15">
      <c r="A127" s="73"/>
      <c r="B127" s="73"/>
      <c r="C127" s="73"/>
      <c r="D127" s="73"/>
      <c r="E127" s="73"/>
      <c r="F127" s="73"/>
    </row>
    <row r="128" spans="1:6" ht="15">
      <c r="A128" s="73"/>
      <c r="B128" s="73"/>
      <c r="C128" s="73"/>
      <c r="D128" s="73"/>
      <c r="E128" s="73"/>
      <c r="F128" s="73"/>
    </row>
    <row r="129" spans="1:6" ht="15">
      <c r="A129" s="73"/>
      <c r="B129" s="73"/>
      <c r="C129" s="73"/>
      <c r="D129" s="73"/>
      <c r="E129" s="73"/>
      <c r="F129" s="73"/>
    </row>
    <row r="130" spans="1:6" ht="15">
      <c r="A130" s="73"/>
      <c r="B130" s="73"/>
      <c r="C130" s="73"/>
      <c r="D130" s="73"/>
      <c r="E130" s="73"/>
      <c r="F130" s="73"/>
    </row>
    <row r="131" spans="1:6" ht="12.75">
      <c r="A131" s="74"/>
      <c r="B131" s="74"/>
      <c r="C131" s="74"/>
      <c r="D131" s="74"/>
      <c r="E131" s="74"/>
      <c r="F131" s="74"/>
    </row>
    <row r="132" spans="1:6" ht="12.75">
      <c r="A132" s="74"/>
      <c r="B132" s="74"/>
      <c r="C132" s="74"/>
      <c r="D132" s="74"/>
      <c r="E132" s="74"/>
      <c r="F132" s="74"/>
    </row>
    <row r="133" spans="1:6" ht="12.75">
      <c r="A133" s="74"/>
      <c r="B133" s="74"/>
      <c r="C133" s="74"/>
      <c r="D133" s="74"/>
      <c r="E133" s="74"/>
      <c r="F133" s="74"/>
    </row>
    <row r="134" spans="1:6" ht="12.75">
      <c r="A134" s="74"/>
      <c r="B134" s="74"/>
      <c r="C134" s="74"/>
      <c r="D134" s="74"/>
      <c r="E134" s="74"/>
      <c r="F134" s="74"/>
    </row>
    <row r="135" spans="1:6" ht="12.75">
      <c r="A135" s="74"/>
      <c r="B135" s="74"/>
      <c r="C135" s="74"/>
      <c r="D135" s="74"/>
      <c r="E135" s="74"/>
      <c r="F135" s="74"/>
    </row>
    <row r="136" spans="1:6" ht="12.75">
      <c r="A136" s="74"/>
      <c r="B136" s="74"/>
      <c r="C136" s="74"/>
      <c r="D136" s="74"/>
      <c r="E136" s="74"/>
      <c r="F136" s="74"/>
    </row>
    <row r="137" spans="1:6" ht="12.75">
      <c r="A137" s="74"/>
      <c r="B137" s="74"/>
      <c r="C137" s="74"/>
      <c r="D137" s="74"/>
      <c r="E137" s="74"/>
      <c r="F137" s="74"/>
    </row>
  </sheetData>
  <mergeCells count="2">
    <mergeCell ref="B3:F3"/>
    <mergeCell ref="B34:F3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66" r:id="rId1"/>
  <headerFooter alignWithMargins="0">
    <oddHeader>&amp;C&amp;"Times New Roman CE,Normál"&amp;P/&amp;N
Átvett pénzeszközök&amp;R&amp;"Times New Roman CE,Normál"1/c.sz. melléklet
(ezer ft-ban)</oddHeader>
    <oddFooter>&amp;L&amp;"Times New Roman CE,Normál"&amp;8&amp;D / &amp;T / Bagyari Lajosné&amp;C&amp;"Times New Roman CE,Normál"&amp;8&amp;F.xls/&amp;A/Ráczné&amp;R&amp;"Times New Roman CE,Normál"&amp;8................./...............oldal</oddFooter>
  </headerFooter>
  <rowBreaks count="1" manualBreakCount="1">
    <brk id="6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6">
      <selection activeCell="N6" sqref="N6"/>
    </sheetView>
  </sheetViews>
  <sheetFormatPr defaultColWidth="9.140625" defaultRowHeight="12.75"/>
  <cols>
    <col min="1" max="1" width="5.140625" style="0" customWidth="1"/>
    <col min="2" max="2" width="32.57421875" style="0" customWidth="1"/>
    <col min="12" max="12" width="20.28125" style="0" customWidth="1"/>
  </cols>
  <sheetData>
    <row r="1" spans="1:12" ht="12.75">
      <c r="A1" s="223" t="s">
        <v>824</v>
      </c>
      <c r="B1" s="229" t="s">
        <v>110</v>
      </c>
      <c r="C1" s="102" t="s">
        <v>146</v>
      </c>
      <c r="D1" s="103"/>
      <c r="E1" s="95"/>
      <c r="F1" s="92" t="s">
        <v>147</v>
      </c>
      <c r="G1" s="93"/>
      <c r="H1" s="94"/>
      <c r="I1" s="103" t="s">
        <v>148</v>
      </c>
      <c r="J1" s="103"/>
      <c r="K1" s="103"/>
      <c r="L1" s="97" t="s">
        <v>61</v>
      </c>
    </row>
    <row r="2" spans="1:12" ht="12.75">
      <c r="A2" s="106" t="s">
        <v>825</v>
      </c>
      <c r="B2" s="230"/>
      <c r="C2" s="228" t="s">
        <v>149</v>
      </c>
      <c r="D2" s="228" t="s">
        <v>360</v>
      </c>
      <c r="E2" s="228" t="s">
        <v>718</v>
      </c>
      <c r="F2" s="228" t="s">
        <v>149</v>
      </c>
      <c r="G2" s="228" t="s">
        <v>360</v>
      </c>
      <c r="H2" s="228" t="s">
        <v>718</v>
      </c>
      <c r="I2" s="228" t="s">
        <v>149</v>
      </c>
      <c r="J2" s="228" t="s">
        <v>360</v>
      </c>
      <c r="K2" s="228" t="s">
        <v>718</v>
      </c>
      <c r="L2" s="98" t="s">
        <v>725</v>
      </c>
    </row>
    <row r="3" spans="1:12" ht="12.75">
      <c r="A3" s="647" t="s">
        <v>150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</row>
    <row r="4" spans="1:12" ht="12.75">
      <c r="A4" s="109" t="s">
        <v>868</v>
      </c>
      <c r="B4" s="80" t="s">
        <v>758</v>
      </c>
      <c r="C4" s="459" t="s">
        <v>467</v>
      </c>
      <c r="D4" s="456" t="s">
        <v>467</v>
      </c>
      <c r="E4" s="460" t="s">
        <v>470</v>
      </c>
      <c r="F4" s="465" t="s">
        <v>470</v>
      </c>
      <c r="G4" s="457" t="s">
        <v>470</v>
      </c>
      <c r="H4" s="466" t="s">
        <v>470</v>
      </c>
      <c r="I4" s="456" t="s">
        <v>467</v>
      </c>
      <c r="J4" s="456" t="s">
        <v>467</v>
      </c>
      <c r="K4" s="457" t="s">
        <v>470</v>
      </c>
      <c r="L4" s="379"/>
    </row>
    <row r="5" spans="1:12" ht="12.75">
      <c r="A5" s="109" t="s">
        <v>858</v>
      </c>
      <c r="B5" s="80" t="s">
        <v>759</v>
      </c>
      <c r="C5" s="459" t="s">
        <v>467</v>
      </c>
      <c r="D5" s="456" t="s">
        <v>467</v>
      </c>
      <c r="E5" s="460" t="s">
        <v>470</v>
      </c>
      <c r="F5" s="465" t="s">
        <v>470</v>
      </c>
      <c r="G5" s="457" t="s">
        <v>470</v>
      </c>
      <c r="H5" s="466" t="s">
        <v>470</v>
      </c>
      <c r="I5" s="456" t="s">
        <v>467</v>
      </c>
      <c r="J5" s="456" t="s">
        <v>467</v>
      </c>
      <c r="K5" s="457" t="s">
        <v>470</v>
      </c>
      <c r="L5" s="397"/>
    </row>
    <row r="6" spans="1:12" ht="12.75">
      <c r="A6" s="109" t="s">
        <v>869</v>
      </c>
      <c r="B6" s="80" t="s">
        <v>760</v>
      </c>
      <c r="C6" s="459" t="s">
        <v>467</v>
      </c>
      <c r="D6" s="456" t="s">
        <v>467</v>
      </c>
      <c r="E6" s="460" t="s">
        <v>470</v>
      </c>
      <c r="F6" s="465" t="s">
        <v>470</v>
      </c>
      <c r="G6" s="457" t="s">
        <v>470</v>
      </c>
      <c r="H6" s="466" t="s">
        <v>470</v>
      </c>
      <c r="I6" s="456" t="s">
        <v>467</v>
      </c>
      <c r="J6" s="456" t="s">
        <v>467</v>
      </c>
      <c r="K6" s="457" t="s">
        <v>470</v>
      </c>
      <c r="L6" s="379"/>
    </row>
    <row r="7" spans="1:12" ht="12.75">
      <c r="A7" s="109" t="s">
        <v>871</v>
      </c>
      <c r="B7" s="80" t="s">
        <v>761</v>
      </c>
      <c r="C7" s="459" t="s">
        <v>467</v>
      </c>
      <c r="D7" s="456" t="s">
        <v>467</v>
      </c>
      <c r="E7" s="460" t="s">
        <v>470</v>
      </c>
      <c r="F7" s="465" t="s">
        <v>470</v>
      </c>
      <c r="G7" s="457" t="s">
        <v>470</v>
      </c>
      <c r="H7" s="466" t="s">
        <v>470</v>
      </c>
      <c r="I7" s="456" t="s">
        <v>467</v>
      </c>
      <c r="J7" s="456" t="s">
        <v>467</v>
      </c>
      <c r="K7" s="457" t="s">
        <v>470</v>
      </c>
      <c r="L7" s="379"/>
    </row>
    <row r="8" spans="1:12" ht="12.75">
      <c r="A8" s="109" t="s">
        <v>873</v>
      </c>
      <c r="B8" s="80" t="s">
        <v>762</v>
      </c>
      <c r="C8" s="459" t="s">
        <v>467</v>
      </c>
      <c r="D8" s="456" t="s">
        <v>467</v>
      </c>
      <c r="E8" s="460" t="s">
        <v>470</v>
      </c>
      <c r="F8" s="465" t="s">
        <v>470</v>
      </c>
      <c r="G8" s="457" t="s">
        <v>470</v>
      </c>
      <c r="H8" s="466" t="s">
        <v>470</v>
      </c>
      <c r="I8" s="456" t="s">
        <v>467</v>
      </c>
      <c r="J8" s="456" t="s">
        <v>467</v>
      </c>
      <c r="K8" s="457" t="s">
        <v>470</v>
      </c>
      <c r="L8" s="397"/>
    </row>
    <row r="9" spans="1:12" ht="12.75">
      <c r="A9" s="109" t="s">
        <v>875</v>
      </c>
      <c r="B9" s="80" t="s">
        <v>763</v>
      </c>
      <c r="C9" s="459" t="s">
        <v>467</v>
      </c>
      <c r="D9" s="456">
        <v>0</v>
      </c>
      <c r="E9" s="460" t="s">
        <v>470</v>
      </c>
      <c r="F9" s="465" t="s">
        <v>470</v>
      </c>
      <c r="G9" s="457" t="s">
        <v>470</v>
      </c>
      <c r="H9" s="466" t="s">
        <v>470</v>
      </c>
      <c r="I9" s="456" t="s">
        <v>467</v>
      </c>
      <c r="J9" s="456">
        <v>0</v>
      </c>
      <c r="K9" s="457" t="s">
        <v>470</v>
      </c>
      <c r="L9" s="397" t="s">
        <v>526</v>
      </c>
    </row>
    <row r="10" spans="1:12" ht="12.75">
      <c r="A10" s="109" t="s">
        <v>876</v>
      </c>
      <c r="B10" s="80" t="s">
        <v>764</v>
      </c>
      <c r="C10" s="459" t="s">
        <v>467</v>
      </c>
      <c r="D10" s="456" t="s">
        <v>467</v>
      </c>
      <c r="E10" s="460" t="s">
        <v>470</v>
      </c>
      <c r="F10" s="465" t="s">
        <v>470</v>
      </c>
      <c r="G10" s="457" t="s">
        <v>470</v>
      </c>
      <c r="H10" s="466" t="s">
        <v>470</v>
      </c>
      <c r="I10" s="456" t="s">
        <v>467</v>
      </c>
      <c r="J10" s="456" t="s">
        <v>467</v>
      </c>
      <c r="K10" s="457" t="s">
        <v>470</v>
      </c>
      <c r="L10" s="397"/>
    </row>
    <row r="11" spans="1:12" ht="12.75">
      <c r="A11" s="109" t="s">
        <v>879</v>
      </c>
      <c r="B11" s="80" t="s">
        <v>765</v>
      </c>
      <c r="C11" s="459" t="s">
        <v>467</v>
      </c>
      <c r="D11" s="456" t="s">
        <v>467</v>
      </c>
      <c r="E11" s="460" t="s">
        <v>470</v>
      </c>
      <c r="F11" s="465" t="s">
        <v>470</v>
      </c>
      <c r="G11" s="457" t="s">
        <v>470</v>
      </c>
      <c r="H11" s="466" t="s">
        <v>470</v>
      </c>
      <c r="I11" s="456" t="s">
        <v>467</v>
      </c>
      <c r="J11" s="456" t="s">
        <v>467</v>
      </c>
      <c r="K11" s="457" t="s">
        <v>470</v>
      </c>
      <c r="L11" s="397"/>
    </row>
    <row r="12" spans="1:12" ht="12.75">
      <c r="A12" s="109" t="s">
        <v>907</v>
      </c>
      <c r="B12" s="80" t="s">
        <v>766</v>
      </c>
      <c r="C12" s="459" t="s">
        <v>467</v>
      </c>
      <c r="D12" s="456" t="s">
        <v>467</v>
      </c>
      <c r="E12" s="460" t="s">
        <v>470</v>
      </c>
      <c r="F12" s="465" t="s">
        <v>470</v>
      </c>
      <c r="G12" s="457" t="s">
        <v>470</v>
      </c>
      <c r="H12" s="466" t="s">
        <v>470</v>
      </c>
      <c r="I12" s="456" t="s">
        <v>467</v>
      </c>
      <c r="J12" s="456" t="s">
        <v>467</v>
      </c>
      <c r="K12" s="457" t="s">
        <v>470</v>
      </c>
      <c r="L12" s="397"/>
    </row>
    <row r="13" spans="1:12" ht="12.75">
      <c r="A13" s="109" t="s">
        <v>909</v>
      </c>
      <c r="B13" s="80" t="s">
        <v>767</v>
      </c>
      <c r="C13" s="459" t="s">
        <v>467</v>
      </c>
      <c r="D13" s="456" t="s">
        <v>467</v>
      </c>
      <c r="E13" s="460" t="s">
        <v>470</v>
      </c>
      <c r="F13" s="465" t="s">
        <v>470</v>
      </c>
      <c r="G13" s="457" t="s">
        <v>470</v>
      </c>
      <c r="H13" s="466" t="s">
        <v>470</v>
      </c>
      <c r="I13" s="456" t="s">
        <v>467</v>
      </c>
      <c r="J13" s="456" t="s">
        <v>467</v>
      </c>
      <c r="K13" s="457" t="s">
        <v>470</v>
      </c>
      <c r="L13" s="397"/>
    </row>
    <row r="14" spans="1:12" ht="12.75">
      <c r="A14" s="109" t="s">
        <v>910</v>
      </c>
      <c r="B14" s="80" t="s">
        <v>768</v>
      </c>
      <c r="C14" s="459" t="s">
        <v>467</v>
      </c>
      <c r="D14" s="456" t="s">
        <v>467</v>
      </c>
      <c r="E14" s="460" t="s">
        <v>470</v>
      </c>
      <c r="F14" s="465" t="s">
        <v>470</v>
      </c>
      <c r="G14" s="457" t="s">
        <v>470</v>
      </c>
      <c r="H14" s="466" t="s">
        <v>470</v>
      </c>
      <c r="I14" s="456" t="s">
        <v>467</v>
      </c>
      <c r="J14" s="456" t="s">
        <v>467</v>
      </c>
      <c r="K14" s="457" t="s">
        <v>470</v>
      </c>
      <c r="L14" s="397"/>
    </row>
    <row r="15" spans="1:12" ht="12.75">
      <c r="A15" s="109" t="s">
        <v>911</v>
      </c>
      <c r="B15" s="80" t="s">
        <v>769</v>
      </c>
      <c r="C15" s="459" t="s">
        <v>467</v>
      </c>
      <c r="D15" s="456" t="s">
        <v>467</v>
      </c>
      <c r="E15" s="460" t="s">
        <v>470</v>
      </c>
      <c r="F15" s="465" t="s">
        <v>470</v>
      </c>
      <c r="G15" s="457" t="s">
        <v>470</v>
      </c>
      <c r="H15" s="466" t="s">
        <v>470</v>
      </c>
      <c r="I15" s="456" t="s">
        <v>467</v>
      </c>
      <c r="J15" s="456" t="s">
        <v>467</v>
      </c>
      <c r="K15" s="457" t="s">
        <v>470</v>
      </c>
      <c r="L15" s="397"/>
    </row>
    <row r="16" spans="1:12" ht="12.75">
      <c r="A16" s="109" t="s">
        <v>914</v>
      </c>
      <c r="B16" s="80" t="s">
        <v>527</v>
      </c>
      <c r="C16" s="459" t="s">
        <v>467</v>
      </c>
      <c r="D16" s="456">
        <v>0</v>
      </c>
      <c r="E16" s="460" t="s">
        <v>470</v>
      </c>
      <c r="F16" s="465" t="s">
        <v>470</v>
      </c>
      <c r="G16" s="457" t="s">
        <v>470</v>
      </c>
      <c r="H16" s="466" t="s">
        <v>470</v>
      </c>
      <c r="I16" s="456" t="s">
        <v>467</v>
      </c>
      <c r="J16" s="456">
        <v>0</v>
      </c>
      <c r="K16" s="457" t="s">
        <v>470</v>
      </c>
      <c r="L16" s="397" t="s">
        <v>1029</v>
      </c>
    </row>
    <row r="17" spans="1:12" ht="12.75">
      <c r="A17" s="109" t="s">
        <v>1135</v>
      </c>
      <c r="B17" s="80" t="s">
        <v>773</v>
      </c>
      <c r="C17" s="459" t="s">
        <v>467</v>
      </c>
      <c r="D17" s="456" t="s">
        <v>467</v>
      </c>
      <c r="E17" s="460" t="s">
        <v>470</v>
      </c>
      <c r="F17" s="465" t="s">
        <v>470</v>
      </c>
      <c r="G17" s="457" t="s">
        <v>470</v>
      </c>
      <c r="H17" s="466" t="s">
        <v>470</v>
      </c>
      <c r="I17" s="456" t="s">
        <v>467</v>
      </c>
      <c r="J17" s="456" t="s">
        <v>467</v>
      </c>
      <c r="K17" s="457" t="s">
        <v>470</v>
      </c>
      <c r="L17" s="397"/>
    </row>
    <row r="18" spans="1:12" ht="12.75">
      <c r="A18" s="109" t="s">
        <v>1136</v>
      </c>
      <c r="B18" s="80" t="s">
        <v>774</v>
      </c>
      <c r="C18" s="459" t="s">
        <v>467</v>
      </c>
      <c r="D18" s="456" t="s">
        <v>467</v>
      </c>
      <c r="E18" s="460" t="s">
        <v>470</v>
      </c>
      <c r="F18" s="465" t="s">
        <v>470</v>
      </c>
      <c r="G18" s="457" t="s">
        <v>470</v>
      </c>
      <c r="H18" s="466" t="s">
        <v>470</v>
      </c>
      <c r="I18" s="456" t="s">
        <v>467</v>
      </c>
      <c r="J18" s="456" t="s">
        <v>467</v>
      </c>
      <c r="K18" s="457" t="s">
        <v>470</v>
      </c>
      <c r="L18" s="397"/>
    </row>
    <row r="19" spans="1:12" ht="12.75">
      <c r="A19" s="109" t="s">
        <v>1137</v>
      </c>
      <c r="B19" s="80" t="s">
        <v>775</v>
      </c>
      <c r="C19" s="459" t="s">
        <v>467</v>
      </c>
      <c r="D19" s="456" t="s">
        <v>467</v>
      </c>
      <c r="E19" s="460" t="s">
        <v>470</v>
      </c>
      <c r="F19" s="465" t="s">
        <v>470</v>
      </c>
      <c r="G19" s="457" t="s">
        <v>470</v>
      </c>
      <c r="H19" s="466" t="s">
        <v>470</v>
      </c>
      <c r="I19" s="456" t="s">
        <v>467</v>
      </c>
      <c r="J19" s="456" t="s">
        <v>467</v>
      </c>
      <c r="K19" s="457" t="s">
        <v>470</v>
      </c>
      <c r="L19" s="397"/>
    </row>
    <row r="20" spans="1:12" ht="12.75">
      <c r="A20" s="109" t="s">
        <v>1138</v>
      </c>
      <c r="B20" s="80" t="s">
        <v>776</v>
      </c>
      <c r="C20" s="459" t="s">
        <v>467</v>
      </c>
      <c r="D20" s="456" t="s">
        <v>467</v>
      </c>
      <c r="E20" s="460" t="s">
        <v>470</v>
      </c>
      <c r="F20" s="465" t="s">
        <v>470</v>
      </c>
      <c r="G20" s="457" t="s">
        <v>470</v>
      </c>
      <c r="H20" s="466" t="s">
        <v>470</v>
      </c>
      <c r="I20" s="456" t="s">
        <v>467</v>
      </c>
      <c r="J20" s="456" t="s">
        <v>467</v>
      </c>
      <c r="K20" s="457" t="s">
        <v>470</v>
      </c>
      <c r="L20" s="397"/>
    </row>
    <row r="21" spans="1:12" ht="12.75">
      <c r="A21" s="109" t="s">
        <v>1139</v>
      </c>
      <c r="B21" s="80" t="s">
        <v>777</v>
      </c>
      <c r="C21" s="459" t="s">
        <v>467</v>
      </c>
      <c r="D21" s="456" t="s">
        <v>467</v>
      </c>
      <c r="E21" s="460" t="s">
        <v>470</v>
      </c>
      <c r="F21" s="465" t="s">
        <v>470</v>
      </c>
      <c r="G21" s="457" t="s">
        <v>470</v>
      </c>
      <c r="H21" s="466" t="s">
        <v>470</v>
      </c>
      <c r="I21" s="456" t="s">
        <v>467</v>
      </c>
      <c r="J21" s="456" t="s">
        <v>467</v>
      </c>
      <c r="K21" s="457" t="s">
        <v>470</v>
      </c>
      <c r="L21" s="397"/>
    </row>
    <row r="22" spans="1:12" ht="12.75">
      <c r="A22" s="109" t="s">
        <v>1140</v>
      </c>
      <c r="B22" s="80" t="s">
        <v>778</v>
      </c>
      <c r="C22" s="459" t="s">
        <v>467</v>
      </c>
      <c r="D22" s="456">
        <v>0</v>
      </c>
      <c r="E22" s="460" t="s">
        <v>470</v>
      </c>
      <c r="F22" s="465" t="s">
        <v>470</v>
      </c>
      <c r="G22" s="457" t="s">
        <v>470</v>
      </c>
      <c r="H22" s="466" t="s">
        <v>470</v>
      </c>
      <c r="I22" s="456" t="s">
        <v>467</v>
      </c>
      <c r="J22" s="456">
        <v>0</v>
      </c>
      <c r="K22" s="457" t="s">
        <v>470</v>
      </c>
      <c r="L22" s="397" t="s">
        <v>1030</v>
      </c>
    </row>
    <row r="23" spans="1:12" ht="12.75">
      <c r="A23" s="109" t="s">
        <v>1141</v>
      </c>
      <c r="B23" s="80" t="s">
        <v>779</v>
      </c>
      <c r="C23" s="459" t="s">
        <v>467</v>
      </c>
      <c r="D23" s="456" t="s">
        <v>467</v>
      </c>
      <c r="E23" s="460" t="s">
        <v>470</v>
      </c>
      <c r="F23" s="465" t="s">
        <v>470</v>
      </c>
      <c r="G23" s="457" t="s">
        <v>470</v>
      </c>
      <c r="H23" s="466" t="s">
        <v>470</v>
      </c>
      <c r="I23" s="456" t="s">
        <v>467</v>
      </c>
      <c r="J23" s="456" t="s">
        <v>467</v>
      </c>
      <c r="K23" s="457" t="s">
        <v>470</v>
      </c>
      <c r="L23" s="397"/>
    </row>
    <row r="24" spans="1:12" ht="12.75">
      <c r="A24" s="109" t="s">
        <v>1142</v>
      </c>
      <c r="B24" s="80" t="s">
        <v>780</v>
      </c>
      <c r="C24" s="459" t="s">
        <v>467</v>
      </c>
      <c r="D24" s="456" t="s">
        <v>467</v>
      </c>
      <c r="E24" s="460" t="s">
        <v>470</v>
      </c>
      <c r="F24" s="465" t="s">
        <v>470</v>
      </c>
      <c r="G24" s="457" t="s">
        <v>470</v>
      </c>
      <c r="H24" s="466" t="s">
        <v>470</v>
      </c>
      <c r="I24" s="456" t="s">
        <v>467</v>
      </c>
      <c r="J24" s="456" t="s">
        <v>467</v>
      </c>
      <c r="K24" s="457" t="s">
        <v>470</v>
      </c>
      <c r="L24" s="397"/>
    </row>
    <row r="25" spans="1:12" ht="12.75">
      <c r="A25" s="109" t="s">
        <v>1143</v>
      </c>
      <c r="B25" s="80" t="s">
        <v>781</v>
      </c>
      <c r="C25" s="459" t="s">
        <v>467</v>
      </c>
      <c r="D25" s="456" t="s">
        <v>467</v>
      </c>
      <c r="E25" s="460" t="s">
        <v>470</v>
      </c>
      <c r="F25" s="465" t="s">
        <v>470</v>
      </c>
      <c r="G25" s="457" t="s">
        <v>470</v>
      </c>
      <c r="H25" s="466" t="s">
        <v>470</v>
      </c>
      <c r="I25" s="456" t="s">
        <v>467</v>
      </c>
      <c r="J25" s="456" t="s">
        <v>467</v>
      </c>
      <c r="K25" s="457" t="s">
        <v>470</v>
      </c>
      <c r="L25" s="397"/>
    </row>
    <row r="26" spans="1:12" ht="12.75">
      <c r="A26" s="109" t="s">
        <v>1144</v>
      </c>
      <c r="B26" s="80" t="s">
        <v>782</v>
      </c>
      <c r="C26" s="459" t="s">
        <v>467</v>
      </c>
      <c r="D26" s="456" t="s">
        <v>467</v>
      </c>
      <c r="E26" s="460" t="s">
        <v>470</v>
      </c>
      <c r="F26" s="465" t="s">
        <v>470</v>
      </c>
      <c r="G26" s="457" t="s">
        <v>470</v>
      </c>
      <c r="H26" s="466" t="s">
        <v>470</v>
      </c>
      <c r="I26" s="456" t="s">
        <v>467</v>
      </c>
      <c r="J26" s="456" t="s">
        <v>467</v>
      </c>
      <c r="K26" s="457" t="s">
        <v>470</v>
      </c>
      <c r="L26" s="397"/>
    </row>
    <row r="27" spans="1:12" ht="12.75">
      <c r="A27" s="109" t="s">
        <v>1145</v>
      </c>
      <c r="B27" s="80" t="s">
        <v>783</v>
      </c>
      <c r="C27" s="459" t="s">
        <v>467</v>
      </c>
      <c r="D27" s="456">
        <v>0</v>
      </c>
      <c r="E27" s="460" t="s">
        <v>470</v>
      </c>
      <c r="F27" s="465" t="s">
        <v>470</v>
      </c>
      <c r="G27" s="457" t="s">
        <v>470</v>
      </c>
      <c r="H27" s="466" t="s">
        <v>470</v>
      </c>
      <c r="I27" s="456" t="s">
        <v>467</v>
      </c>
      <c r="J27" s="456">
        <v>0</v>
      </c>
      <c r="K27" s="457" t="s">
        <v>470</v>
      </c>
      <c r="L27" s="379" t="s">
        <v>1031</v>
      </c>
    </row>
    <row r="28" spans="1:12" ht="12.75">
      <c r="A28" s="109" t="s">
        <v>1146</v>
      </c>
      <c r="B28" s="80" t="s">
        <v>784</v>
      </c>
      <c r="C28" s="459" t="s">
        <v>467</v>
      </c>
      <c r="D28" s="456" t="s">
        <v>467</v>
      </c>
      <c r="E28" s="460" t="s">
        <v>470</v>
      </c>
      <c r="F28" s="465" t="s">
        <v>470</v>
      </c>
      <c r="G28" s="457" t="s">
        <v>470</v>
      </c>
      <c r="H28" s="466" t="s">
        <v>470</v>
      </c>
      <c r="I28" s="456" t="s">
        <v>467</v>
      </c>
      <c r="J28" s="456" t="s">
        <v>467</v>
      </c>
      <c r="K28" s="457" t="s">
        <v>470</v>
      </c>
      <c r="L28" s="379"/>
    </row>
    <row r="29" spans="1:12" ht="12.75">
      <c r="A29" s="109" t="s">
        <v>1147</v>
      </c>
      <c r="B29" s="80" t="s">
        <v>785</v>
      </c>
      <c r="C29" s="459" t="s">
        <v>467</v>
      </c>
      <c r="D29" s="456" t="s">
        <v>467</v>
      </c>
      <c r="E29" s="460" t="s">
        <v>470</v>
      </c>
      <c r="F29" s="465" t="s">
        <v>470</v>
      </c>
      <c r="G29" s="457" t="s">
        <v>470</v>
      </c>
      <c r="H29" s="466" t="s">
        <v>470</v>
      </c>
      <c r="I29" s="456" t="s">
        <v>467</v>
      </c>
      <c r="J29" s="456" t="s">
        <v>467</v>
      </c>
      <c r="K29" s="457" t="s">
        <v>470</v>
      </c>
      <c r="L29" s="379"/>
    </row>
    <row r="30" spans="1:12" ht="26.25">
      <c r="A30" s="615" t="s">
        <v>0</v>
      </c>
      <c r="B30" s="608" t="s">
        <v>786</v>
      </c>
      <c r="C30" s="609" t="s">
        <v>467</v>
      </c>
      <c r="D30" s="610">
        <v>0</v>
      </c>
      <c r="E30" s="611" t="s">
        <v>470</v>
      </c>
      <c r="F30" s="612" t="s">
        <v>470</v>
      </c>
      <c r="G30" s="613" t="s">
        <v>470</v>
      </c>
      <c r="H30" s="614" t="s">
        <v>470</v>
      </c>
      <c r="I30" s="610" t="s">
        <v>467</v>
      </c>
      <c r="J30" s="610">
        <v>0</v>
      </c>
      <c r="K30" s="613" t="s">
        <v>470</v>
      </c>
      <c r="L30" s="607" t="s">
        <v>1032</v>
      </c>
    </row>
    <row r="31" spans="1:12" ht="12.75">
      <c r="A31" s="109" t="s">
        <v>1</v>
      </c>
      <c r="B31" s="80" t="s">
        <v>787</v>
      </c>
      <c r="C31" s="459" t="s">
        <v>467</v>
      </c>
      <c r="D31" s="456" t="s">
        <v>467</v>
      </c>
      <c r="E31" s="460" t="s">
        <v>470</v>
      </c>
      <c r="F31" s="465" t="s">
        <v>470</v>
      </c>
      <c r="G31" s="457" t="s">
        <v>470</v>
      </c>
      <c r="H31" s="466" t="s">
        <v>470</v>
      </c>
      <c r="I31" s="456" t="s">
        <v>467</v>
      </c>
      <c r="J31" s="456" t="s">
        <v>467</v>
      </c>
      <c r="K31" s="457" t="s">
        <v>470</v>
      </c>
      <c r="L31" s="379"/>
    </row>
    <row r="32" spans="1:12" ht="12.75">
      <c r="A32" s="143" t="s">
        <v>2</v>
      </c>
      <c r="B32" s="83" t="s">
        <v>788</v>
      </c>
      <c r="C32" s="602" t="s">
        <v>467</v>
      </c>
      <c r="D32" s="603">
        <v>0</v>
      </c>
      <c r="E32" s="461" t="s">
        <v>470</v>
      </c>
      <c r="F32" s="604" t="s">
        <v>470</v>
      </c>
      <c r="G32" s="458" t="s">
        <v>470</v>
      </c>
      <c r="H32" s="605" t="s">
        <v>470</v>
      </c>
      <c r="I32" s="603" t="s">
        <v>467</v>
      </c>
      <c r="J32" s="603">
        <v>0</v>
      </c>
      <c r="K32" s="458" t="s">
        <v>470</v>
      </c>
      <c r="L32" s="431" t="s">
        <v>1033</v>
      </c>
    </row>
    <row r="33" spans="1:12" ht="12.75">
      <c r="A33" s="223" t="s">
        <v>824</v>
      </c>
      <c r="B33" s="229" t="s">
        <v>110</v>
      </c>
      <c r="C33" s="102" t="s">
        <v>146</v>
      </c>
      <c r="D33" s="103"/>
      <c r="E33" s="95"/>
      <c r="F33" s="92" t="s">
        <v>147</v>
      </c>
      <c r="G33" s="93"/>
      <c r="H33" s="94"/>
      <c r="I33" s="103" t="s">
        <v>148</v>
      </c>
      <c r="J33" s="103"/>
      <c r="K33" s="103"/>
      <c r="L33" s="97" t="s">
        <v>61</v>
      </c>
    </row>
    <row r="34" spans="1:12" ht="12.75">
      <c r="A34" s="106" t="s">
        <v>825</v>
      </c>
      <c r="B34" s="230"/>
      <c r="C34" s="228" t="s">
        <v>149</v>
      </c>
      <c r="D34" s="228" t="s">
        <v>360</v>
      </c>
      <c r="E34" s="228" t="s">
        <v>718</v>
      </c>
      <c r="F34" s="228" t="s">
        <v>149</v>
      </c>
      <c r="G34" s="228" t="s">
        <v>360</v>
      </c>
      <c r="H34" s="228" t="s">
        <v>718</v>
      </c>
      <c r="I34" s="228" t="s">
        <v>149</v>
      </c>
      <c r="J34" s="228" t="s">
        <v>360</v>
      </c>
      <c r="K34" s="228" t="s">
        <v>718</v>
      </c>
      <c r="L34" s="98" t="s">
        <v>725</v>
      </c>
    </row>
    <row r="35" spans="1:12" ht="12.75">
      <c r="A35" s="647" t="s">
        <v>150</v>
      </c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</row>
    <row r="36" spans="1:12" ht="12.75">
      <c r="A36" s="109" t="s">
        <v>3</v>
      </c>
      <c r="B36" s="80" t="s">
        <v>789</v>
      </c>
      <c r="C36" s="459" t="s">
        <v>467</v>
      </c>
      <c r="D36" s="456" t="s">
        <v>467</v>
      </c>
      <c r="E36" s="460" t="s">
        <v>470</v>
      </c>
      <c r="F36" s="465" t="s">
        <v>470</v>
      </c>
      <c r="G36" s="457" t="s">
        <v>470</v>
      </c>
      <c r="H36" s="466" t="s">
        <v>470</v>
      </c>
      <c r="I36" s="456" t="s">
        <v>467</v>
      </c>
      <c r="J36" s="456" t="s">
        <v>467</v>
      </c>
      <c r="K36" s="457" t="s">
        <v>470</v>
      </c>
      <c r="L36" s="379"/>
    </row>
    <row r="37" spans="1:12" ht="12.75">
      <c r="A37" s="109" t="s">
        <v>4</v>
      </c>
      <c r="B37" s="80" t="s">
        <v>790</v>
      </c>
      <c r="C37" s="459" t="s">
        <v>467</v>
      </c>
      <c r="D37" s="456" t="s">
        <v>467</v>
      </c>
      <c r="E37" s="460" t="s">
        <v>470</v>
      </c>
      <c r="F37" s="465" t="s">
        <v>470</v>
      </c>
      <c r="G37" s="457" t="s">
        <v>470</v>
      </c>
      <c r="H37" s="466" t="s">
        <v>470</v>
      </c>
      <c r="I37" s="456" t="s">
        <v>467</v>
      </c>
      <c r="J37" s="456" t="s">
        <v>467</v>
      </c>
      <c r="K37" s="457" t="s">
        <v>470</v>
      </c>
      <c r="L37" s="379"/>
    </row>
    <row r="38" spans="1:12" ht="12.75">
      <c r="A38" s="109" t="s">
        <v>5</v>
      </c>
      <c r="B38" s="80" t="s">
        <v>791</v>
      </c>
      <c r="C38" s="459" t="s">
        <v>467</v>
      </c>
      <c r="D38" s="456" t="s">
        <v>467</v>
      </c>
      <c r="E38" s="460" t="s">
        <v>470</v>
      </c>
      <c r="F38" s="465" t="s">
        <v>470</v>
      </c>
      <c r="G38" s="457" t="s">
        <v>470</v>
      </c>
      <c r="H38" s="466" t="s">
        <v>470</v>
      </c>
      <c r="I38" s="456" t="s">
        <v>467</v>
      </c>
      <c r="J38" s="456" t="s">
        <v>467</v>
      </c>
      <c r="K38" s="457" t="s">
        <v>470</v>
      </c>
      <c r="L38" s="379"/>
    </row>
    <row r="39" spans="1:12" ht="12.75">
      <c r="A39" s="109" t="s">
        <v>6</v>
      </c>
      <c r="B39" s="80" t="s">
        <v>792</v>
      </c>
      <c r="C39" s="459" t="s">
        <v>467</v>
      </c>
      <c r="D39" s="462" t="s">
        <v>467</v>
      </c>
      <c r="E39" s="463" t="s">
        <v>470</v>
      </c>
      <c r="F39" s="467" t="s">
        <v>470</v>
      </c>
      <c r="G39" s="457" t="s">
        <v>470</v>
      </c>
      <c r="H39" s="466" t="s">
        <v>470</v>
      </c>
      <c r="I39" s="456" t="s">
        <v>467</v>
      </c>
      <c r="J39" s="456" t="s">
        <v>467</v>
      </c>
      <c r="K39" s="457" t="s">
        <v>470</v>
      </c>
      <c r="L39" s="379"/>
    </row>
    <row r="40" spans="1:12" ht="12.75">
      <c r="A40" s="109" t="s">
        <v>7</v>
      </c>
      <c r="B40" s="80" t="s">
        <v>793</v>
      </c>
      <c r="C40" s="459" t="s">
        <v>467</v>
      </c>
      <c r="D40" s="462" t="s">
        <v>467</v>
      </c>
      <c r="E40" s="464" t="s">
        <v>470</v>
      </c>
      <c r="F40" s="465" t="s">
        <v>470</v>
      </c>
      <c r="G40" s="457" t="s">
        <v>470</v>
      </c>
      <c r="H40" s="466" t="s">
        <v>470</v>
      </c>
      <c r="I40" s="456" t="s">
        <v>467</v>
      </c>
      <c r="J40" s="456" t="s">
        <v>467</v>
      </c>
      <c r="K40" s="457" t="s">
        <v>470</v>
      </c>
      <c r="L40" s="379"/>
    </row>
    <row r="41" spans="1:12" ht="12.75">
      <c r="A41" s="109" t="s">
        <v>8</v>
      </c>
      <c r="B41" s="80" t="s">
        <v>794</v>
      </c>
      <c r="C41" s="459" t="s">
        <v>467</v>
      </c>
      <c r="D41" s="462" t="s">
        <v>467</v>
      </c>
      <c r="E41" s="464" t="s">
        <v>470</v>
      </c>
      <c r="F41" s="465" t="s">
        <v>470</v>
      </c>
      <c r="G41" s="457" t="s">
        <v>470</v>
      </c>
      <c r="H41" s="466" t="s">
        <v>470</v>
      </c>
      <c r="I41" s="456" t="s">
        <v>467</v>
      </c>
      <c r="J41" s="456" t="s">
        <v>467</v>
      </c>
      <c r="K41" s="457" t="s">
        <v>470</v>
      </c>
      <c r="L41" s="379"/>
    </row>
    <row r="42" spans="1:12" ht="12.75">
      <c r="A42" s="109" t="s">
        <v>9</v>
      </c>
      <c r="B42" s="126" t="s">
        <v>495</v>
      </c>
      <c r="C42" s="459" t="s">
        <v>467</v>
      </c>
      <c r="D42" s="462" t="s">
        <v>467</v>
      </c>
      <c r="E42" s="464" t="s">
        <v>470</v>
      </c>
      <c r="F42" s="465" t="s">
        <v>470</v>
      </c>
      <c r="G42" s="457" t="s">
        <v>470</v>
      </c>
      <c r="H42" s="466" t="s">
        <v>470</v>
      </c>
      <c r="I42" s="456" t="s">
        <v>467</v>
      </c>
      <c r="J42" s="456" t="s">
        <v>467</v>
      </c>
      <c r="K42" s="457" t="s">
        <v>470</v>
      </c>
      <c r="L42" s="379"/>
    </row>
    <row r="43" spans="1:12" ht="12.75">
      <c r="A43" s="109" t="s">
        <v>10</v>
      </c>
      <c r="B43" s="119" t="s">
        <v>1034</v>
      </c>
      <c r="C43" s="616" t="s">
        <v>470</v>
      </c>
      <c r="D43" s="462" t="s">
        <v>467</v>
      </c>
      <c r="E43" s="463" t="s">
        <v>470</v>
      </c>
      <c r="F43" s="467" t="s">
        <v>470</v>
      </c>
      <c r="G43" s="617" t="s">
        <v>470</v>
      </c>
      <c r="H43" s="467" t="s">
        <v>470</v>
      </c>
      <c r="I43" s="462" t="s">
        <v>470</v>
      </c>
      <c r="J43" s="462" t="s">
        <v>467</v>
      </c>
      <c r="K43" s="617" t="s">
        <v>470</v>
      </c>
      <c r="L43" s="110"/>
    </row>
    <row r="44" spans="1:12" ht="12.75">
      <c r="A44" s="109" t="s">
        <v>11</v>
      </c>
      <c r="B44" s="119" t="s">
        <v>528</v>
      </c>
      <c r="C44" s="616" t="s">
        <v>470</v>
      </c>
      <c r="D44" s="462" t="s">
        <v>467</v>
      </c>
      <c r="E44" s="463" t="s">
        <v>470</v>
      </c>
      <c r="F44" s="467" t="s">
        <v>470</v>
      </c>
      <c r="G44" s="617" t="s">
        <v>470</v>
      </c>
      <c r="H44" s="467" t="s">
        <v>470</v>
      </c>
      <c r="I44" s="462" t="s">
        <v>470</v>
      </c>
      <c r="J44" s="462" t="s">
        <v>467</v>
      </c>
      <c r="K44" s="617" t="s">
        <v>470</v>
      </c>
      <c r="L44" s="110"/>
    </row>
    <row r="45" spans="1:12" ht="12.75">
      <c r="A45" s="109"/>
      <c r="B45" s="225"/>
      <c r="C45" s="393"/>
      <c r="D45" s="394"/>
      <c r="E45" s="393"/>
      <c r="F45" s="395"/>
      <c r="G45" s="394"/>
      <c r="H45" s="395"/>
      <c r="I45" s="394"/>
      <c r="J45" s="394"/>
      <c r="K45" s="455"/>
      <c r="L45" s="110"/>
    </row>
    <row r="46" spans="1:12" ht="12.75">
      <c r="A46" s="87"/>
      <c r="B46" s="89" t="s">
        <v>151</v>
      </c>
      <c r="C46" s="134">
        <v>513500</v>
      </c>
      <c r="D46" s="134">
        <f>C46+E46</f>
        <v>474390</v>
      </c>
      <c r="E46" s="134">
        <v>-39110</v>
      </c>
      <c r="F46" s="134">
        <v>0</v>
      </c>
      <c r="G46" s="134">
        <v>0</v>
      </c>
      <c r="H46" s="134">
        <v>0</v>
      </c>
      <c r="I46" s="134">
        <v>513500</v>
      </c>
      <c r="J46" s="134">
        <f>I46+K46</f>
        <v>474390</v>
      </c>
      <c r="K46" s="134">
        <v>-39110</v>
      </c>
      <c r="L46" s="89"/>
    </row>
    <row r="47" spans="1:12" ht="12.75">
      <c r="A47" s="646" t="s">
        <v>152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8"/>
    </row>
    <row r="48" spans="1:12" ht="12.75">
      <c r="A48" s="109" t="s">
        <v>868</v>
      </c>
      <c r="B48" s="126" t="s">
        <v>795</v>
      </c>
      <c r="C48" s="115">
        <v>90000</v>
      </c>
      <c r="D48" s="132">
        <f aca="true" t="shared" si="0" ref="D48:D54">C48+E48</f>
        <v>65000</v>
      </c>
      <c r="E48" s="150">
        <v>-25000</v>
      </c>
      <c r="F48" s="159">
        <v>50000</v>
      </c>
      <c r="G48" s="132">
        <f aca="true" t="shared" si="1" ref="G48:G54">F48+H48</f>
        <v>50000</v>
      </c>
      <c r="H48" s="310">
        <v>0</v>
      </c>
      <c r="I48" s="135">
        <f aca="true" t="shared" si="2" ref="I48:K54">(C48-F48)</f>
        <v>40000</v>
      </c>
      <c r="J48" s="135">
        <f aca="true" t="shared" si="3" ref="J48:J54">I48+K48</f>
        <v>15000</v>
      </c>
      <c r="K48" s="135">
        <f t="shared" si="2"/>
        <v>-25000</v>
      </c>
      <c r="L48" s="108"/>
    </row>
    <row r="49" spans="1:12" ht="12.75">
      <c r="A49" s="109" t="s">
        <v>858</v>
      </c>
      <c r="B49" s="126" t="s">
        <v>796</v>
      </c>
      <c r="C49" s="115">
        <v>95766</v>
      </c>
      <c r="D49" s="132">
        <f t="shared" si="0"/>
        <v>95766</v>
      </c>
      <c r="E49" s="150">
        <v>0</v>
      </c>
      <c r="F49" s="159">
        <v>95766</v>
      </c>
      <c r="G49" s="132">
        <f t="shared" si="1"/>
        <v>95766</v>
      </c>
      <c r="H49" s="310">
        <v>0</v>
      </c>
      <c r="I49" s="132">
        <f t="shared" si="2"/>
        <v>0</v>
      </c>
      <c r="J49" s="132">
        <f t="shared" si="3"/>
        <v>0</v>
      </c>
      <c r="K49" s="132">
        <f t="shared" si="2"/>
        <v>0</v>
      </c>
      <c r="L49" s="110"/>
    </row>
    <row r="50" spans="1:12" ht="12.75">
      <c r="A50" s="109" t="s">
        <v>869</v>
      </c>
      <c r="B50" s="126" t="s">
        <v>945</v>
      </c>
      <c r="C50" s="115">
        <v>27000</v>
      </c>
      <c r="D50" s="132">
        <f t="shared" si="0"/>
        <v>0</v>
      </c>
      <c r="E50" s="150">
        <v>-27000</v>
      </c>
      <c r="F50" s="159">
        <v>12000</v>
      </c>
      <c r="G50" s="132">
        <f t="shared" si="1"/>
        <v>0</v>
      </c>
      <c r="H50" s="310">
        <v>-12000</v>
      </c>
      <c r="I50" s="132">
        <f t="shared" si="2"/>
        <v>15000</v>
      </c>
      <c r="J50" s="132">
        <f t="shared" si="3"/>
        <v>0</v>
      </c>
      <c r="K50" s="132">
        <f t="shared" si="2"/>
        <v>-15000</v>
      </c>
      <c r="L50" s="110"/>
    </row>
    <row r="51" spans="1:12" ht="12.75">
      <c r="A51" s="109" t="s">
        <v>871</v>
      </c>
      <c r="B51" s="126" t="s">
        <v>945</v>
      </c>
      <c r="C51" s="115">
        <v>55000</v>
      </c>
      <c r="D51" s="132">
        <f t="shared" si="0"/>
        <v>55000</v>
      </c>
      <c r="E51" s="150">
        <v>0</v>
      </c>
      <c r="F51" s="159">
        <v>50000</v>
      </c>
      <c r="G51" s="132">
        <f t="shared" si="1"/>
        <v>50000</v>
      </c>
      <c r="H51" s="310">
        <v>0</v>
      </c>
      <c r="I51" s="132">
        <f t="shared" si="2"/>
        <v>5000</v>
      </c>
      <c r="J51" s="132">
        <f t="shared" si="3"/>
        <v>5000</v>
      </c>
      <c r="K51" s="132">
        <f t="shared" si="2"/>
        <v>0</v>
      </c>
      <c r="L51" s="110"/>
    </row>
    <row r="52" spans="1:12" ht="12.75">
      <c r="A52" s="109" t="s">
        <v>873</v>
      </c>
      <c r="B52" s="126" t="s">
        <v>797</v>
      </c>
      <c r="C52" s="115">
        <v>135000</v>
      </c>
      <c r="D52" s="132">
        <f t="shared" si="0"/>
        <v>135000</v>
      </c>
      <c r="E52" s="150">
        <v>0</v>
      </c>
      <c r="F52" s="159">
        <v>125000</v>
      </c>
      <c r="G52" s="132">
        <f t="shared" si="1"/>
        <v>125000</v>
      </c>
      <c r="H52" s="310">
        <v>0</v>
      </c>
      <c r="I52" s="132">
        <f t="shared" si="2"/>
        <v>10000</v>
      </c>
      <c r="J52" s="132">
        <f t="shared" si="3"/>
        <v>10000</v>
      </c>
      <c r="K52" s="132">
        <f t="shared" si="2"/>
        <v>0</v>
      </c>
      <c r="L52" s="110"/>
    </row>
    <row r="53" spans="1:12" ht="12.75">
      <c r="A53" s="109" t="s">
        <v>875</v>
      </c>
      <c r="B53" s="126" t="s">
        <v>798</v>
      </c>
      <c r="C53" s="115">
        <v>120000</v>
      </c>
      <c r="D53" s="132">
        <f t="shared" si="0"/>
        <v>120000</v>
      </c>
      <c r="E53" s="150">
        <v>0</v>
      </c>
      <c r="F53" s="159">
        <v>80000</v>
      </c>
      <c r="G53" s="132">
        <f t="shared" si="1"/>
        <v>80000</v>
      </c>
      <c r="H53" s="310">
        <v>0</v>
      </c>
      <c r="I53" s="132">
        <f t="shared" si="2"/>
        <v>40000</v>
      </c>
      <c r="J53" s="132">
        <f t="shared" si="3"/>
        <v>40000</v>
      </c>
      <c r="K53" s="132">
        <f t="shared" si="2"/>
        <v>0</v>
      </c>
      <c r="L53" s="110"/>
    </row>
    <row r="54" spans="1:12" ht="12.75">
      <c r="A54" s="109" t="s">
        <v>876</v>
      </c>
      <c r="B54" s="126" t="s">
        <v>799</v>
      </c>
      <c r="C54" s="115">
        <v>55000</v>
      </c>
      <c r="D54" s="132">
        <f t="shared" si="0"/>
        <v>0</v>
      </c>
      <c r="E54" s="150">
        <v>-55000</v>
      </c>
      <c r="F54" s="159">
        <v>33000</v>
      </c>
      <c r="G54" s="132">
        <f t="shared" si="1"/>
        <v>0</v>
      </c>
      <c r="H54" s="310">
        <v>-33000</v>
      </c>
      <c r="I54" s="132">
        <f t="shared" si="2"/>
        <v>22000</v>
      </c>
      <c r="J54" s="132">
        <f t="shared" si="3"/>
        <v>0</v>
      </c>
      <c r="K54" s="132">
        <f t="shared" si="2"/>
        <v>-22000</v>
      </c>
      <c r="L54" s="110"/>
    </row>
    <row r="55" spans="1:12" ht="12.75">
      <c r="A55" s="109"/>
      <c r="B55" s="126"/>
      <c r="C55" s="115"/>
      <c r="D55" s="132"/>
      <c r="E55" s="150"/>
      <c r="F55" s="159"/>
      <c r="G55" s="132"/>
      <c r="H55" s="159"/>
      <c r="I55" s="403"/>
      <c r="J55" s="403"/>
      <c r="K55" s="403"/>
      <c r="L55" s="110"/>
    </row>
    <row r="56" spans="1:12" ht="12.75">
      <c r="A56" s="87"/>
      <c r="B56" s="203" t="s">
        <v>343</v>
      </c>
      <c r="C56" s="134">
        <f aca="true" t="shared" si="4" ref="C56:K56">SUM(C48:C55)</f>
        <v>577766</v>
      </c>
      <c r="D56" s="134">
        <f t="shared" si="4"/>
        <v>470766</v>
      </c>
      <c r="E56" s="134">
        <f t="shared" si="4"/>
        <v>-107000</v>
      </c>
      <c r="F56" s="134">
        <f t="shared" si="4"/>
        <v>445766</v>
      </c>
      <c r="G56" s="134">
        <f t="shared" si="4"/>
        <v>400766</v>
      </c>
      <c r="H56" s="134">
        <f t="shared" si="4"/>
        <v>-45000</v>
      </c>
      <c r="I56" s="134">
        <f t="shared" si="4"/>
        <v>132000</v>
      </c>
      <c r="J56" s="134">
        <f t="shared" si="4"/>
        <v>70000</v>
      </c>
      <c r="K56" s="134">
        <f t="shared" si="4"/>
        <v>-62000</v>
      </c>
      <c r="L56" s="112"/>
    </row>
    <row r="57" spans="1:12" ht="12.75">
      <c r="A57" s="83"/>
      <c r="B57" s="121" t="s">
        <v>153</v>
      </c>
      <c r="C57" s="134">
        <f aca="true" t="shared" si="5" ref="C57:K57">(C46+C56)</f>
        <v>1091266</v>
      </c>
      <c r="D57" s="134">
        <f t="shared" si="5"/>
        <v>945156</v>
      </c>
      <c r="E57" s="134">
        <f t="shared" si="5"/>
        <v>-146110</v>
      </c>
      <c r="F57" s="160">
        <f t="shared" si="5"/>
        <v>445766</v>
      </c>
      <c r="G57" s="160">
        <f t="shared" si="5"/>
        <v>400766</v>
      </c>
      <c r="H57" s="160">
        <f t="shared" si="5"/>
        <v>-45000</v>
      </c>
      <c r="I57" s="134">
        <f t="shared" si="5"/>
        <v>645500</v>
      </c>
      <c r="J57" s="134">
        <f t="shared" si="5"/>
        <v>544390</v>
      </c>
      <c r="K57" s="134">
        <f t="shared" si="5"/>
        <v>-101110</v>
      </c>
      <c r="L57" s="112"/>
    </row>
    <row r="58" spans="2:12" ht="12.7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 ht="12.7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 ht="12.7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 ht="12.7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 ht="12.7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</sheetData>
  <mergeCells count="3">
    <mergeCell ref="A47:L47"/>
    <mergeCell ref="A3:L3"/>
    <mergeCell ref="A35:L35"/>
  </mergeCells>
  <printOptions horizontalCentered="1" verticalCentered="1"/>
  <pageMargins left="0.3937007874015748" right="0.3937007874015748" top="0.984251968503937" bottom="0.7480314960629921" header="0.3937007874015748" footer="0.35433070866141736"/>
  <pageSetup blackAndWhite="1" horizontalDpi="300" verticalDpi="300" orientation="landscape" paperSize="9" scale="99" r:id="rId1"/>
  <headerFooter alignWithMargins="0">
    <oddHeader>&amp;C&amp;"Times New Roman CE,Normál"&amp;P/&amp;N
Építési telek- és ingatlan eladás&amp;R&amp;"Times New Roman CE,Normál"1/e. sz. melléklet
( ezer ft-ban )</oddHeader>
    <oddFooter>&amp;L&amp;"Times New Roman CE,Normál"&amp;8&amp;D / &amp;T
Bagyari Lajosné&amp;C&amp;"Times New Roman CE,Normál"&amp;8&amp;F.xls/&amp;A/Ráczné&amp;R&amp;"Times New Roman CE,Normál"&amp;8................./.................oldal</oddFooter>
  </headerFooter>
  <rowBreaks count="1" manualBreakCount="1">
    <brk id="3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O227"/>
  <sheetViews>
    <sheetView view="pageBreakPreview" zoomScale="75" zoomScaleSheetLayoutView="75" workbookViewId="0" topLeftCell="AU74">
      <selection activeCell="AV83" sqref="AV83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60.7109375" style="0" customWidth="1"/>
    <col min="4" max="4" width="10.7109375" style="0" customWidth="1"/>
    <col min="5" max="9" width="9.7109375" style="0" customWidth="1"/>
    <col min="10" max="10" width="5.7109375" style="0" customWidth="1"/>
    <col min="11" max="11" width="4.57421875" style="0" customWidth="1"/>
    <col min="12" max="12" width="60.7109375" style="0" customWidth="1"/>
    <col min="13" max="18" width="9.7109375" style="0" customWidth="1"/>
    <col min="19" max="19" width="5.7109375" style="0" customWidth="1"/>
    <col min="20" max="20" width="4.7109375" style="0" customWidth="1"/>
    <col min="21" max="21" width="60.7109375" style="0" customWidth="1"/>
    <col min="22" max="27" width="9.7109375" style="0" customWidth="1"/>
    <col min="28" max="28" width="5.7109375" style="0" customWidth="1"/>
    <col min="29" max="29" width="4.57421875" style="0" customWidth="1"/>
    <col min="30" max="30" width="60.7109375" style="0" customWidth="1"/>
    <col min="31" max="36" width="9.7109375" style="0" customWidth="1"/>
    <col min="37" max="37" width="5.7109375" style="0" customWidth="1"/>
    <col min="38" max="38" width="4.7109375" style="0" customWidth="1"/>
    <col min="39" max="39" width="60.7109375" style="0" customWidth="1"/>
    <col min="40" max="45" width="9.7109375" style="0" customWidth="1"/>
    <col min="46" max="46" width="5.7109375" style="0" customWidth="1"/>
    <col min="47" max="47" width="4.8515625" style="0" customWidth="1"/>
    <col min="48" max="48" width="62.00390625" style="0" customWidth="1"/>
    <col min="49" max="49" width="11.00390625" style="0" customWidth="1"/>
    <col min="50" max="64" width="9.7109375" style="0" customWidth="1"/>
  </cols>
  <sheetData>
    <row r="1" spans="1:67" ht="18" customHeight="1">
      <c r="A1" s="264" t="s">
        <v>725</v>
      </c>
      <c r="B1" s="264" t="s">
        <v>725</v>
      </c>
      <c r="C1" s="264" t="s">
        <v>725</v>
      </c>
      <c r="D1" s="265" t="s">
        <v>1121</v>
      </c>
      <c r="E1" s="266"/>
      <c r="F1" s="267"/>
      <c r="G1" s="265" t="s">
        <v>1121</v>
      </c>
      <c r="H1" s="266"/>
      <c r="I1" s="267"/>
      <c r="J1" s="264" t="s">
        <v>725</v>
      </c>
      <c r="K1" s="264" t="s">
        <v>725</v>
      </c>
      <c r="L1" s="264" t="s">
        <v>725</v>
      </c>
      <c r="M1" s="286" t="s">
        <v>1121</v>
      </c>
      <c r="N1" s="287"/>
      <c r="O1" s="269"/>
      <c r="P1" s="288" t="s">
        <v>725</v>
      </c>
      <c r="Q1" s="289"/>
      <c r="R1" s="290"/>
      <c r="S1" s="264" t="s">
        <v>725</v>
      </c>
      <c r="T1" s="264" t="s">
        <v>725</v>
      </c>
      <c r="U1" s="264" t="s">
        <v>725</v>
      </c>
      <c r="V1" s="265" t="s">
        <v>725</v>
      </c>
      <c r="W1" s="266"/>
      <c r="X1" s="267"/>
      <c r="Y1" s="265" t="s">
        <v>1121</v>
      </c>
      <c r="Z1" s="266"/>
      <c r="AA1" s="267"/>
      <c r="AB1" s="264" t="s">
        <v>725</v>
      </c>
      <c r="AC1" s="264" t="s">
        <v>725</v>
      </c>
      <c r="AD1" s="264" t="s">
        <v>725</v>
      </c>
      <c r="AE1" s="265" t="s">
        <v>725</v>
      </c>
      <c r="AF1" s="266"/>
      <c r="AG1" s="267"/>
      <c r="AH1" s="265" t="s">
        <v>725</v>
      </c>
      <c r="AI1" s="266"/>
      <c r="AJ1" s="267"/>
      <c r="AK1" s="264" t="s">
        <v>725</v>
      </c>
      <c r="AL1" s="264" t="s">
        <v>725</v>
      </c>
      <c r="AM1" s="264" t="s">
        <v>725</v>
      </c>
      <c r="AN1" s="286" t="s">
        <v>1121</v>
      </c>
      <c r="AO1" s="287"/>
      <c r="AP1" s="269"/>
      <c r="AQ1" s="286" t="s">
        <v>1121</v>
      </c>
      <c r="AR1" s="287"/>
      <c r="AS1" s="269"/>
      <c r="AT1" s="264" t="s">
        <v>725</v>
      </c>
      <c r="AU1" s="264" t="s">
        <v>725</v>
      </c>
      <c r="AV1" s="264" t="s">
        <v>725</v>
      </c>
      <c r="AW1" s="265" t="s">
        <v>928</v>
      </c>
      <c r="AX1" s="266"/>
      <c r="AY1" s="267"/>
      <c r="AZ1" s="265" t="s">
        <v>42</v>
      </c>
      <c r="BA1" s="266"/>
      <c r="BB1" s="267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" customHeight="1">
      <c r="A2" s="268" t="s">
        <v>1128</v>
      </c>
      <c r="B2" s="268" t="s">
        <v>43</v>
      </c>
      <c r="C2" s="268" t="s">
        <v>44</v>
      </c>
      <c r="D2" s="269" t="s">
        <v>1129</v>
      </c>
      <c r="E2" s="269"/>
      <c r="F2" s="269"/>
      <c r="G2" s="269" t="s">
        <v>1130</v>
      </c>
      <c r="H2" s="269"/>
      <c r="I2" s="269"/>
      <c r="J2" s="268" t="s">
        <v>1128</v>
      </c>
      <c r="K2" s="268" t="s">
        <v>43</v>
      </c>
      <c r="L2" s="268" t="s">
        <v>44</v>
      </c>
      <c r="M2" s="267" t="s">
        <v>1131</v>
      </c>
      <c r="N2" s="267"/>
      <c r="O2" s="267"/>
      <c r="P2" s="291" t="s">
        <v>16</v>
      </c>
      <c r="Q2" s="267"/>
      <c r="R2" s="267"/>
      <c r="S2" s="268" t="s">
        <v>1128</v>
      </c>
      <c r="T2" s="268" t="s">
        <v>43</v>
      </c>
      <c r="U2" s="268" t="s">
        <v>44</v>
      </c>
      <c r="V2" s="269" t="s">
        <v>17</v>
      </c>
      <c r="W2" s="269"/>
      <c r="X2" s="269"/>
      <c r="Y2" s="269" t="s">
        <v>1132</v>
      </c>
      <c r="Z2" s="269"/>
      <c r="AA2" s="269"/>
      <c r="AB2" s="268" t="s">
        <v>1128</v>
      </c>
      <c r="AC2" s="268" t="s">
        <v>43</v>
      </c>
      <c r="AD2" s="268" t="s">
        <v>44</v>
      </c>
      <c r="AE2" s="269" t="s">
        <v>18</v>
      </c>
      <c r="AF2" s="269"/>
      <c r="AG2" s="269"/>
      <c r="AH2" s="269" t="s">
        <v>1133</v>
      </c>
      <c r="AI2" s="269"/>
      <c r="AJ2" s="269"/>
      <c r="AK2" s="268" t="s">
        <v>1128</v>
      </c>
      <c r="AL2" s="268" t="s">
        <v>43</v>
      </c>
      <c r="AM2" s="268" t="s">
        <v>44</v>
      </c>
      <c r="AN2" s="267" t="s">
        <v>19</v>
      </c>
      <c r="AO2" s="267"/>
      <c r="AP2" s="267"/>
      <c r="AQ2" s="267" t="s">
        <v>20</v>
      </c>
      <c r="AR2" s="267"/>
      <c r="AS2" s="267"/>
      <c r="AT2" s="268" t="s">
        <v>1128</v>
      </c>
      <c r="AU2" s="268" t="s">
        <v>43</v>
      </c>
      <c r="AV2" s="268" t="s">
        <v>44</v>
      </c>
      <c r="AW2" s="269" t="s">
        <v>45</v>
      </c>
      <c r="AX2" s="269"/>
      <c r="AY2" s="269"/>
      <c r="AZ2" s="292" t="s">
        <v>21</v>
      </c>
      <c r="BA2" s="269"/>
      <c r="BB2" s="269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</row>
    <row r="3" spans="1:67" ht="18" customHeight="1">
      <c r="A3" s="268" t="s">
        <v>1134</v>
      </c>
      <c r="B3" s="268" t="s">
        <v>46</v>
      </c>
      <c r="C3" s="270"/>
      <c r="D3" s="265" t="s">
        <v>216</v>
      </c>
      <c r="E3" s="266"/>
      <c r="F3" s="267"/>
      <c r="G3" s="265" t="s">
        <v>29</v>
      </c>
      <c r="H3" s="266"/>
      <c r="I3" s="267"/>
      <c r="J3" s="268" t="s">
        <v>1134</v>
      </c>
      <c r="K3" s="268" t="s">
        <v>46</v>
      </c>
      <c r="L3" s="270"/>
      <c r="M3" s="286" t="s">
        <v>30</v>
      </c>
      <c r="N3" s="287"/>
      <c r="O3" s="269"/>
      <c r="P3" s="293" t="s">
        <v>31</v>
      </c>
      <c r="Q3" s="294"/>
      <c r="R3" s="295"/>
      <c r="S3" s="268" t="s">
        <v>1134</v>
      </c>
      <c r="T3" s="268" t="s">
        <v>46</v>
      </c>
      <c r="U3" s="270"/>
      <c r="V3" s="296" t="s">
        <v>32</v>
      </c>
      <c r="W3" s="296"/>
      <c r="X3" s="296"/>
      <c r="Y3" s="265" t="s">
        <v>33</v>
      </c>
      <c r="Z3" s="266"/>
      <c r="AA3" s="267"/>
      <c r="AB3" s="268" t="s">
        <v>1134</v>
      </c>
      <c r="AC3" s="268" t="s">
        <v>46</v>
      </c>
      <c r="AD3" s="270"/>
      <c r="AE3" s="265" t="s">
        <v>34</v>
      </c>
      <c r="AF3" s="266"/>
      <c r="AG3" s="267"/>
      <c r="AH3" s="265" t="s">
        <v>35</v>
      </c>
      <c r="AI3" s="266"/>
      <c r="AJ3" s="267"/>
      <c r="AK3" s="268" t="s">
        <v>1134</v>
      </c>
      <c r="AL3" s="268" t="s">
        <v>46</v>
      </c>
      <c r="AM3" s="270"/>
      <c r="AN3" s="286" t="s">
        <v>36</v>
      </c>
      <c r="AO3" s="287"/>
      <c r="AP3" s="269"/>
      <c r="AQ3" s="286" t="s">
        <v>37</v>
      </c>
      <c r="AR3" s="287"/>
      <c r="AS3" s="269"/>
      <c r="AT3" s="268" t="s">
        <v>1134</v>
      </c>
      <c r="AU3" s="268" t="s">
        <v>46</v>
      </c>
      <c r="AV3" s="270"/>
      <c r="AW3" s="265" t="s">
        <v>38</v>
      </c>
      <c r="AX3" s="266"/>
      <c r="AY3" s="267"/>
      <c r="AZ3" s="265" t="s">
        <v>39</v>
      </c>
      <c r="BA3" s="266"/>
      <c r="BB3" s="267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</row>
    <row r="4" spans="1:67" ht="18" customHeight="1">
      <c r="A4" s="268" t="s">
        <v>725</v>
      </c>
      <c r="B4" s="268" t="s">
        <v>1134</v>
      </c>
      <c r="C4" s="268"/>
      <c r="D4" s="271" t="s">
        <v>817</v>
      </c>
      <c r="E4" s="271" t="s">
        <v>154</v>
      </c>
      <c r="F4" s="271" t="s">
        <v>718</v>
      </c>
      <c r="G4" s="271" t="s">
        <v>817</v>
      </c>
      <c r="H4" s="271" t="s">
        <v>154</v>
      </c>
      <c r="I4" s="271" t="s">
        <v>718</v>
      </c>
      <c r="J4" s="268" t="s">
        <v>725</v>
      </c>
      <c r="K4" s="268" t="s">
        <v>1134</v>
      </c>
      <c r="L4" s="268"/>
      <c r="M4" s="271" t="s">
        <v>817</v>
      </c>
      <c r="N4" s="271" t="s">
        <v>154</v>
      </c>
      <c r="O4" s="271" t="s">
        <v>718</v>
      </c>
      <c r="P4" s="271" t="s">
        <v>817</v>
      </c>
      <c r="Q4" s="271" t="s">
        <v>154</v>
      </c>
      <c r="R4" s="271" t="s">
        <v>718</v>
      </c>
      <c r="S4" s="268" t="s">
        <v>725</v>
      </c>
      <c r="T4" s="268" t="s">
        <v>1134</v>
      </c>
      <c r="U4" s="268"/>
      <c r="V4" s="271" t="s">
        <v>817</v>
      </c>
      <c r="W4" s="271" t="s">
        <v>154</v>
      </c>
      <c r="X4" s="271" t="s">
        <v>718</v>
      </c>
      <c r="Y4" s="271" t="s">
        <v>817</v>
      </c>
      <c r="Z4" s="271" t="s">
        <v>154</v>
      </c>
      <c r="AA4" s="271" t="s">
        <v>718</v>
      </c>
      <c r="AB4" s="268" t="s">
        <v>725</v>
      </c>
      <c r="AC4" s="268" t="s">
        <v>1134</v>
      </c>
      <c r="AD4" s="268"/>
      <c r="AE4" s="271" t="s">
        <v>817</v>
      </c>
      <c r="AF4" s="271" t="s">
        <v>154</v>
      </c>
      <c r="AG4" s="271" t="s">
        <v>718</v>
      </c>
      <c r="AH4" s="271" t="s">
        <v>817</v>
      </c>
      <c r="AI4" s="271" t="s">
        <v>154</v>
      </c>
      <c r="AJ4" s="271" t="s">
        <v>718</v>
      </c>
      <c r="AK4" s="268" t="s">
        <v>725</v>
      </c>
      <c r="AL4" s="268" t="s">
        <v>1134</v>
      </c>
      <c r="AM4" s="268"/>
      <c r="AN4" s="271" t="s">
        <v>817</v>
      </c>
      <c r="AO4" s="271" t="s">
        <v>154</v>
      </c>
      <c r="AP4" s="271" t="s">
        <v>718</v>
      </c>
      <c r="AQ4" s="271" t="s">
        <v>817</v>
      </c>
      <c r="AR4" s="271" t="s">
        <v>154</v>
      </c>
      <c r="AS4" s="271" t="s">
        <v>718</v>
      </c>
      <c r="AT4" s="268" t="s">
        <v>725</v>
      </c>
      <c r="AU4" s="268" t="s">
        <v>1134</v>
      </c>
      <c r="AV4" s="268"/>
      <c r="AW4" s="271" t="s">
        <v>817</v>
      </c>
      <c r="AX4" s="271" t="s">
        <v>154</v>
      </c>
      <c r="AY4" s="271" t="s">
        <v>718</v>
      </c>
      <c r="AZ4" s="271" t="s">
        <v>817</v>
      </c>
      <c r="BA4" s="271" t="s">
        <v>154</v>
      </c>
      <c r="BB4" s="271" t="s">
        <v>718</v>
      </c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</row>
    <row r="5" spans="1:67" ht="18" customHeight="1">
      <c r="A5" s="272"/>
      <c r="B5" s="273"/>
      <c r="C5" s="274"/>
      <c r="D5" s="275" t="s">
        <v>827</v>
      </c>
      <c r="E5" s="275" t="s">
        <v>827</v>
      </c>
      <c r="F5" s="275" t="s">
        <v>721</v>
      </c>
      <c r="G5" s="275" t="s">
        <v>827</v>
      </c>
      <c r="H5" s="275" t="s">
        <v>827</v>
      </c>
      <c r="I5" s="275" t="s">
        <v>721</v>
      </c>
      <c r="J5" s="272"/>
      <c r="K5" s="273"/>
      <c r="L5" s="274"/>
      <c r="M5" s="275" t="s">
        <v>827</v>
      </c>
      <c r="N5" s="275" t="s">
        <v>827</v>
      </c>
      <c r="O5" s="275" t="s">
        <v>721</v>
      </c>
      <c r="P5" s="275" t="s">
        <v>827</v>
      </c>
      <c r="Q5" s="275" t="s">
        <v>827</v>
      </c>
      <c r="R5" s="275" t="s">
        <v>721</v>
      </c>
      <c r="S5" s="272"/>
      <c r="T5" s="273"/>
      <c r="U5" s="274"/>
      <c r="V5" s="275" t="s">
        <v>827</v>
      </c>
      <c r="W5" s="275" t="s">
        <v>827</v>
      </c>
      <c r="X5" s="275" t="s">
        <v>721</v>
      </c>
      <c r="Y5" s="275" t="s">
        <v>827</v>
      </c>
      <c r="Z5" s="275" t="s">
        <v>827</v>
      </c>
      <c r="AA5" s="275" t="s">
        <v>721</v>
      </c>
      <c r="AB5" s="272"/>
      <c r="AC5" s="273"/>
      <c r="AD5" s="274"/>
      <c r="AE5" s="275" t="s">
        <v>827</v>
      </c>
      <c r="AF5" s="275" t="s">
        <v>827</v>
      </c>
      <c r="AG5" s="275" t="s">
        <v>721</v>
      </c>
      <c r="AH5" s="275" t="s">
        <v>827</v>
      </c>
      <c r="AI5" s="275" t="s">
        <v>827</v>
      </c>
      <c r="AJ5" s="275" t="s">
        <v>721</v>
      </c>
      <c r="AK5" s="272"/>
      <c r="AL5" s="273"/>
      <c r="AM5" s="274"/>
      <c r="AN5" s="275" t="s">
        <v>827</v>
      </c>
      <c r="AO5" s="275" t="s">
        <v>827</v>
      </c>
      <c r="AP5" s="275" t="s">
        <v>721</v>
      </c>
      <c r="AQ5" s="275" t="s">
        <v>827</v>
      </c>
      <c r="AR5" s="275" t="s">
        <v>827</v>
      </c>
      <c r="AS5" s="275" t="s">
        <v>721</v>
      </c>
      <c r="AT5" s="272"/>
      <c r="AU5" s="273"/>
      <c r="AV5" s="274"/>
      <c r="AW5" s="275" t="s">
        <v>827</v>
      </c>
      <c r="AX5" s="275" t="s">
        <v>827</v>
      </c>
      <c r="AY5" s="275" t="s">
        <v>721</v>
      </c>
      <c r="AZ5" s="275" t="s">
        <v>827</v>
      </c>
      <c r="BA5" s="275" t="s">
        <v>827</v>
      </c>
      <c r="BB5" s="275" t="s">
        <v>721</v>
      </c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</row>
    <row r="6" spans="1:67" ht="18" customHeight="1">
      <c r="A6" s="276" t="s">
        <v>47</v>
      </c>
      <c r="B6" s="277" t="s">
        <v>868</v>
      </c>
      <c r="C6" s="432" t="s">
        <v>101</v>
      </c>
      <c r="D6" s="278">
        <v>0</v>
      </c>
      <c r="E6" s="279">
        <f>(D6+F6)</f>
        <v>0</v>
      </c>
      <c r="F6" s="278">
        <v>0</v>
      </c>
      <c r="G6" s="278">
        <v>0</v>
      </c>
      <c r="H6" s="279">
        <f aca="true" t="shared" si="0" ref="H6:H12">(G6+I6)</f>
        <v>0</v>
      </c>
      <c r="I6" s="278">
        <v>0</v>
      </c>
      <c r="J6" s="276" t="s">
        <v>47</v>
      </c>
      <c r="K6" s="277" t="s">
        <v>868</v>
      </c>
      <c r="L6" s="432" t="s">
        <v>101</v>
      </c>
      <c r="M6" s="278">
        <v>0</v>
      </c>
      <c r="N6" s="279">
        <f>(M6+O6)</f>
        <v>0</v>
      </c>
      <c r="O6" s="278">
        <v>0</v>
      </c>
      <c r="P6" s="278">
        <v>0</v>
      </c>
      <c r="Q6" s="279">
        <f>(P6+R6)</f>
        <v>0</v>
      </c>
      <c r="R6" s="278">
        <v>0</v>
      </c>
      <c r="S6" s="276" t="s">
        <v>47</v>
      </c>
      <c r="T6" s="277" t="s">
        <v>868</v>
      </c>
      <c r="U6" s="432" t="s">
        <v>101</v>
      </c>
      <c r="V6" s="279">
        <f aca="true" t="shared" si="1" ref="V6:X7">(M6-P6)</f>
        <v>0</v>
      </c>
      <c r="W6" s="279">
        <f t="shared" si="1"/>
        <v>0</v>
      </c>
      <c r="X6" s="279">
        <f t="shared" si="1"/>
        <v>0</v>
      </c>
      <c r="Y6" s="278">
        <v>66484</v>
      </c>
      <c r="Z6" s="279">
        <f>(Y6+AA6)</f>
        <v>66484</v>
      </c>
      <c r="AA6" s="278">
        <v>0</v>
      </c>
      <c r="AB6" s="276" t="s">
        <v>47</v>
      </c>
      <c r="AC6" s="277" t="s">
        <v>868</v>
      </c>
      <c r="AD6" s="432" t="s">
        <v>101</v>
      </c>
      <c r="AE6" s="278">
        <v>0</v>
      </c>
      <c r="AF6" s="279">
        <f>(AE6+AG6)</f>
        <v>0</v>
      </c>
      <c r="AG6" s="278">
        <v>0</v>
      </c>
      <c r="AH6" s="279">
        <f aca="true" t="shared" si="2" ref="AH6:AJ7">(Y6-AE6)</f>
        <v>66484</v>
      </c>
      <c r="AI6" s="279">
        <f t="shared" si="2"/>
        <v>66484</v>
      </c>
      <c r="AJ6" s="279">
        <f t="shared" si="2"/>
        <v>0</v>
      </c>
      <c r="AK6" s="276" t="s">
        <v>47</v>
      </c>
      <c r="AL6" s="277" t="s">
        <v>868</v>
      </c>
      <c r="AM6" s="432" t="s">
        <v>1053</v>
      </c>
      <c r="AN6" s="278">
        <v>0</v>
      </c>
      <c r="AO6" s="279">
        <f>(AN6+AP6)</f>
        <v>0</v>
      </c>
      <c r="AP6" s="278">
        <v>0</v>
      </c>
      <c r="AQ6" s="278">
        <v>0</v>
      </c>
      <c r="AR6" s="279">
        <f>(AQ6+AS6)</f>
        <v>0</v>
      </c>
      <c r="AS6" s="278">
        <v>0</v>
      </c>
      <c r="AT6" s="276" t="s">
        <v>47</v>
      </c>
      <c r="AU6" s="277" t="s">
        <v>868</v>
      </c>
      <c r="AV6" s="432" t="s">
        <v>101</v>
      </c>
      <c r="AW6" s="279">
        <f>(D6+G6+M6+Y6+AN6+AQ6)</f>
        <v>66484</v>
      </c>
      <c r="AX6" s="279">
        <f>(E6+H6+N6+Z6+AO6+AR6)</f>
        <v>66484</v>
      </c>
      <c r="AY6" s="283">
        <f>(F6+I6+O6+AA6+AP6+AS6)</f>
        <v>0</v>
      </c>
      <c r="AZ6" s="279">
        <f aca="true" t="shared" si="3" ref="AZ6:BB7">(AE6+AN6+AQ6)</f>
        <v>0</v>
      </c>
      <c r="BA6" s="279">
        <f t="shared" si="3"/>
        <v>0</v>
      </c>
      <c r="BB6" s="279">
        <f>(AG6+AP6+AS6)</f>
        <v>0</v>
      </c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</row>
    <row r="7" spans="1:67" ht="18" customHeight="1">
      <c r="A7" s="280"/>
      <c r="B7" s="281" t="s">
        <v>858</v>
      </c>
      <c r="C7" s="433" t="s">
        <v>48</v>
      </c>
      <c r="D7" s="280">
        <v>0</v>
      </c>
      <c r="E7" s="283">
        <f>(D7+F7)</f>
        <v>0</v>
      </c>
      <c r="F7" s="280">
        <v>0</v>
      </c>
      <c r="G7" s="280">
        <v>0</v>
      </c>
      <c r="H7" s="283">
        <f t="shared" si="0"/>
        <v>0</v>
      </c>
      <c r="I7" s="280">
        <v>0</v>
      </c>
      <c r="J7" s="280"/>
      <c r="K7" s="281" t="s">
        <v>858</v>
      </c>
      <c r="L7" s="433" t="s">
        <v>48</v>
      </c>
      <c r="M7" s="280">
        <v>0</v>
      </c>
      <c r="N7" s="283">
        <f>(M7+O7)</f>
        <v>0</v>
      </c>
      <c r="O7" s="280">
        <v>0</v>
      </c>
      <c r="P7" s="280">
        <v>0</v>
      </c>
      <c r="Q7" s="283">
        <f>(P7+R7)</f>
        <v>0</v>
      </c>
      <c r="R7" s="280">
        <v>0</v>
      </c>
      <c r="S7" s="280"/>
      <c r="T7" s="281" t="s">
        <v>858</v>
      </c>
      <c r="U7" s="433" t="s">
        <v>48</v>
      </c>
      <c r="V7" s="283">
        <f t="shared" si="1"/>
        <v>0</v>
      </c>
      <c r="W7" s="283">
        <f t="shared" si="1"/>
        <v>0</v>
      </c>
      <c r="X7" s="283">
        <f t="shared" si="1"/>
        <v>0</v>
      </c>
      <c r="Y7" s="280">
        <v>62077</v>
      </c>
      <c r="Z7" s="283">
        <f>(Y7+AA7)</f>
        <v>62077</v>
      </c>
      <c r="AA7" s="280">
        <v>0</v>
      </c>
      <c r="AB7" s="280"/>
      <c r="AC7" s="281" t="s">
        <v>858</v>
      </c>
      <c r="AD7" s="433" t="s">
        <v>48</v>
      </c>
      <c r="AE7" s="280">
        <v>0</v>
      </c>
      <c r="AF7" s="283">
        <f>(AE7+AG7)</f>
        <v>0</v>
      </c>
      <c r="AG7" s="280">
        <v>0</v>
      </c>
      <c r="AH7" s="283">
        <f t="shared" si="2"/>
        <v>62077</v>
      </c>
      <c r="AI7" s="283">
        <f t="shared" si="2"/>
        <v>62077</v>
      </c>
      <c r="AJ7" s="283">
        <f t="shared" si="2"/>
        <v>0</v>
      </c>
      <c r="AK7" s="280"/>
      <c r="AL7" s="281" t="s">
        <v>858</v>
      </c>
      <c r="AM7" s="433" t="s">
        <v>48</v>
      </c>
      <c r="AN7" s="280">
        <v>0</v>
      </c>
      <c r="AO7" s="283">
        <f>(AN7+AP7)</f>
        <v>0</v>
      </c>
      <c r="AP7" s="280">
        <v>0</v>
      </c>
      <c r="AQ7" s="280">
        <v>0</v>
      </c>
      <c r="AR7" s="283">
        <f>(AQ7+AS7)</f>
        <v>0</v>
      </c>
      <c r="AS7" s="280">
        <v>0</v>
      </c>
      <c r="AT7" s="280"/>
      <c r="AU7" s="281" t="s">
        <v>858</v>
      </c>
      <c r="AV7" s="433" t="s">
        <v>48</v>
      </c>
      <c r="AW7" s="283">
        <f>(D7+G7+M7+Y7+AN7+AQ7)</f>
        <v>62077</v>
      </c>
      <c r="AX7" s="283">
        <f>(E7+H7+N7+Z7+AO7+AR7)</f>
        <v>62077</v>
      </c>
      <c r="AY7" s="283">
        <f aca="true" t="shared" si="4" ref="AW7:AY19">(F7+I7+O7+AA7+AP7+AS7)</f>
        <v>0</v>
      </c>
      <c r="AZ7" s="283">
        <f t="shared" si="3"/>
        <v>0</v>
      </c>
      <c r="BA7" s="283">
        <f t="shared" si="3"/>
        <v>0</v>
      </c>
      <c r="BB7" s="283">
        <f t="shared" si="3"/>
        <v>0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</row>
    <row r="8" spans="1:67" ht="18" customHeight="1">
      <c r="A8" s="280"/>
      <c r="B8" s="281" t="s">
        <v>869</v>
      </c>
      <c r="C8" s="433" t="s">
        <v>642</v>
      </c>
      <c r="D8" s="280">
        <v>0</v>
      </c>
      <c r="E8" s="283">
        <f>(D8+F8)</f>
        <v>0</v>
      </c>
      <c r="F8" s="280">
        <v>0</v>
      </c>
      <c r="G8" s="280">
        <v>0</v>
      </c>
      <c r="H8" s="283">
        <f t="shared" si="0"/>
        <v>0</v>
      </c>
      <c r="I8" s="280">
        <v>0</v>
      </c>
      <c r="J8" s="280"/>
      <c r="K8" s="281" t="s">
        <v>869</v>
      </c>
      <c r="L8" s="433" t="s">
        <v>642</v>
      </c>
      <c r="M8" s="283">
        <f>egyéb!G109</f>
        <v>2026</v>
      </c>
      <c r="N8" s="283">
        <f>egyéb!H109</f>
        <v>4853</v>
      </c>
      <c r="O8" s="283">
        <f>egyéb!I109</f>
        <v>2827</v>
      </c>
      <c r="P8" s="280">
        <v>0</v>
      </c>
      <c r="Q8" s="283">
        <f>(P8+R8)</f>
        <v>0</v>
      </c>
      <c r="R8" s="280">
        <v>0</v>
      </c>
      <c r="S8" s="280"/>
      <c r="T8" s="281" t="s">
        <v>869</v>
      </c>
      <c r="U8" s="433" t="s">
        <v>642</v>
      </c>
      <c r="V8" s="283">
        <f aca="true" t="shared" si="5" ref="V8:X18">(M8-P8)</f>
        <v>2026</v>
      </c>
      <c r="W8" s="283">
        <f t="shared" si="5"/>
        <v>4853</v>
      </c>
      <c r="X8" s="283">
        <f t="shared" si="5"/>
        <v>2827</v>
      </c>
      <c r="Y8" s="280">
        <v>137656</v>
      </c>
      <c r="Z8" s="283">
        <f>AF8+AI8</f>
        <v>236221</v>
      </c>
      <c r="AA8" s="283">
        <f>AG8+AJ8</f>
        <v>98565</v>
      </c>
      <c r="AB8" s="280"/>
      <c r="AC8" s="281" t="s">
        <v>869</v>
      </c>
      <c r="AD8" s="433" t="s">
        <v>642</v>
      </c>
      <c r="AE8" s="283">
        <f>egyéb!J110</f>
        <v>46189</v>
      </c>
      <c r="AF8" s="283">
        <f>egyéb!K110</f>
        <v>83432</v>
      </c>
      <c r="AG8" s="283">
        <f>egyéb!L110</f>
        <v>37243</v>
      </c>
      <c r="AH8" s="283">
        <f>egyéb!M109</f>
        <v>91467</v>
      </c>
      <c r="AI8" s="283">
        <f>egyéb!N109</f>
        <v>152789</v>
      </c>
      <c r="AJ8" s="283">
        <f>egyéb!O109</f>
        <v>61322</v>
      </c>
      <c r="AK8" s="280"/>
      <c r="AL8" s="281" t="s">
        <v>869</v>
      </c>
      <c r="AM8" s="433" t="s">
        <v>642</v>
      </c>
      <c r="AN8" s="280">
        <v>0</v>
      </c>
      <c r="AO8" s="283">
        <f>(AN8+AP8)</f>
        <v>0</v>
      </c>
      <c r="AP8" s="280">
        <v>0</v>
      </c>
      <c r="AQ8" s="280">
        <v>0</v>
      </c>
      <c r="AR8" s="283">
        <f>(AQ8+AS8)</f>
        <v>0</v>
      </c>
      <c r="AS8" s="280">
        <v>0</v>
      </c>
      <c r="AT8" s="280"/>
      <c r="AU8" s="281" t="s">
        <v>869</v>
      </c>
      <c r="AV8" s="433" t="s">
        <v>642</v>
      </c>
      <c r="AW8" s="283">
        <f t="shared" si="4"/>
        <v>139682</v>
      </c>
      <c r="AX8" s="283">
        <f t="shared" si="4"/>
        <v>241074</v>
      </c>
      <c r="AY8" s="283">
        <f>(F8+I8+O8+AA8+AP8+AS8)</f>
        <v>101392</v>
      </c>
      <c r="AZ8" s="283">
        <f>(AE8+AN8+AQ8)</f>
        <v>46189</v>
      </c>
      <c r="BA8" s="283">
        <f>(AF8+AO8+AR8)</f>
        <v>83432</v>
      </c>
      <c r="BB8" s="283">
        <f>(AG8+AP8+AS8)</f>
        <v>37243</v>
      </c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</row>
    <row r="9" spans="1:67" ht="18" customHeight="1">
      <c r="A9" s="280"/>
      <c r="B9" s="281" t="s">
        <v>871</v>
      </c>
      <c r="C9" s="433" t="s">
        <v>643</v>
      </c>
      <c r="D9" s="280">
        <v>0</v>
      </c>
      <c r="E9" s="283">
        <f aca="true" t="shared" si="6" ref="E9:E20">(D9+F9)</f>
        <v>0</v>
      </c>
      <c r="F9" s="280">
        <v>0</v>
      </c>
      <c r="G9" s="280">
        <v>0</v>
      </c>
      <c r="H9" s="283">
        <f t="shared" si="0"/>
        <v>0</v>
      </c>
      <c r="I9" s="280">
        <v>0</v>
      </c>
      <c r="J9" s="280"/>
      <c r="K9" s="281" t="s">
        <v>871</v>
      </c>
      <c r="L9" s="433" t="s">
        <v>643</v>
      </c>
      <c r="M9" s="280">
        <v>83838</v>
      </c>
      <c r="N9" s="283">
        <f>(M9+O9)</f>
        <v>85098</v>
      </c>
      <c r="O9" s="280">
        <v>1260</v>
      </c>
      <c r="P9" s="280">
        <v>0</v>
      </c>
      <c r="Q9" s="283">
        <f aca="true" t="shared" si="7" ref="Q9:Q20">(P9+R9)</f>
        <v>0</v>
      </c>
      <c r="R9" s="280">
        <v>0</v>
      </c>
      <c r="S9" s="280"/>
      <c r="T9" s="281" t="s">
        <v>871</v>
      </c>
      <c r="U9" s="433" t="s">
        <v>643</v>
      </c>
      <c r="V9" s="283">
        <f t="shared" si="5"/>
        <v>83838</v>
      </c>
      <c r="W9" s="283">
        <f t="shared" si="5"/>
        <v>85098</v>
      </c>
      <c r="X9" s="283">
        <f t="shared" si="5"/>
        <v>1260</v>
      </c>
      <c r="Y9" s="280">
        <v>0</v>
      </c>
      <c r="Z9" s="283">
        <f>(Y9+AA9)</f>
        <v>0</v>
      </c>
      <c r="AA9" s="280">
        <v>0</v>
      </c>
      <c r="AB9" s="280"/>
      <c r="AC9" s="281" t="s">
        <v>871</v>
      </c>
      <c r="AD9" s="433" t="s">
        <v>643</v>
      </c>
      <c r="AE9" s="280">
        <v>0</v>
      </c>
      <c r="AF9" s="283">
        <f aca="true" t="shared" si="8" ref="AF9:AF22">(AE9+AG9)</f>
        <v>0</v>
      </c>
      <c r="AG9" s="280">
        <v>0</v>
      </c>
      <c r="AH9" s="283">
        <f>(Y9-AE9)</f>
        <v>0</v>
      </c>
      <c r="AI9" s="283">
        <f>(Z9-AF9)</f>
        <v>0</v>
      </c>
      <c r="AJ9" s="283">
        <f>(AA9-AG9)</f>
        <v>0</v>
      </c>
      <c r="AK9" s="280"/>
      <c r="AL9" s="281" t="s">
        <v>871</v>
      </c>
      <c r="AM9" s="433" t="s">
        <v>643</v>
      </c>
      <c r="AN9" s="280">
        <v>0</v>
      </c>
      <c r="AO9" s="283">
        <f aca="true" t="shared" si="9" ref="AO9:AO23">(AN9+AP9)</f>
        <v>0</v>
      </c>
      <c r="AP9" s="280">
        <v>0</v>
      </c>
      <c r="AQ9" s="280">
        <v>0</v>
      </c>
      <c r="AR9" s="283">
        <f aca="true" t="shared" si="10" ref="AR9:AR20">(AQ9+AS9)</f>
        <v>0</v>
      </c>
      <c r="AS9" s="280">
        <v>0</v>
      </c>
      <c r="AT9" s="280"/>
      <c r="AU9" s="281" t="s">
        <v>871</v>
      </c>
      <c r="AV9" s="433" t="s">
        <v>643</v>
      </c>
      <c r="AW9" s="283">
        <f t="shared" si="4"/>
        <v>83838</v>
      </c>
      <c r="AX9" s="283">
        <f t="shared" si="4"/>
        <v>85098</v>
      </c>
      <c r="AY9" s="283">
        <f t="shared" si="4"/>
        <v>1260</v>
      </c>
      <c r="AZ9" s="283">
        <f>M9</f>
        <v>83838</v>
      </c>
      <c r="BA9" s="283">
        <f>N9</f>
        <v>85098</v>
      </c>
      <c r="BB9" s="283">
        <f>O9</f>
        <v>1260</v>
      </c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</row>
    <row r="10" spans="1:67" ht="18" customHeight="1">
      <c r="A10" s="280"/>
      <c r="B10" s="281"/>
      <c r="C10" s="433" t="s">
        <v>644</v>
      </c>
      <c r="D10" s="280">
        <v>0</v>
      </c>
      <c r="E10" s="283">
        <f t="shared" si="6"/>
        <v>0</v>
      </c>
      <c r="F10" s="280">
        <v>0</v>
      </c>
      <c r="G10" s="280">
        <v>0</v>
      </c>
      <c r="H10" s="283">
        <f t="shared" si="0"/>
        <v>0</v>
      </c>
      <c r="I10" s="280">
        <v>0</v>
      </c>
      <c r="J10" s="280"/>
      <c r="K10" s="281"/>
      <c r="L10" s="433" t="s">
        <v>644</v>
      </c>
      <c r="M10" s="280">
        <v>89883</v>
      </c>
      <c r="N10" s="283">
        <f aca="true" t="shared" si="11" ref="N10:N22">(M10+O10)</f>
        <v>90138</v>
      </c>
      <c r="O10" s="280">
        <v>255</v>
      </c>
      <c r="P10" s="280">
        <v>0</v>
      </c>
      <c r="Q10" s="283">
        <f t="shared" si="7"/>
        <v>0</v>
      </c>
      <c r="R10" s="280">
        <v>0</v>
      </c>
      <c r="S10" s="280"/>
      <c r="T10" s="281"/>
      <c r="U10" s="433" t="s">
        <v>644</v>
      </c>
      <c r="V10" s="283">
        <f t="shared" si="5"/>
        <v>89883</v>
      </c>
      <c r="W10" s="283">
        <f t="shared" si="5"/>
        <v>90138</v>
      </c>
      <c r="X10" s="283">
        <f t="shared" si="5"/>
        <v>255</v>
      </c>
      <c r="Y10" s="280">
        <v>0</v>
      </c>
      <c r="Z10" s="283">
        <f aca="true" t="shared" si="12" ref="Z10:Z22">(Y10+AA10)</f>
        <v>0</v>
      </c>
      <c r="AA10" s="280">
        <v>0</v>
      </c>
      <c r="AB10" s="280"/>
      <c r="AC10" s="281"/>
      <c r="AD10" s="433" t="s">
        <v>644</v>
      </c>
      <c r="AE10" s="280">
        <v>0</v>
      </c>
      <c r="AF10" s="283">
        <f t="shared" si="8"/>
        <v>0</v>
      </c>
      <c r="AG10" s="280">
        <v>0</v>
      </c>
      <c r="AH10" s="283">
        <f aca="true" t="shared" si="13" ref="AH10:AJ22">(Y10-AE10)</f>
        <v>0</v>
      </c>
      <c r="AI10" s="283">
        <f t="shared" si="13"/>
        <v>0</v>
      </c>
      <c r="AJ10" s="283">
        <f t="shared" si="13"/>
        <v>0</v>
      </c>
      <c r="AK10" s="280"/>
      <c r="AL10" s="281"/>
      <c r="AM10" s="433" t="s">
        <v>644</v>
      </c>
      <c r="AN10" s="280">
        <v>0</v>
      </c>
      <c r="AO10" s="283">
        <f t="shared" si="9"/>
        <v>0</v>
      </c>
      <c r="AP10" s="280">
        <v>0</v>
      </c>
      <c r="AQ10" s="280">
        <v>0</v>
      </c>
      <c r="AR10" s="283">
        <f t="shared" si="10"/>
        <v>0</v>
      </c>
      <c r="AS10" s="280">
        <v>0</v>
      </c>
      <c r="AT10" s="280"/>
      <c r="AU10" s="281"/>
      <c r="AV10" s="433" t="s">
        <v>644</v>
      </c>
      <c r="AW10" s="283">
        <f>(D10+G10+M10+Y10+AN10+AQ10)</f>
        <v>89883</v>
      </c>
      <c r="AX10" s="283">
        <f>(E10+H10+N10+Z10+AO10+AR10)</f>
        <v>90138</v>
      </c>
      <c r="AY10" s="283">
        <f>(F10+I10+O10+AA10+AP10+AS10)</f>
        <v>255</v>
      </c>
      <c r="AZ10" s="283">
        <f aca="true" t="shared" si="14" ref="AZ10:BB27">(AE10+AN10+AQ10)</f>
        <v>0</v>
      </c>
      <c r="BA10" s="283">
        <f t="shared" si="14"/>
        <v>0</v>
      </c>
      <c r="BB10" s="283">
        <f t="shared" si="14"/>
        <v>0</v>
      </c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</row>
    <row r="11" spans="1:67" ht="18" customHeight="1">
      <c r="A11" s="280"/>
      <c r="B11" s="281" t="s">
        <v>873</v>
      </c>
      <c r="C11" s="433" t="s">
        <v>49</v>
      </c>
      <c r="D11" s="280">
        <v>0</v>
      </c>
      <c r="E11" s="283">
        <f t="shared" si="6"/>
        <v>0</v>
      </c>
      <c r="F11" s="280">
        <v>0</v>
      </c>
      <c r="G11" s="280">
        <v>0</v>
      </c>
      <c r="H11" s="283">
        <f t="shared" si="0"/>
        <v>0</v>
      </c>
      <c r="I11" s="280">
        <v>0</v>
      </c>
      <c r="J11" s="280"/>
      <c r="K11" s="281" t="s">
        <v>873</v>
      </c>
      <c r="L11" s="433" t="s">
        <v>49</v>
      </c>
      <c r="M11" s="280">
        <v>1824</v>
      </c>
      <c r="N11" s="283">
        <f t="shared" si="11"/>
        <v>1824</v>
      </c>
      <c r="O11" s="280">
        <v>0</v>
      </c>
      <c r="P11" s="280">
        <v>0</v>
      </c>
      <c r="Q11" s="283">
        <f t="shared" si="7"/>
        <v>0</v>
      </c>
      <c r="R11" s="280">
        <v>0</v>
      </c>
      <c r="S11" s="280"/>
      <c r="T11" s="281" t="s">
        <v>873</v>
      </c>
      <c r="U11" s="433" t="s">
        <v>49</v>
      </c>
      <c r="V11" s="283">
        <f t="shared" si="5"/>
        <v>1824</v>
      </c>
      <c r="W11" s="283">
        <f t="shared" si="5"/>
        <v>1824</v>
      </c>
      <c r="X11" s="283">
        <f t="shared" si="5"/>
        <v>0</v>
      </c>
      <c r="Y11" s="280">
        <v>0</v>
      </c>
      <c r="Z11" s="283">
        <f t="shared" si="12"/>
        <v>0</v>
      </c>
      <c r="AA11" s="280">
        <v>0</v>
      </c>
      <c r="AB11" s="280"/>
      <c r="AC11" s="281" t="s">
        <v>873</v>
      </c>
      <c r="AD11" s="433" t="s">
        <v>49</v>
      </c>
      <c r="AE11" s="280">
        <v>0</v>
      </c>
      <c r="AF11" s="283">
        <f t="shared" si="8"/>
        <v>0</v>
      </c>
      <c r="AG11" s="280">
        <v>0</v>
      </c>
      <c r="AH11" s="283">
        <f t="shared" si="13"/>
        <v>0</v>
      </c>
      <c r="AI11" s="283">
        <f t="shared" si="13"/>
        <v>0</v>
      </c>
      <c r="AJ11" s="283">
        <f t="shared" si="13"/>
        <v>0</v>
      </c>
      <c r="AK11" s="280"/>
      <c r="AL11" s="281" t="s">
        <v>873</v>
      </c>
      <c r="AM11" s="433" t="s">
        <v>49</v>
      </c>
      <c r="AN11" s="280">
        <v>0</v>
      </c>
      <c r="AO11" s="283">
        <f t="shared" si="9"/>
        <v>0</v>
      </c>
      <c r="AP11" s="280">
        <v>0</v>
      </c>
      <c r="AQ11" s="280">
        <v>0</v>
      </c>
      <c r="AR11" s="283">
        <f t="shared" si="10"/>
        <v>0</v>
      </c>
      <c r="AS11" s="280">
        <v>0</v>
      </c>
      <c r="AT11" s="280"/>
      <c r="AU11" s="281" t="s">
        <v>873</v>
      </c>
      <c r="AV11" s="433" t="s">
        <v>49</v>
      </c>
      <c r="AW11" s="283">
        <f t="shared" si="4"/>
        <v>1824</v>
      </c>
      <c r="AX11" s="283">
        <f t="shared" si="4"/>
        <v>1824</v>
      </c>
      <c r="AY11" s="283">
        <f t="shared" si="4"/>
        <v>0</v>
      </c>
      <c r="AZ11" s="283">
        <f t="shared" si="14"/>
        <v>0</v>
      </c>
      <c r="BA11" s="283">
        <f t="shared" si="14"/>
        <v>0</v>
      </c>
      <c r="BB11" s="283">
        <f t="shared" si="14"/>
        <v>0</v>
      </c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</row>
    <row r="12" spans="1:67" ht="18" customHeight="1">
      <c r="A12" s="280"/>
      <c r="B12" s="281" t="s">
        <v>875</v>
      </c>
      <c r="C12" s="433" t="s">
        <v>645</v>
      </c>
      <c r="D12" s="280">
        <v>0</v>
      </c>
      <c r="E12" s="283">
        <f t="shared" si="6"/>
        <v>0</v>
      </c>
      <c r="F12" s="280">
        <v>0</v>
      </c>
      <c r="G12" s="280">
        <v>0</v>
      </c>
      <c r="H12" s="283">
        <f t="shared" si="0"/>
        <v>0</v>
      </c>
      <c r="I12" s="280">
        <v>0</v>
      </c>
      <c r="J12" s="280"/>
      <c r="K12" s="281" t="s">
        <v>875</v>
      </c>
      <c r="L12" s="433" t="s">
        <v>645</v>
      </c>
      <c r="M12" s="280">
        <v>3500</v>
      </c>
      <c r="N12" s="283">
        <f t="shared" si="11"/>
        <v>3500</v>
      </c>
      <c r="O12" s="280">
        <v>0</v>
      </c>
      <c r="P12" s="280">
        <v>0</v>
      </c>
      <c r="Q12" s="283">
        <f t="shared" si="7"/>
        <v>0</v>
      </c>
      <c r="R12" s="280">
        <v>0</v>
      </c>
      <c r="S12" s="280"/>
      <c r="T12" s="281" t="s">
        <v>875</v>
      </c>
      <c r="U12" s="433" t="s">
        <v>645</v>
      </c>
      <c r="V12" s="283">
        <f t="shared" si="5"/>
        <v>3500</v>
      </c>
      <c r="W12" s="283">
        <f t="shared" si="5"/>
        <v>3500</v>
      </c>
      <c r="X12" s="283">
        <f t="shared" si="5"/>
        <v>0</v>
      </c>
      <c r="Y12" s="280">
        <v>0</v>
      </c>
      <c r="Z12" s="283">
        <f t="shared" si="12"/>
        <v>0</v>
      </c>
      <c r="AA12" s="280">
        <v>0</v>
      </c>
      <c r="AB12" s="280"/>
      <c r="AC12" s="281" t="s">
        <v>875</v>
      </c>
      <c r="AD12" s="433" t="s">
        <v>645</v>
      </c>
      <c r="AE12" s="280">
        <v>0</v>
      </c>
      <c r="AF12" s="283">
        <f t="shared" si="8"/>
        <v>0</v>
      </c>
      <c r="AG12" s="280">
        <v>0</v>
      </c>
      <c r="AH12" s="283">
        <f t="shared" si="13"/>
        <v>0</v>
      </c>
      <c r="AI12" s="283">
        <f t="shared" si="13"/>
        <v>0</v>
      </c>
      <c r="AJ12" s="283">
        <f t="shared" si="13"/>
        <v>0</v>
      </c>
      <c r="AK12" s="280"/>
      <c r="AL12" s="281" t="s">
        <v>875</v>
      </c>
      <c r="AM12" s="433" t="s">
        <v>645</v>
      </c>
      <c r="AN12" s="280">
        <v>0</v>
      </c>
      <c r="AO12" s="283">
        <f t="shared" si="9"/>
        <v>0</v>
      </c>
      <c r="AP12" s="280">
        <v>0</v>
      </c>
      <c r="AQ12" s="280">
        <v>0</v>
      </c>
      <c r="AR12" s="283">
        <f t="shared" si="10"/>
        <v>0</v>
      </c>
      <c r="AS12" s="280">
        <v>0</v>
      </c>
      <c r="AT12" s="280"/>
      <c r="AU12" s="281" t="s">
        <v>875</v>
      </c>
      <c r="AV12" s="433" t="s">
        <v>645</v>
      </c>
      <c r="AW12" s="283">
        <f t="shared" si="4"/>
        <v>3500</v>
      </c>
      <c r="AX12" s="283">
        <f t="shared" si="4"/>
        <v>3500</v>
      </c>
      <c r="AY12" s="283">
        <f t="shared" si="4"/>
        <v>0</v>
      </c>
      <c r="AZ12" s="283">
        <f t="shared" si="14"/>
        <v>0</v>
      </c>
      <c r="BA12" s="283">
        <f t="shared" si="14"/>
        <v>0</v>
      </c>
      <c r="BB12" s="283">
        <f t="shared" si="14"/>
        <v>0</v>
      </c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</row>
    <row r="13" spans="1:67" ht="18" customHeight="1">
      <c r="A13" s="280"/>
      <c r="B13" s="281" t="s">
        <v>876</v>
      </c>
      <c r="C13" s="433" t="s">
        <v>102</v>
      </c>
      <c r="D13" s="280">
        <v>0</v>
      </c>
      <c r="E13" s="283">
        <f t="shared" si="6"/>
        <v>100</v>
      </c>
      <c r="F13" s="280">
        <v>100</v>
      </c>
      <c r="G13" s="280">
        <v>0</v>
      </c>
      <c r="H13" s="283">
        <f aca="true" t="shared" si="15" ref="H13:H42">(G13+I13)</f>
        <v>27</v>
      </c>
      <c r="I13" s="280">
        <v>27</v>
      </c>
      <c r="J13" s="280"/>
      <c r="K13" s="281" t="s">
        <v>876</v>
      </c>
      <c r="L13" s="433" t="s">
        <v>102</v>
      </c>
      <c r="M13" s="280">
        <v>1919</v>
      </c>
      <c r="N13" s="283">
        <f t="shared" si="11"/>
        <v>1792</v>
      </c>
      <c r="O13" s="280">
        <v>-127</v>
      </c>
      <c r="P13" s="280">
        <v>0</v>
      </c>
      <c r="Q13" s="283">
        <f t="shared" si="7"/>
        <v>0</v>
      </c>
      <c r="R13" s="280">
        <v>0</v>
      </c>
      <c r="S13" s="280"/>
      <c r="T13" s="281" t="s">
        <v>876</v>
      </c>
      <c r="U13" s="433" t="s">
        <v>102</v>
      </c>
      <c r="V13" s="283">
        <f t="shared" si="5"/>
        <v>1919</v>
      </c>
      <c r="W13" s="283">
        <f t="shared" si="5"/>
        <v>1792</v>
      </c>
      <c r="X13" s="283">
        <f t="shared" si="5"/>
        <v>-127</v>
      </c>
      <c r="Y13" s="280">
        <v>0</v>
      </c>
      <c r="Z13" s="283">
        <f t="shared" si="12"/>
        <v>0</v>
      </c>
      <c r="AA13" s="280">
        <v>0</v>
      </c>
      <c r="AB13" s="280"/>
      <c r="AC13" s="281" t="s">
        <v>876</v>
      </c>
      <c r="AD13" s="433" t="s">
        <v>102</v>
      </c>
      <c r="AE13" s="280">
        <v>0</v>
      </c>
      <c r="AF13" s="283">
        <f t="shared" si="8"/>
        <v>0</v>
      </c>
      <c r="AG13" s="280">
        <v>0</v>
      </c>
      <c r="AH13" s="283">
        <f t="shared" si="13"/>
        <v>0</v>
      </c>
      <c r="AI13" s="283">
        <f t="shared" si="13"/>
        <v>0</v>
      </c>
      <c r="AJ13" s="283">
        <f t="shared" si="13"/>
        <v>0</v>
      </c>
      <c r="AK13" s="280"/>
      <c r="AL13" s="281" t="s">
        <v>876</v>
      </c>
      <c r="AM13" s="433" t="s">
        <v>102</v>
      </c>
      <c r="AN13" s="280">
        <v>0</v>
      </c>
      <c r="AO13" s="283">
        <f t="shared" si="9"/>
        <v>0</v>
      </c>
      <c r="AP13" s="280">
        <v>0</v>
      </c>
      <c r="AQ13" s="280">
        <v>0</v>
      </c>
      <c r="AR13" s="283">
        <f t="shared" si="10"/>
        <v>0</v>
      </c>
      <c r="AS13" s="280">
        <v>0</v>
      </c>
      <c r="AT13" s="280"/>
      <c r="AU13" s="281" t="s">
        <v>876</v>
      </c>
      <c r="AV13" s="433" t="s">
        <v>102</v>
      </c>
      <c r="AW13" s="283">
        <f t="shared" si="4"/>
        <v>1919</v>
      </c>
      <c r="AX13" s="283">
        <f t="shared" si="4"/>
        <v>1919</v>
      </c>
      <c r="AY13" s="283">
        <f t="shared" si="4"/>
        <v>0</v>
      </c>
      <c r="AZ13" s="283">
        <f t="shared" si="14"/>
        <v>0</v>
      </c>
      <c r="BA13" s="283">
        <f t="shared" si="14"/>
        <v>0</v>
      </c>
      <c r="BB13" s="283">
        <f t="shared" si="14"/>
        <v>0</v>
      </c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</row>
    <row r="14" spans="1:67" ht="18" customHeight="1">
      <c r="A14" s="280"/>
      <c r="B14" s="281" t="s">
        <v>879</v>
      </c>
      <c r="C14" s="433" t="s">
        <v>646</v>
      </c>
      <c r="D14" s="280">
        <v>0</v>
      </c>
      <c r="E14" s="283">
        <f t="shared" si="6"/>
        <v>0</v>
      </c>
      <c r="F14" s="280">
        <v>0</v>
      </c>
      <c r="G14" s="280">
        <v>0</v>
      </c>
      <c r="H14" s="283">
        <f t="shared" si="15"/>
        <v>0</v>
      </c>
      <c r="I14" s="280">
        <v>0</v>
      </c>
      <c r="J14" s="280"/>
      <c r="K14" s="281" t="s">
        <v>879</v>
      </c>
      <c r="L14" s="433" t="s">
        <v>646</v>
      </c>
      <c r="M14" s="280">
        <v>18100</v>
      </c>
      <c r="N14" s="283">
        <f t="shared" si="11"/>
        <v>18100</v>
      </c>
      <c r="O14" s="280">
        <v>0</v>
      </c>
      <c r="P14" s="280">
        <v>0</v>
      </c>
      <c r="Q14" s="283">
        <f t="shared" si="7"/>
        <v>0</v>
      </c>
      <c r="R14" s="280">
        <v>0</v>
      </c>
      <c r="S14" s="280"/>
      <c r="T14" s="281" t="s">
        <v>879</v>
      </c>
      <c r="U14" s="433" t="s">
        <v>646</v>
      </c>
      <c r="V14" s="283">
        <f t="shared" si="5"/>
        <v>18100</v>
      </c>
      <c r="W14" s="283">
        <f t="shared" si="5"/>
        <v>18100</v>
      </c>
      <c r="X14" s="283">
        <f t="shared" si="5"/>
        <v>0</v>
      </c>
      <c r="Y14" s="280">
        <v>0</v>
      </c>
      <c r="Z14" s="283">
        <f t="shared" si="12"/>
        <v>0</v>
      </c>
      <c r="AA14" s="280">
        <v>0</v>
      </c>
      <c r="AB14" s="280"/>
      <c r="AC14" s="281" t="s">
        <v>879</v>
      </c>
      <c r="AD14" s="433" t="s">
        <v>646</v>
      </c>
      <c r="AE14" s="280">
        <v>0</v>
      </c>
      <c r="AF14" s="283">
        <f t="shared" si="8"/>
        <v>0</v>
      </c>
      <c r="AG14" s="280">
        <v>0</v>
      </c>
      <c r="AH14" s="283">
        <f t="shared" si="13"/>
        <v>0</v>
      </c>
      <c r="AI14" s="283">
        <f t="shared" si="13"/>
        <v>0</v>
      </c>
      <c r="AJ14" s="283">
        <f t="shared" si="13"/>
        <v>0</v>
      </c>
      <c r="AK14" s="280"/>
      <c r="AL14" s="281" t="s">
        <v>879</v>
      </c>
      <c r="AM14" s="433" t="s">
        <v>646</v>
      </c>
      <c r="AN14" s="280">
        <v>0</v>
      </c>
      <c r="AO14" s="283">
        <f t="shared" si="9"/>
        <v>0</v>
      </c>
      <c r="AP14" s="280">
        <v>0</v>
      </c>
      <c r="AQ14" s="280">
        <v>0</v>
      </c>
      <c r="AR14" s="283">
        <f t="shared" si="10"/>
        <v>0</v>
      </c>
      <c r="AS14" s="280">
        <v>0</v>
      </c>
      <c r="AT14" s="280"/>
      <c r="AU14" s="281" t="s">
        <v>879</v>
      </c>
      <c r="AV14" s="433" t="s">
        <v>646</v>
      </c>
      <c r="AW14" s="283">
        <f t="shared" si="4"/>
        <v>18100</v>
      </c>
      <c r="AX14" s="283">
        <f t="shared" si="4"/>
        <v>18100</v>
      </c>
      <c r="AY14" s="283">
        <f t="shared" si="4"/>
        <v>0</v>
      </c>
      <c r="AZ14" s="283">
        <f t="shared" si="14"/>
        <v>0</v>
      </c>
      <c r="BA14" s="283">
        <f t="shared" si="14"/>
        <v>0</v>
      </c>
      <c r="BB14" s="283">
        <f t="shared" si="14"/>
        <v>0</v>
      </c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</row>
    <row r="15" spans="1:67" ht="18" customHeight="1">
      <c r="A15" s="280"/>
      <c r="B15" s="281" t="s">
        <v>907</v>
      </c>
      <c r="C15" s="433" t="s">
        <v>647</v>
      </c>
      <c r="D15" s="280">
        <v>0</v>
      </c>
      <c r="E15" s="283">
        <f t="shared" si="6"/>
        <v>0</v>
      </c>
      <c r="F15" s="280">
        <v>0</v>
      </c>
      <c r="G15" s="280">
        <v>0</v>
      </c>
      <c r="H15" s="283">
        <f t="shared" si="15"/>
        <v>0</v>
      </c>
      <c r="I15" s="280">
        <v>0</v>
      </c>
      <c r="J15" s="280"/>
      <c r="K15" s="281" t="s">
        <v>907</v>
      </c>
      <c r="L15" s="433" t="s">
        <v>647</v>
      </c>
      <c r="M15" s="280">
        <v>2395</v>
      </c>
      <c r="N15" s="283">
        <f t="shared" si="11"/>
        <v>2395</v>
      </c>
      <c r="O15" s="280">
        <v>0</v>
      </c>
      <c r="P15" s="280">
        <v>0</v>
      </c>
      <c r="Q15" s="283">
        <f t="shared" si="7"/>
        <v>0</v>
      </c>
      <c r="R15" s="280">
        <v>0</v>
      </c>
      <c r="S15" s="280"/>
      <c r="T15" s="281" t="s">
        <v>907</v>
      </c>
      <c r="U15" s="433" t="s">
        <v>647</v>
      </c>
      <c r="V15" s="283">
        <f t="shared" si="5"/>
        <v>2395</v>
      </c>
      <c r="W15" s="283">
        <f t="shared" si="5"/>
        <v>2395</v>
      </c>
      <c r="X15" s="283">
        <f t="shared" si="5"/>
        <v>0</v>
      </c>
      <c r="Y15" s="280">
        <v>0</v>
      </c>
      <c r="Z15" s="283">
        <f t="shared" si="12"/>
        <v>0</v>
      </c>
      <c r="AA15" s="280">
        <v>0</v>
      </c>
      <c r="AB15" s="280"/>
      <c r="AC15" s="281" t="s">
        <v>907</v>
      </c>
      <c r="AD15" s="433" t="s">
        <v>647</v>
      </c>
      <c r="AE15" s="280">
        <v>0</v>
      </c>
      <c r="AF15" s="283">
        <f t="shared" si="8"/>
        <v>0</v>
      </c>
      <c r="AG15" s="280">
        <v>0</v>
      </c>
      <c r="AH15" s="283">
        <f t="shared" si="13"/>
        <v>0</v>
      </c>
      <c r="AI15" s="283">
        <f t="shared" si="13"/>
        <v>0</v>
      </c>
      <c r="AJ15" s="283">
        <f t="shared" si="13"/>
        <v>0</v>
      </c>
      <c r="AK15" s="280"/>
      <c r="AL15" s="281" t="s">
        <v>907</v>
      </c>
      <c r="AM15" s="433" t="s">
        <v>647</v>
      </c>
      <c r="AN15" s="280">
        <v>0</v>
      </c>
      <c r="AO15" s="283">
        <f t="shared" si="9"/>
        <v>0</v>
      </c>
      <c r="AP15" s="280">
        <v>0</v>
      </c>
      <c r="AQ15" s="280">
        <v>0</v>
      </c>
      <c r="AR15" s="283">
        <f t="shared" si="10"/>
        <v>0</v>
      </c>
      <c r="AS15" s="280">
        <v>0</v>
      </c>
      <c r="AT15" s="280"/>
      <c r="AU15" s="281" t="s">
        <v>907</v>
      </c>
      <c r="AV15" s="433" t="s">
        <v>647</v>
      </c>
      <c r="AW15" s="283">
        <f t="shared" si="4"/>
        <v>2395</v>
      </c>
      <c r="AX15" s="283">
        <f t="shared" si="4"/>
        <v>2395</v>
      </c>
      <c r="AY15" s="283">
        <f t="shared" si="4"/>
        <v>0</v>
      </c>
      <c r="AZ15" s="283">
        <f t="shared" si="14"/>
        <v>0</v>
      </c>
      <c r="BA15" s="283">
        <f t="shared" si="14"/>
        <v>0</v>
      </c>
      <c r="BB15" s="283">
        <f t="shared" si="14"/>
        <v>0</v>
      </c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</row>
    <row r="16" spans="1:67" ht="18" customHeight="1">
      <c r="A16" s="280"/>
      <c r="B16" s="281" t="s">
        <v>909</v>
      </c>
      <c r="C16" s="433" t="s">
        <v>648</v>
      </c>
      <c r="D16" s="280">
        <v>0</v>
      </c>
      <c r="E16" s="283">
        <f t="shared" si="6"/>
        <v>0</v>
      </c>
      <c r="F16" s="280">
        <v>0</v>
      </c>
      <c r="G16" s="280">
        <v>0</v>
      </c>
      <c r="H16" s="283">
        <f t="shared" si="15"/>
        <v>0</v>
      </c>
      <c r="I16" s="280">
        <v>0</v>
      </c>
      <c r="J16" s="280"/>
      <c r="K16" s="281" t="s">
        <v>909</v>
      </c>
      <c r="L16" s="433" t="s">
        <v>648</v>
      </c>
      <c r="M16" s="280">
        <v>2500</v>
      </c>
      <c r="N16" s="283">
        <f t="shared" si="11"/>
        <v>2500</v>
      </c>
      <c r="O16" s="280">
        <v>0</v>
      </c>
      <c r="P16" s="280">
        <v>0</v>
      </c>
      <c r="Q16" s="283">
        <f t="shared" si="7"/>
        <v>0</v>
      </c>
      <c r="R16" s="280">
        <v>0</v>
      </c>
      <c r="S16" s="280"/>
      <c r="T16" s="281" t="s">
        <v>909</v>
      </c>
      <c r="U16" s="433" t="s">
        <v>648</v>
      </c>
      <c r="V16" s="283">
        <f t="shared" si="5"/>
        <v>2500</v>
      </c>
      <c r="W16" s="283">
        <f t="shared" si="5"/>
        <v>2500</v>
      </c>
      <c r="X16" s="283">
        <f t="shared" si="5"/>
        <v>0</v>
      </c>
      <c r="Y16" s="280">
        <v>0</v>
      </c>
      <c r="Z16" s="283">
        <f t="shared" si="12"/>
        <v>0</v>
      </c>
      <c r="AA16" s="280">
        <v>0</v>
      </c>
      <c r="AB16" s="280"/>
      <c r="AC16" s="281" t="s">
        <v>909</v>
      </c>
      <c r="AD16" s="433" t="s">
        <v>648</v>
      </c>
      <c r="AE16" s="280">
        <v>0</v>
      </c>
      <c r="AF16" s="283">
        <f t="shared" si="8"/>
        <v>0</v>
      </c>
      <c r="AG16" s="280">
        <v>0</v>
      </c>
      <c r="AH16" s="283">
        <f t="shared" si="13"/>
        <v>0</v>
      </c>
      <c r="AI16" s="283">
        <f t="shared" si="13"/>
        <v>0</v>
      </c>
      <c r="AJ16" s="283">
        <f t="shared" si="13"/>
        <v>0</v>
      </c>
      <c r="AK16" s="280"/>
      <c r="AL16" s="281" t="s">
        <v>909</v>
      </c>
      <c r="AM16" s="433" t="s">
        <v>648</v>
      </c>
      <c r="AN16" s="280">
        <v>0</v>
      </c>
      <c r="AO16" s="283">
        <f t="shared" si="9"/>
        <v>0</v>
      </c>
      <c r="AP16" s="280">
        <v>0</v>
      </c>
      <c r="AQ16" s="280">
        <v>0</v>
      </c>
      <c r="AR16" s="283">
        <f t="shared" si="10"/>
        <v>0</v>
      </c>
      <c r="AS16" s="280">
        <v>0</v>
      </c>
      <c r="AT16" s="280"/>
      <c r="AU16" s="281" t="s">
        <v>909</v>
      </c>
      <c r="AV16" s="433" t="s">
        <v>648</v>
      </c>
      <c r="AW16" s="283">
        <f t="shared" si="4"/>
        <v>2500</v>
      </c>
      <c r="AX16" s="283">
        <f t="shared" si="4"/>
        <v>2500</v>
      </c>
      <c r="AY16" s="283">
        <f t="shared" si="4"/>
        <v>0</v>
      </c>
      <c r="AZ16" s="283">
        <f t="shared" si="14"/>
        <v>0</v>
      </c>
      <c r="BA16" s="283">
        <f t="shared" si="14"/>
        <v>0</v>
      </c>
      <c r="BB16" s="283">
        <f t="shared" si="14"/>
        <v>0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</row>
    <row r="17" spans="1:67" ht="18" customHeight="1">
      <c r="A17" s="280"/>
      <c r="B17" s="281" t="s">
        <v>910</v>
      </c>
      <c r="C17" s="433" t="s">
        <v>649</v>
      </c>
      <c r="D17" s="280">
        <v>0</v>
      </c>
      <c r="E17" s="283">
        <f t="shared" si="6"/>
        <v>0</v>
      </c>
      <c r="F17" s="280">
        <v>0</v>
      </c>
      <c r="G17" s="280">
        <v>0</v>
      </c>
      <c r="H17" s="283">
        <f t="shared" si="15"/>
        <v>0</v>
      </c>
      <c r="I17" s="280">
        <v>0</v>
      </c>
      <c r="J17" s="280"/>
      <c r="K17" s="281" t="s">
        <v>910</v>
      </c>
      <c r="L17" s="433" t="s">
        <v>649</v>
      </c>
      <c r="M17" s="280">
        <v>1000</v>
      </c>
      <c r="N17" s="283">
        <f t="shared" si="11"/>
        <v>2150</v>
      </c>
      <c r="O17" s="280">
        <v>1150</v>
      </c>
      <c r="P17" s="280">
        <v>0</v>
      </c>
      <c r="Q17" s="283">
        <f t="shared" si="7"/>
        <v>0</v>
      </c>
      <c r="R17" s="280">
        <v>0</v>
      </c>
      <c r="S17" s="280"/>
      <c r="T17" s="281" t="s">
        <v>910</v>
      </c>
      <c r="U17" s="433" t="s">
        <v>649</v>
      </c>
      <c r="V17" s="283">
        <f t="shared" si="5"/>
        <v>1000</v>
      </c>
      <c r="W17" s="283">
        <f t="shared" si="5"/>
        <v>2150</v>
      </c>
      <c r="X17" s="283">
        <f t="shared" si="5"/>
        <v>1150</v>
      </c>
      <c r="Y17" s="280">
        <v>0</v>
      </c>
      <c r="Z17" s="283">
        <f t="shared" si="12"/>
        <v>0</v>
      </c>
      <c r="AA17" s="280">
        <v>0</v>
      </c>
      <c r="AB17" s="280"/>
      <c r="AC17" s="281" t="s">
        <v>910</v>
      </c>
      <c r="AD17" s="433" t="s">
        <v>649</v>
      </c>
      <c r="AE17" s="280">
        <v>0</v>
      </c>
      <c r="AF17" s="283">
        <f t="shared" si="8"/>
        <v>0</v>
      </c>
      <c r="AG17" s="280">
        <v>0</v>
      </c>
      <c r="AH17" s="283">
        <f t="shared" si="13"/>
        <v>0</v>
      </c>
      <c r="AI17" s="283">
        <f t="shared" si="13"/>
        <v>0</v>
      </c>
      <c r="AJ17" s="283">
        <f t="shared" si="13"/>
        <v>0</v>
      </c>
      <c r="AK17" s="280"/>
      <c r="AL17" s="281" t="s">
        <v>910</v>
      </c>
      <c r="AM17" s="433" t="s">
        <v>649</v>
      </c>
      <c r="AN17" s="280">
        <v>0</v>
      </c>
      <c r="AO17" s="283">
        <f t="shared" si="9"/>
        <v>0</v>
      </c>
      <c r="AP17" s="280">
        <v>0</v>
      </c>
      <c r="AQ17" s="280">
        <v>0</v>
      </c>
      <c r="AR17" s="283">
        <f t="shared" si="10"/>
        <v>0</v>
      </c>
      <c r="AS17" s="280">
        <v>0</v>
      </c>
      <c r="AT17" s="280"/>
      <c r="AU17" s="281" t="s">
        <v>910</v>
      </c>
      <c r="AV17" s="433" t="s">
        <v>649</v>
      </c>
      <c r="AW17" s="283">
        <f t="shared" si="4"/>
        <v>1000</v>
      </c>
      <c r="AX17" s="283">
        <f t="shared" si="4"/>
        <v>2150</v>
      </c>
      <c r="AY17" s="283">
        <f t="shared" si="4"/>
        <v>1150</v>
      </c>
      <c r="AZ17" s="283">
        <f t="shared" si="14"/>
        <v>0</v>
      </c>
      <c r="BA17" s="283">
        <f t="shared" si="14"/>
        <v>0</v>
      </c>
      <c r="BB17" s="283">
        <f t="shared" si="14"/>
        <v>0</v>
      </c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</row>
    <row r="18" spans="1:67" ht="18" customHeight="1">
      <c r="A18" s="280"/>
      <c r="B18" s="281" t="s">
        <v>911</v>
      </c>
      <c r="C18" s="433" t="s">
        <v>650</v>
      </c>
      <c r="D18" s="280">
        <v>0</v>
      </c>
      <c r="E18" s="283">
        <f t="shared" si="6"/>
        <v>0</v>
      </c>
      <c r="F18" s="280">
        <v>0</v>
      </c>
      <c r="G18" s="280">
        <v>0</v>
      </c>
      <c r="H18" s="283">
        <f t="shared" si="15"/>
        <v>0</v>
      </c>
      <c r="I18" s="280">
        <v>0</v>
      </c>
      <c r="J18" s="280"/>
      <c r="K18" s="281" t="s">
        <v>911</v>
      </c>
      <c r="L18" s="433" t="s">
        <v>650</v>
      </c>
      <c r="M18" s="280">
        <v>1685</v>
      </c>
      <c r="N18" s="283">
        <f t="shared" si="11"/>
        <v>1685</v>
      </c>
      <c r="O18" s="280">
        <v>0</v>
      </c>
      <c r="P18" s="280">
        <v>0</v>
      </c>
      <c r="Q18" s="283">
        <f t="shared" si="7"/>
        <v>0</v>
      </c>
      <c r="R18" s="280">
        <v>0</v>
      </c>
      <c r="S18" s="280"/>
      <c r="T18" s="281" t="s">
        <v>911</v>
      </c>
      <c r="U18" s="433" t="s">
        <v>650</v>
      </c>
      <c r="V18" s="283">
        <f t="shared" si="5"/>
        <v>1685</v>
      </c>
      <c r="W18" s="283">
        <f t="shared" si="5"/>
        <v>1685</v>
      </c>
      <c r="X18" s="283">
        <f t="shared" si="5"/>
        <v>0</v>
      </c>
      <c r="Y18" s="280">
        <v>0</v>
      </c>
      <c r="Z18" s="283">
        <f t="shared" si="12"/>
        <v>0</v>
      </c>
      <c r="AA18" s="280">
        <v>0</v>
      </c>
      <c r="AB18" s="280"/>
      <c r="AC18" s="281" t="s">
        <v>911</v>
      </c>
      <c r="AD18" s="433" t="s">
        <v>650</v>
      </c>
      <c r="AE18" s="280">
        <v>0</v>
      </c>
      <c r="AF18" s="283">
        <f t="shared" si="8"/>
        <v>0</v>
      </c>
      <c r="AG18" s="280">
        <v>0</v>
      </c>
      <c r="AH18" s="283">
        <f t="shared" si="13"/>
        <v>0</v>
      </c>
      <c r="AI18" s="283">
        <f t="shared" si="13"/>
        <v>0</v>
      </c>
      <c r="AJ18" s="283">
        <f t="shared" si="13"/>
        <v>0</v>
      </c>
      <c r="AK18" s="280"/>
      <c r="AL18" s="281" t="s">
        <v>911</v>
      </c>
      <c r="AM18" s="433" t="s">
        <v>650</v>
      </c>
      <c r="AN18" s="280">
        <v>0</v>
      </c>
      <c r="AO18" s="283">
        <f t="shared" si="9"/>
        <v>0</v>
      </c>
      <c r="AP18" s="280">
        <v>0</v>
      </c>
      <c r="AQ18" s="280">
        <v>0</v>
      </c>
      <c r="AR18" s="283">
        <f t="shared" si="10"/>
        <v>0</v>
      </c>
      <c r="AS18" s="280">
        <v>0</v>
      </c>
      <c r="AT18" s="280"/>
      <c r="AU18" s="281" t="s">
        <v>911</v>
      </c>
      <c r="AV18" s="433" t="s">
        <v>650</v>
      </c>
      <c r="AW18" s="283">
        <f t="shared" si="4"/>
        <v>1685</v>
      </c>
      <c r="AX18" s="283">
        <f t="shared" si="4"/>
        <v>1685</v>
      </c>
      <c r="AY18" s="283">
        <f t="shared" si="4"/>
        <v>0</v>
      </c>
      <c r="AZ18" s="283">
        <f t="shared" si="14"/>
        <v>0</v>
      </c>
      <c r="BA18" s="283">
        <f t="shared" si="14"/>
        <v>0</v>
      </c>
      <c r="BB18" s="283">
        <f t="shared" si="14"/>
        <v>0</v>
      </c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</row>
    <row r="19" spans="1:67" ht="18" customHeight="1">
      <c r="A19" s="280"/>
      <c r="B19" s="281" t="s">
        <v>914</v>
      </c>
      <c r="C19" s="433" t="s">
        <v>50</v>
      </c>
      <c r="D19" s="280">
        <v>0</v>
      </c>
      <c r="E19" s="283">
        <f t="shared" si="6"/>
        <v>90</v>
      </c>
      <c r="F19" s="280">
        <v>90</v>
      </c>
      <c r="G19" s="280">
        <v>0</v>
      </c>
      <c r="H19" s="283">
        <f t="shared" si="15"/>
        <v>17</v>
      </c>
      <c r="I19" s="280">
        <v>17</v>
      </c>
      <c r="J19" s="280"/>
      <c r="K19" s="281" t="s">
        <v>914</v>
      </c>
      <c r="L19" s="433" t="s">
        <v>50</v>
      </c>
      <c r="M19" s="280">
        <v>13500</v>
      </c>
      <c r="N19" s="283">
        <f t="shared" si="11"/>
        <v>13393</v>
      </c>
      <c r="O19" s="280">
        <v>-107</v>
      </c>
      <c r="P19" s="280">
        <v>0</v>
      </c>
      <c r="Q19" s="283">
        <f t="shared" si="7"/>
        <v>0</v>
      </c>
      <c r="R19" s="280">
        <v>0</v>
      </c>
      <c r="S19" s="280"/>
      <c r="T19" s="281" t="s">
        <v>914</v>
      </c>
      <c r="U19" s="433" t="s">
        <v>50</v>
      </c>
      <c r="V19" s="283">
        <f aca="true" t="shared" si="16" ref="V19:V31">(M19-P19)</f>
        <v>13500</v>
      </c>
      <c r="W19" s="283">
        <f aca="true" t="shared" si="17" ref="W19:W31">(N19-Q19)</f>
        <v>13393</v>
      </c>
      <c r="X19" s="283">
        <f aca="true" t="shared" si="18" ref="X19:X31">(O19-R19)</f>
        <v>-107</v>
      </c>
      <c r="Y19" s="280">
        <v>0</v>
      </c>
      <c r="Z19" s="283">
        <f t="shared" si="12"/>
        <v>0</v>
      </c>
      <c r="AA19" s="280">
        <v>0</v>
      </c>
      <c r="AB19" s="280"/>
      <c r="AC19" s="281" t="s">
        <v>914</v>
      </c>
      <c r="AD19" s="433" t="s">
        <v>50</v>
      </c>
      <c r="AE19" s="280">
        <v>0</v>
      </c>
      <c r="AF19" s="283">
        <f t="shared" si="8"/>
        <v>0</v>
      </c>
      <c r="AG19" s="280">
        <v>0</v>
      </c>
      <c r="AH19" s="283">
        <f t="shared" si="13"/>
        <v>0</v>
      </c>
      <c r="AI19" s="283">
        <f t="shared" si="13"/>
        <v>0</v>
      </c>
      <c r="AJ19" s="283">
        <f t="shared" si="13"/>
        <v>0</v>
      </c>
      <c r="AK19" s="280"/>
      <c r="AL19" s="281" t="s">
        <v>914</v>
      </c>
      <c r="AM19" s="433" t="s">
        <v>50</v>
      </c>
      <c r="AN19" s="280">
        <v>0</v>
      </c>
      <c r="AO19" s="283">
        <f t="shared" si="9"/>
        <v>0</v>
      </c>
      <c r="AP19" s="280">
        <v>0</v>
      </c>
      <c r="AQ19" s="280">
        <v>0</v>
      </c>
      <c r="AR19" s="283">
        <f t="shared" si="10"/>
        <v>0</v>
      </c>
      <c r="AS19" s="280">
        <v>0</v>
      </c>
      <c r="AT19" s="280"/>
      <c r="AU19" s="281" t="s">
        <v>914</v>
      </c>
      <c r="AV19" s="433" t="s">
        <v>50</v>
      </c>
      <c r="AW19" s="283">
        <f t="shared" si="4"/>
        <v>13500</v>
      </c>
      <c r="AX19" s="283">
        <f t="shared" si="4"/>
        <v>13500</v>
      </c>
      <c r="AY19" s="283">
        <f t="shared" si="4"/>
        <v>0</v>
      </c>
      <c r="AZ19" s="283">
        <f t="shared" si="14"/>
        <v>0</v>
      </c>
      <c r="BA19" s="283">
        <f t="shared" si="14"/>
        <v>0</v>
      </c>
      <c r="BB19" s="283">
        <f t="shared" si="14"/>
        <v>0</v>
      </c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</row>
    <row r="20" spans="1:67" ht="18" customHeight="1">
      <c r="A20" s="280"/>
      <c r="B20" s="281" t="s">
        <v>1135</v>
      </c>
      <c r="C20" s="433" t="s">
        <v>874</v>
      </c>
      <c r="D20" s="280">
        <v>0</v>
      </c>
      <c r="E20" s="283">
        <f t="shared" si="6"/>
        <v>0</v>
      </c>
      <c r="F20" s="280">
        <v>0</v>
      </c>
      <c r="G20" s="280">
        <v>0</v>
      </c>
      <c r="H20" s="283">
        <f t="shared" si="15"/>
        <v>0</v>
      </c>
      <c r="I20" s="280">
        <v>0</v>
      </c>
      <c r="J20" s="280"/>
      <c r="K20" s="281" t="s">
        <v>1135</v>
      </c>
      <c r="L20" s="433" t="s">
        <v>874</v>
      </c>
      <c r="M20" s="280">
        <v>1250</v>
      </c>
      <c r="N20" s="283">
        <f t="shared" si="11"/>
        <v>1250</v>
      </c>
      <c r="O20" s="280">
        <v>0</v>
      </c>
      <c r="P20" s="280">
        <v>0</v>
      </c>
      <c r="Q20" s="283">
        <f t="shared" si="7"/>
        <v>0</v>
      </c>
      <c r="R20" s="280">
        <v>0</v>
      </c>
      <c r="S20" s="280"/>
      <c r="T20" s="281" t="s">
        <v>1135</v>
      </c>
      <c r="U20" s="433" t="s">
        <v>874</v>
      </c>
      <c r="V20" s="283">
        <f t="shared" si="16"/>
        <v>1250</v>
      </c>
      <c r="W20" s="283">
        <f t="shared" si="17"/>
        <v>1250</v>
      </c>
      <c r="X20" s="283">
        <f t="shared" si="18"/>
        <v>0</v>
      </c>
      <c r="Y20" s="280">
        <v>0</v>
      </c>
      <c r="Z20" s="283">
        <f t="shared" si="12"/>
        <v>0</v>
      </c>
      <c r="AA20" s="280">
        <v>0</v>
      </c>
      <c r="AB20" s="280"/>
      <c r="AC20" s="281" t="s">
        <v>1135</v>
      </c>
      <c r="AD20" s="433" t="s">
        <v>874</v>
      </c>
      <c r="AE20" s="280">
        <v>0</v>
      </c>
      <c r="AF20" s="283">
        <f t="shared" si="8"/>
        <v>0</v>
      </c>
      <c r="AG20" s="280">
        <v>0</v>
      </c>
      <c r="AH20" s="283">
        <f t="shared" si="13"/>
        <v>0</v>
      </c>
      <c r="AI20" s="283">
        <f t="shared" si="13"/>
        <v>0</v>
      </c>
      <c r="AJ20" s="283">
        <f t="shared" si="13"/>
        <v>0</v>
      </c>
      <c r="AK20" s="280"/>
      <c r="AL20" s="281" t="s">
        <v>1135</v>
      </c>
      <c r="AM20" s="433" t="s">
        <v>874</v>
      </c>
      <c r="AN20" s="280">
        <v>0</v>
      </c>
      <c r="AO20" s="283">
        <f t="shared" si="9"/>
        <v>0</v>
      </c>
      <c r="AP20" s="280">
        <v>0</v>
      </c>
      <c r="AQ20" s="280">
        <v>0</v>
      </c>
      <c r="AR20" s="283">
        <f t="shared" si="10"/>
        <v>0</v>
      </c>
      <c r="AS20" s="280">
        <v>0</v>
      </c>
      <c r="AT20" s="280"/>
      <c r="AU20" s="281" t="s">
        <v>1135</v>
      </c>
      <c r="AV20" s="433" t="s">
        <v>874</v>
      </c>
      <c r="AW20" s="283">
        <f aca="true" t="shared" si="19" ref="AW20:AW31">(D20+G20+M20+Y20+AN20+AQ20)</f>
        <v>1250</v>
      </c>
      <c r="AX20" s="283">
        <f aca="true" t="shared" si="20" ref="AX20:AX31">(E20+H20+N20+Z20+AO20+AR20)</f>
        <v>1250</v>
      </c>
      <c r="AY20" s="283">
        <f aca="true" t="shared" si="21" ref="AY20:AY31">(F20+I20+O20+AA20+AP20+AS20)</f>
        <v>0</v>
      </c>
      <c r="AZ20" s="283">
        <f aca="true" t="shared" si="22" ref="AZ20:AZ31">(AE20+AN20+AQ20)</f>
        <v>0</v>
      </c>
      <c r="BA20" s="283">
        <f t="shared" si="14"/>
        <v>0</v>
      </c>
      <c r="BB20" s="283">
        <f aca="true" t="shared" si="23" ref="BB20:BB31">(AG20+AP20+AS20)</f>
        <v>0</v>
      </c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</row>
    <row r="21" spans="1:67" ht="18" customHeight="1">
      <c r="A21" s="280"/>
      <c r="B21" s="281" t="s">
        <v>1136</v>
      </c>
      <c r="C21" s="433" t="s">
        <v>51</v>
      </c>
      <c r="D21" s="280">
        <v>0</v>
      </c>
      <c r="E21" s="283">
        <f aca="true" t="shared" si="24" ref="E21:E42">(D21+F21)</f>
        <v>0</v>
      </c>
      <c r="F21" s="280">
        <v>0</v>
      </c>
      <c r="G21" s="280">
        <v>0</v>
      </c>
      <c r="H21" s="283">
        <f t="shared" si="15"/>
        <v>0</v>
      </c>
      <c r="I21" s="280">
        <v>0</v>
      </c>
      <c r="J21" s="280"/>
      <c r="K21" s="281" t="s">
        <v>1136</v>
      </c>
      <c r="L21" s="433" t="s">
        <v>51</v>
      </c>
      <c r="M21" s="280">
        <v>4000</v>
      </c>
      <c r="N21" s="283">
        <f t="shared" si="11"/>
        <v>4000</v>
      </c>
      <c r="O21" s="280">
        <v>0</v>
      </c>
      <c r="P21" s="280">
        <v>0</v>
      </c>
      <c r="Q21" s="283">
        <f aca="true" t="shared" si="25" ref="Q21:Q42">(P21+R21)</f>
        <v>0</v>
      </c>
      <c r="R21" s="280">
        <v>0</v>
      </c>
      <c r="S21" s="280"/>
      <c r="T21" s="281" t="s">
        <v>1136</v>
      </c>
      <c r="U21" s="433" t="s">
        <v>51</v>
      </c>
      <c r="V21" s="283">
        <f t="shared" si="16"/>
        <v>4000</v>
      </c>
      <c r="W21" s="283">
        <f t="shared" si="17"/>
        <v>4000</v>
      </c>
      <c r="X21" s="283">
        <f t="shared" si="18"/>
        <v>0</v>
      </c>
      <c r="Y21" s="280">
        <v>0</v>
      </c>
      <c r="Z21" s="283">
        <f t="shared" si="12"/>
        <v>0</v>
      </c>
      <c r="AA21" s="280">
        <v>0</v>
      </c>
      <c r="AB21" s="280"/>
      <c r="AC21" s="281" t="s">
        <v>1136</v>
      </c>
      <c r="AD21" s="433" t="s">
        <v>51</v>
      </c>
      <c r="AE21" s="280">
        <v>0</v>
      </c>
      <c r="AF21" s="283">
        <f t="shared" si="8"/>
        <v>0</v>
      </c>
      <c r="AG21" s="280">
        <v>0</v>
      </c>
      <c r="AH21" s="283">
        <f t="shared" si="13"/>
        <v>0</v>
      </c>
      <c r="AI21" s="283">
        <f t="shared" si="13"/>
        <v>0</v>
      </c>
      <c r="AJ21" s="283">
        <f t="shared" si="13"/>
        <v>0</v>
      </c>
      <c r="AK21" s="280"/>
      <c r="AL21" s="281" t="s">
        <v>1136</v>
      </c>
      <c r="AM21" s="433" t="s">
        <v>51</v>
      </c>
      <c r="AN21" s="280">
        <v>0</v>
      </c>
      <c r="AO21" s="283">
        <f t="shared" si="9"/>
        <v>0</v>
      </c>
      <c r="AP21" s="280">
        <v>0</v>
      </c>
      <c r="AQ21" s="280">
        <v>0</v>
      </c>
      <c r="AR21" s="283">
        <f aca="true" t="shared" si="26" ref="AR21:AR42">(AQ21+AS21)</f>
        <v>0</v>
      </c>
      <c r="AS21" s="280">
        <v>0</v>
      </c>
      <c r="AT21" s="280"/>
      <c r="AU21" s="281" t="s">
        <v>1136</v>
      </c>
      <c r="AV21" s="433" t="s">
        <v>51</v>
      </c>
      <c r="AW21" s="283">
        <f t="shared" si="19"/>
        <v>4000</v>
      </c>
      <c r="AX21" s="283">
        <f t="shared" si="20"/>
        <v>4000</v>
      </c>
      <c r="AY21" s="283">
        <f t="shared" si="21"/>
        <v>0</v>
      </c>
      <c r="AZ21" s="283">
        <f t="shared" si="22"/>
        <v>0</v>
      </c>
      <c r="BA21" s="283">
        <f t="shared" si="14"/>
        <v>0</v>
      </c>
      <c r="BB21" s="283">
        <f t="shared" si="23"/>
        <v>0</v>
      </c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</row>
    <row r="22" spans="1:67" ht="18" customHeight="1">
      <c r="A22" s="280"/>
      <c r="B22" s="281" t="s">
        <v>1137</v>
      </c>
      <c r="C22" s="433" t="s">
        <v>674</v>
      </c>
      <c r="D22" s="280">
        <v>0</v>
      </c>
      <c r="E22" s="283">
        <f t="shared" si="24"/>
        <v>0</v>
      </c>
      <c r="F22" s="280">
        <v>0</v>
      </c>
      <c r="G22" s="280">
        <v>0</v>
      </c>
      <c r="H22" s="283">
        <f t="shared" si="15"/>
        <v>0</v>
      </c>
      <c r="I22" s="280">
        <v>0</v>
      </c>
      <c r="J22" s="280"/>
      <c r="K22" s="281" t="s">
        <v>1137</v>
      </c>
      <c r="L22" s="433" t="s">
        <v>674</v>
      </c>
      <c r="M22" s="280">
        <v>0</v>
      </c>
      <c r="N22" s="283">
        <f t="shared" si="11"/>
        <v>0</v>
      </c>
      <c r="O22" s="280">
        <v>0</v>
      </c>
      <c r="P22" s="280">
        <v>0</v>
      </c>
      <c r="Q22" s="283">
        <f t="shared" si="25"/>
        <v>0</v>
      </c>
      <c r="R22" s="280">
        <v>0</v>
      </c>
      <c r="S22" s="280"/>
      <c r="T22" s="281" t="s">
        <v>1137</v>
      </c>
      <c r="U22" s="433" t="s">
        <v>674</v>
      </c>
      <c r="V22" s="283">
        <f t="shared" si="16"/>
        <v>0</v>
      </c>
      <c r="W22" s="283">
        <f t="shared" si="17"/>
        <v>0</v>
      </c>
      <c r="X22" s="283">
        <f t="shared" si="18"/>
        <v>0</v>
      </c>
      <c r="Y22" s="280">
        <v>3000</v>
      </c>
      <c r="Z22" s="283">
        <f t="shared" si="12"/>
        <v>3000</v>
      </c>
      <c r="AA22" s="280">
        <v>0</v>
      </c>
      <c r="AB22" s="280"/>
      <c r="AC22" s="281" t="s">
        <v>1137</v>
      </c>
      <c r="AD22" s="433" t="s">
        <v>674</v>
      </c>
      <c r="AE22" s="280">
        <v>0</v>
      </c>
      <c r="AF22" s="283">
        <f t="shared" si="8"/>
        <v>0</v>
      </c>
      <c r="AG22" s="280">
        <v>0</v>
      </c>
      <c r="AH22" s="283">
        <f t="shared" si="13"/>
        <v>3000</v>
      </c>
      <c r="AI22" s="283">
        <f t="shared" si="13"/>
        <v>3000</v>
      </c>
      <c r="AJ22" s="283">
        <f t="shared" si="13"/>
        <v>0</v>
      </c>
      <c r="AK22" s="280"/>
      <c r="AL22" s="281" t="s">
        <v>1137</v>
      </c>
      <c r="AM22" s="433" t="s">
        <v>674</v>
      </c>
      <c r="AN22" s="280">
        <v>0</v>
      </c>
      <c r="AO22" s="283">
        <f t="shared" si="9"/>
        <v>0</v>
      </c>
      <c r="AP22" s="280">
        <v>0</v>
      </c>
      <c r="AQ22" s="280">
        <v>0</v>
      </c>
      <c r="AR22" s="283">
        <f t="shared" si="26"/>
        <v>0</v>
      </c>
      <c r="AS22" s="280">
        <v>0</v>
      </c>
      <c r="AT22" s="280"/>
      <c r="AU22" s="281" t="s">
        <v>1137</v>
      </c>
      <c r="AV22" s="433" t="s">
        <v>674</v>
      </c>
      <c r="AW22" s="283">
        <f t="shared" si="19"/>
        <v>3000</v>
      </c>
      <c r="AX22" s="283">
        <f t="shared" si="20"/>
        <v>3000</v>
      </c>
      <c r="AY22" s="283">
        <f t="shared" si="21"/>
        <v>0</v>
      </c>
      <c r="AZ22" s="283">
        <f t="shared" si="22"/>
        <v>0</v>
      </c>
      <c r="BA22" s="283">
        <f t="shared" si="14"/>
        <v>0</v>
      </c>
      <c r="BB22" s="283">
        <f t="shared" si="23"/>
        <v>0</v>
      </c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</row>
    <row r="23" spans="1:67" ht="18" customHeight="1">
      <c r="A23" s="280"/>
      <c r="B23" s="281" t="s">
        <v>1138</v>
      </c>
      <c r="C23" s="433" t="s">
        <v>675</v>
      </c>
      <c r="D23" s="280">
        <v>0</v>
      </c>
      <c r="E23" s="283">
        <f t="shared" si="24"/>
        <v>0</v>
      </c>
      <c r="F23" s="280">
        <v>0</v>
      </c>
      <c r="G23" s="280">
        <v>0</v>
      </c>
      <c r="H23" s="283">
        <f t="shared" si="15"/>
        <v>0</v>
      </c>
      <c r="I23" s="280">
        <v>0</v>
      </c>
      <c r="J23" s="280"/>
      <c r="K23" s="281" t="s">
        <v>1138</v>
      </c>
      <c r="L23" s="433" t="s">
        <v>675</v>
      </c>
      <c r="M23" s="280">
        <v>3000</v>
      </c>
      <c r="N23" s="283">
        <f aca="true" t="shared" si="27" ref="N23:N42">(M23+O23)</f>
        <v>3000</v>
      </c>
      <c r="O23" s="280">
        <v>0</v>
      </c>
      <c r="P23" s="280">
        <v>0</v>
      </c>
      <c r="Q23" s="283">
        <f t="shared" si="25"/>
        <v>0</v>
      </c>
      <c r="R23" s="280">
        <v>0</v>
      </c>
      <c r="S23" s="280"/>
      <c r="T23" s="281" t="s">
        <v>1138</v>
      </c>
      <c r="U23" s="433" t="s">
        <v>675</v>
      </c>
      <c r="V23" s="283">
        <f t="shared" si="16"/>
        <v>3000</v>
      </c>
      <c r="W23" s="283">
        <f t="shared" si="17"/>
        <v>3000</v>
      </c>
      <c r="X23" s="283">
        <f t="shared" si="18"/>
        <v>0</v>
      </c>
      <c r="Y23" s="280">
        <v>0</v>
      </c>
      <c r="Z23" s="283">
        <f>(Y23+AA23)</f>
        <v>0</v>
      </c>
      <c r="AA23" s="280">
        <v>0</v>
      </c>
      <c r="AB23" s="280"/>
      <c r="AC23" s="281" t="s">
        <v>1138</v>
      </c>
      <c r="AD23" s="433" t="s">
        <v>675</v>
      </c>
      <c r="AE23" s="280">
        <v>0</v>
      </c>
      <c r="AF23" s="283">
        <f>(AE23+AG23)</f>
        <v>0</v>
      </c>
      <c r="AG23" s="280">
        <v>0</v>
      </c>
      <c r="AH23" s="283">
        <f aca="true" t="shared" si="28" ref="AH23:AH28">(Y23-AE23)</f>
        <v>0</v>
      </c>
      <c r="AI23" s="283">
        <f aca="true" t="shared" si="29" ref="AI23:AI28">(Z23-AF23)</f>
        <v>0</v>
      </c>
      <c r="AJ23" s="283">
        <f aca="true" t="shared" si="30" ref="AJ23:AJ28">(AA23-AG23)</f>
        <v>0</v>
      </c>
      <c r="AK23" s="280"/>
      <c r="AL23" s="281" t="s">
        <v>1138</v>
      </c>
      <c r="AM23" s="433" t="s">
        <v>675</v>
      </c>
      <c r="AN23" s="280">
        <v>0</v>
      </c>
      <c r="AO23" s="283">
        <f t="shared" si="9"/>
        <v>0</v>
      </c>
      <c r="AP23" s="280">
        <v>0</v>
      </c>
      <c r="AQ23" s="280">
        <v>0</v>
      </c>
      <c r="AR23" s="283">
        <f t="shared" si="26"/>
        <v>0</v>
      </c>
      <c r="AS23" s="280">
        <v>0</v>
      </c>
      <c r="AT23" s="280"/>
      <c r="AU23" s="281" t="s">
        <v>1138</v>
      </c>
      <c r="AV23" s="433" t="s">
        <v>675</v>
      </c>
      <c r="AW23" s="283">
        <f t="shared" si="19"/>
        <v>3000</v>
      </c>
      <c r="AX23" s="283">
        <f t="shared" si="20"/>
        <v>3000</v>
      </c>
      <c r="AY23" s="283">
        <f t="shared" si="21"/>
        <v>0</v>
      </c>
      <c r="AZ23" s="283">
        <f t="shared" si="22"/>
        <v>0</v>
      </c>
      <c r="BA23" s="283">
        <f t="shared" si="14"/>
        <v>0</v>
      </c>
      <c r="BB23" s="283">
        <f t="shared" si="23"/>
        <v>0</v>
      </c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</row>
    <row r="24" spans="1:67" ht="18" customHeight="1">
      <c r="A24" s="280"/>
      <c r="B24" s="281" t="s">
        <v>1139</v>
      </c>
      <c r="C24" s="433" t="s">
        <v>53</v>
      </c>
      <c r="D24" s="280">
        <v>0</v>
      </c>
      <c r="E24" s="283">
        <f>(D24+F24)</f>
        <v>0</v>
      </c>
      <c r="F24" s="280">
        <v>0</v>
      </c>
      <c r="G24" s="280">
        <v>0</v>
      </c>
      <c r="H24" s="283">
        <f t="shared" si="15"/>
        <v>0</v>
      </c>
      <c r="I24" s="280">
        <v>0</v>
      </c>
      <c r="J24" s="280"/>
      <c r="K24" s="281" t="s">
        <v>1139</v>
      </c>
      <c r="L24" s="433" t="s">
        <v>53</v>
      </c>
      <c r="M24" s="280">
        <v>500</v>
      </c>
      <c r="N24" s="283">
        <f>(M24+O24)</f>
        <v>500</v>
      </c>
      <c r="O24" s="280">
        <v>0</v>
      </c>
      <c r="P24" s="280">
        <v>0</v>
      </c>
      <c r="Q24" s="283">
        <f>(P24+R24)</f>
        <v>0</v>
      </c>
      <c r="R24" s="280">
        <v>0</v>
      </c>
      <c r="S24" s="280"/>
      <c r="T24" s="281" t="s">
        <v>1139</v>
      </c>
      <c r="U24" s="433" t="s">
        <v>53</v>
      </c>
      <c r="V24" s="283">
        <f t="shared" si="16"/>
        <v>500</v>
      </c>
      <c r="W24" s="283">
        <f t="shared" si="17"/>
        <v>500</v>
      </c>
      <c r="X24" s="283">
        <f t="shared" si="18"/>
        <v>0</v>
      </c>
      <c r="Y24" s="280">
        <v>0</v>
      </c>
      <c r="Z24" s="283">
        <f>(Y24+AA24)</f>
        <v>0</v>
      </c>
      <c r="AA24" s="280">
        <v>0</v>
      </c>
      <c r="AB24" s="280"/>
      <c r="AC24" s="281" t="s">
        <v>1139</v>
      </c>
      <c r="AD24" s="433" t="s">
        <v>53</v>
      </c>
      <c r="AE24" s="280">
        <v>0</v>
      </c>
      <c r="AF24" s="283">
        <f>(AE24+AG24)</f>
        <v>0</v>
      </c>
      <c r="AG24" s="280">
        <v>0</v>
      </c>
      <c r="AH24" s="283">
        <f t="shared" si="28"/>
        <v>0</v>
      </c>
      <c r="AI24" s="283">
        <f t="shared" si="29"/>
        <v>0</v>
      </c>
      <c r="AJ24" s="283">
        <f t="shared" si="30"/>
        <v>0</v>
      </c>
      <c r="AK24" s="280"/>
      <c r="AL24" s="281" t="s">
        <v>1139</v>
      </c>
      <c r="AM24" s="433" t="s">
        <v>53</v>
      </c>
      <c r="AN24" s="280">
        <v>0</v>
      </c>
      <c r="AO24" s="283">
        <f>(AN24+AP24)</f>
        <v>0</v>
      </c>
      <c r="AP24" s="280">
        <v>0</v>
      </c>
      <c r="AQ24" s="280">
        <v>0</v>
      </c>
      <c r="AR24" s="283">
        <f>(AQ24+AS24)</f>
        <v>0</v>
      </c>
      <c r="AS24" s="280">
        <v>0</v>
      </c>
      <c r="AT24" s="280"/>
      <c r="AU24" s="281" t="s">
        <v>1139</v>
      </c>
      <c r="AV24" s="433" t="s">
        <v>53</v>
      </c>
      <c r="AW24" s="283">
        <f t="shared" si="19"/>
        <v>500</v>
      </c>
      <c r="AX24" s="283">
        <f t="shared" si="20"/>
        <v>500</v>
      </c>
      <c r="AY24" s="283">
        <f t="shared" si="21"/>
        <v>0</v>
      </c>
      <c r="AZ24" s="283">
        <f t="shared" si="22"/>
        <v>0</v>
      </c>
      <c r="BA24" s="283">
        <f t="shared" si="14"/>
        <v>0</v>
      </c>
      <c r="BB24" s="283">
        <f t="shared" si="23"/>
        <v>0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</row>
    <row r="25" spans="1:67" ht="18" customHeight="1">
      <c r="A25" s="280"/>
      <c r="B25" s="281" t="s">
        <v>1140</v>
      </c>
      <c r="C25" s="433" t="s">
        <v>54</v>
      </c>
      <c r="D25" s="280">
        <v>0</v>
      </c>
      <c r="E25" s="283">
        <f>(D25+F25)</f>
        <v>0</v>
      </c>
      <c r="F25" s="280">
        <v>0</v>
      </c>
      <c r="G25" s="280">
        <v>0</v>
      </c>
      <c r="H25" s="283">
        <f t="shared" si="15"/>
        <v>0</v>
      </c>
      <c r="I25" s="280">
        <v>0</v>
      </c>
      <c r="J25" s="280"/>
      <c r="K25" s="281" t="s">
        <v>1140</v>
      </c>
      <c r="L25" s="433" t="s">
        <v>54</v>
      </c>
      <c r="M25" s="280">
        <v>350</v>
      </c>
      <c r="N25" s="283">
        <f>(M25+O25)</f>
        <v>350</v>
      </c>
      <c r="O25" s="280">
        <v>0</v>
      </c>
      <c r="P25" s="280">
        <v>0</v>
      </c>
      <c r="Q25" s="283">
        <f>(P25+R25)</f>
        <v>0</v>
      </c>
      <c r="R25" s="280">
        <v>0</v>
      </c>
      <c r="S25" s="280"/>
      <c r="T25" s="281" t="s">
        <v>1140</v>
      </c>
      <c r="U25" s="433" t="s">
        <v>54</v>
      </c>
      <c r="V25" s="283">
        <f t="shared" si="16"/>
        <v>350</v>
      </c>
      <c r="W25" s="283">
        <f t="shared" si="17"/>
        <v>350</v>
      </c>
      <c r="X25" s="283">
        <f t="shared" si="18"/>
        <v>0</v>
      </c>
      <c r="Y25" s="280">
        <v>0</v>
      </c>
      <c r="Z25" s="283">
        <f>(Y25+AA25)</f>
        <v>0</v>
      </c>
      <c r="AA25" s="280">
        <v>0</v>
      </c>
      <c r="AB25" s="280"/>
      <c r="AC25" s="281" t="s">
        <v>1140</v>
      </c>
      <c r="AD25" s="433" t="s">
        <v>54</v>
      </c>
      <c r="AE25" s="280">
        <v>0</v>
      </c>
      <c r="AF25" s="283">
        <f>(AE25+AG25)</f>
        <v>0</v>
      </c>
      <c r="AG25" s="280">
        <v>0</v>
      </c>
      <c r="AH25" s="283">
        <f t="shared" si="28"/>
        <v>0</v>
      </c>
      <c r="AI25" s="283">
        <f t="shared" si="29"/>
        <v>0</v>
      </c>
      <c r="AJ25" s="283">
        <f t="shared" si="30"/>
        <v>0</v>
      </c>
      <c r="AK25" s="280"/>
      <c r="AL25" s="281" t="s">
        <v>1140</v>
      </c>
      <c r="AM25" s="433" t="s">
        <v>54</v>
      </c>
      <c r="AN25" s="280">
        <v>0</v>
      </c>
      <c r="AO25" s="283">
        <f>(AN25+AP25)</f>
        <v>0</v>
      </c>
      <c r="AP25" s="280">
        <v>0</v>
      </c>
      <c r="AQ25" s="280">
        <v>0</v>
      </c>
      <c r="AR25" s="283">
        <f>(AQ25+AS25)</f>
        <v>0</v>
      </c>
      <c r="AS25" s="280">
        <v>0</v>
      </c>
      <c r="AT25" s="280"/>
      <c r="AU25" s="281" t="s">
        <v>1140</v>
      </c>
      <c r="AV25" s="433" t="s">
        <v>54</v>
      </c>
      <c r="AW25" s="283">
        <f t="shared" si="19"/>
        <v>350</v>
      </c>
      <c r="AX25" s="283">
        <f t="shared" si="20"/>
        <v>350</v>
      </c>
      <c r="AY25" s="283">
        <f t="shared" si="21"/>
        <v>0</v>
      </c>
      <c r="AZ25" s="283">
        <f t="shared" si="22"/>
        <v>0</v>
      </c>
      <c r="BA25" s="283">
        <f t="shared" si="14"/>
        <v>0</v>
      </c>
      <c r="BB25" s="283">
        <f t="shared" si="23"/>
        <v>0</v>
      </c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</row>
    <row r="26" spans="1:67" ht="18" customHeight="1">
      <c r="A26" s="280"/>
      <c r="B26" s="281" t="s">
        <v>1141</v>
      </c>
      <c r="C26" s="433" t="s">
        <v>651</v>
      </c>
      <c r="D26" s="280">
        <v>0</v>
      </c>
      <c r="E26" s="283">
        <f>(D26+F26)</f>
        <v>0</v>
      </c>
      <c r="F26" s="280">
        <v>0</v>
      </c>
      <c r="G26" s="280">
        <v>0</v>
      </c>
      <c r="H26" s="283">
        <f t="shared" si="15"/>
        <v>0</v>
      </c>
      <c r="I26" s="280">
        <v>0</v>
      </c>
      <c r="J26" s="280"/>
      <c r="K26" s="281" t="s">
        <v>1144</v>
      </c>
      <c r="L26" s="433" t="s">
        <v>651</v>
      </c>
      <c r="M26" s="280">
        <v>5000</v>
      </c>
      <c r="N26" s="283">
        <f>(M26+O26)</f>
        <v>5000</v>
      </c>
      <c r="O26" s="280">
        <v>0</v>
      </c>
      <c r="P26" s="280">
        <v>0</v>
      </c>
      <c r="Q26" s="283">
        <f>(P26+R26)</f>
        <v>0</v>
      </c>
      <c r="R26" s="280">
        <v>0</v>
      </c>
      <c r="S26" s="280"/>
      <c r="T26" s="281" t="s">
        <v>1144</v>
      </c>
      <c r="U26" s="433" t="s">
        <v>651</v>
      </c>
      <c r="V26" s="283">
        <f t="shared" si="16"/>
        <v>5000</v>
      </c>
      <c r="W26" s="283">
        <f t="shared" si="17"/>
        <v>5000</v>
      </c>
      <c r="X26" s="283">
        <f t="shared" si="18"/>
        <v>0</v>
      </c>
      <c r="Y26" s="280">
        <v>0</v>
      </c>
      <c r="Z26" s="283">
        <f>(Y26+AA26)</f>
        <v>0</v>
      </c>
      <c r="AA26" s="280">
        <v>0</v>
      </c>
      <c r="AB26" s="280"/>
      <c r="AC26" s="281" t="s">
        <v>1144</v>
      </c>
      <c r="AD26" s="433" t="s">
        <v>651</v>
      </c>
      <c r="AE26" s="280">
        <v>0</v>
      </c>
      <c r="AF26" s="283">
        <f>(AE26+AG26)</f>
        <v>0</v>
      </c>
      <c r="AG26" s="280">
        <v>0</v>
      </c>
      <c r="AH26" s="283">
        <f t="shared" si="28"/>
        <v>0</v>
      </c>
      <c r="AI26" s="283">
        <f t="shared" si="29"/>
        <v>0</v>
      </c>
      <c r="AJ26" s="283">
        <f t="shared" si="30"/>
        <v>0</v>
      </c>
      <c r="AK26" s="280"/>
      <c r="AL26" s="281" t="s">
        <v>1144</v>
      </c>
      <c r="AM26" s="433" t="s">
        <v>651</v>
      </c>
      <c r="AN26" s="280">
        <v>0</v>
      </c>
      <c r="AO26" s="283">
        <f>(AN26+AP26)</f>
        <v>0</v>
      </c>
      <c r="AP26" s="280">
        <v>0</v>
      </c>
      <c r="AQ26" s="280">
        <v>0</v>
      </c>
      <c r="AR26" s="283">
        <f>(AQ26+AS26)</f>
        <v>0</v>
      </c>
      <c r="AS26" s="280">
        <v>0</v>
      </c>
      <c r="AT26" s="280"/>
      <c r="AU26" s="281" t="s">
        <v>1144</v>
      </c>
      <c r="AV26" s="433" t="s">
        <v>651</v>
      </c>
      <c r="AW26" s="283">
        <f t="shared" si="19"/>
        <v>5000</v>
      </c>
      <c r="AX26" s="283">
        <f t="shared" si="20"/>
        <v>5000</v>
      </c>
      <c r="AY26" s="283">
        <f t="shared" si="21"/>
        <v>0</v>
      </c>
      <c r="AZ26" s="283">
        <f t="shared" si="22"/>
        <v>0</v>
      </c>
      <c r="BA26" s="283">
        <f t="shared" si="14"/>
        <v>0</v>
      </c>
      <c r="BB26" s="283">
        <f t="shared" si="23"/>
        <v>0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</row>
    <row r="27" spans="1:67" ht="18" customHeight="1">
      <c r="A27" s="280"/>
      <c r="B27" s="281" t="s">
        <v>1142</v>
      </c>
      <c r="C27" s="433" t="s">
        <v>103</v>
      </c>
      <c r="D27" s="280">
        <v>0</v>
      </c>
      <c r="E27" s="283">
        <f t="shared" si="24"/>
        <v>0</v>
      </c>
      <c r="F27" s="280">
        <v>0</v>
      </c>
      <c r="G27" s="280">
        <v>0</v>
      </c>
      <c r="H27" s="283">
        <f t="shared" si="15"/>
        <v>0</v>
      </c>
      <c r="I27" s="280">
        <v>0</v>
      </c>
      <c r="J27" s="280"/>
      <c r="K27" s="281" t="s">
        <v>1145</v>
      </c>
      <c r="L27" s="433" t="s">
        <v>103</v>
      </c>
      <c r="M27" s="280">
        <v>5555</v>
      </c>
      <c r="N27" s="283">
        <f t="shared" si="27"/>
        <v>5377</v>
      </c>
      <c r="O27" s="280">
        <v>-178</v>
      </c>
      <c r="P27" s="280">
        <v>0</v>
      </c>
      <c r="Q27" s="283">
        <f t="shared" si="25"/>
        <v>0</v>
      </c>
      <c r="R27" s="280">
        <v>0</v>
      </c>
      <c r="S27" s="280"/>
      <c r="T27" s="281" t="s">
        <v>1145</v>
      </c>
      <c r="U27" s="433" t="s">
        <v>1052</v>
      </c>
      <c r="V27" s="283">
        <f t="shared" si="16"/>
        <v>5555</v>
      </c>
      <c r="W27" s="283">
        <f t="shared" si="17"/>
        <v>5377</v>
      </c>
      <c r="X27" s="283">
        <f t="shared" si="18"/>
        <v>-178</v>
      </c>
      <c r="Y27" s="280">
        <v>0</v>
      </c>
      <c r="Z27" s="283">
        <f>(Y27+AA27)</f>
        <v>0</v>
      </c>
      <c r="AA27" s="280">
        <v>0</v>
      </c>
      <c r="AB27" s="280"/>
      <c r="AC27" s="281" t="s">
        <v>1145</v>
      </c>
      <c r="AD27" s="433" t="s">
        <v>103</v>
      </c>
      <c r="AE27" s="280">
        <v>0</v>
      </c>
      <c r="AF27" s="283">
        <f>(AE27+AG27)</f>
        <v>0</v>
      </c>
      <c r="AG27" s="280">
        <v>0</v>
      </c>
      <c r="AH27" s="283">
        <f t="shared" si="28"/>
        <v>0</v>
      </c>
      <c r="AI27" s="283">
        <f t="shared" si="29"/>
        <v>0</v>
      </c>
      <c r="AJ27" s="283">
        <f t="shared" si="30"/>
        <v>0</v>
      </c>
      <c r="AK27" s="280"/>
      <c r="AL27" s="281" t="s">
        <v>1145</v>
      </c>
      <c r="AM27" s="433" t="s">
        <v>103</v>
      </c>
      <c r="AN27" s="280">
        <v>0</v>
      </c>
      <c r="AO27" s="283">
        <f aca="true" t="shared" si="31" ref="AO27:AO42">(AN27+AP27)</f>
        <v>0</v>
      </c>
      <c r="AP27" s="280">
        <v>0</v>
      </c>
      <c r="AQ27" s="280">
        <v>0</v>
      </c>
      <c r="AR27" s="283">
        <f t="shared" si="26"/>
        <v>0</v>
      </c>
      <c r="AS27" s="280">
        <v>0</v>
      </c>
      <c r="AT27" s="280"/>
      <c r="AU27" s="281" t="s">
        <v>1145</v>
      </c>
      <c r="AV27" s="433" t="s">
        <v>103</v>
      </c>
      <c r="AW27" s="283">
        <f t="shared" si="19"/>
        <v>5555</v>
      </c>
      <c r="AX27" s="283">
        <f t="shared" si="20"/>
        <v>5377</v>
      </c>
      <c r="AY27" s="283">
        <f t="shared" si="21"/>
        <v>-178</v>
      </c>
      <c r="AZ27" s="283">
        <f t="shared" si="22"/>
        <v>0</v>
      </c>
      <c r="BA27" s="283">
        <f t="shared" si="14"/>
        <v>0</v>
      </c>
      <c r="BB27" s="283">
        <f t="shared" si="23"/>
        <v>0</v>
      </c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</row>
    <row r="28" spans="1:67" ht="18" customHeight="1">
      <c r="A28" s="280"/>
      <c r="B28" s="281" t="s">
        <v>1143</v>
      </c>
      <c r="C28" s="433" t="s">
        <v>676</v>
      </c>
      <c r="D28" s="280">
        <v>0</v>
      </c>
      <c r="E28" s="283">
        <f>(D28+F28)</f>
        <v>0</v>
      </c>
      <c r="F28" s="280">
        <v>0</v>
      </c>
      <c r="G28" s="280">
        <v>0</v>
      </c>
      <c r="H28" s="283">
        <f t="shared" si="15"/>
        <v>0</v>
      </c>
      <c r="I28" s="280">
        <v>0</v>
      </c>
      <c r="J28" s="280"/>
      <c r="K28" s="281" t="s">
        <v>1146</v>
      </c>
      <c r="L28" s="433" t="s">
        <v>676</v>
      </c>
      <c r="M28" s="280">
        <v>18948</v>
      </c>
      <c r="N28" s="283">
        <f>(M28+O28)</f>
        <v>18948</v>
      </c>
      <c r="O28" s="280">
        <v>0</v>
      </c>
      <c r="P28" s="280">
        <v>0</v>
      </c>
      <c r="Q28" s="283">
        <f>(P28+R28)</f>
        <v>0</v>
      </c>
      <c r="R28" s="280">
        <v>0</v>
      </c>
      <c r="S28" s="280"/>
      <c r="T28" s="281" t="s">
        <v>1146</v>
      </c>
      <c r="U28" s="433" t="s">
        <v>676</v>
      </c>
      <c r="V28" s="283">
        <f t="shared" si="16"/>
        <v>18948</v>
      </c>
      <c r="W28" s="283">
        <f t="shared" si="17"/>
        <v>18948</v>
      </c>
      <c r="X28" s="283">
        <f t="shared" si="18"/>
        <v>0</v>
      </c>
      <c r="Y28" s="280">
        <v>0</v>
      </c>
      <c r="Z28" s="283">
        <f aca="true" t="shared" si="32" ref="Z28:Z42">(Y28+AA28)</f>
        <v>0</v>
      </c>
      <c r="AA28" s="280">
        <v>0</v>
      </c>
      <c r="AB28" s="280"/>
      <c r="AC28" s="281" t="s">
        <v>1146</v>
      </c>
      <c r="AD28" s="433" t="s">
        <v>676</v>
      </c>
      <c r="AE28" s="280">
        <v>0</v>
      </c>
      <c r="AF28" s="283">
        <f aca="true" t="shared" si="33" ref="AF28:AF42">(AE28+AG28)</f>
        <v>0</v>
      </c>
      <c r="AG28" s="280">
        <v>0</v>
      </c>
      <c r="AH28" s="283">
        <f t="shared" si="28"/>
        <v>0</v>
      </c>
      <c r="AI28" s="283">
        <f t="shared" si="29"/>
        <v>0</v>
      </c>
      <c r="AJ28" s="283">
        <f t="shared" si="30"/>
        <v>0</v>
      </c>
      <c r="AK28" s="280"/>
      <c r="AL28" s="281" t="s">
        <v>1146</v>
      </c>
      <c r="AM28" s="433" t="s">
        <v>676</v>
      </c>
      <c r="AN28" s="280">
        <v>0</v>
      </c>
      <c r="AO28" s="283">
        <f>(AN28+AP28)</f>
        <v>0</v>
      </c>
      <c r="AP28" s="280">
        <v>0</v>
      </c>
      <c r="AQ28" s="280">
        <v>0</v>
      </c>
      <c r="AR28" s="283">
        <f>(AQ28+AS28)</f>
        <v>0</v>
      </c>
      <c r="AS28" s="280">
        <v>0</v>
      </c>
      <c r="AT28" s="280"/>
      <c r="AU28" s="281" t="s">
        <v>1146</v>
      </c>
      <c r="AV28" s="433" t="s">
        <v>676</v>
      </c>
      <c r="AW28" s="283">
        <f t="shared" si="19"/>
        <v>18948</v>
      </c>
      <c r="AX28" s="283">
        <f t="shared" si="20"/>
        <v>18948</v>
      </c>
      <c r="AY28" s="283">
        <f t="shared" si="21"/>
        <v>0</v>
      </c>
      <c r="AZ28" s="283">
        <f t="shared" si="22"/>
        <v>0</v>
      </c>
      <c r="BA28" s="283">
        <f>(AF28+AO28+AR28)</f>
        <v>0</v>
      </c>
      <c r="BB28" s="283">
        <f t="shared" si="23"/>
        <v>0</v>
      </c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</row>
    <row r="29" spans="1:67" ht="18" customHeight="1">
      <c r="A29" s="280"/>
      <c r="B29" s="281" t="s">
        <v>1144</v>
      </c>
      <c r="C29" s="433" t="s">
        <v>652</v>
      </c>
      <c r="D29" s="280">
        <v>0</v>
      </c>
      <c r="E29" s="283">
        <f t="shared" si="24"/>
        <v>742</v>
      </c>
      <c r="F29" s="280">
        <v>742</v>
      </c>
      <c r="G29" s="280">
        <v>0</v>
      </c>
      <c r="H29" s="283">
        <f t="shared" si="15"/>
        <v>13</v>
      </c>
      <c r="I29" s="280">
        <v>13</v>
      </c>
      <c r="J29" s="280"/>
      <c r="K29" s="281" t="s">
        <v>1147</v>
      </c>
      <c r="L29" s="433" t="s">
        <v>652</v>
      </c>
      <c r="M29" s="280">
        <v>2360</v>
      </c>
      <c r="N29" s="283">
        <f>(M29+O29)</f>
        <v>1605</v>
      </c>
      <c r="O29" s="280">
        <v>-755</v>
      </c>
      <c r="P29" s="280">
        <v>0</v>
      </c>
      <c r="Q29" s="283">
        <f>(P29+R29)</f>
        <v>0</v>
      </c>
      <c r="R29" s="280">
        <v>0</v>
      </c>
      <c r="S29" s="280"/>
      <c r="T29" s="281" t="s">
        <v>1147</v>
      </c>
      <c r="U29" s="433" t="s">
        <v>652</v>
      </c>
      <c r="V29" s="283">
        <f t="shared" si="16"/>
        <v>2360</v>
      </c>
      <c r="W29" s="283">
        <f t="shared" si="17"/>
        <v>1605</v>
      </c>
      <c r="X29" s="283">
        <f t="shared" si="18"/>
        <v>-755</v>
      </c>
      <c r="Y29" s="280">
        <v>0</v>
      </c>
      <c r="Z29" s="283">
        <f t="shared" si="32"/>
        <v>0</v>
      </c>
      <c r="AA29" s="280">
        <v>0</v>
      </c>
      <c r="AB29" s="280"/>
      <c r="AC29" s="281" t="s">
        <v>1147</v>
      </c>
      <c r="AD29" s="433" t="s">
        <v>652</v>
      </c>
      <c r="AE29" s="280">
        <v>0</v>
      </c>
      <c r="AF29" s="283">
        <f t="shared" si="33"/>
        <v>0</v>
      </c>
      <c r="AG29" s="280">
        <v>0</v>
      </c>
      <c r="AH29" s="283">
        <f aca="true" t="shared" si="34" ref="AH29:AJ31">(Y29-AE29)</f>
        <v>0</v>
      </c>
      <c r="AI29" s="283">
        <f t="shared" si="34"/>
        <v>0</v>
      </c>
      <c r="AJ29" s="283">
        <f t="shared" si="34"/>
        <v>0</v>
      </c>
      <c r="AK29" s="280"/>
      <c r="AL29" s="281" t="s">
        <v>1147</v>
      </c>
      <c r="AM29" s="433" t="s">
        <v>652</v>
      </c>
      <c r="AN29" s="280">
        <v>0</v>
      </c>
      <c r="AO29" s="283">
        <f>(AN29+AP29)</f>
        <v>0</v>
      </c>
      <c r="AP29" s="280">
        <v>0</v>
      </c>
      <c r="AQ29" s="280">
        <v>0</v>
      </c>
      <c r="AR29" s="283">
        <f>(AQ29+AS29)</f>
        <v>0</v>
      </c>
      <c r="AS29" s="280">
        <v>0</v>
      </c>
      <c r="AT29" s="280"/>
      <c r="AU29" s="281" t="s">
        <v>1147</v>
      </c>
      <c r="AV29" s="433" t="s">
        <v>652</v>
      </c>
      <c r="AW29" s="283">
        <f>(D29+G29+M29+Y29+AN29+AQ29)</f>
        <v>2360</v>
      </c>
      <c r="AX29" s="283">
        <f>(E29+H29+N29+Z29+AO29+AR29)</f>
        <v>2360</v>
      </c>
      <c r="AY29" s="283">
        <f>(F29+I29+O29+AA29+AP29+AS29)</f>
        <v>0</v>
      </c>
      <c r="AZ29" s="283">
        <f>(AE29+AN29+AQ29)</f>
        <v>0</v>
      </c>
      <c r="BA29" s="283">
        <f>(AF29+AO29+AR29)</f>
        <v>0</v>
      </c>
      <c r="BB29" s="283">
        <f>(AG29+AP29+AS29)</f>
        <v>0</v>
      </c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</row>
    <row r="30" spans="1:67" ht="18" customHeight="1">
      <c r="A30" s="280"/>
      <c r="B30" s="281" t="s">
        <v>1145</v>
      </c>
      <c r="C30" s="280" t="s">
        <v>263</v>
      </c>
      <c r="D30" s="280">
        <v>0</v>
      </c>
      <c r="E30" s="283">
        <f t="shared" si="24"/>
        <v>0</v>
      </c>
      <c r="F30" s="280">
        <v>0</v>
      </c>
      <c r="G30" s="280">
        <v>0</v>
      </c>
      <c r="H30" s="283">
        <f t="shared" si="15"/>
        <v>0</v>
      </c>
      <c r="I30" s="280">
        <v>0</v>
      </c>
      <c r="J30" s="280"/>
      <c r="K30" s="281" t="s">
        <v>0</v>
      </c>
      <c r="L30" s="280" t="s">
        <v>263</v>
      </c>
      <c r="M30" s="280">
        <v>0</v>
      </c>
      <c r="N30" s="283">
        <f t="shared" si="27"/>
        <v>0</v>
      </c>
      <c r="O30" s="280">
        <v>0</v>
      </c>
      <c r="P30" s="280">
        <v>0</v>
      </c>
      <c r="Q30" s="283">
        <f t="shared" si="25"/>
        <v>0</v>
      </c>
      <c r="R30" s="280">
        <v>0</v>
      </c>
      <c r="S30" s="280"/>
      <c r="T30" s="281" t="s">
        <v>0</v>
      </c>
      <c r="U30" s="280" t="s">
        <v>263</v>
      </c>
      <c r="V30" s="283">
        <f t="shared" si="16"/>
        <v>0</v>
      </c>
      <c r="W30" s="283">
        <f t="shared" si="17"/>
        <v>0</v>
      </c>
      <c r="X30" s="283">
        <f t="shared" si="18"/>
        <v>0</v>
      </c>
      <c r="Y30" s="280">
        <v>0</v>
      </c>
      <c r="Z30" s="283">
        <f t="shared" si="32"/>
        <v>0</v>
      </c>
      <c r="AA30" s="280">
        <v>0</v>
      </c>
      <c r="AB30" s="280"/>
      <c r="AC30" s="281" t="s">
        <v>0</v>
      </c>
      <c r="AD30" s="280" t="s">
        <v>263</v>
      </c>
      <c r="AE30" s="280">
        <v>0</v>
      </c>
      <c r="AF30" s="283">
        <f t="shared" si="33"/>
        <v>0</v>
      </c>
      <c r="AG30" s="280">
        <v>0</v>
      </c>
      <c r="AH30" s="283">
        <f t="shared" si="34"/>
        <v>0</v>
      </c>
      <c r="AI30" s="283">
        <f t="shared" si="34"/>
        <v>0</v>
      </c>
      <c r="AJ30" s="283">
        <f t="shared" si="34"/>
        <v>0</v>
      </c>
      <c r="AK30" s="280"/>
      <c r="AL30" s="281" t="s">
        <v>0</v>
      </c>
      <c r="AM30" s="280" t="s">
        <v>263</v>
      </c>
      <c r="AN30" s="280">
        <v>0</v>
      </c>
      <c r="AO30" s="283">
        <f>(AN30+AP30)</f>
        <v>0</v>
      </c>
      <c r="AP30" s="280">
        <v>0</v>
      </c>
      <c r="AQ30" s="280">
        <v>1300</v>
      </c>
      <c r="AR30" s="283">
        <f>(AQ30+AS30)</f>
        <v>1300</v>
      </c>
      <c r="AS30" s="280">
        <v>0</v>
      </c>
      <c r="AT30" s="280"/>
      <c r="AU30" s="281" t="s">
        <v>0</v>
      </c>
      <c r="AV30" s="280" t="s">
        <v>263</v>
      </c>
      <c r="AW30" s="283">
        <f t="shared" si="19"/>
        <v>1300</v>
      </c>
      <c r="AX30" s="283">
        <f t="shared" si="20"/>
        <v>1300</v>
      </c>
      <c r="AY30" s="283">
        <f t="shared" si="21"/>
        <v>0</v>
      </c>
      <c r="AZ30" s="283">
        <f t="shared" si="22"/>
        <v>1300</v>
      </c>
      <c r="BA30" s="283">
        <f>(AF30+AO30+AR30)</f>
        <v>1300</v>
      </c>
      <c r="BB30" s="283">
        <f t="shared" si="23"/>
        <v>0</v>
      </c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</row>
    <row r="31" spans="1:67" ht="18" customHeight="1">
      <c r="A31" s="280"/>
      <c r="B31" s="281" t="s">
        <v>1146</v>
      </c>
      <c r="C31" s="280" t="s">
        <v>655</v>
      </c>
      <c r="D31" s="280">
        <v>0</v>
      </c>
      <c r="E31" s="283">
        <f t="shared" si="24"/>
        <v>0</v>
      </c>
      <c r="F31" s="280">
        <v>0</v>
      </c>
      <c r="G31" s="280">
        <v>0</v>
      </c>
      <c r="H31" s="283">
        <f t="shared" si="15"/>
        <v>0</v>
      </c>
      <c r="I31" s="280">
        <v>0</v>
      </c>
      <c r="J31" s="280"/>
      <c r="K31" s="281" t="s">
        <v>1</v>
      </c>
      <c r="L31" s="280" t="s">
        <v>655</v>
      </c>
      <c r="M31" s="280">
        <v>460</v>
      </c>
      <c r="N31" s="283">
        <f t="shared" si="27"/>
        <v>460</v>
      </c>
      <c r="O31" s="280">
        <v>0</v>
      </c>
      <c r="P31" s="280">
        <v>0</v>
      </c>
      <c r="Q31" s="283">
        <f t="shared" si="25"/>
        <v>0</v>
      </c>
      <c r="R31" s="280">
        <v>0</v>
      </c>
      <c r="S31" s="280"/>
      <c r="T31" s="281" t="s">
        <v>1</v>
      </c>
      <c r="U31" s="280" t="s">
        <v>655</v>
      </c>
      <c r="V31" s="283">
        <f t="shared" si="16"/>
        <v>460</v>
      </c>
      <c r="W31" s="283">
        <f t="shared" si="17"/>
        <v>460</v>
      </c>
      <c r="X31" s="283">
        <f t="shared" si="18"/>
        <v>0</v>
      </c>
      <c r="Y31" s="280">
        <v>0</v>
      </c>
      <c r="Z31" s="283">
        <f t="shared" si="32"/>
        <v>0</v>
      </c>
      <c r="AA31" s="280">
        <v>0</v>
      </c>
      <c r="AB31" s="280"/>
      <c r="AC31" s="281" t="s">
        <v>1</v>
      </c>
      <c r="AD31" s="280" t="s">
        <v>655</v>
      </c>
      <c r="AE31" s="280">
        <v>0</v>
      </c>
      <c r="AF31" s="283">
        <f t="shared" si="33"/>
        <v>0</v>
      </c>
      <c r="AG31" s="280">
        <v>0</v>
      </c>
      <c r="AH31" s="283">
        <f t="shared" si="34"/>
        <v>0</v>
      </c>
      <c r="AI31" s="283">
        <f t="shared" si="34"/>
        <v>0</v>
      </c>
      <c r="AJ31" s="283">
        <f t="shared" si="34"/>
        <v>0</v>
      </c>
      <c r="AK31" s="280"/>
      <c r="AL31" s="281" t="s">
        <v>1</v>
      </c>
      <c r="AM31" s="280" t="s">
        <v>655</v>
      </c>
      <c r="AN31" s="280">
        <v>0</v>
      </c>
      <c r="AO31" s="283">
        <f t="shared" si="31"/>
        <v>0</v>
      </c>
      <c r="AP31" s="280">
        <v>0</v>
      </c>
      <c r="AQ31" s="280">
        <v>0</v>
      </c>
      <c r="AR31" s="283">
        <f t="shared" si="26"/>
        <v>0</v>
      </c>
      <c r="AS31" s="280">
        <v>0</v>
      </c>
      <c r="AT31" s="280"/>
      <c r="AU31" s="281" t="s">
        <v>1</v>
      </c>
      <c r="AV31" s="280" t="s">
        <v>655</v>
      </c>
      <c r="AW31" s="283">
        <f t="shared" si="19"/>
        <v>460</v>
      </c>
      <c r="AX31" s="283">
        <f t="shared" si="20"/>
        <v>460</v>
      </c>
      <c r="AY31" s="283">
        <f t="shared" si="21"/>
        <v>0</v>
      </c>
      <c r="AZ31" s="283">
        <f t="shared" si="22"/>
        <v>0</v>
      </c>
      <c r="BA31" s="283">
        <f>(AF31+AO31+AR31)</f>
        <v>0</v>
      </c>
      <c r="BB31" s="283">
        <f t="shared" si="23"/>
        <v>0</v>
      </c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</row>
    <row r="32" spans="1:67" ht="18" customHeight="1">
      <c r="A32" s="280"/>
      <c r="B32" s="281" t="s">
        <v>1147</v>
      </c>
      <c r="C32" s="280" t="s">
        <v>471</v>
      </c>
      <c r="D32" s="280">
        <v>0</v>
      </c>
      <c r="E32" s="283">
        <f t="shared" si="24"/>
        <v>0</v>
      </c>
      <c r="F32" s="280">
        <v>0</v>
      </c>
      <c r="G32" s="280">
        <v>0</v>
      </c>
      <c r="H32" s="283">
        <f t="shared" si="15"/>
        <v>0</v>
      </c>
      <c r="I32" s="280">
        <v>0</v>
      </c>
      <c r="J32" s="280"/>
      <c r="K32" s="281" t="s">
        <v>2</v>
      </c>
      <c r="L32" s="280" t="s">
        <v>471</v>
      </c>
      <c r="M32" s="280">
        <v>139</v>
      </c>
      <c r="N32" s="283">
        <f t="shared" si="27"/>
        <v>139</v>
      </c>
      <c r="O32" s="280">
        <v>0</v>
      </c>
      <c r="P32" s="280">
        <v>0</v>
      </c>
      <c r="Q32" s="283">
        <f t="shared" si="25"/>
        <v>0</v>
      </c>
      <c r="R32" s="280">
        <v>0</v>
      </c>
      <c r="S32" s="280"/>
      <c r="T32" s="281" t="s">
        <v>2</v>
      </c>
      <c r="U32" s="280" t="s">
        <v>471</v>
      </c>
      <c r="V32" s="283">
        <f>(M32-P32)</f>
        <v>139</v>
      </c>
      <c r="W32" s="283">
        <f>(N32-Q32)</f>
        <v>139</v>
      </c>
      <c r="X32" s="283">
        <f>(O32-R32)</f>
        <v>0</v>
      </c>
      <c r="Y32" s="280">
        <v>0</v>
      </c>
      <c r="Z32" s="283">
        <f t="shared" si="32"/>
        <v>0</v>
      </c>
      <c r="AA32" s="280">
        <v>0</v>
      </c>
      <c r="AB32" s="280"/>
      <c r="AC32" s="281" t="s">
        <v>2</v>
      </c>
      <c r="AD32" s="280" t="s">
        <v>471</v>
      </c>
      <c r="AE32" s="280">
        <v>0</v>
      </c>
      <c r="AF32" s="283">
        <f t="shared" si="33"/>
        <v>0</v>
      </c>
      <c r="AG32" s="280">
        <v>0</v>
      </c>
      <c r="AH32" s="283">
        <f>(Y32-AE32)</f>
        <v>0</v>
      </c>
      <c r="AI32" s="283">
        <f>(Z32-AF32)</f>
        <v>0</v>
      </c>
      <c r="AJ32" s="283">
        <f>(AA32-AG32)</f>
        <v>0</v>
      </c>
      <c r="AK32" s="280"/>
      <c r="AL32" s="281" t="s">
        <v>2</v>
      </c>
      <c r="AM32" s="280" t="s">
        <v>471</v>
      </c>
      <c r="AN32" s="280">
        <v>0</v>
      </c>
      <c r="AO32" s="283">
        <f t="shared" si="31"/>
        <v>0</v>
      </c>
      <c r="AP32" s="280">
        <v>0</v>
      </c>
      <c r="AQ32" s="280">
        <v>0</v>
      </c>
      <c r="AR32" s="283">
        <f t="shared" si="26"/>
        <v>0</v>
      </c>
      <c r="AS32" s="280">
        <v>0</v>
      </c>
      <c r="AT32" s="280"/>
      <c r="AU32" s="281" t="s">
        <v>2</v>
      </c>
      <c r="AV32" s="280" t="s">
        <v>471</v>
      </c>
      <c r="AW32" s="283">
        <f>(D32+G32+M32+Y32+AN32+AQ32)</f>
        <v>139</v>
      </c>
      <c r="AX32" s="283">
        <f>(E32+H32+N32+Z32+AO32+AR32)</f>
        <v>139</v>
      </c>
      <c r="AY32" s="283">
        <f>(F32+I32+O32+AA32+AP32+AS32)</f>
        <v>0</v>
      </c>
      <c r="AZ32" s="283">
        <f>(AE32+AN32+AQ32)</f>
        <v>0</v>
      </c>
      <c r="BA32" s="283">
        <f>(AF32+AO32+AR32)</f>
        <v>0</v>
      </c>
      <c r="BB32" s="283">
        <f>(AG32+AP32+AS32)</f>
        <v>0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</row>
    <row r="33" spans="1:67" ht="18" customHeight="1">
      <c r="A33" s="280"/>
      <c r="B33" s="281" t="s">
        <v>0</v>
      </c>
      <c r="C33" s="280" t="s">
        <v>656</v>
      </c>
      <c r="D33" s="280">
        <v>0</v>
      </c>
      <c r="E33" s="283">
        <f t="shared" si="24"/>
        <v>0</v>
      </c>
      <c r="F33" s="280">
        <v>0</v>
      </c>
      <c r="G33" s="280">
        <v>0</v>
      </c>
      <c r="H33" s="283">
        <f t="shared" si="15"/>
        <v>0</v>
      </c>
      <c r="I33" s="280">
        <v>0</v>
      </c>
      <c r="J33" s="280"/>
      <c r="K33" s="281" t="s">
        <v>3</v>
      </c>
      <c r="L33" s="280" t="s">
        <v>656</v>
      </c>
      <c r="M33" s="280">
        <v>5250</v>
      </c>
      <c r="N33" s="283">
        <f t="shared" si="27"/>
        <v>5250</v>
      </c>
      <c r="O33" s="280">
        <v>0</v>
      </c>
      <c r="P33" s="280">
        <v>0</v>
      </c>
      <c r="Q33" s="283">
        <f t="shared" si="25"/>
        <v>0</v>
      </c>
      <c r="R33" s="280">
        <v>0</v>
      </c>
      <c r="S33" s="280"/>
      <c r="T33" s="281" t="s">
        <v>3</v>
      </c>
      <c r="U33" s="280" t="s">
        <v>656</v>
      </c>
      <c r="V33" s="283">
        <f aca="true" t="shared" si="35" ref="V33:V41">(M33-P33)</f>
        <v>5250</v>
      </c>
      <c r="W33" s="283">
        <f aca="true" t="shared" si="36" ref="W33:W41">(N33-Q33)</f>
        <v>5250</v>
      </c>
      <c r="X33" s="283">
        <f aca="true" t="shared" si="37" ref="X33:X41">(O33-R33)</f>
        <v>0</v>
      </c>
      <c r="Y33" s="280">
        <v>0</v>
      </c>
      <c r="Z33" s="283">
        <f t="shared" si="32"/>
        <v>0</v>
      </c>
      <c r="AA33" s="280">
        <v>0</v>
      </c>
      <c r="AB33" s="280"/>
      <c r="AC33" s="281" t="s">
        <v>3</v>
      </c>
      <c r="AD33" s="280" t="s">
        <v>656</v>
      </c>
      <c r="AE33" s="280">
        <v>0</v>
      </c>
      <c r="AF33" s="283">
        <f t="shared" si="33"/>
        <v>0</v>
      </c>
      <c r="AG33" s="280">
        <v>0</v>
      </c>
      <c r="AH33" s="283">
        <f aca="true" t="shared" si="38" ref="AH33:AH41">(Y33-AE33)</f>
        <v>0</v>
      </c>
      <c r="AI33" s="283">
        <f aca="true" t="shared" si="39" ref="AI33:AI41">(Z33-AF33)</f>
        <v>0</v>
      </c>
      <c r="AJ33" s="283">
        <f aca="true" t="shared" si="40" ref="AJ33:AJ41">(AA33-AG33)</f>
        <v>0</v>
      </c>
      <c r="AK33" s="280"/>
      <c r="AL33" s="281" t="s">
        <v>3</v>
      </c>
      <c r="AM33" s="280" t="s">
        <v>656</v>
      </c>
      <c r="AN33" s="280">
        <v>0</v>
      </c>
      <c r="AO33" s="283">
        <f t="shared" si="31"/>
        <v>0</v>
      </c>
      <c r="AP33" s="280">
        <v>0</v>
      </c>
      <c r="AQ33" s="280">
        <v>0</v>
      </c>
      <c r="AR33" s="283">
        <f t="shared" si="26"/>
        <v>0</v>
      </c>
      <c r="AS33" s="280">
        <v>0</v>
      </c>
      <c r="AT33" s="280"/>
      <c r="AU33" s="281" t="s">
        <v>3</v>
      </c>
      <c r="AV33" s="280" t="s">
        <v>656</v>
      </c>
      <c r="AW33" s="283">
        <f aca="true" t="shared" si="41" ref="AW33:AW41">(D33+G33+M33+Y33+AN33+AQ33)</f>
        <v>5250</v>
      </c>
      <c r="AX33" s="283">
        <f aca="true" t="shared" si="42" ref="AX33:AX41">(E33+H33+N33+Z33+AO33+AR33)</f>
        <v>5250</v>
      </c>
      <c r="AY33" s="283">
        <f aca="true" t="shared" si="43" ref="AY33:AY41">(F33+I33+O33+AA33+AP33+AS33)</f>
        <v>0</v>
      </c>
      <c r="AZ33" s="283">
        <f aca="true" t="shared" si="44" ref="AZ33:AZ41">(AE33+AN33+AQ33)</f>
        <v>0</v>
      </c>
      <c r="BA33" s="283">
        <f aca="true" t="shared" si="45" ref="BA33:BA41">(AF33+AO33+AR33)</f>
        <v>0</v>
      </c>
      <c r="BB33" s="283">
        <f aca="true" t="shared" si="46" ref="BB33:BB41">(AG33+AP33+AS33)</f>
        <v>0</v>
      </c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</row>
    <row r="34" spans="1:67" ht="18" customHeight="1">
      <c r="A34" s="280"/>
      <c r="B34" s="281" t="s">
        <v>1</v>
      </c>
      <c r="C34" s="280" t="s">
        <v>1010</v>
      </c>
      <c r="D34" s="280">
        <v>0</v>
      </c>
      <c r="E34" s="283">
        <f t="shared" si="24"/>
        <v>0</v>
      </c>
      <c r="F34" s="280">
        <v>0</v>
      </c>
      <c r="G34" s="280">
        <v>0</v>
      </c>
      <c r="H34" s="283">
        <f t="shared" si="15"/>
        <v>0</v>
      </c>
      <c r="I34" s="280">
        <v>0</v>
      </c>
      <c r="J34" s="280"/>
      <c r="K34" s="281" t="s">
        <v>4</v>
      </c>
      <c r="L34" s="280" t="s">
        <v>1010</v>
      </c>
      <c r="M34" s="280">
        <v>2450</v>
      </c>
      <c r="N34" s="283">
        <f t="shared" si="27"/>
        <v>2450</v>
      </c>
      <c r="O34" s="280">
        <v>0</v>
      </c>
      <c r="P34" s="280">
        <v>0</v>
      </c>
      <c r="Q34" s="283">
        <f t="shared" si="25"/>
        <v>0</v>
      </c>
      <c r="R34" s="280">
        <v>0</v>
      </c>
      <c r="S34" s="280"/>
      <c r="T34" s="281" t="s">
        <v>4</v>
      </c>
      <c r="U34" s="280" t="s">
        <v>1010</v>
      </c>
      <c r="V34" s="283">
        <f t="shared" si="35"/>
        <v>2450</v>
      </c>
      <c r="W34" s="283">
        <f t="shared" si="36"/>
        <v>2450</v>
      </c>
      <c r="X34" s="283">
        <f t="shared" si="37"/>
        <v>0</v>
      </c>
      <c r="Y34" s="280">
        <v>0</v>
      </c>
      <c r="Z34" s="283">
        <f t="shared" si="32"/>
        <v>0</v>
      </c>
      <c r="AA34" s="280">
        <v>0</v>
      </c>
      <c r="AB34" s="280"/>
      <c r="AC34" s="281" t="s">
        <v>4</v>
      </c>
      <c r="AD34" s="280" t="s">
        <v>1010</v>
      </c>
      <c r="AE34" s="280">
        <v>0</v>
      </c>
      <c r="AF34" s="283">
        <f t="shared" si="33"/>
        <v>0</v>
      </c>
      <c r="AG34" s="280">
        <v>0</v>
      </c>
      <c r="AH34" s="283">
        <f t="shared" si="38"/>
        <v>0</v>
      </c>
      <c r="AI34" s="283">
        <f t="shared" si="39"/>
        <v>0</v>
      </c>
      <c r="AJ34" s="283">
        <f t="shared" si="40"/>
        <v>0</v>
      </c>
      <c r="AK34" s="280"/>
      <c r="AL34" s="281" t="s">
        <v>4</v>
      </c>
      <c r="AM34" s="280" t="s">
        <v>1010</v>
      </c>
      <c r="AN34" s="280">
        <v>0</v>
      </c>
      <c r="AO34" s="283">
        <f t="shared" si="31"/>
        <v>0</v>
      </c>
      <c r="AP34" s="280">
        <v>0</v>
      </c>
      <c r="AQ34" s="280">
        <v>0</v>
      </c>
      <c r="AR34" s="283">
        <f t="shared" si="26"/>
        <v>0</v>
      </c>
      <c r="AS34" s="280">
        <v>0</v>
      </c>
      <c r="AT34" s="280"/>
      <c r="AU34" s="281" t="s">
        <v>4</v>
      </c>
      <c r="AV34" s="280" t="s">
        <v>1010</v>
      </c>
      <c r="AW34" s="283">
        <f t="shared" si="41"/>
        <v>2450</v>
      </c>
      <c r="AX34" s="283">
        <f t="shared" si="42"/>
        <v>2450</v>
      </c>
      <c r="AY34" s="283">
        <f t="shared" si="43"/>
        <v>0</v>
      </c>
      <c r="AZ34" s="283">
        <f t="shared" si="44"/>
        <v>0</v>
      </c>
      <c r="BA34" s="283">
        <f t="shared" si="45"/>
        <v>0</v>
      </c>
      <c r="BB34" s="283">
        <f t="shared" si="46"/>
        <v>0</v>
      </c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</row>
    <row r="35" spans="1:67" ht="18" customHeight="1">
      <c r="A35" s="280"/>
      <c r="B35" s="281" t="s">
        <v>2</v>
      </c>
      <c r="C35" s="280" t="s">
        <v>657</v>
      </c>
      <c r="D35" s="280">
        <v>0</v>
      </c>
      <c r="E35" s="283">
        <f t="shared" si="24"/>
        <v>0</v>
      </c>
      <c r="F35" s="280">
        <v>0</v>
      </c>
      <c r="G35" s="280">
        <v>0</v>
      </c>
      <c r="H35" s="283">
        <f t="shared" si="15"/>
        <v>0</v>
      </c>
      <c r="I35" s="280">
        <v>0</v>
      </c>
      <c r="J35" s="280"/>
      <c r="K35" s="281" t="s">
        <v>5</v>
      </c>
      <c r="L35" s="280" t="s">
        <v>657</v>
      </c>
      <c r="M35" s="280">
        <v>0</v>
      </c>
      <c r="N35" s="283">
        <f t="shared" si="27"/>
        <v>0</v>
      </c>
      <c r="O35" s="280">
        <v>0</v>
      </c>
      <c r="P35" s="280">
        <v>0</v>
      </c>
      <c r="Q35" s="283">
        <f t="shared" si="25"/>
        <v>0</v>
      </c>
      <c r="R35" s="280">
        <v>0</v>
      </c>
      <c r="S35" s="280"/>
      <c r="T35" s="281" t="s">
        <v>5</v>
      </c>
      <c r="U35" s="280" t="s">
        <v>657</v>
      </c>
      <c r="V35" s="283">
        <f t="shared" si="35"/>
        <v>0</v>
      </c>
      <c r="W35" s="283">
        <f t="shared" si="36"/>
        <v>0</v>
      </c>
      <c r="X35" s="283">
        <f t="shared" si="37"/>
        <v>0</v>
      </c>
      <c r="Y35" s="280">
        <v>0</v>
      </c>
      <c r="Z35" s="283">
        <f t="shared" si="32"/>
        <v>0</v>
      </c>
      <c r="AA35" s="280">
        <v>0</v>
      </c>
      <c r="AB35" s="280"/>
      <c r="AC35" s="281" t="s">
        <v>5</v>
      </c>
      <c r="AD35" s="280" t="s">
        <v>657</v>
      </c>
      <c r="AE35" s="280">
        <v>0</v>
      </c>
      <c r="AF35" s="283">
        <f t="shared" si="33"/>
        <v>0</v>
      </c>
      <c r="AG35" s="280">
        <v>0</v>
      </c>
      <c r="AH35" s="283">
        <f t="shared" si="38"/>
        <v>0</v>
      </c>
      <c r="AI35" s="283">
        <f t="shared" si="39"/>
        <v>0</v>
      </c>
      <c r="AJ35" s="283">
        <f t="shared" si="40"/>
        <v>0</v>
      </c>
      <c r="AK35" s="280"/>
      <c r="AL35" s="281" t="s">
        <v>5</v>
      </c>
      <c r="AM35" s="280" t="s">
        <v>657</v>
      </c>
      <c r="AN35" s="280">
        <v>0</v>
      </c>
      <c r="AO35" s="283">
        <f t="shared" si="31"/>
        <v>0</v>
      </c>
      <c r="AP35" s="280">
        <v>0</v>
      </c>
      <c r="AQ35" s="280">
        <v>0</v>
      </c>
      <c r="AR35" s="283">
        <f t="shared" si="26"/>
        <v>0</v>
      </c>
      <c r="AS35" s="280">
        <v>0</v>
      </c>
      <c r="AT35" s="280"/>
      <c r="AU35" s="281" t="s">
        <v>5</v>
      </c>
      <c r="AV35" s="280" t="s">
        <v>657</v>
      </c>
      <c r="AW35" s="283">
        <f t="shared" si="41"/>
        <v>0</v>
      </c>
      <c r="AX35" s="283">
        <f t="shared" si="42"/>
        <v>0</v>
      </c>
      <c r="AY35" s="283">
        <f t="shared" si="43"/>
        <v>0</v>
      </c>
      <c r="AZ35" s="283">
        <f t="shared" si="44"/>
        <v>0</v>
      </c>
      <c r="BA35" s="283">
        <f t="shared" si="45"/>
        <v>0</v>
      </c>
      <c r="BB35" s="283">
        <f t="shared" si="46"/>
        <v>0</v>
      </c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</row>
    <row r="36" spans="1:67" ht="18" customHeight="1">
      <c r="A36" s="280"/>
      <c r="B36" s="281" t="s">
        <v>3</v>
      </c>
      <c r="C36" s="280" t="s">
        <v>1097</v>
      </c>
      <c r="D36" s="280">
        <v>4232</v>
      </c>
      <c r="E36" s="283">
        <f t="shared" si="24"/>
        <v>4232</v>
      </c>
      <c r="F36" s="280">
        <v>0</v>
      </c>
      <c r="G36" s="280">
        <v>1244</v>
      </c>
      <c r="H36" s="283">
        <f t="shared" si="15"/>
        <v>1244</v>
      </c>
      <c r="I36" s="280">
        <v>0</v>
      </c>
      <c r="J36" s="280"/>
      <c r="K36" s="281" t="s">
        <v>6</v>
      </c>
      <c r="L36" s="280" t="s">
        <v>1097</v>
      </c>
      <c r="M36" s="280">
        <v>3265</v>
      </c>
      <c r="N36" s="283">
        <f t="shared" si="27"/>
        <v>3265</v>
      </c>
      <c r="O36" s="280">
        <v>0</v>
      </c>
      <c r="P36" s="280">
        <v>0</v>
      </c>
      <c r="Q36" s="283">
        <f t="shared" si="25"/>
        <v>0</v>
      </c>
      <c r="R36" s="280">
        <v>0</v>
      </c>
      <c r="S36" s="280"/>
      <c r="T36" s="281" t="s">
        <v>6</v>
      </c>
      <c r="U36" s="280" t="s">
        <v>1097</v>
      </c>
      <c r="V36" s="283">
        <f t="shared" si="35"/>
        <v>3265</v>
      </c>
      <c r="W36" s="283">
        <f t="shared" si="36"/>
        <v>3265</v>
      </c>
      <c r="X36" s="283">
        <f t="shared" si="37"/>
        <v>0</v>
      </c>
      <c r="Y36" s="280">
        <v>0</v>
      </c>
      <c r="Z36" s="283">
        <f t="shared" si="32"/>
        <v>0</v>
      </c>
      <c r="AA36" s="280">
        <v>0</v>
      </c>
      <c r="AB36" s="280"/>
      <c r="AC36" s="281" t="s">
        <v>6</v>
      </c>
      <c r="AD36" s="280" t="s">
        <v>1097</v>
      </c>
      <c r="AE36" s="280">
        <v>0</v>
      </c>
      <c r="AF36" s="283">
        <f t="shared" si="33"/>
        <v>0</v>
      </c>
      <c r="AG36" s="280">
        <v>0</v>
      </c>
      <c r="AH36" s="283">
        <f t="shared" si="38"/>
        <v>0</v>
      </c>
      <c r="AI36" s="283">
        <f t="shared" si="39"/>
        <v>0</v>
      </c>
      <c r="AJ36" s="283">
        <f t="shared" si="40"/>
        <v>0</v>
      </c>
      <c r="AK36" s="280"/>
      <c r="AL36" s="281" t="s">
        <v>6</v>
      </c>
      <c r="AM36" s="280" t="s">
        <v>1097</v>
      </c>
      <c r="AN36" s="280">
        <v>0</v>
      </c>
      <c r="AO36" s="283">
        <f t="shared" si="31"/>
        <v>0</v>
      </c>
      <c r="AP36" s="280">
        <v>0</v>
      </c>
      <c r="AQ36" s="280">
        <v>0</v>
      </c>
      <c r="AR36" s="283">
        <f t="shared" si="26"/>
        <v>0</v>
      </c>
      <c r="AS36" s="280">
        <v>0</v>
      </c>
      <c r="AT36" s="280"/>
      <c r="AU36" s="281" t="s">
        <v>6</v>
      </c>
      <c r="AV36" s="280" t="s">
        <v>1097</v>
      </c>
      <c r="AW36" s="283">
        <f t="shared" si="41"/>
        <v>8741</v>
      </c>
      <c r="AX36" s="283">
        <f t="shared" si="42"/>
        <v>8741</v>
      </c>
      <c r="AY36" s="283">
        <f t="shared" si="43"/>
        <v>0</v>
      </c>
      <c r="AZ36" s="283">
        <f t="shared" si="44"/>
        <v>0</v>
      </c>
      <c r="BA36" s="283">
        <f t="shared" si="45"/>
        <v>0</v>
      </c>
      <c r="BB36" s="283">
        <f t="shared" si="46"/>
        <v>0</v>
      </c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</row>
    <row r="37" spans="1:67" ht="18" customHeight="1">
      <c r="A37" s="280"/>
      <c r="B37" s="281" t="s">
        <v>4</v>
      </c>
      <c r="C37" s="280" t="s">
        <v>677</v>
      </c>
      <c r="D37" s="280">
        <v>0</v>
      </c>
      <c r="E37" s="283">
        <f t="shared" si="24"/>
        <v>0</v>
      </c>
      <c r="F37" s="280">
        <v>0</v>
      </c>
      <c r="G37" s="280">
        <v>0</v>
      </c>
      <c r="H37" s="283">
        <f t="shared" si="15"/>
        <v>0</v>
      </c>
      <c r="I37" s="280">
        <v>0</v>
      </c>
      <c r="J37" s="280"/>
      <c r="K37" s="281" t="s">
        <v>7</v>
      </c>
      <c r="L37" s="280" t="s">
        <v>677</v>
      </c>
      <c r="M37" s="280">
        <v>1391</v>
      </c>
      <c r="N37" s="283">
        <f t="shared" si="27"/>
        <v>1391</v>
      </c>
      <c r="O37" s="280">
        <v>0</v>
      </c>
      <c r="P37" s="280">
        <v>0</v>
      </c>
      <c r="Q37" s="283">
        <f t="shared" si="25"/>
        <v>0</v>
      </c>
      <c r="R37" s="280">
        <v>0</v>
      </c>
      <c r="S37" s="280"/>
      <c r="T37" s="281" t="s">
        <v>7</v>
      </c>
      <c r="U37" s="280" t="s">
        <v>677</v>
      </c>
      <c r="V37" s="283">
        <f>(M37-P37)</f>
        <v>1391</v>
      </c>
      <c r="W37" s="283">
        <f>(N37-Q37)</f>
        <v>1391</v>
      </c>
      <c r="X37" s="283">
        <f>(O37-R37)</f>
        <v>0</v>
      </c>
      <c r="Y37" s="280">
        <v>0</v>
      </c>
      <c r="Z37" s="283">
        <f t="shared" si="32"/>
        <v>0</v>
      </c>
      <c r="AA37" s="280">
        <v>0</v>
      </c>
      <c r="AB37" s="280"/>
      <c r="AC37" s="281" t="s">
        <v>7</v>
      </c>
      <c r="AD37" s="280" t="s">
        <v>677</v>
      </c>
      <c r="AE37" s="280">
        <v>0</v>
      </c>
      <c r="AF37" s="283">
        <f t="shared" si="33"/>
        <v>0</v>
      </c>
      <c r="AG37" s="280">
        <v>0</v>
      </c>
      <c r="AH37" s="283">
        <f>(Y37-AE37)</f>
        <v>0</v>
      </c>
      <c r="AI37" s="283">
        <f>(Z37-AF37)</f>
        <v>0</v>
      </c>
      <c r="AJ37" s="283">
        <f>(AA37-AG37)</f>
        <v>0</v>
      </c>
      <c r="AK37" s="280"/>
      <c r="AL37" s="281" t="s">
        <v>7</v>
      </c>
      <c r="AM37" s="280" t="s">
        <v>677</v>
      </c>
      <c r="AN37" s="280">
        <v>0</v>
      </c>
      <c r="AO37" s="283">
        <f t="shared" si="31"/>
        <v>0</v>
      </c>
      <c r="AP37" s="280">
        <v>0</v>
      </c>
      <c r="AQ37" s="280">
        <v>0</v>
      </c>
      <c r="AR37" s="283">
        <f t="shared" si="26"/>
        <v>0</v>
      </c>
      <c r="AS37" s="280">
        <v>0</v>
      </c>
      <c r="AT37" s="280"/>
      <c r="AU37" s="281" t="s">
        <v>7</v>
      </c>
      <c r="AV37" s="280" t="s">
        <v>677</v>
      </c>
      <c r="AW37" s="283">
        <f>(D37+G37+M37+Y37+AN37+AQ37)</f>
        <v>1391</v>
      </c>
      <c r="AX37" s="283">
        <f>(E37+H37+N37+Z37+AO37+AR37)</f>
        <v>1391</v>
      </c>
      <c r="AY37" s="283">
        <f>(F37+I37+O37+AA37+AP37+AS37)</f>
        <v>0</v>
      </c>
      <c r="AZ37" s="283">
        <f>(AE37+AN37+AQ37)</f>
        <v>0</v>
      </c>
      <c r="BA37" s="283">
        <f>(AF37+AO37+AR37)</f>
        <v>0</v>
      </c>
      <c r="BB37" s="283">
        <f>(AG37+AP37+AS37)</f>
        <v>0</v>
      </c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</row>
    <row r="38" spans="1:67" ht="18" customHeight="1">
      <c r="A38" s="280"/>
      <c r="B38" s="281" t="s">
        <v>5</v>
      </c>
      <c r="C38" s="280" t="s">
        <v>472</v>
      </c>
      <c r="D38" s="280">
        <v>0</v>
      </c>
      <c r="E38" s="283">
        <f t="shared" si="24"/>
        <v>0</v>
      </c>
      <c r="F38" s="280">
        <v>0</v>
      </c>
      <c r="G38" s="280">
        <v>0</v>
      </c>
      <c r="H38" s="283">
        <f t="shared" si="15"/>
        <v>0</v>
      </c>
      <c r="I38" s="280">
        <v>0</v>
      </c>
      <c r="J38" s="280"/>
      <c r="K38" s="281" t="s">
        <v>8</v>
      </c>
      <c r="L38" s="280" t="s">
        <v>472</v>
      </c>
      <c r="M38" s="280">
        <v>660</v>
      </c>
      <c r="N38" s="283">
        <f t="shared" si="27"/>
        <v>660</v>
      </c>
      <c r="O38" s="280">
        <v>0</v>
      </c>
      <c r="P38" s="280">
        <v>0</v>
      </c>
      <c r="Q38" s="283">
        <f t="shared" si="25"/>
        <v>0</v>
      </c>
      <c r="R38" s="280">
        <v>0</v>
      </c>
      <c r="S38" s="280"/>
      <c r="T38" s="281" t="s">
        <v>8</v>
      </c>
      <c r="U38" s="280" t="s">
        <v>472</v>
      </c>
      <c r="V38" s="283">
        <f t="shared" si="35"/>
        <v>660</v>
      </c>
      <c r="W38" s="283">
        <f t="shared" si="36"/>
        <v>660</v>
      </c>
      <c r="X38" s="283">
        <f t="shared" si="37"/>
        <v>0</v>
      </c>
      <c r="Y38" s="280">
        <v>0</v>
      </c>
      <c r="Z38" s="283">
        <f t="shared" si="32"/>
        <v>0</v>
      </c>
      <c r="AA38" s="280">
        <v>0</v>
      </c>
      <c r="AB38" s="280"/>
      <c r="AC38" s="281" t="s">
        <v>8</v>
      </c>
      <c r="AD38" s="280" t="s">
        <v>472</v>
      </c>
      <c r="AE38" s="280">
        <v>0</v>
      </c>
      <c r="AF38" s="283">
        <f t="shared" si="33"/>
        <v>0</v>
      </c>
      <c r="AG38" s="280">
        <v>0</v>
      </c>
      <c r="AH38" s="283">
        <f t="shared" si="38"/>
        <v>0</v>
      </c>
      <c r="AI38" s="283">
        <f t="shared" si="39"/>
        <v>0</v>
      </c>
      <c r="AJ38" s="283">
        <f t="shared" si="40"/>
        <v>0</v>
      </c>
      <c r="AK38" s="280"/>
      <c r="AL38" s="281" t="s">
        <v>8</v>
      </c>
      <c r="AM38" s="280" t="s">
        <v>472</v>
      </c>
      <c r="AN38" s="280">
        <v>0</v>
      </c>
      <c r="AO38" s="283">
        <f t="shared" si="31"/>
        <v>0</v>
      </c>
      <c r="AP38" s="280">
        <v>0</v>
      </c>
      <c r="AQ38" s="280">
        <v>0</v>
      </c>
      <c r="AR38" s="283">
        <f t="shared" si="26"/>
        <v>0</v>
      </c>
      <c r="AS38" s="280">
        <v>0</v>
      </c>
      <c r="AT38" s="280"/>
      <c r="AU38" s="281" t="s">
        <v>8</v>
      </c>
      <c r="AV38" s="280" t="s">
        <v>472</v>
      </c>
      <c r="AW38" s="283">
        <f t="shared" si="41"/>
        <v>660</v>
      </c>
      <c r="AX38" s="283">
        <f t="shared" si="42"/>
        <v>660</v>
      </c>
      <c r="AY38" s="283">
        <f t="shared" si="43"/>
        <v>0</v>
      </c>
      <c r="AZ38" s="283">
        <f t="shared" si="44"/>
        <v>0</v>
      </c>
      <c r="BA38" s="283">
        <f t="shared" si="45"/>
        <v>0</v>
      </c>
      <c r="BB38" s="283">
        <f t="shared" si="46"/>
        <v>0</v>
      </c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</row>
    <row r="39" spans="1:67" ht="18" customHeight="1">
      <c r="A39" s="280"/>
      <c r="B39" s="281" t="s">
        <v>6</v>
      </c>
      <c r="C39" s="280" t="s">
        <v>658</v>
      </c>
      <c r="D39" s="280">
        <v>0</v>
      </c>
      <c r="E39" s="283">
        <f t="shared" si="24"/>
        <v>144</v>
      </c>
      <c r="F39" s="280">
        <v>144</v>
      </c>
      <c r="G39" s="280">
        <v>0</v>
      </c>
      <c r="H39" s="283">
        <f t="shared" si="15"/>
        <v>22</v>
      </c>
      <c r="I39" s="280">
        <v>22</v>
      </c>
      <c r="J39" s="280"/>
      <c r="K39" s="281" t="s">
        <v>9</v>
      </c>
      <c r="L39" s="280" t="s">
        <v>658</v>
      </c>
      <c r="M39" s="280">
        <v>1000</v>
      </c>
      <c r="N39" s="283">
        <f t="shared" si="27"/>
        <v>834</v>
      </c>
      <c r="O39" s="280">
        <v>-166</v>
      </c>
      <c r="P39" s="280">
        <v>0</v>
      </c>
      <c r="Q39" s="283">
        <f t="shared" si="25"/>
        <v>0</v>
      </c>
      <c r="R39" s="280">
        <v>0</v>
      </c>
      <c r="S39" s="280"/>
      <c r="T39" s="281" t="s">
        <v>9</v>
      </c>
      <c r="U39" s="280" t="s">
        <v>658</v>
      </c>
      <c r="V39" s="283">
        <f t="shared" si="35"/>
        <v>1000</v>
      </c>
      <c r="W39" s="283">
        <f t="shared" si="36"/>
        <v>834</v>
      </c>
      <c r="X39" s="283">
        <f t="shared" si="37"/>
        <v>-166</v>
      </c>
      <c r="Y39" s="280">
        <v>0</v>
      </c>
      <c r="Z39" s="283">
        <f t="shared" si="32"/>
        <v>0</v>
      </c>
      <c r="AA39" s="280">
        <v>0</v>
      </c>
      <c r="AB39" s="280"/>
      <c r="AC39" s="281" t="s">
        <v>9</v>
      </c>
      <c r="AD39" s="280" t="s">
        <v>658</v>
      </c>
      <c r="AE39" s="280">
        <v>0</v>
      </c>
      <c r="AF39" s="283">
        <f t="shared" si="33"/>
        <v>0</v>
      </c>
      <c r="AG39" s="280">
        <v>0</v>
      </c>
      <c r="AH39" s="283">
        <f t="shared" si="38"/>
        <v>0</v>
      </c>
      <c r="AI39" s="283">
        <f t="shared" si="39"/>
        <v>0</v>
      </c>
      <c r="AJ39" s="283">
        <f t="shared" si="40"/>
        <v>0</v>
      </c>
      <c r="AK39" s="280"/>
      <c r="AL39" s="281" t="s">
        <v>9</v>
      </c>
      <c r="AM39" s="280" t="s">
        <v>658</v>
      </c>
      <c r="AN39" s="280">
        <v>0</v>
      </c>
      <c r="AO39" s="283">
        <f t="shared" si="31"/>
        <v>0</v>
      </c>
      <c r="AP39" s="280">
        <v>0</v>
      </c>
      <c r="AQ39" s="280">
        <v>0</v>
      </c>
      <c r="AR39" s="283">
        <f t="shared" si="26"/>
        <v>0</v>
      </c>
      <c r="AS39" s="280">
        <v>0</v>
      </c>
      <c r="AT39" s="280"/>
      <c r="AU39" s="281" t="s">
        <v>9</v>
      </c>
      <c r="AV39" s="280" t="s">
        <v>658</v>
      </c>
      <c r="AW39" s="283">
        <f t="shared" si="41"/>
        <v>1000</v>
      </c>
      <c r="AX39" s="283">
        <f t="shared" si="42"/>
        <v>1000</v>
      </c>
      <c r="AY39" s="283">
        <f t="shared" si="43"/>
        <v>0</v>
      </c>
      <c r="AZ39" s="283">
        <f t="shared" si="44"/>
        <v>0</v>
      </c>
      <c r="BA39" s="283">
        <f t="shared" si="45"/>
        <v>0</v>
      </c>
      <c r="BB39" s="283">
        <f t="shared" si="46"/>
        <v>0</v>
      </c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</row>
    <row r="40" spans="1:67" ht="18" customHeight="1">
      <c r="A40" s="280"/>
      <c r="B40" s="281" t="s">
        <v>7</v>
      </c>
      <c r="C40" s="280" t="s">
        <v>659</v>
      </c>
      <c r="D40" s="280">
        <v>0</v>
      </c>
      <c r="E40" s="283">
        <f t="shared" si="24"/>
        <v>0</v>
      </c>
      <c r="F40" s="280">
        <v>0</v>
      </c>
      <c r="G40" s="280">
        <v>0</v>
      </c>
      <c r="H40" s="283">
        <f t="shared" si="15"/>
        <v>0</v>
      </c>
      <c r="I40" s="280">
        <v>0</v>
      </c>
      <c r="J40" s="280"/>
      <c r="K40" s="281" t="s">
        <v>10</v>
      </c>
      <c r="L40" s="280" t="s">
        <v>659</v>
      </c>
      <c r="M40" s="280">
        <v>6500</v>
      </c>
      <c r="N40" s="283">
        <f t="shared" si="27"/>
        <v>6500</v>
      </c>
      <c r="O40" s="280">
        <v>0</v>
      </c>
      <c r="P40" s="280">
        <v>0</v>
      </c>
      <c r="Q40" s="283">
        <f t="shared" si="25"/>
        <v>0</v>
      </c>
      <c r="R40" s="280">
        <v>0</v>
      </c>
      <c r="S40" s="280"/>
      <c r="T40" s="281" t="s">
        <v>10</v>
      </c>
      <c r="U40" s="280" t="s">
        <v>659</v>
      </c>
      <c r="V40" s="283">
        <f t="shared" si="35"/>
        <v>6500</v>
      </c>
      <c r="W40" s="283">
        <f t="shared" si="36"/>
        <v>6500</v>
      </c>
      <c r="X40" s="283">
        <f t="shared" si="37"/>
        <v>0</v>
      </c>
      <c r="Y40" s="280">
        <v>0</v>
      </c>
      <c r="Z40" s="283">
        <f t="shared" si="32"/>
        <v>0</v>
      </c>
      <c r="AA40" s="280">
        <v>0</v>
      </c>
      <c r="AB40" s="280"/>
      <c r="AC40" s="281" t="s">
        <v>10</v>
      </c>
      <c r="AD40" s="280" t="s">
        <v>659</v>
      </c>
      <c r="AE40" s="280">
        <v>0</v>
      </c>
      <c r="AF40" s="283">
        <f t="shared" si="33"/>
        <v>0</v>
      </c>
      <c r="AG40" s="280">
        <v>0</v>
      </c>
      <c r="AH40" s="283">
        <f t="shared" si="38"/>
        <v>0</v>
      </c>
      <c r="AI40" s="283">
        <f t="shared" si="39"/>
        <v>0</v>
      </c>
      <c r="AJ40" s="283">
        <f t="shared" si="40"/>
        <v>0</v>
      </c>
      <c r="AK40" s="280"/>
      <c r="AL40" s="281" t="s">
        <v>10</v>
      </c>
      <c r="AM40" s="280" t="s">
        <v>659</v>
      </c>
      <c r="AN40" s="280">
        <v>0</v>
      </c>
      <c r="AO40" s="283">
        <f t="shared" si="31"/>
        <v>0</v>
      </c>
      <c r="AP40" s="280">
        <v>0</v>
      </c>
      <c r="AQ40" s="280">
        <v>0</v>
      </c>
      <c r="AR40" s="283">
        <f t="shared" si="26"/>
        <v>0</v>
      </c>
      <c r="AS40" s="280">
        <v>0</v>
      </c>
      <c r="AT40" s="280"/>
      <c r="AU40" s="281" t="s">
        <v>10</v>
      </c>
      <c r="AV40" s="280" t="s">
        <v>659</v>
      </c>
      <c r="AW40" s="283">
        <f t="shared" si="41"/>
        <v>6500</v>
      </c>
      <c r="AX40" s="283">
        <f t="shared" si="42"/>
        <v>6500</v>
      </c>
      <c r="AY40" s="283">
        <f t="shared" si="43"/>
        <v>0</v>
      </c>
      <c r="AZ40" s="283">
        <f t="shared" si="44"/>
        <v>0</v>
      </c>
      <c r="BA40" s="283">
        <f t="shared" si="45"/>
        <v>0</v>
      </c>
      <c r="BB40" s="283">
        <f t="shared" si="46"/>
        <v>0</v>
      </c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</row>
    <row r="41" spans="1:67" ht="18" customHeight="1">
      <c r="A41" s="280"/>
      <c r="B41" s="281" t="s">
        <v>8</v>
      </c>
      <c r="C41" s="280" t="s">
        <v>660</v>
      </c>
      <c r="D41" s="280">
        <v>0</v>
      </c>
      <c r="E41" s="283">
        <f t="shared" si="24"/>
        <v>0</v>
      </c>
      <c r="F41" s="280">
        <v>0</v>
      </c>
      <c r="G41" s="280">
        <v>0</v>
      </c>
      <c r="H41" s="283">
        <f t="shared" si="15"/>
        <v>0</v>
      </c>
      <c r="I41" s="280">
        <v>0</v>
      </c>
      <c r="J41" s="280"/>
      <c r="K41" s="281" t="s">
        <v>11</v>
      </c>
      <c r="L41" s="280" t="s">
        <v>660</v>
      </c>
      <c r="M41" s="280">
        <v>1500</v>
      </c>
      <c r="N41" s="283">
        <f t="shared" si="27"/>
        <v>1100</v>
      </c>
      <c r="O41" s="280">
        <v>-400</v>
      </c>
      <c r="P41" s="280">
        <v>0</v>
      </c>
      <c r="Q41" s="283">
        <f t="shared" si="25"/>
        <v>0</v>
      </c>
      <c r="R41" s="280">
        <v>0</v>
      </c>
      <c r="S41" s="280"/>
      <c r="T41" s="281" t="s">
        <v>11</v>
      </c>
      <c r="U41" s="280" t="s">
        <v>660</v>
      </c>
      <c r="V41" s="283">
        <f t="shared" si="35"/>
        <v>1500</v>
      </c>
      <c r="W41" s="283">
        <f t="shared" si="36"/>
        <v>1100</v>
      </c>
      <c r="X41" s="283">
        <f t="shared" si="37"/>
        <v>-400</v>
      </c>
      <c r="Y41" s="280">
        <v>0</v>
      </c>
      <c r="Z41" s="283">
        <f t="shared" si="32"/>
        <v>0</v>
      </c>
      <c r="AA41" s="280">
        <v>0</v>
      </c>
      <c r="AB41" s="280"/>
      <c r="AC41" s="281" t="s">
        <v>11</v>
      </c>
      <c r="AD41" s="280" t="s">
        <v>660</v>
      </c>
      <c r="AE41" s="280">
        <v>0</v>
      </c>
      <c r="AF41" s="283">
        <f t="shared" si="33"/>
        <v>0</v>
      </c>
      <c r="AG41" s="280">
        <v>0</v>
      </c>
      <c r="AH41" s="283">
        <f t="shared" si="38"/>
        <v>0</v>
      </c>
      <c r="AI41" s="283">
        <f t="shared" si="39"/>
        <v>0</v>
      </c>
      <c r="AJ41" s="283">
        <f t="shared" si="40"/>
        <v>0</v>
      </c>
      <c r="AK41" s="280"/>
      <c r="AL41" s="281" t="s">
        <v>11</v>
      </c>
      <c r="AM41" s="280" t="s">
        <v>660</v>
      </c>
      <c r="AN41" s="280">
        <v>0</v>
      </c>
      <c r="AO41" s="283">
        <f t="shared" si="31"/>
        <v>0</v>
      </c>
      <c r="AP41" s="280">
        <v>0</v>
      </c>
      <c r="AQ41" s="280">
        <v>0</v>
      </c>
      <c r="AR41" s="283">
        <f t="shared" si="26"/>
        <v>0</v>
      </c>
      <c r="AS41" s="280">
        <v>0</v>
      </c>
      <c r="AT41" s="280"/>
      <c r="AU41" s="281" t="s">
        <v>11</v>
      </c>
      <c r="AV41" s="280" t="s">
        <v>660</v>
      </c>
      <c r="AW41" s="283">
        <f t="shared" si="41"/>
        <v>1500</v>
      </c>
      <c r="AX41" s="283">
        <f t="shared" si="42"/>
        <v>1100</v>
      </c>
      <c r="AY41" s="283">
        <f t="shared" si="43"/>
        <v>-400</v>
      </c>
      <c r="AZ41" s="283">
        <f t="shared" si="44"/>
        <v>0</v>
      </c>
      <c r="BA41" s="283">
        <f t="shared" si="45"/>
        <v>0</v>
      </c>
      <c r="BB41" s="283">
        <f t="shared" si="46"/>
        <v>0</v>
      </c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</row>
    <row r="42" spans="1:67" ht="18" customHeight="1">
      <c r="A42" s="280"/>
      <c r="B42" s="281" t="s">
        <v>9</v>
      </c>
      <c r="C42" s="280" t="s">
        <v>661</v>
      </c>
      <c r="D42" s="280">
        <v>0</v>
      </c>
      <c r="E42" s="283">
        <f t="shared" si="24"/>
        <v>0</v>
      </c>
      <c r="F42" s="280">
        <v>0</v>
      </c>
      <c r="G42" s="280">
        <v>0</v>
      </c>
      <c r="H42" s="283">
        <f t="shared" si="15"/>
        <v>0</v>
      </c>
      <c r="I42" s="280">
        <v>0</v>
      </c>
      <c r="J42" s="280"/>
      <c r="K42" s="281" t="s">
        <v>12</v>
      </c>
      <c r="L42" s="280" t="s">
        <v>661</v>
      </c>
      <c r="M42" s="280">
        <v>148117</v>
      </c>
      <c r="N42" s="283">
        <f t="shared" si="27"/>
        <v>148117</v>
      </c>
      <c r="O42" s="280">
        <v>0</v>
      </c>
      <c r="P42" s="280">
        <v>0</v>
      </c>
      <c r="Q42" s="283">
        <f t="shared" si="25"/>
        <v>0</v>
      </c>
      <c r="R42" s="280">
        <v>0</v>
      </c>
      <c r="S42" s="280"/>
      <c r="T42" s="281" t="s">
        <v>12</v>
      </c>
      <c r="U42" s="280" t="s">
        <v>661</v>
      </c>
      <c r="V42" s="283">
        <f aca="true" t="shared" si="47" ref="V42:X43">(M42-P42)</f>
        <v>148117</v>
      </c>
      <c r="W42" s="283">
        <f t="shared" si="47"/>
        <v>148117</v>
      </c>
      <c r="X42" s="283">
        <f t="shared" si="47"/>
        <v>0</v>
      </c>
      <c r="Y42" s="280">
        <v>0</v>
      </c>
      <c r="Z42" s="283">
        <f t="shared" si="32"/>
        <v>0</v>
      </c>
      <c r="AA42" s="280">
        <v>0</v>
      </c>
      <c r="AB42" s="280"/>
      <c r="AC42" s="281" t="s">
        <v>12</v>
      </c>
      <c r="AD42" s="280" t="s">
        <v>661</v>
      </c>
      <c r="AE42" s="280">
        <v>0</v>
      </c>
      <c r="AF42" s="283">
        <f t="shared" si="33"/>
        <v>0</v>
      </c>
      <c r="AG42" s="280">
        <v>0</v>
      </c>
      <c r="AH42" s="283">
        <f aca="true" t="shared" si="48" ref="AH42:AJ43">(Y42-AE42)</f>
        <v>0</v>
      </c>
      <c r="AI42" s="283">
        <f t="shared" si="48"/>
        <v>0</v>
      </c>
      <c r="AJ42" s="283">
        <f t="shared" si="48"/>
        <v>0</v>
      </c>
      <c r="AK42" s="280"/>
      <c r="AL42" s="281" t="s">
        <v>12</v>
      </c>
      <c r="AM42" s="280" t="s">
        <v>661</v>
      </c>
      <c r="AN42" s="280">
        <v>0</v>
      </c>
      <c r="AO42" s="283">
        <f t="shared" si="31"/>
        <v>0</v>
      </c>
      <c r="AP42" s="280">
        <v>0</v>
      </c>
      <c r="AQ42" s="280">
        <v>0</v>
      </c>
      <c r="AR42" s="283">
        <f t="shared" si="26"/>
        <v>0</v>
      </c>
      <c r="AS42" s="280">
        <v>0</v>
      </c>
      <c r="AT42" s="280"/>
      <c r="AU42" s="281" t="s">
        <v>12</v>
      </c>
      <c r="AV42" s="280" t="s">
        <v>661</v>
      </c>
      <c r="AW42" s="283">
        <f aca="true" t="shared" si="49" ref="AW42:AY43">(D42+G42+M42+Y42+AN42+AQ42)</f>
        <v>148117</v>
      </c>
      <c r="AX42" s="283">
        <f t="shared" si="49"/>
        <v>148117</v>
      </c>
      <c r="AY42" s="283">
        <f t="shared" si="49"/>
        <v>0</v>
      </c>
      <c r="AZ42" s="283">
        <f aca="true" t="shared" si="50" ref="AZ42:BB43">(AE42+AN42+AQ42)</f>
        <v>0</v>
      </c>
      <c r="BA42" s="283">
        <f t="shared" si="50"/>
        <v>0</v>
      </c>
      <c r="BB42" s="283">
        <f t="shared" si="50"/>
        <v>0</v>
      </c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</row>
    <row r="43" spans="1:67" ht="18" customHeight="1">
      <c r="A43" s="280"/>
      <c r="B43" s="281" t="s">
        <v>10</v>
      </c>
      <c r="C43" s="280" t="s">
        <v>662</v>
      </c>
      <c r="D43" s="280">
        <v>0</v>
      </c>
      <c r="E43" s="283">
        <f aca="true" t="shared" si="51" ref="E43:E55">(D43+F43)</f>
        <v>0</v>
      </c>
      <c r="F43" s="280">
        <v>0</v>
      </c>
      <c r="G43" s="280">
        <v>0</v>
      </c>
      <c r="H43" s="283">
        <f aca="true" t="shared" si="52" ref="H43:H55">(G43+I43)</f>
        <v>0</v>
      </c>
      <c r="I43" s="280">
        <v>0</v>
      </c>
      <c r="J43" s="280"/>
      <c r="K43" s="281" t="s">
        <v>13</v>
      </c>
      <c r="L43" s="280" t="s">
        <v>662</v>
      </c>
      <c r="M43" s="280">
        <v>800</v>
      </c>
      <c r="N43" s="283">
        <f aca="true" t="shared" si="53" ref="N43:N48">(M43+O43)</f>
        <v>978</v>
      </c>
      <c r="O43" s="280">
        <v>178</v>
      </c>
      <c r="P43" s="280">
        <v>0</v>
      </c>
      <c r="Q43" s="283">
        <f aca="true" t="shared" si="54" ref="Q43:Q48">(P43+R43)</f>
        <v>0</v>
      </c>
      <c r="R43" s="280">
        <v>0</v>
      </c>
      <c r="S43" s="280"/>
      <c r="T43" s="281" t="s">
        <v>13</v>
      </c>
      <c r="U43" s="280" t="s">
        <v>662</v>
      </c>
      <c r="V43" s="283">
        <f t="shared" si="47"/>
        <v>800</v>
      </c>
      <c r="W43" s="283">
        <f t="shared" si="47"/>
        <v>978</v>
      </c>
      <c r="X43" s="283">
        <f t="shared" si="47"/>
        <v>178</v>
      </c>
      <c r="Y43" s="280">
        <v>0</v>
      </c>
      <c r="Z43" s="283">
        <f aca="true" t="shared" si="55" ref="Z43:Z48">(Y43+AA43)</f>
        <v>0</v>
      </c>
      <c r="AA43" s="280">
        <v>0</v>
      </c>
      <c r="AB43" s="280"/>
      <c r="AC43" s="281" t="s">
        <v>13</v>
      </c>
      <c r="AD43" s="280" t="s">
        <v>662</v>
      </c>
      <c r="AE43" s="280">
        <v>0</v>
      </c>
      <c r="AF43" s="283">
        <f aca="true" t="shared" si="56" ref="AF43:AF48">(AE43+AG43)</f>
        <v>0</v>
      </c>
      <c r="AG43" s="280">
        <v>0</v>
      </c>
      <c r="AH43" s="283">
        <f t="shared" si="48"/>
        <v>0</v>
      </c>
      <c r="AI43" s="283">
        <f t="shared" si="48"/>
        <v>0</v>
      </c>
      <c r="AJ43" s="283">
        <f t="shared" si="48"/>
        <v>0</v>
      </c>
      <c r="AK43" s="280"/>
      <c r="AL43" s="281" t="s">
        <v>13</v>
      </c>
      <c r="AM43" s="280" t="s">
        <v>662</v>
      </c>
      <c r="AN43" s="280">
        <v>0</v>
      </c>
      <c r="AO43" s="283">
        <f aca="true" t="shared" si="57" ref="AO43:AO48">(AN43+AP43)</f>
        <v>0</v>
      </c>
      <c r="AP43" s="280">
        <v>0</v>
      </c>
      <c r="AQ43" s="280">
        <v>0</v>
      </c>
      <c r="AR43" s="283">
        <f aca="true" t="shared" si="58" ref="AR43:AR48">(AQ43+AS43)</f>
        <v>0</v>
      </c>
      <c r="AS43" s="280">
        <v>0</v>
      </c>
      <c r="AT43" s="280"/>
      <c r="AU43" s="281" t="s">
        <v>13</v>
      </c>
      <c r="AV43" s="280" t="s">
        <v>662</v>
      </c>
      <c r="AW43" s="283">
        <f t="shared" si="49"/>
        <v>800</v>
      </c>
      <c r="AX43" s="283">
        <f t="shared" si="49"/>
        <v>978</v>
      </c>
      <c r="AY43" s="283">
        <f t="shared" si="49"/>
        <v>178</v>
      </c>
      <c r="AZ43" s="283">
        <f t="shared" si="50"/>
        <v>0</v>
      </c>
      <c r="BA43" s="283">
        <f t="shared" si="50"/>
        <v>0</v>
      </c>
      <c r="BB43" s="283">
        <f t="shared" si="50"/>
        <v>0</v>
      </c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</row>
    <row r="44" spans="1:67" ht="18" customHeight="1">
      <c r="A44" s="280"/>
      <c r="B44" s="281" t="s">
        <v>11</v>
      </c>
      <c r="C44" s="405" t="s">
        <v>678</v>
      </c>
      <c r="D44" s="280">
        <v>0</v>
      </c>
      <c r="E44" s="283">
        <f t="shared" si="51"/>
        <v>0</v>
      </c>
      <c r="F44" s="280">
        <v>0</v>
      </c>
      <c r="G44" s="280">
        <v>0</v>
      </c>
      <c r="H44" s="283">
        <f t="shared" si="52"/>
        <v>0</v>
      </c>
      <c r="I44" s="280">
        <v>0</v>
      </c>
      <c r="J44" s="280"/>
      <c r="K44" s="281" t="s">
        <v>14</v>
      </c>
      <c r="L44" s="405" t="s">
        <v>678</v>
      </c>
      <c r="M44" s="280">
        <v>227</v>
      </c>
      <c r="N44" s="283">
        <f t="shared" si="53"/>
        <v>227</v>
      </c>
      <c r="O44" s="280">
        <v>0</v>
      </c>
      <c r="P44" s="280">
        <v>0</v>
      </c>
      <c r="Q44" s="283">
        <f t="shared" si="54"/>
        <v>0</v>
      </c>
      <c r="R44" s="280">
        <v>0</v>
      </c>
      <c r="S44" s="280"/>
      <c r="T44" s="281" t="s">
        <v>14</v>
      </c>
      <c r="U44" s="405" t="s">
        <v>678</v>
      </c>
      <c r="V44" s="283">
        <f>(M44-P44)</f>
        <v>227</v>
      </c>
      <c r="W44" s="283">
        <f aca="true" t="shared" si="59" ref="W44:W50">(V44+X44)</f>
        <v>227</v>
      </c>
      <c r="X44" s="283">
        <f>(O44-R44)</f>
        <v>0</v>
      </c>
      <c r="Y44" s="280">
        <v>0</v>
      </c>
      <c r="Z44" s="283">
        <f t="shared" si="55"/>
        <v>0</v>
      </c>
      <c r="AA44" s="280">
        <v>0</v>
      </c>
      <c r="AB44" s="280"/>
      <c r="AC44" s="281" t="s">
        <v>14</v>
      </c>
      <c r="AD44" s="405" t="s">
        <v>678</v>
      </c>
      <c r="AE44" s="280">
        <v>0</v>
      </c>
      <c r="AF44" s="283">
        <f t="shared" si="56"/>
        <v>0</v>
      </c>
      <c r="AG44" s="280">
        <v>0</v>
      </c>
      <c r="AH44" s="283">
        <f aca="true" t="shared" si="60" ref="AH44:AH50">(Y44-AE44)</f>
        <v>0</v>
      </c>
      <c r="AI44" s="283">
        <f aca="true" t="shared" si="61" ref="AI44:AI50">(AH44+AJ44)</f>
        <v>0</v>
      </c>
      <c r="AJ44" s="283">
        <f aca="true" t="shared" si="62" ref="AJ44:AJ50">(AA44-AG44)</f>
        <v>0</v>
      </c>
      <c r="AK44" s="280"/>
      <c r="AL44" s="281" t="s">
        <v>14</v>
      </c>
      <c r="AM44" s="405" t="s">
        <v>678</v>
      </c>
      <c r="AN44" s="280">
        <v>0</v>
      </c>
      <c r="AO44" s="283">
        <f t="shared" si="57"/>
        <v>0</v>
      </c>
      <c r="AP44" s="280">
        <v>0</v>
      </c>
      <c r="AQ44" s="280">
        <v>0</v>
      </c>
      <c r="AR44" s="283">
        <f t="shared" si="58"/>
        <v>0</v>
      </c>
      <c r="AS44" s="280">
        <v>0</v>
      </c>
      <c r="AT44" s="280"/>
      <c r="AU44" s="281" t="s">
        <v>14</v>
      </c>
      <c r="AV44" s="405" t="s">
        <v>678</v>
      </c>
      <c r="AW44" s="283">
        <f aca="true" t="shared" si="63" ref="AW44:AW50">(D44+G44+M44+Y44+AN44+AQ44)</f>
        <v>227</v>
      </c>
      <c r="AX44" s="283">
        <f aca="true" t="shared" si="64" ref="AX44:AX50">(AW44+AY44)</f>
        <v>227</v>
      </c>
      <c r="AY44" s="283">
        <f aca="true" t="shared" si="65" ref="AY44:AY50">(F44+I44+O44+AA44+AP44+AS44)</f>
        <v>0</v>
      </c>
      <c r="AZ44" s="283">
        <f aca="true" t="shared" si="66" ref="AZ44:AZ50">(AE44+AN44+AQ44)</f>
        <v>0</v>
      </c>
      <c r="BA44" s="283">
        <f aca="true" t="shared" si="67" ref="BA44:BA50">(AZ44+BB44)</f>
        <v>0</v>
      </c>
      <c r="BB44" s="283">
        <f aca="true" t="shared" si="68" ref="BB44:BB50">(AG44+AP44+AS44)</f>
        <v>0</v>
      </c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</row>
    <row r="45" spans="1:67" ht="18" customHeight="1">
      <c r="A45" s="280"/>
      <c r="B45" s="281" t="s">
        <v>12</v>
      </c>
      <c r="C45" s="282" t="s">
        <v>679</v>
      </c>
      <c r="D45" s="280">
        <v>0</v>
      </c>
      <c r="E45" s="283">
        <f t="shared" si="51"/>
        <v>0</v>
      </c>
      <c r="F45" s="280">
        <v>0</v>
      </c>
      <c r="G45" s="280">
        <v>0</v>
      </c>
      <c r="H45" s="283">
        <f t="shared" si="52"/>
        <v>0</v>
      </c>
      <c r="I45" s="280">
        <v>0</v>
      </c>
      <c r="J45" s="280"/>
      <c r="K45" s="281" t="s">
        <v>1011</v>
      </c>
      <c r="L45" s="282" t="s">
        <v>679</v>
      </c>
      <c r="M45" s="280">
        <v>119889</v>
      </c>
      <c r="N45" s="283">
        <f t="shared" si="53"/>
        <v>119889</v>
      </c>
      <c r="O45" s="280">
        <v>0</v>
      </c>
      <c r="P45" s="280">
        <v>0</v>
      </c>
      <c r="Q45" s="283">
        <f t="shared" si="54"/>
        <v>0</v>
      </c>
      <c r="R45" s="280">
        <v>0</v>
      </c>
      <c r="S45" s="280"/>
      <c r="T45" s="281" t="s">
        <v>1011</v>
      </c>
      <c r="U45" s="282" t="s">
        <v>679</v>
      </c>
      <c r="V45" s="283">
        <f aca="true" t="shared" si="69" ref="V45:V50">(M45-P45)</f>
        <v>119889</v>
      </c>
      <c r="W45" s="283">
        <f t="shared" si="59"/>
        <v>119889</v>
      </c>
      <c r="X45" s="283">
        <f aca="true" t="shared" si="70" ref="X45:X50">(O45-R45)</f>
        <v>0</v>
      </c>
      <c r="Y45" s="280">
        <v>0</v>
      </c>
      <c r="Z45" s="283">
        <f t="shared" si="55"/>
        <v>0</v>
      </c>
      <c r="AA45" s="280">
        <v>0</v>
      </c>
      <c r="AB45" s="280"/>
      <c r="AC45" s="281" t="s">
        <v>1011</v>
      </c>
      <c r="AD45" s="282" t="s">
        <v>679</v>
      </c>
      <c r="AE45" s="280">
        <v>0</v>
      </c>
      <c r="AF45" s="283">
        <f t="shared" si="56"/>
        <v>0</v>
      </c>
      <c r="AG45" s="280">
        <v>0</v>
      </c>
      <c r="AH45" s="283">
        <f t="shared" si="60"/>
        <v>0</v>
      </c>
      <c r="AI45" s="283">
        <f t="shared" si="61"/>
        <v>0</v>
      </c>
      <c r="AJ45" s="283">
        <f t="shared" si="62"/>
        <v>0</v>
      </c>
      <c r="AK45" s="280"/>
      <c r="AL45" s="281" t="s">
        <v>1011</v>
      </c>
      <c r="AM45" s="282" t="s">
        <v>679</v>
      </c>
      <c r="AN45" s="280">
        <v>0</v>
      </c>
      <c r="AO45" s="283">
        <f t="shared" si="57"/>
        <v>0</v>
      </c>
      <c r="AP45" s="280">
        <v>0</v>
      </c>
      <c r="AQ45" s="280">
        <v>0</v>
      </c>
      <c r="AR45" s="283">
        <f t="shared" si="58"/>
        <v>0</v>
      </c>
      <c r="AS45" s="280">
        <v>0</v>
      </c>
      <c r="AT45" s="280"/>
      <c r="AU45" s="281" t="s">
        <v>1011</v>
      </c>
      <c r="AV45" s="282" t="s">
        <v>679</v>
      </c>
      <c r="AW45" s="283">
        <f t="shared" si="63"/>
        <v>119889</v>
      </c>
      <c r="AX45" s="283">
        <f t="shared" si="64"/>
        <v>119889</v>
      </c>
      <c r="AY45" s="283">
        <f t="shared" si="65"/>
        <v>0</v>
      </c>
      <c r="AZ45" s="283">
        <f t="shared" si="66"/>
        <v>0</v>
      </c>
      <c r="BA45" s="283">
        <f t="shared" si="67"/>
        <v>0</v>
      </c>
      <c r="BB45" s="283">
        <f t="shared" si="68"/>
        <v>0</v>
      </c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</row>
    <row r="46" spans="1:67" ht="18" customHeight="1">
      <c r="A46" s="280"/>
      <c r="B46" s="281" t="s">
        <v>13</v>
      </c>
      <c r="C46" s="434" t="s">
        <v>663</v>
      </c>
      <c r="D46" s="280">
        <v>0</v>
      </c>
      <c r="E46" s="283">
        <f t="shared" si="51"/>
        <v>0</v>
      </c>
      <c r="F46" s="280">
        <v>0</v>
      </c>
      <c r="G46" s="280">
        <v>0</v>
      </c>
      <c r="H46" s="283">
        <f t="shared" si="52"/>
        <v>0</v>
      </c>
      <c r="I46" s="280">
        <v>0</v>
      </c>
      <c r="J46" s="280"/>
      <c r="K46" s="281" t="s">
        <v>1012</v>
      </c>
      <c r="L46" s="434" t="s">
        <v>663</v>
      </c>
      <c r="M46" s="280">
        <v>300</v>
      </c>
      <c r="N46" s="283">
        <f t="shared" si="53"/>
        <v>300</v>
      </c>
      <c r="O46" s="280">
        <v>0</v>
      </c>
      <c r="P46" s="280">
        <v>0</v>
      </c>
      <c r="Q46" s="283">
        <f t="shared" si="54"/>
        <v>0</v>
      </c>
      <c r="R46" s="280">
        <v>0</v>
      </c>
      <c r="S46" s="280"/>
      <c r="T46" s="281" t="s">
        <v>1012</v>
      </c>
      <c r="U46" s="434" t="s">
        <v>663</v>
      </c>
      <c r="V46" s="283">
        <f t="shared" si="69"/>
        <v>300</v>
      </c>
      <c r="W46" s="283">
        <f t="shared" si="59"/>
        <v>300</v>
      </c>
      <c r="X46" s="283">
        <f t="shared" si="70"/>
        <v>0</v>
      </c>
      <c r="Y46" s="280">
        <v>0</v>
      </c>
      <c r="Z46" s="283">
        <f t="shared" si="55"/>
        <v>0</v>
      </c>
      <c r="AA46" s="280">
        <v>0</v>
      </c>
      <c r="AB46" s="280"/>
      <c r="AC46" s="281" t="s">
        <v>1012</v>
      </c>
      <c r="AD46" s="434" t="s">
        <v>663</v>
      </c>
      <c r="AE46" s="280">
        <v>0</v>
      </c>
      <c r="AF46" s="283">
        <f t="shared" si="56"/>
        <v>0</v>
      </c>
      <c r="AG46" s="280">
        <v>0</v>
      </c>
      <c r="AH46" s="283">
        <f t="shared" si="60"/>
        <v>0</v>
      </c>
      <c r="AI46" s="283">
        <f t="shared" si="61"/>
        <v>0</v>
      </c>
      <c r="AJ46" s="283">
        <f t="shared" si="62"/>
        <v>0</v>
      </c>
      <c r="AK46" s="280"/>
      <c r="AL46" s="281" t="s">
        <v>1012</v>
      </c>
      <c r="AM46" s="434" t="s">
        <v>663</v>
      </c>
      <c r="AN46" s="280">
        <v>0</v>
      </c>
      <c r="AO46" s="283">
        <f t="shared" si="57"/>
        <v>0</v>
      </c>
      <c r="AP46" s="280">
        <v>0</v>
      </c>
      <c r="AQ46" s="280">
        <v>0</v>
      </c>
      <c r="AR46" s="283">
        <f t="shared" si="58"/>
        <v>0</v>
      </c>
      <c r="AS46" s="280">
        <v>0</v>
      </c>
      <c r="AT46" s="280"/>
      <c r="AU46" s="281" t="s">
        <v>1012</v>
      </c>
      <c r="AV46" s="434" t="s">
        <v>663</v>
      </c>
      <c r="AW46" s="283">
        <f t="shared" si="63"/>
        <v>300</v>
      </c>
      <c r="AX46" s="283">
        <f t="shared" si="64"/>
        <v>300</v>
      </c>
      <c r="AY46" s="283">
        <f t="shared" si="65"/>
        <v>0</v>
      </c>
      <c r="AZ46" s="283">
        <f t="shared" si="66"/>
        <v>0</v>
      </c>
      <c r="BA46" s="283">
        <f t="shared" si="67"/>
        <v>0</v>
      </c>
      <c r="BB46" s="283">
        <f t="shared" si="68"/>
        <v>0</v>
      </c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</row>
    <row r="47" spans="1:67" ht="18" customHeight="1">
      <c r="A47" s="280"/>
      <c r="B47" s="281" t="s">
        <v>14</v>
      </c>
      <c r="C47" s="434" t="s">
        <v>664</v>
      </c>
      <c r="D47" s="280"/>
      <c r="E47" s="283"/>
      <c r="F47" s="280"/>
      <c r="G47" s="280"/>
      <c r="H47" s="283"/>
      <c r="I47" s="280"/>
      <c r="J47" s="280"/>
      <c r="K47" s="281" t="s">
        <v>1013</v>
      </c>
      <c r="L47" s="434" t="s">
        <v>664</v>
      </c>
      <c r="M47" s="280"/>
      <c r="N47" s="283"/>
      <c r="O47" s="280"/>
      <c r="P47" s="280"/>
      <c r="Q47" s="283"/>
      <c r="R47" s="280"/>
      <c r="S47" s="280"/>
      <c r="T47" s="281" t="s">
        <v>1013</v>
      </c>
      <c r="U47" s="434" t="s">
        <v>664</v>
      </c>
      <c r="V47" s="283"/>
      <c r="W47" s="283"/>
      <c r="X47" s="283"/>
      <c r="Y47" s="280"/>
      <c r="Z47" s="283"/>
      <c r="AA47" s="280"/>
      <c r="AB47" s="280"/>
      <c r="AC47" s="281" t="s">
        <v>1013</v>
      </c>
      <c r="AD47" s="434" t="s">
        <v>664</v>
      </c>
      <c r="AE47" s="280"/>
      <c r="AF47" s="283"/>
      <c r="AG47" s="280"/>
      <c r="AH47" s="283"/>
      <c r="AI47" s="283"/>
      <c r="AJ47" s="283"/>
      <c r="AK47" s="280"/>
      <c r="AL47" s="281" t="s">
        <v>1013</v>
      </c>
      <c r="AM47" s="434" t="s">
        <v>664</v>
      </c>
      <c r="AN47" s="280"/>
      <c r="AO47" s="283"/>
      <c r="AP47" s="280"/>
      <c r="AQ47" s="280"/>
      <c r="AR47" s="283"/>
      <c r="AS47" s="280"/>
      <c r="AT47" s="280"/>
      <c r="AU47" s="281" t="s">
        <v>1013</v>
      </c>
      <c r="AV47" s="434" t="s">
        <v>664</v>
      </c>
      <c r="AW47" s="283"/>
      <c r="AX47" s="283"/>
      <c r="AY47" s="283"/>
      <c r="AZ47" s="283"/>
      <c r="BA47" s="283"/>
      <c r="BB47" s="283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</row>
    <row r="48" spans="1:67" ht="18" customHeight="1">
      <c r="A48" s="280"/>
      <c r="B48" s="281"/>
      <c r="C48" s="434" t="s">
        <v>665</v>
      </c>
      <c r="D48" s="280">
        <v>0</v>
      </c>
      <c r="E48" s="283">
        <f t="shared" si="51"/>
        <v>0</v>
      </c>
      <c r="F48" s="280">
        <v>0</v>
      </c>
      <c r="G48" s="280">
        <v>0</v>
      </c>
      <c r="H48" s="283">
        <f t="shared" si="52"/>
        <v>0</v>
      </c>
      <c r="I48" s="280">
        <v>0</v>
      </c>
      <c r="J48" s="280"/>
      <c r="K48" s="281"/>
      <c r="L48" s="434" t="s">
        <v>665</v>
      </c>
      <c r="M48" s="280">
        <v>3000</v>
      </c>
      <c r="N48" s="283">
        <f t="shared" si="53"/>
        <v>3000</v>
      </c>
      <c r="O48" s="280">
        <v>0</v>
      </c>
      <c r="P48" s="280">
        <v>0</v>
      </c>
      <c r="Q48" s="283">
        <f t="shared" si="54"/>
        <v>0</v>
      </c>
      <c r="R48" s="280">
        <v>0</v>
      </c>
      <c r="S48" s="280"/>
      <c r="T48" s="281"/>
      <c r="U48" s="434" t="s">
        <v>665</v>
      </c>
      <c r="V48" s="283">
        <f t="shared" si="69"/>
        <v>3000</v>
      </c>
      <c r="W48" s="283">
        <f t="shared" si="59"/>
        <v>3000</v>
      </c>
      <c r="X48" s="283">
        <f t="shared" si="70"/>
        <v>0</v>
      </c>
      <c r="Y48" s="280">
        <v>0</v>
      </c>
      <c r="Z48" s="283">
        <f t="shared" si="55"/>
        <v>0</v>
      </c>
      <c r="AA48" s="280">
        <v>0</v>
      </c>
      <c r="AB48" s="280"/>
      <c r="AC48" s="281"/>
      <c r="AD48" s="434" t="s">
        <v>665</v>
      </c>
      <c r="AE48" s="280">
        <v>0</v>
      </c>
      <c r="AF48" s="283">
        <f t="shared" si="56"/>
        <v>0</v>
      </c>
      <c r="AG48" s="280">
        <v>0</v>
      </c>
      <c r="AH48" s="283">
        <f t="shared" si="60"/>
        <v>0</v>
      </c>
      <c r="AI48" s="283">
        <f t="shared" si="61"/>
        <v>0</v>
      </c>
      <c r="AJ48" s="283">
        <f t="shared" si="62"/>
        <v>0</v>
      </c>
      <c r="AK48" s="280"/>
      <c r="AL48" s="281"/>
      <c r="AM48" s="434" t="s">
        <v>665</v>
      </c>
      <c r="AN48" s="280">
        <v>0</v>
      </c>
      <c r="AO48" s="283">
        <f t="shared" si="57"/>
        <v>0</v>
      </c>
      <c r="AP48" s="280">
        <v>0</v>
      </c>
      <c r="AQ48" s="280">
        <v>0</v>
      </c>
      <c r="AR48" s="283">
        <f t="shared" si="58"/>
        <v>0</v>
      </c>
      <c r="AS48" s="280">
        <v>0</v>
      </c>
      <c r="AT48" s="280"/>
      <c r="AU48" s="281"/>
      <c r="AV48" s="434" t="s">
        <v>665</v>
      </c>
      <c r="AW48" s="283">
        <f t="shared" si="63"/>
        <v>3000</v>
      </c>
      <c r="AX48" s="283">
        <f t="shared" si="64"/>
        <v>3000</v>
      </c>
      <c r="AY48" s="283">
        <f t="shared" si="65"/>
        <v>0</v>
      </c>
      <c r="AZ48" s="283">
        <f t="shared" si="66"/>
        <v>0</v>
      </c>
      <c r="BA48" s="283">
        <f t="shared" si="67"/>
        <v>0</v>
      </c>
      <c r="BB48" s="283">
        <f t="shared" si="68"/>
        <v>0</v>
      </c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</row>
    <row r="49" spans="1:67" ht="18" customHeight="1">
      <c r="A49" s="280"/>
      <c r="B49" s="281"/>
      <c r="C49" s="434" t="s">
        <v>666</v>
      </c>
      <c r="D49" s="280">
        <v>0</v>
      </c>
      <c r="E49" s="283">
        <f t="shared" si="51"/>
        <v>0</v>
      </c>
      <c r="F49" s="280">
        <v>0</v>
      </c>
      <c r="G49" s="280">
        <v>0</v>
      </c>
      <c r="H49" s="283">
        <f t="shared" si="52"/>
        <v>0</v>
      </c>
      <c r="I49" s="280">
        <v>0</v>
      </c>
      <c r="J49" s="280"/>
      <c r="K49" s="281"/>
      <c r="L49" s="434" t="s">
        <v>666</v>
      </c>
      <c r="M49" s="280">
        <v>2000</v>
      </c>
      <c r="N49" s="283">
        <f aca="true" t="shared" si="71" ref="N49:N55">(M49+O49)</f>
        <v>2000</v>
      </c>
      <c r="O49" s="280">
        <v>0</v>
      </c>
      <c r="P49" s="280">
        <v>0</v>
      </c>
      <c r="Q49" s="283">
        <f aca="true" t="shared" si="72" ref="Q49:Q55">(P49+R49)</f>
        <v>0</v>
      </c>
      <c r="R49" s="280">
        <v>0</v>
      </c>
      <c r="S49" s="280"/>
      <c r="T49" s="281"/>
      <c r="U49" s="434" t="s">
        <v>666</v>
      </c>
      <c r="V49" s="283">
        <f t="shared" si="69"/>
        <v>2000</v>
      </c>
      <c r="W49" s="283">
        <f t="shared" si="59"/>
        <v>2000</v>
      </c>
      <c r="X49" s="283">
        <f t="shared" si="70"/>
        <v>0</v>
      </c>
      <c r="Y49" s="280">
        <v>0</v>
      </c>
      <c r="Z49" s="283">
        <f aca="true" t="shared" si="73" ref="Z49:Z55">(Y49+AA49)</f>
        <v>0</v>
      </c>
      <c r="AA49" s="280">
        <v>0</v>
      </c>
      <c r="AB49" s="280"/>
      <c r="AC49" s="281"/>
      <c r="AD49" s="434" t="s">
        <v>666</v>
      </c>
      <c r="AE49" s="280">
        <v>0</v>
      </c>
      <c r="AF49" s="283">
        <f aca="true" t="shared" si="74" ref="AF49:AF55">(AE49+AG49)</f>
        <v>0</v>
      </c>
      <c r="AG49" s="280">
        <v>0</v>
      </c>
      <c r="AH49" s="283">
        <f t="shared" si="60"/>
        <v>0</v>
      </c>
      <c r="AI49" s="283">
        <f t="shared" si="61"/>
        <v>0</v>
      </c>
      <c r="AJ49" s="283">
        <f t="shared" si="62"/>
        <v>0</v>
      </c>
      <c r="AK49" s="280"/>
      <c r="AL49" s="281"/>
      <c r="AM49" s="434" t="s">
        <v>666</v>
      </c>
      <c r="AN49" s="280">
        <v>0</v>
      </c>
      <c r="AO49" s="283">
        <f aca="true" t="shared" si="75" ref="AO49:AO55">(AN49+AP49)</f>
        <v>0</v>
      </c>
      <c r="AP49" s="280">
        <v>0</v>
      </c>
      <c r="AQ49" s="280">
        <v>0</v>
      </c>
      <c r="AR49" s="283">
        <f aca="true" t="shared" si="76" ref="AR49:AR55">(AQ49+AS49)</f>
        <v>0</v>
      </c>
      <c r="AS49" s="280">
        <v>0</v>
      </c>
      <c r="AT49" s="280"/>
      <c r="AU49" s="281"/>
      <c r="AV49" s="434" t="s">
        <v>666</v>
      </c>
      <c r="AW49" s="283">
        <f t="shared" si="63"/>
        <v>2000</v>
      </c>
      <c r="AX49" s="283">
        <f t="shared" si="64"/>
        <v>2000</v>
      </c>
      <c r="AY49" s="283">
        <f t="shared" si="65"/>
        <v>0</v>
      </c>
      <c r="AZ49" s="283">
        <f t="shared" si="66"/>
        <v>0</v>
      </c>
      <c r="BA49" s="283">
        <f t="shared" si="67"/>
        <v>0</v>
      </c>
      <c r="BB49" s="283">
        <f t="shared" si="68"/>
        <v>0</v>
      </c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</row>
    <row r="50" spans="1:67" ht="18" customHeight="1">
      <c r="A50" s="280"/>
      <c r="B50" s="281" t="s">
        <v>1011</v>
      </c>
      <c r="C50" s="282" t="s">
        <v>667</v>
      </c>
      <c r="D50" s="280">
        <v>0</v>
      </c>
      <c r="E50" s="283">
        <f t="shared" si="51"/>
        <v>0</v>
      </c>
      <c r="F50" s="280">
        <v>0</v>
      </c>
      <c r="G50" s="280">
        <v>0</v>
      </c>
      <c r="H50" s="283">
        <f t="shared" si="52"/>
        <v>0</v>
      </c>
      <c r="I50" s="280">
        <v>0</v>
      </c>
      <c r="J50" s="280"/>
      <c r="K50" s="281" t="s">
        <v>1014</v>
      </c>
      <c r="L50" s="282" t="s">
        <v>667</v>
      </c>
      <c r="M50" s="280">
        <v>1000</v>
      </c>
      <c r="N50" s="283">
        <f t="shared" si="71"/>
        <v>1000</v>
      </c>
      <c r="O50" s="280">
        <v>0</v>
      </c>
      <c r="P50" s="280">
        <v>0</v>
      </c>
      <c r="Q50" s="283">
        <f t="shared" si="72"/>
        <v>0</v>
      </c>
      <c r="R50" s="280">
        <v>0</v>
      </c>
      <c r="S50" s="280"/>
      <c r="T50" s="281" t="s">
        <v>1014</v>
      </c>
      <c r="U50" s="282" t="s">
        <v>667</v>
      </c>
      <c r="V50" s="283">
        <f t="shared" si="69"/>
        <v>1000</v>
      </c>
      <c r="W50" s="283">
        <f t="shared" si="59"/>
        <v>1000</v>
      </c>
      <c r="X50" s="283">
        <f t="shared" si="70"/>
        <v>0</v>
      </c>
      <c r="Y50" s="280">
        <v>0</v>
      </c>
      <c r="Z50" s="283">
        <f t="shared" si="73"/>
        <v>0</v>
      </c>
      <c r="AA50" s="280">
        <v>0</v>
      </c>
      <c r="AB50" s="280"/>
      <c r="AC50" s="281" t="s">
        <v>1014</v>
      </c>
      <c r="AD50" s="282" t="s">
        <v>667</v>
      </c>
      <c r="AE50" s="280">
        <v>0</v>
      </c>
      <c r="AF50" s="283">
        <f t="shared" si="74"/>
        <v>0</v>
      </c>
      <c r="AG50" s="280">
        <v>0</v>
      </c>
      <c r="AH50" s="283">
        <f t="shared" si="60"/>
        <v>0</v>
      </c>
      <c r="AI50" s="283">
        <f t="shared" si="61"/>
        <v>0</v>
      </c>
      <c r="AJ50" s="283">
        <f t="shared" si="62"/>
        <v>0</v>
      </c>
      <c r="AK50" s="280"/>
      <c r="AL50" s="281" t="s">
        <v>1014</v>
      </c>
      <c r="AM50" s="282" t="s">
        <v>667</v>
      </c>
      <c r="AN50" s="280">
        <v>0</v>
      </c>
      <c r="AO50" s="283">
        <f t="shared" si="75"/>
        <v>0</v>
      </c>
      <c r="AP50" s="280">
        <v>0</v>
      </c>
      <c r="AQ50" s="280">
        <v>0</v>
      </c>
      <c r="AR50" s="283">
        <f t="shared" si="76"/>
        <v>0</v>
      </c>
      <c r="AS50" s="280">
        <v>0</v>
      </c>
      <c r="AT50" s="280"/>
      <c r="AU50" s="281" t="s">
        <v>1014</v>
      </c>
      <c r="AV50" s="282" t="s">
        <v>667</v>
      </c>
      <c r="AW50" s="283">
        <f t="shared" si="63"/>
        <v>1000</v>
      </c>
      <c r="AX50" s="283">
        <f t="shared" si="64"/>
        <v>1000</v>
      </c>
      <c r="AY50" s="283">
        <f t="shared" si="65"/>
        <v>0</v>
      </c>
      <c r="AZ50" s="283">
        <f t="shared" si="66"/>
        <v>0</v>
      </c>
      <c r="BA50" s="283">
        <f t="shared" si="67"/>
        <v>0</v>
      </c>
      <c r="BB50" s="283">
        <f t="shared" si="68"/>
        <v>0</v>
      </c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</row>
    <row r="51" spans="1:67" ht="18" customHeight="1">
      <c r="A51" s="280"/>
      <c r="B51" s="281" t="s">
        <v>1012</v>
      </c>
      <c r="C51" s="282" t="s">
        <v>456</v>
      </c>
      <c r="D51" s="280">
        <v>0</v>
      </c>
      <c r="E51" s="283">
        <f t="shared" si="51"/>
        <v>0</v>
      </c>
      <c r="F51" s="280">
        <v>0</v>
      </c>
      <c r="G51" s="280">
        <v>0</v>
      </c>
      <c r="H51" s="283">
        <f t="shared" si="52"/>
        <v>0</v>
      </c>
      <c r="I51" s="280">
        <v>0</v>
      </c>
      <c r="J51" s="280"/>
      <c r="K51" s="281" t="s">
        <v>1015</v>
      </c>
      <c r="L51" s="282" t="s">
        <v>456</v>
      </c>
      <c r="M51" s="280">
        <v>450</v>
      </c>
      <c r="N51" s="283">
        <f t="shared" si="71"/>
        <v>450</v>
      </c>
      <c r="O51" s="280">
        <v>0</v>
      </c>
      <c r="P51" s="280">
        <v>0</v>
      </c>
      <c r="Q51" s="283">
        <f t="shared" si="72"/>
        <v>0</v>
      </c>
      <c r="R51" s="280">
        <v>0</v>
      </c>
      <c r="S51" s="280"/>
      <c r="T51" s="281" t="s">
        <v>1015</v>
      </c>
      <c r="U51" s="282" t="s">
        <v>456</v>
      </c>
      <c r="V51" s="283">
        <f>(M51-P51)</f>
        <v>450</v>
      </c>
      <c r="W51" s="283">
        <f>(V51+X51)</f>
        <v>450</v>
      </c>
      <c r="X51" s="283">
        <f>(O51-R51)</f>
        <v>0</v>
      </c>
      <c r="Y51" s="280">
        <v>0</v>
      </c>
      <c r="Z51" s="283">
        <f t="shared" si="73"/>
        <v>0</v>
      </c>
      <c r="AA51" s="280">
        <v>0</v>
      </c>
      <c r="AB51" s="280"/>
      <c r="AC51" s="281" t="s">
        <v>1015</v>
      </c>
      <c r="AD51" s="282" t="s">
        <v>456</v>
      </c>
      <c r="AE51" s="280">
        <v>0</v>
      </c>
      <c r="AF51" s="283">
        <f t="shared" si="74"/>
        <v>0</v>
      </c>
      <c r="AG51" s="280">
        <v>0</v>
      </c>
      <c r="AH51" s="283">
        <f>(Y51-AE51)</f>
        <v>0</v>
      </c>
      <c r="AI51" s="283">
        <f>(AH51+AJ51)</f>
        <v>0</v>
      </c>
      <c r="AJ51" s="283">
        <f>(AA51-AG51)</f>
        <v>0</v>
      </c>
      <c r="AK51" s="280"/>
      <c r="AL51" s="281" t="s">
        <v>1015</v>
      </c>
      <c r="AM51" s="282" t="s">
        <v>456</v>
      </c>
      <c r="AN51" s="280">
        <v>0</v>
      </c>
      <c r="AO51" s="283">
        <f t="shared" si="75"/>
        <v>0</v>
      </c>
      <c r="AP51" s="280">
        <v>0</v>
      </c>
      <c r="AQ51" s="280">
        <v>0</v>
      </c>
      <c r="AR51" s="283">
        <f t="shared" si="76"/>
        <v>0</v>
      </c>
      <c r="AS51" s="280">
        <v>0</v>
      </c>
      <c r="AT51" s="280"/>
      <c r="AU51" s="281" t="s">
        <v>1015</v>
      </c>
      <c r="AV51" s="282" t="s">
        <v>456</v>
      </c>
      <c r="AW51" s="283">
        <f>(D51+G51+M51+Y51+AN51+AQ51)</f>
        <v>450</v>
      </c>
      <c r="AX51" s="283">
        <f>(AW51+AY51)</f>
        <v>450</v>
      </c>
      <c r="AY51" s="283">
        <f>(F51+I51+O51+AA51+AP51+AS51)</f>
        <v>0</v>
      </c>
      <c r="AZ51" s="283">
        <f>(AE51+AN51+AQ51)</f>
        <v>0</v>
      </c>
      <c r="BA51" s="283">
        <f>(AZ51+BB51)</f>
        <v>0</v>
      </c>
      <c r="BB51" s="283">
        <f>(AG51+AP51+AS51)</f>
        <v>0</v>
      </c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1:67" ht="18" customHeight="1">
      <c r="A52" s="280"/>
      <c r="B52" s="281" t="s">
        <v>1013</v>
      </c>
      <c r="C52" s="282" t="s">
        <v>457</v>
      </c>
      <c r="D52" s="280">
        <v>0</v>
      </c>
      <c r="E52" s="283">
        <f t="shared" si="51"/>
        <v>0</v>
      </c>
      <c r="F52" s="280">
        <v>0</v>
      </c>
      <c r="G52" s="280">
        <v>0</v>
      </c>
      <c r="H52" s="283">
        <f t="shared" si="52"/>
        <v>0</v>
      </c>
      <c r="I52" s="280">
        <v>0</v>
      </c>
      <c r="J52" s="280"/>
      <c r="K52" s="281" t="s">
        <v>1016</v>
      </c>
      <c r="L52" s="282" t="s">
        <v>457</v>
      </c>
      <c r="M52" s="280">
        <v>400</v>
      </c>
      <c r="N52" s="283">
        <f t="shared" si="71"/>
        <v>400</v>
      </c>
      <c r="O52" s="280">
        <v>0</v>
      </c>
      <c r="P52" s="280">
        <v>0</v>
      </c>
      <c r="Q52" s="283">
        <f t="shared" si="72"/>
        <v>0</v>
      </c>
      <c r="R52" s="280">
        <v>0</v>
      </c>
      <c r="S52" s="280"/>
      <c r="T52" s="281" t="s">
        <v>1016</v>
      </c>
      <c r="U52" s="282" t="s">
        <v>457</v>
      </c>
      <c r="V52" s="283">
        <f>(M52-P52)</f>
        <v>400</v>
      </c>
      <c r="W52" s="283">
        <f>(V52+X52)</f>
        <v>400</v>
      </c>
      <c r="X52" s="283">
        <f>(O52-R52)</f>
        <v>0</v>
      </c>
      <c r="Y52" s="280">
        <v>0</v>
      </c>
      <c r="Z52" s="283">
        <f t="shared" si="73"/>
        <v>0</v>
      </c>
      <c r="AA52" s="280">
        <v>0</v>
      </c>
      <c r="AB52" s="280"/>
      <c r="AC52" s="281" t="s">
        <v>1016</v>
      </c>
      <c r="AD52" s="282" t="s">
        <v>457</v>
      </c>
      <c r="AE52" s="280">
        <v>0</v>
      </c>
      <c r="AF52" s="283">
        <f t="shared" si="74"/>
        <v>0</v>
      </c>
      <c r="AG52" s="280">
        <v>0</v>
      </c>
      <c r="AH52" s="283">
        <f>(Y52-AE52)</f>
        <v>0</v>
      </c>
      <c r="AI52" s="283">
        <f>(AH52+AJ52)</f>
        <v>0</v>
      </c>
      <c r="AJ52" s="283">
        <f>(AA52-AG52)</f>
        <v>0</v>
      </c>
      <c r="AK52" s="280"/>
      <c r="AL52" s="281" t="s">
        <v>1016</v>
      </c>
      <c r="AM52" s="282" t="s">
        <v>457</v>
      </c>
      <c r="AN52" s="280">
        <v>0</v>
      </c>
      <c r="AO52" s="283">
        <f t="shared" si="75"/>
        <v>0</v>
      </c>
      <c r="AP52" s="280">
        <v>0</v>
      </c>
      <c r="AQ52" s="280">
        <v>0</v>
      </c>
      <c r="AR52" s="283">
        <f t="shared" si="76"/>
        <v>0</v>
      </c>
      <c r="AS52" s="280">
        <v>0</v>
      </c>
      <c r="AT52" s="280"/>
      <c r="AU52" s="281" t="s">
        <v>1016</v>
      </c>
      <c r="AV52" s="282" t="s">
        <v>457</v>
      </c>
      <c r="AW52" s="283">
        <f>(D52+G52+M52+Y52+AN52+AQ52)</f>
        <v>400</v>
      </c>
      <c r="AX52" s="283">
        <f>(AW52+AY52)</f>
        <v>400</v>
      </c>
      <c r="AY52" s="283">
        <f>(F52+I52+O52+AA52+AP52+AS52)</f>
        <v>0</v>
      </c>
      <c r="AZ52" s="283">
        <f>(AE52+AN52+AQ52)</f>
        <v>0</v>
      </c>
      <c r="BA52" s="283">
        <f>(AZ52+BB52)</f>
        <v>0</v>
      </c>
      <c r="BB52" s="283">
        <f>(AG52+AP52+AS52)</f>
        <v>0</v>
      </c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1:67" ht="18" customHeight="1">
      <c r="A53" s="280"/>
      <c r="B53" s="281" t="s">
        <v>1014</v>
      </c>
      <c r="C53" s="282" t="s">
        <v>459</v>
      </c>
      <c r="D53" s="280">
        <v>0</v>
      </c>
      <c r="E53" s="283">
        <f t="shared" si="51"/>
        <v>0</v>
      </c>
      <c r="F53" s="280">
        <v>0</v>
      </c>
      <c r="G53" s="280">
        <v>0</v>
      </c>
      <c r="H53" s="283">
        <f t="shared" si="52"/>
        <v>0</v>
      </c>
      <c r="I53" s="280">
        <v>0</v>
      </c>
      <c r="J53" s="280"/>
      <c r="K53" s="281" t="s">
        <v>1017</v>
      </c>
      <c r="L53" s="282" t="s">
        <v>459</v>
      </c>
      <c r="M53" s="280">
        <v>778</v>
      </c>
      <c r="N53" s="283">
        <f t="shared" si="71"/>
        <v>778</v>
      </c>
      <c r="O53" s="280">
        <v>0</v>
      </c>
      <c r="P53" s="280">
        <v>0</v>
      </c>
      <c r="Q53" s="283">
        <f t="shared" si="72"/>
        <v>0</v>
      </c>
      <c r="R53" s="280">
        <v>0</v>
      </c>
      <c r="S53" s="280"/>
      <c r="T53" s="281" t="s">
        <v>1017</v>
      </c>
      <c r="U53" s="282" t="s">
        <v>459</v>
      </c>
      <c r="V53" s="283">
        <f>(M53-P53)</f>
        <v>778</v>
      </c>
      <c r="W53" s="283">
        <f>(V53+X53)</f>
        <v>778</v>
      </c>
      <c r="X53" s="283">
        <f>(O53-R53)</f>
        <v>0</v>
      </c>
      <c r="Y53" s="280">
        <v>0</v>
      </c>
      <c r="Z53" s="283">
        <f t="shared" si="73"/>
        <v>0</v>
      </c>
      <c r="AA53" s="280">
        <v>0</v>
      </c>
      <c r="AB53" s="280"/>
      <c r="AC53" s="281" t="s">
        <v>1017</v>
      </c>
      <c r="AD53" s="282" t="s">
        <v>459</v>
      </c>
      <c r="AE53" s="280">
        <v>0</v>
      </c>
      <c r="AF53" s="283">
        <f t="shared" si="74"/>
        <v>0</v>
      </c>
      <c r="AG53" s="280">
        <v>0</v>
      </c>
      <c r="AH53" s="283">
        <f>(Y53-AE53)</f>
        <v>0</v>
      </c>
      <c r="AI53" s="283">
        <f>(AH53+AJ53)</f>
        <v>0</v>
      </c>
      <c r="AJ53" s="283">
        <f>(AA53-AG53)</f>
        <v>0</v>
      </c>
      <c r="AK53" s="280"/>
      <c r="AL53" s="281" t="s">
        <v>1017</v>
      </c>
      <c r="AM53" s="282" t="s">
        <v>459</v>
      </c>
      <c r="AN53" s="280">
        <v>0</v>
      </c>
      <c r="AO53" s="283">
        <f t="shared" si="75"/>
        <v>0</v>
      </c>
      <c r="AP53" s="280">
        <v>0</v>
      </c>
      <c r="AQ53" s="280">
        <v>0</v>
      </c>
      <c r="AR53" s="283">
        <f t="shared" si="76"/>
        <v>0</v>
      </c>
      <c r="AS53" s="280">
        <v>0</v>
      </c>
      <c r="AT53" s="280"/>
      <c r="AU53" s="281" t="s">
        <v>1017</v>
      </c>
      <c r="AV53" s="282" t="s">
        <v>459</v>
      </c>
      <c r="AW53" s="283">
        <f>(D53+G53+M53+Y53+AN53+AQ53)</f>
        <v>778</v>
      </c>
      <c r="AX53" s="283">
        <f>(AW53+AY53)</f>
        <v>778</v>
      </c>
      <c r="AY53" s="283">
        <f>(F53+I53+O53+AA53+AP53+AS53)</f>
        <v>0</v>
      </c>
      <c r="AZ53" s="283">
        <f>(AE53+AN53+AQ53)</f>
        <v>0</v>
      </c>
      <c r="BA53" s="283">
        <f>(AZ53+BB53)</f>
        <v>0</v>
      </c>
      <c r="BB53" s="283">
        <f>(AG53+AP53+AS53)</f>
        <v>0</v>
      </c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1:67" ht="18" customHeight="1">
      <c r="A54" s="280"/>
      <c r="B54" s="281" t="s">
        <v>1015</v>
      </c>
      <c r="C54" s="282" t="s">
        <v>473</v>
      </c>
      <c r="D54" s="280">
        <v>0</v>
      </c>
      <c r="E54" s="283">
        <f t="shared" si="51"/>
        <v>0</v>
      </c>
      <c r="F54" s="280">
        <v>0</v>
      </c>
      <c r="G54" s="280">
        <v>0</v>
      </c>
      <c r="H54" s="283">
        <f t="shared" si="52"/>
        <v>0</v>
      </c>
      <c r="I54" s="280">
        <v>0</v>
      </c>
      <c r="J54" s="280"/>
      <c r="K54" s="281" t="s">
        <v>1018</v>
      </c>
      <c r="L54" s="282" t="s">
        <v>473</v>
      </c>
      <c r="M54" s="280">
        <v>2663</v>
      </c>
      <c r="N54" s="283">
        <f t="shared" si="71"/>
        <v>2663</v>
      </c>
      <c r="O54" s="280">
        <v>0</v>
      </c>
      <c r="P54" s="280">
        <v>0</v>
      </c>
      <c r="Q54" s="283">
        <f t="shared" si="72"/>
        <v>0</v>
      </c>
      <c r="R54" s="280">
        <v>0</v>
      </c>
      <c r="S54" s="280"/>
      <c r="T54" s="281" t="s">
        <v>1018</v>
      </c>
      <c r="U54" s="282" t="s">
        <v>473</v>
      </c>
      <c r="V54" s="283">
        <f>(M54-P54)</f>
        <v>2663</v>
      </c>
      <c r="W54" s="283">
        <f>(V54+X54)</f>
        <v>2663</v>
      </c>
      <c r="X54" s="283">
        <f>(O54-R54)</f>
        <v>0</v>
      </c>
      <c r="Y54" s="280">
        <v>0</v>
      </c>
      <c r="Z54" s="283">
        <f t="shared" si="73"/>
        <v>0</v>
      </c>
      <c r="AA54" s="280">
        <v>0</v>
      </c>
      <c r="AB54" s="280"/>
      <c r="AC54" s="281" t="s">
        <v>1018</v>
      </c>
      <c r="AD54" s="282" t="s">
        <v>473</v>
      </c>
      <c r="AE54" s="280">
        <v>0</v>
      </c>
      <c r="AF54" s="283">
        <f t="shared" si="74"/>
        <v>0</v>
      </c>
      <c r="AG54" s="280">
        <v>0</v>
      </c>
      <c r="AH54" s="283">
        <f>(Y54-AE54)</f>
        <v>0</v>
      </c>
      <c r="AI54" s="283">
        <f>(AH54+AJ54)</f>
        <v>0</v>
      </c>
      <c r="AJ54" s="283">
        <f>(AA54-AG54)</f>
        <v>0</v>
      </c>
      <c r="AK54" s="280"/>
      <c r="AL54" s="281" t="s">
        <v>1018</v>
      </c>
      <c r="AM54" s="282" t="s">
        <v>473</v>
      </c>
      <c r="AN54" s="280">
        <v>0</v>
      </c>
      <c r="AO54" s="283">
        <f t="shared" si="75"/>
        <v>0</v>
      </c>
      <c r="AP54" s="280">
        <v>0</v>
      </c>
      <c r="AQ54" s="280">
        <v>0</v>
      </c>
      <c r="AR54" s="283">
        <f t="shared" si="76"/>
        <v>0</v>
      </c>
      <c r="AS54" s="280">
        <v>0</v>
      </c>
      <c r="AT54" s="280"/>
      <c r="AU54" s="281" t="s">
        <v>1018</v>
      </c>
      <c r="AV54" s="282" t="s">
        <v>473</v>
      </c>
      <c r="AW54" s="283">
        <f>(D54+G54+M54+Y54+AN54+AQ54)</f>
        <v>2663</v>
      </c>
      <c r="AX54" s="283">
        <f>(AW54+AY54)</f>
        <v>2663</v>
      </c>
      <c r="AY54" s="283">
        <f>(F54+I54+O54+AA54+AP54+AS54)</f>
        <v>0</v>
      </c>
      <c r="AZ54" s="283">
        <f>(AE54+AN54+AQ54)</f>
        <v>0</v>
      </c>
      <c r="BA54" s="283">
        <f>(AZ54+BB54)</f>
        <v>0</v>
      </c>
      <c r="BB54" s="283">
        <f>(AG54+AP54+AS54)</f>
        <v>0</v>
      </c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</row>
    <row r="55" spans="1:67" ht="18" customHeight="1">
      <c r="A55" s="280"/>
      <c r="B55" s="281" t="s">
        <v>1016</v>
      </c>
      <c r="C55" s="282" t="s">
        <v>460</v>
      </c>
      <c r="D55" s="280">
        <v>0</v>
      </c>
      <c r="E55" s="283">
        <f t="shared" si="51"/>
        <v>0</v>
      </c>
      <c r="F55" s="280">
        <v>0</v>
      </c>
      <c r="G55" s="280">
        <v>0</v>
      </c>
      <c r="H55" s="283">
        <f t="shared" si="52"/>
        <v>0</v>
      </c>
      <c r="I55" s="280">
        <v>0</v>
      </c>
      <c r="J55" s="280"/>
      <c r="K55" s="281" t="s">
        <v>1019</v>
      </c>
      <c r="L55" s="282" t="s">
        <v>460</v>
      </c>
      <c r="M55" s="280">
        <v>14064</v>
      </c>
      <c r="N55" s="283">
        <f t="shared" si="71"/>
        <v>14064</v>
      </c>
      <c r="O55" s="280">
        <v>0</v>
      </c>
      <c r="P55" s="280">
        <v>0</v>
      </c>
      <c r="Q55" s="283">
        <f t="shared" si="72"/>
        <v>0</v>
      </c>
      <c r="R55" s="280">
        <v>0</v>
      </c>
      <c r="S55" s="280"/>
      <c r="T55" s="281" t="s">
        <v>1019</v>
      </c>
      <c r="U55" s="282" t="s">
        <v>460</v>
      </c>
      <c r="V55" s="283">
        <f>(M55-P55)</f>
        <v>14064</v>
      </c>
      <c r="W55" s="283">
        <f>(V55+X55)</f>
        <v>14064</v>
      </c>
      <c r="X55" s="283">
        <f>(O55-R55)</f>
        <v>0</v>
      </c>
      <c r="Y55" s="280">
        <v>0</v>
      </c>
      <c r="Z55" s="283">
        <f t="shared" si="73"/>
        <v>0</v>
      </c>
      <c r="AA55" s="280">
        <v>0</v>
      </c>
      <c r="AB55" s="280"/>
      <c r="AC55" s="281" t="s">
        <v>1019</v>
      </c>
      <c r="AD55" s="282" t="s">
        <v>460</v>
      </c>
      <c r="AE55" s="280">
        <v>0</v>
      </c>
      <c r="AF55" s="283">
        <f t="shared" si="74"/>
        <v>0</v>
      </c>
      <c r="AG55" s="280">
        <v>0</v>
      </c>
      <c r="AH55" s="283">
        <f>(Y55-AE55)</f>
        <v>0</v>
      </c>
      <c r="AI55" s="283">
        <f>(AH55+AJ55)</f>
        <v>0</v>
      </c>
      <c r="AJ55" s="283">
        <f>(AA55-AG55)</f>
        <v>0</v>
      </c>
      <c r="AK55" s="280"/>
      <c r="AL55" s="281" t="s">
        <v>1019</v>
      </c>
      <c r="AM55" s="282" t="s">
        <v>460</v>
      </c>
      <c r="AN55" s="280">
        <v>0</v>
      </c>
      <c r="AO55" s="283">
        <f t="shared" si="75"/>
        <v>0</v>
      </c>
      <c r="AP55" s="280">
        <v>0</v>
      </c>
      <c r="AQ55" s="280">
        <v>0</v>
      </c>
      <c r="AR55" s="283">
        <f t="shared" si="76"/>
        <v>0</v>
      </c>
      <c r="AS55" s="280">
        <v>0</v>
      </c>
      <c r="AT55" s="280"/>
      <c r="AU55" s="281" t="s">
        <v>1019</v>
      </c>
      <c r="AV55" s="282" t="s">
        <v>460</v>
      </c>
      <c r="AW55" s="283">
        <f>(D55+G55+M55+Y55+AN55+AQ55)</f>
        <v>14064</v>
      </c>
      <c r="AX55" s="283">
        <f>(AW55+AY55)</f>
        <v>14064</v>
      </c>
      <c r="AY55" s="283">
        <f>(F55+I55+O55+AA55+AP55+AS55)</f>
        <v>0</v>
      </c>
      <c r="AZ55" s="283">
        <f>(AE55+AN55+AQ55)</f>
        <v>0</v>
      </c>
      <c r="BA55" s="283">
        <f>(AZ55+BB55)</f>
        <v>0</v>
      </c>
      <c r="BB55" s="283">
        <f>(AG55+AP55+AS55)</f>
        <v>0</v>
      </c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1:67" ht="18" customHeight="1">
      <c r="A56" s="453"/>
      <c r="B56" s="450"/>
      <c r="C56" s="451"/>
      <c r="D56" s="449"/>
      <c r="E56" s="452"/>
      <c r="F56" s="449"/>
      <c r="G56" s="449"/>
      <c r="H56" s="452"/>
      <c r="I56" s="449"/>
      <c r="J56" s="453"/>
      <c r="K56" s="450"/>
      <c r="L56" s="451"/>
      <c r="M56" s="449"/>
      <c r="N56" s="452"/>
      <c r="O56" s="449"/>
      <c r="P56" s="449"/>
      <c r="Q56" s="452"/>
      <c r="R56" s="449"/>
      <c r="S56" s="453"/>
      <c r="T56" s="450"/>
      <c r="U56" s="451"/>
      <c r="V56" s="452"/>
      <c r="W56" s="452"/>
      <c r="X56" s="452"/>
      <c r="Y56" s="449"/>
      <c r="Z56" s="452"/>
      <c r="AA56" s="449"/>
      <c r="AB56" s="453"/>
      <c r="AC56" s="450"/>
      <c r="AD56" s="451"/>
      <c r="AE56" s="449"/>
      <c r="AF56" s="452"/>
      <c r="AG56" s="449"/>
      <c r="AH56" s="452"/>
      <c r="AI56" s="452"/>
      <c r="AJ56" s="452"/>
      <c r="AK56" s="453"/>
      <c r="AL56" s="450"/>
      <c r="AM56" s="451"/>
      <c r="AN56" s="449"/>
      <c r="AO56" s="452"/>
      <c r="AP56" s="449"/>
      <c r="AQ56" s="449"/>
      <c r="AR56" s="452"/>
      <c r="AS56" s="449"/>
      <c r="AT56" s="453"/>
      <c r="AU56" s="450"/>
      <c r="AV56" s="451"/>
      <c r="AW56" s="452"/>
      <c r="AX56" s="452"/>
      <c r="AY56" s="452"/>
      <c r="AZ56" s="452"/>
      <c r="BA56" s="452"/>
      <c r="BB56" s="452"/>
      <c r="BC56" s="119"/>
      <c r="BD56" s="119"/>
      <c r="BE56" s="119"/>
      <c r="BF56" s="119"/>
      <c r="BG56" s="119"/>
      <c r="BH56" s="119"/>
      <c r="BI56" s="119"/>
      <c r="BJ56" s="119"/>
      <c r="BK56" s="119"/>
      <c r="BL56" s="74"/>
      <c r="BM56" s="74"/>
      <c r="BN56" s="74"/>
      <c r="BO56" s="74"/>
    </row>
    <row r="57" spans="1:67" ht="18" customHeight="1">
      <c r="A57" s="454"/>
      <c r="B57" s="447"/>
      <c r="C57" s="448"/>
      <c r="D57" s="446"/>
      <c r="E57" s="445"/>
      <c r="F57" s="446"/>
      <c r="G57" s="446"/>
      <c r="H57" s="445"/>
      <c r="I57" s="446"/>
      <c r="J57" s="454"/>
      <c r="K57" s="447"/>
      <c r="L57" s="448"/>
      <c r="M57" s="446"/>
      <c r="N57" s="445"/>
      <c r="O57" s="446"/>
      <c r="P57" s="446"/>
      <c r="Q57" s="445"/>
      <c r="R57" s="446"/>
      <c r="S57" s="454"/>
      <c r="T57" s="447"/>
      <c r="U57" s="448"/>
      <c r="V57" s="445"/>
      <c r="W57" s="445"/>
      <c r="X57" s="445"/>
      <c r="Y57" s="446"/>
      <c r="Z57" s="445"/>
      <c r="AA57" s="446"/>
      <c r="AB57" s="454"/>
      <c r="AC57" s="447"/>
      <c r="AD57" s="448"/>
      <c r="AE57" s="446"/>
      <c r="AF57" s="445"/>
      <c r="AG57" s="446"/>
      <c r="AH57" s="445"/>
      <c r="AI57" s="445"/>
      <c r="AJ57" s="445"/>
      <c r="AK57" s="454"/>
      <c r="AL57" s="447"/>
      <c r="AM57" s="448"/>
      <c r="AN57" s="446"/>
      <c r="AO57" s="445"/>
      <c r="AP57" s="446"/>
      <c r="AQ57" s="446"/>
      <c r="AR57" s="445"/>
      <c r="AS57" s="446"/>
      <c r="AT57" s="454"/>
      <c r="AU57" s="447"/>
      <c r="AV57" s="448"/>
      <c r="AW57" s="445"/>
      <c r="AX57" s="445"/>
      <c r="AY57" s="445"/>
      <c r="AZ57" s="445"/>
      <c r="BA57" s="445"/>
      <c r="BB57" s="445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1:67" ht="18" customHeight="1">
      <c r="A58" s="264" t="s">
        <v>725</v>
      </c>
      <c r="B58" s="264" t="s">
        <v>725</v>
      </c>
      <c r="C58" s="264" t="s">
        <v>725</v>
      </c>
      <c r="D58" s="265" t="s">
        <v>1121</v>
      </c>
      <c r="E58" s="266"/>
      <c r="F58" s="267"/>
      <c r="G58" s="265" t="s">
        <v>1121</v>
      </c>
      <c r="H58" s="266"/>
      <c r="I58" s="267"/>
      <c r="J58" s="264" t="s">
        <v>725</v>
      </c>
      <c r="K58" s="264" t="s">
        <v>725</v>
      </c>
      <c r="L58" s="264" t="s">
        <v>725</v>
      </c>
      <c r="M58" s="286" t="s">
        <v>1121</v>
      </c>
      <c r="N58" s="287"/>
      <c r="O58" s="269"/>
      <c r="P58" s="288" t="s">
        <v>725</v>
      </c>
      <c r="Q58" s="289"/>
      <c r="R58" s="290"/>
      <c r="S58" s="264" t="s">
        <v>725</v>
      </c>
      <c r="T58" s="264" t="s">
        <v>725</v>
      </c>
      <c r="U58" s="264" t="s">
        <v>725</v>
      </c>
      <c r="V58" s="265" t="s">
        <v>725</v>
      </c>
      <c r="W58" s="266"/>
      <c r="X58" s="267"/>
      <c r="Y58" s="265" t="s">
        <v>1121</v>
      </c>
      <c r="Z58" s="266"/>
      <c r="AA58" s="267"/>
      <c r="AB58" s="264" t="s">
        <v>725</v>
      </c>
      <c r="AC58" s="264" t="s">
        <v>725</v>
      </c>
      <c r="AD58" s="264" t="s">
        <v>725</v>
      </c>
      <c r="AE58" s="265" t="s">
        <v>725</v>
      </c>
      <c r="AF58" s="266"/>
      <c r="AG58" s="267"/>
      <c r="AH58" s="265" t="s">
        <v>725</v>
      </c>
      <c r="AI58" s="266"/>
      <c r="AJ58" s="267"/>
      <c r="AK58" s="264" t="s">
        <v>725</v>
      </c>
      <c r="AL58" s="264" t="s">
        <v>725</v>
      </c>
      <c r="AM58" s="264" t="s">
        <v>725</v>
      </c>
      <c r="AN58" s="286" t="s">
        <v>1121</v>
      </c>
      <c r="AO58" s="287"/>
      <c r="AP58" s="269"/>
      <c r="AQ58" s="286" t="s">
        <v>1121</v>
      </c>
      <c r="AR58" s="287"/>
      <c r="AS58" s="269"/>
      <c r="AT58" s="264" t="s">
        <v>725</v>
      </c>
      <c r="AU58" s="264" t="s">
        <v>725</v>
      </c>
      <c r="AV58" s="264" t="s">
        <v>725</v>
      </c>
      <c r="AW58" s="265" t="s">
        <v>928</v>
      </c>
      <c r="AX58" s="266"/>
      <c r="AY58" s="267"/>
      <c r="AZ58" s="265" t="s">
        <v>42</v>
      </c>
      <c r="BA58" s="266"/>
      <c r="BB58" s="267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</row>
    <row r="59" spans="1:67" ht="18" customHeight="1">
      <c r="A59" s="268" t="s">
        <v>1128</v>
      </c>
      <c r="B59" s="268" t="s">
        <v>43</v>
      </c>
      <c r="C59" s="268" t="s">
        <v>44</v>
      </c>
      <c r="D59" s="269" t="s">
        <v>1129</v>
      </c>
      <c r="E59" s="269"/>
      <c r="F59" s="269"/>
      <c r="G59" s="269" t="s">
        <v>1130</v>
      </c>
      <c r="H59" s="269"/>
      <c r="I59" s="269"/>
      <c r="J59" s="268" t="s">
        <v>1128</v>
      </c>
      <c r="K59" s="268" t="s">
        <v>43</v>
      </c>
      <c r="L59" s="268" t="s">
        <v>44</v>
      </c>
      <c r="M59" s="267" t="s">
        <v>1131</v>
      </c>
      <c r="N59" s="267"/>
      <c r="O59" s="267"/>
      <c r="P59" s="291" t="s">
        <v>16</v>
      </c>
      <c r="Q59" s="267"/>
      <c r="R59" s="267"/>
      <c r="S59" s="268" t="s">
        <v>1128</v>
      </c>
      <c r="T59" s="268" t="s">
        <v>43</v>
      </c>
      <c r="U59" s="268" t="s">
        <v>44</v>
      </c>
      <c r="V59" s="269" t="s">
        <v>17</v>
      </c>
      <c r="W59" s="269"/>
      <c r="X59" s="269"/>
      <c r="Y59" s="269" t="s">
        <v>1132</v>
      </c>
      <c r="Z59" s="269"/>
      <c r="AA59" s="269"/>
      <c r="AB59" s="268" t="s">
        <v>1128</v>
      </c>
      <c r="AC59" s="268" t="s">
        <v>43</v>
      </c>
      <c r="AD59" s="268" t="s">
        <v>44</v>
      </c>
      <c r="AE59" s="269" t="s">
        <v>18</v>
      </c>
      <c r="AF59" s="269"/>
      <c r="AG59" s="269"/>
      <c r="AH59" s="269" t="s">
        <v>1133</v>
      </c>
      <c r="AI59" s="269"/>
      <c r="AJ59" s="269"/>
      <c r="AK59" s="268" t="s">
        <v>1128</v>
      </c>
      <c r="AL59" s="268" t="s">
        <v>43</v>
      </c>
      <c r="AM59" s="268" t="s">
        <v>44</v>
      </c>
      <c r="AN59" s="267" t="s">
        <v>19</v>
      </c>
      <c r="AO59" s="267"/>
      <c r="AP59" s="267"/>
      <c r="AQ59" s="267" t="s">
        <v>20</v>
      </c>
      <c r="AR59" s="267"/>
      <c r="AS59" s="267"/>
      <c r="AT59" s="268" t="s">
        <v>1128</v>
      </c>
      <c r="AU59" s="268" t="s">
        <v>43</v>
      </c>
      <c r="AV59" s="268" t="s">
        <v>44</v>
      </c>
      <c r="AW59" s="269" t="s">
        <v>45</v>
      </c>
      <c r="AX59" s="269"/>
      <c r="AY59" s="269"/>
      <c r="AZ59" s="292" t="s">
        <v>21</v>
      </c>
      <c r="BA59" s="269"/>
      <c r="BB59" s="269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</row>
    <row r="60" spans="1:67" ht="18" customHeight="1">
      <c r="A60" s="268" t="s">
        <v>1134</v>
      </c>
      <c r="B60" s="268" t="s">
        <v>46</v>
      </c>
      <c r="C60" s="270"/>
      <c r="D60" s="265" t="s">
        <v>216</v>
      </c>
      <c r="E60" s="266"/>
      <c r="F60" s="267"/>
      <c r="G60" s="265" t="s">
        <v>29</v>
      </c>
      <c r="H60" s="266"/>
      <c r="I60" s="267"/>
      <c r="J60" s="268" t="s">
        <v>1134</v>
      </c>
      <c r="K60" s="268" t="s">
        <v>46</v>
      </c>
      <c r="L60" s="270"/>
      <c r="M60" s="286" t="s">
        <v>30</v>
      </c>
      <c r="N60" s="287"/>
      <c r="O60" s="269"/>
      <c r="P60" s="293" t="s">
        <v>31</v>
      </c>
      <c r="Q60" s="294"/>
      <c r="R60" s="295"/>
      <c r="S60" s="268" t="s">
        <v>1134</v>
      </c>
      <c r="T60" s="268" t="s">
        <v>46</v>
      </c>
      <c r="U60" s="270"/>
      <c r="V60" s="404" t="s">
        <v>32</v>
      </c>
      <c r="W60" s="404"/>
      <c r="X60" s="404"/>
      <c r="Y60" s="265" t="s">
        <v>33</v>
      </c>
      <c r="Z60" s="266"/>
      <c r="AA60" s="267"/>
      <c r="AB60" s="268" t="s">
        <v>1134</v>
      </c>
      <c r="AC60" s="268" t="s">
        <v>46</v>
      </c>
      <c r="AD60" s="270"/>
      <c r="AE60" s="265" t="s">
        <v>34</v>
      </c>
      <c r="AF60" s="266"/>
      <c r="AG60" s="267"/>
      <c r="AH60" s="265" t="s">
        <v>35</v>
      </c>
      <c r="AI60" s="266"/>
      <c r="AJ60" s="267"/>
      <c r="AK60" s="268" t="s">
        <v>1134</v>
      </c>
      <c r="AL60" s="268" t="s">
        <v>46</v>
      </c>
      <c r="AM60" s="270"/>
      <c r="AN60" s="286" t="s">
        <v>36</v>
      </c>
      <c r="AO60" s="287"/>
      <c r="AP60" s="269"/>
      <c r="AQ60" s="286" t="s">
        <v>37</v>
      </c>
      <c r="AR60" s="287"/>
      <c r="AS60" s="269"/>
      <c r="AT60" s="268" t="s">
        <v>1134</v>
      </c>
      <c r="AU60" s="268" t="s">
        <v>46</v>
      </c>
      <c r="AV60" s="270"/>
      <c r="AW60" s="265" t="s">
        <v>38</v>
      </c>
      <c r="AX60" s="266"/>
      <c r="AY60" s="267"/>
      <c r="AZ60" s="265" t="s">
        <v>39</v>
      </c>
      <c r="BA60" s="266"/>
      <c r="BB60" s="267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</row>
    <row r="61" spans="1:67" ht="18" customHeight="1">
      <c r="A61" s="268" t="s">
        <v>725</v>
      </c>
      <c r="B61" s="268" t="s">
        <v>1134</v>
      </c>
      <c r="C61" s="268"/>
      <c r="D61" s="271" t="s">
        <v>817</v>
      </c>
      <c r="E61" s="271" t="s">
        <v>154</v>
      </c>
      <c r="F61" s="271" t="s">
        <v>718</v>
      </c>
      <c r="G61" s="271" t="s">
        <v>817</v>
      </c>
      <c r="H61" s="271" t="s">
        <v>154</v>
      </c>
      <c r="I61" s="271" t="s">
        <v>718</v>
      </c>
      <c r="J61" s="268" t="s">
        <v>725</v>
      </c>
      <c r="K61" s="268" t="s">
        <v>1134</v>
      </c>
      <c r="L61" s="268"/>
      <c r="M61" s="271" t="s">
        <v>817</v>
      </c>
      <c r="N61" s="271" t="s">
        <v>154</v>
      </c>
      <c r="O61" s="271" t="s">
        <v>718</v>
      </c>
      <c r="P61" s="271" t="s">
        <v>817</v>
      </c>
      <c r="Q61" s="271" t="s">
        <v>154</v>
      </c>
      <c r="R61" s="271" t="s">
        <v>718</v>
      </c>
      <c r="S61" s="268" t="s">
        <v>725</v>
      </c>
      <c r="T61" s="268" t="s">
        <v>1134</v>
      </c>
      <c r="U61" s="268"/>
      <c r="V61" s="271" t="s">
        <v>817</v>
      </c>
      <c r="W61" s="271" t="s">
        <v>154</v>
      </c>
      <c r="X61" s="271" t="s">
        <v>718</v>
      </c>
      <c r="Y61" s="271" t="s">
        <v>817</v>
      </c>
      <c r="Z61" s="271" t="s">
        <v>154</v>
      </c>
      <c r="AA61" s="271" t="s">
        <v>718</v>
      </c>
      <c r="AB61" s="268" t="s">
        <v>725</v>
      </c>
      <c r="AC61" s="268" t="s">
        <v>1134</v>
      </c>
      <c r="AD61" s="268"/>
      <c r="AE61" s="271" t="s">
        <v>817</v>
      </c>
      <c r="AF61" s="271" t="s">
        <v>154</v>
      </c>
      <c r="AG61" s="271" t="s">
        <v>718</v>
      </c>
      <c r="AH61" s="271" t="s">
        <v>817</v>
      </c>
      <c r="AI61" s="271" t="s">
        <v>154</v>
      </c>
      <c r="AJ61" s="271" t="s">
        <v>718</v>
      </c>
      <c r="AK61" s="268" t="s">
        <v>725</v>
      </c>
      <c r="AL61" s="268" t="s">
        <v>1134</v>
      </c>
      <c r="AM61" s="268"/>
      <c r="AN61" s="271" t="s">
        <v>817</v>
      </c>
      <c r="AO61" s="271" t="s">
        <v>154</v>
      </c>
      <c r="AP61" s="271" t="s">
        <v>718</v>
      </c>
      <c r="AQ61" s="271" t="s">
        <v>817</v>
      </c>
      <c r="AR61" s="271" t="s">
        <v>154</v>
      </c>
      <c r="AS61" s="271" t="s">
        <v>718</v>
      </c>
      <c r="AT61" s="268" t="s">
        <v>725</v>
      </c>
      <c r="AU61" s="268" t="s">
        <v>1134</v>
      </c>
      <c r="AV61" s="268"/>
      <c r="AW61" s="271" t="s">
        <v>817</v>
      </c>
      <c r="AX61" s="271" t="s">
        <v>154</v>
      </c>
      <c r="AY61" s="271" t="s">
        <v>718</v>
      </c>
      <c r="AZ61" s="271" t="s">
        <v>817</v>
      </c>
      <c r="BA61" s="271" t="s">
        <v>154</v>
      </c>
      <c r="BB61" s="271" t="s">
        <v>718</v>
      </c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</row>
    <row r="62" spans="1:67" ht="18" customHeight="1">
      <c r="A62" s="272"/>
      <c r="B62" s="273"/>
      <c r="C62" s="274"/>
      <c r="D62" s="275" t="s">
        <v>827</v>
      </c>
      <c r="E62" s="275" t="s">
        <v>827</v>
      </c>
      <c r="F62" s="275" t="s">
        <v>721</v>
      </c>
      <c r="G62" s="275" t="s">
        <v>827</v>
      </c>
      <c r="H62" s="275" t="s">
        <v>827</v>
      </c>
      <c r="I62" s="275" t="s">
        <v>721</v>
      </c>
      <c r="J62" s="272"/>
      <c r="K62" s="273"/>
      <c r="L62" s="274"/>
      <c r="M62" s="275" t="s">
        <v>827</v>
      </c>
      <c r="N62" s="275" t="s">
        <v>827</v>
      </c>
      <c r="O62" s="275" t="s">
        <v>721</v>
      </c>
      <c r="P62" s="275" t="s">
        <v>827</v>
      </c>
      <c r="Q62" s="275" t="s">
        <v>827</v>
      </c>
      <c r="R62" s="275" t="s">
        <v>721</v>
      </c>
      <c r="S62" s="272"/>
      <c r="T62" s="273"/>
      <c r="U62" s="274"/>
      <c r="V62" s="275" t="s">
        <v>827</v>
      </c>
      <c r="W62" s="275" t="s">
        <v>827</v>
      </c>
      <c r="X62" s="275" t="s">
        <v>721</v>
      </c>
      <c r="Y62" s="275" t="s">
        <v>827</v>
      </c>
      <c r="Z62" s="275" t="s">
        <v>827</v>
      </c>
      <c r="AA62" s="275" t="s">
        <v>721</v>
      </c>
      <c r="AB62" s="272"/>
      <c r="AC62" s="273"/>
      <c r="AD62" s="274"/>
      <c r="AE62" s="275" t="s">
        <v>827</v>
      </c>
      <c r="AF62" s="275" t="s">
        <v>827</v>
      </c>
      <c r="AG62" s="275" t="s">
        <v>721</v>
      </c>
      <c r="AH62" s="275" t="s">
        <v>827</v>
      </c>
      <c r="AI62" s="275" t="s">
        <v>827</v>
      </c>
      <c r="AJ62" s="275" t="s">
        <v>721</v>
      </c>
      <c r="AK62" s="272"/>
      <c r="AL62" s="273"/>
      <c r="AM62" s="274"/>
      <c r="AN62" s="275" t="s">
        <v>827</v>
      </c>
      <c r="AO62" s="275" t="s">
        <v>827</v>
      </c>
      <c r="AP62" s="275" t="s">
        <v>721</v>
      </c>
      <c r="AQ62" s="275" t="s">
        <v>827</v>
      </c>
      <c r="AR62" s="275" t="s">
        <v>827</v>
      </c>
      <c r="AS62" s="275" t="s">
        <v>721</v>
      </c>
      <c r="AT62" s="272"/>
      <c r="AU62" s="273"/>
      <c r="AV62" s="274"/>
      <c r="AW62" s="275" t="s">
        <v>827</v>
      </c>
      <c r="AX62" s="275" t="s">
        <v>827</v>
      </c>
      <c r="AY62" s="275" t="s">
        <v>721</v>
      </c>
      <c r="AZ62" s="275" t="s">
        <v>827</v>
      </c>
      <c r="BA62" s="275" t="s">
        <v>827</v>
      </c>
      <c r="BB62" s="275" t="s">
        <v>721</v>
      </c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</row>
    <row r="63" spans="1:67" ht="18" customHeight="1">
      <c r="A63" s="380"/>
      <c r="B63" s="380" t="s">
        <v>1017</v>
      </c>
      <c r="C63" s="381" t="s">
        <v>295</v>
      </c>
      <c r="D63" s="383">
        <v>0</v>
      </c>
      <c r="E63" s="283">
        <f>(D63+F63)</f>
        <v>0</v>
      </c>
      <c r="F63" s="383">
        <v>0</v>
      </c>
      <c r="G63" s="383">
        <v>0</v>
      </c>
      <c r="H63" s="283">
        <f>(G63+I63)</f>
        <v>0</v>
      </c>
      <c r="I63" s="383">
        <v>0</v>
      </c>
      <c r="J63" s="380"/>
      <c r="K63" s="380" t="s">
        <v>1017</v>
      </c>
      <c r="L63" s="381" t="s">
        <v>295</v>
      </c>
      <c r="M63" s="383">
        <v>750</v>
      </c>
      <c r="N63" s="283">
        <f>(M63+O63)</f>
        <v>750</v>
      </c>
      <c r="O63" s="383">
        <v>0</v>
      </c>
      <c r="P63" s="383">
        <v>0</v>
      </c>
      <c r="Q63" s="283">
        <f>(P63+R63)</f>
        <v>0</v>
      </c>
      <c r="R63" s="383">
        <v>0</v>
      </c>
      <c r="S63" s="380"/>
      <c r="T63" s="380" t="s">
        <v>1017</v>
      </c>
      <c r="U63" s="381" t="s">
        <v>295</v>
      </c>
      <c r="V63" s="283">
        <f>(M63-P63)</f>
        <v>750</v>
      </c>
      <c r="W63" s="283">
        <f>(V63+X63)</f>
        <v>750</v>
      </c>
      <c r="X63" s="283">
        <f>(O63-R63)</f>
        <v>0</v>
      </c>
      <c r="Y63" s="383">
        <v>0</v>
      </c>
      <c r="Z63" s="283">
        <f>(Y63+AA63)</f>
        <v>0</v>
      </c>
      <c r="AA63" s="383">
        <v>0</v>
      </c>
      <c r="AB63" s="380"/>
      <c r="AC63" s="380" t="s">
        <v>1017</v>
      </c>
      <c r="AD63" s="381" t="s">
        <v>295</v>
      </c>
      <c r="AE63" s="383">
        <v>0</v>
      </c>
      <c r="AF63" s="283">
        <f>(AE63+AG63)</f>
        <v>0</v>
      </c>
      <c r="AG63" s="383">
        <v>0</v>
      </c>
      <c r="AH63" s="283">
        <f>(Y63-AE63)</f>
        <v>0</v>
      </c>
      <c r="AI63" s="283">
        <f>(AH63+AJ63)</f>
        <v>0</v>
      </c>
      <c r="AJ63" s="283">
        <f>(AA63-AG63)</f>
        <v>0</v>
      </c>
      <c r="AK63" s="380"/>
      <c r="AL63" s="380" t="s">
        <v>1017</v>
      </c>
      <c r="AM63" s="381" t="s">
        <v>295</v>
      </c>
      <c r="AN63" s="383">
        <v>0</v>
      </c>
      <c r="AO63" s="283">
        <f>(AN63+AP63)</f>
        <v>0</v>
      </c>
      <c r="AP63" s="383">
        <v>0</v>
      </c>
      <c r="AQ63" s="383">
        <v>0</v>
      </c>
      <c r="AR63" s="283">
        <f>(AQ63+AS63)</f>
        <v>0</v>
      </c>
      <c r="AS63" s="383">
        <v>0</v>
      </c>
      <c r="AT63" s="380"/>
      <c r="AU63" s="380" t="s">
        <v>1017</v>
      </c>
      <c r="AV63" s="381" t="s">
        <v>295</v>
      </c>
      <c r="AW63" s="283">
        <f aca="true" t="shared" si="77" ref="AW63:AW68">(D63+G63+M63+Y63+AN63+AQ63)</f>
        <v>750</v>
      </c>
      <c r="AX63" s="283">
        <f>(AW63+AY63)</f>
        <v>750</v>
      </c>
      <c r="AY63" s="283">
        <f aca="true" t="shared" si="78" ref="AY63:AY68">(F63+I63+O63+AA63+AP63+AS63)</f>
        <v>0</v>
      </c>
      <c r="AZ63" s="283">
        <f aca="true" t="shared" si="79" ref="AZ63:AZ68">(AE63+AN63+AQ63)</f>
        <v>0</v>
      </c>
      <c r="BA63" s="283">
        <f>(AZ63+BB63)</f>
        <v>0</v>
      </c>
      <c r="BB63" s="283">
        <f aca="true" t="shared" si="80" ref="BB63:BB68">(AG63+AP63+AS63)</f>
        <v>0</v>
      </c>
      <c r="BC63" s="596"/>
      <c r="BD63" s="596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</row>
    <row r="64" spans="1:67" ht="18" customHeight="1">
      <c r="A64" s="380"/>
      <c r="B64" s="380" t="s">
        <v>1018</v>
      </c>
      <c r="C64" s="382" t="s">
        <v>574</v>
      </c>
      <c r="D64" s="383">
        <v>0</v>
      </c>
      <c r="E64" s="283">
        <f aca="true" t="shared" si="81" ref="E64:E81">(D64+F64)</f>
        <v>81</v>
      </c>
      <c r="F64" s="383">
        <v>81</v>
      </c>
      <c r="G64" s="383">
        <v>0</v>
      </c>
      <c r="H64" s="283">
        <f aca="true" t="shared" si="82" ref="H64:H81">(G64+I64)</f>
        <v>0</v>
      </c>
      <c r="I64" s="383">
        <v>0</v>
      </c>
      <c r="J64" s="380"/>
      <c r="K64" s="380" t="s">
        <v>1018</v>
      </c>
      <c r="L64" s="382" t="s">
        <v>574</v>
      </c>
      <c r="M64" s="383">
        <v>0</v>
      </c>
      <c r="N64" s="283">
        <f aca="true" t="shared" si="83" ref="N64:N81">(M64+O64)</f>
        <v>506</v>
      </c>
      <c r="O64" s="383">
        <v>506</v>
      </c>
      <c r="P64" s="383">
        <v>0</v>
      </c>
      <c r="Q64" s="283">
        <f aca="true" t="shared" si="84" ref="Q64:Q81">(P64+R64)</f>
        <v>0</v>
      </c>
      <c r="R64" s="383">
        <v>0</v>
      </c>
      <c r="S64" s="380"/>
      <c r="T64" s="380" t="s">
        <v>1018</v>
      </c>
      <c r="U64" s="382" t="s">
        <v>574</v>
      </c>
      <c r="V64" s="283">
        <f aca="true" t="shared" si="85" ref="V64:V80">(M64-P64)</f>
        <v>0</v>
      </c>
      <c r="W64" s="283">
        <f aca="true" t="shared" si="86" ref="W64:W81">(V64+X64)</f>
        <v>506</v>
      </c>
      <c r="X64" s="283">
        <f aca="true" t="shared" si="87" ref="X64:X80">(O64-R64)</f>
        <v>506</v>
      </c>
      <c r="Y64" s="383">
        <v>0</v>
      </c>
      <c r="Z64" s="283">
        <f aca="true" t="shared" si="88" ref="Z64:Z81">(Y64+AA64)</f>
        <v>785</v>
      </c>
      <c r="AA64" s="383">
        <v>785</v>
      </c>
      <c r="AB64" s="380"/>
      <c r="AC64" s="380" t="s">
        <v>1018</v>
      </c>
      <c r="AD64" s="382" t="s">
        <v>574</v>
      </c>
      <c r="AE64" s="383">
        <v>0</v>
      </c>
      <c r="AF64" s="283">
        <f aca="true" t="shared" si="89" ref="AF64:AF81">(AE64+AG64)</f>
        <v>0</v>
      </c>
      <c r="AG64" s="383">
        <v>0</v>
      </c>
      <c r="AH64" s="283">
        <f aca="true" t="shared" si="90" ref="AH64:AH80">(Y64-AE64)</f>
        <v>0</v>
      </c>
      <c r="AI64" s="283">
        <f aca="true" t="shared" si="91" ref="AI64:AI81">(AH64+AJ64)</f>
        <v>785</v>
      </c>
      <c r="AJ64" s="283">
        <f aca="true" t="shared" si="92" ref="AJ64:AJ80">(AA64-AG64)</f>
        <v>785</v>
      </c>
      <c r="AK64" s="380"/>
      <c r="AL64" s="380" t="s">
        <v>1018</v>
      </c>
      <c r="AM64" s="382" t="s">
        <v>574</v>
      </c>
      <c r="AN64" s="383">
        <v>0</v>
      </c>
      <c r="AO64" s="283">
        <f aca="true" t="shared" si="93" ref="AO64:AO81">(AN64+AP64)</f>
        <v>0</v>
      </c>
      <c r="AP64" s="383">
        <v>0</v>
      </c>
      <c r="AQ64" s="383">
        <v>0</v>
      </c>
      <c r="AR64" s="283">
        <f aca="true" t="shared" si="94" ref="AR64:AR81">(AQ64+AS64)</f>
        <v>0</v>
      </c>
      <c r="AS64" s="383">
        <v>0</v>
      </c>
      <c r="AT64" s="380"/>
      <c r="AU64" s="380" t="s">
        <v>1018</v>
      </c>
      <c r="AV64" s="382" t="s">
        <v>574</v>
      </c>
      <c r="AW64" s="283">
        <f t="shared" si="77"/>
        <v>0</v>
      </c>
      <c r="AX64" s="283">
        <f aca="true" t="shared" si="95" ref="AX64:AX80">(AW64+AY64)</f>
        <v>1372</v>
      </c>
      <c r="AY64" s="283">
        <f t="shared" si="78"/>
        <v>1372</v>
      </c>
      <c r="AZ64" s="283">
        <f t="shared" si="79"/>
        <v>0</v>
      </c>
      <c r="BA64" s="283">
        <f aca="true" t="shared" si="96" ref="BA64:BA80">(AZ64+BB64)</f>
        <v>0</v>
      </c>
      <c r="BB64" s="283">
        <f t="shared" si="80"/>
        <v>0</v>
      </c>
      <c r="BC64" s="596"/>
      <c r="BD64" s="596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</row>
    <row r="65" spans="1:67" ht="18" customHeight="1">
      <c r="A65" s="380"/>
      <c r="B65" s="380" t="s">
        <v>1019</v>
      </c>
      <c r="C65" s="382" t="s">
        <v>575</v>
      </c>
      <c r="D65" s="383">
        <v>0</v>
      </c>
      <c r="E65" s="283">
        <f t="shared" si="81"/>
        <v>0</v>
      </c>
      <c r="F65" s="383">
        <v>0</v>
      </c>
      <c r="G65" s="383">
        <v>0</v>
      </c>
      <c r="H65" s="283">
        <f t="shared" si="82"/>
        <v>0</v>
      </c>
      <c r="I65" s="383">
        <v>0</v>
      </c>
      <c r="J65" s="380"/>
      <c r="K65" s="380" t="s">
        <v>1019</v>
      </c>
      <c r="L65" s="382" t="s">
        <v>575</v>
      </c>
      <c r="M65" s="383">
        <v>0</v>
      </c>
      <c r="N65" s="283">
        <f t="shared" si="83"/>
        <v>0</v>
      </c>
      <c r="O65" s="383">
        <v>0</v>
      </c>
      <c r="P65" s="383">
        <v>0</v>
      </c>
      <c r="Q65" s="283">
        <f t="shared" si="84"/>
        <v>0</v>
      </c>
      <c r="R65" s="383">
        <v>0</v>
      </c>
      <c r="S65" s="380"/>
      <c r="T65" s="380" t="s">
        <v>1019</v>
      </c>
      <c r="U65" s="382" t="s">
        <v>575</v>
      </c>
      <c r="V65" s="283">
        <f t="shared" si="85"/>
        <v>0</v>
      </c>
      <c r="W65" s="283">
        <f t="shared" si="86"/>
        <v>0</v>
      </c>
      <c r="X65" s="283">
        <f t="shared" si="87"/>
        <v>0</v>
      </c>
      <c r="Y65" s="383">
        <v>0</v>
      </c>
      <c r="Z65" s="283">
        <f t="shared" si="88"/>
        <v>686</v>
      </c>
      <c r="AA65" s="383">
        <v>686</v>
      </c>
      <c r="AB65" s="380"/>
      <c r="AC65" s="380" t="s">
        <v>1019</v>
      </c>
      <c r="AD65" s="382" t="s">
        <v>575</v>
      </c>
      <c r="AE65" s="383">
        <v>0</v>
      </c>
      <c r="AF65" s="283">
        <f t="shared" si="89"/>
        <v>0</v>
      </c>
      <c r="AG65" s="383">
        <v>0</v>
      </c>
      <c r="AH65" s="283">
        <f t="shared" si="90"/>
        <v>0</v>
      </c>
      <c r="AI65" s="283">
        <f t="shared" si="91"/>
        <v>686</v>
      </c>
      <c r="AJ65" s="283">
        <f t="shared" si="92"/>
        <v>686</v>
      </c>
      <c r="AK65" s="380"/>
      <c r="AL65" s="380" t="s">
        <v>1019</v>
      </c>
      <c r="AM65" s="382" t="s">
        <v>575</v>
      </c>
      <c r="AN65" s="383">
        <v>0</v>
      </c>
      <c r="AO65" s="283">
        <f t="shared" si="93"/>
        <v>0</v>
      </c>
      <c r="AP65" s="383">
        <v>0</v>
      </c>
      <c r="AQ65" s="383">
        <v>0</v>
      </c>
      <c r="AR65" s="283">
        <f t="shared" si="94"/>
        <v>0</v>
      </c>
      <c r="AS65" s="383">
        <v>0</v>
      </c>
      <c r="AT65" s="380"/>
      <c r="AU65" s="380" t="s">
        <v>1019</v>
      </c>
      <c r="AV65" s="382" t="s">
        <v>575</v>
      </c>
      <c r="AW65" s="283">
        <f t="shared" si="77"/>
        <v>0</v>
      </c>
      <c r="AX65" s="283">
        <f t="shared" si="95"/>
        <v>686</v>
      </c>
      <c r="AY65" s="283">
        <f t="shared" si="78"/>
        <v>686</v>
      </c>
      <c r="AZ65" s="283">
        <f t="shared" si="79"/>
        <v>0</v>
      </c>
      <c r="BA65" s="283">
        <f t="shared" si="96"/>
        <v>0</v>
      </c>
      <c r="BB65" s="283">
        <f t="shared" si="80"/>
        <v>0</v>
      </c>
      <c r="BC65" s="596"/>
      <c r="BD65" s="596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</row>
    <row r="66" spans="1:67" ht="18" customHeight="1">
      <c r="A66" s="380"/>
      <c r="B66" s="380" t="s">
        <v>1020</v>
      </c>
      <c r="C66" s="382" t="s">
        <v>1071</v>
      </c>
      <c r="D66" s="383">
        <v>0</v>
      </c>
      <c r="E66" s="283">
        <f t="shared" si="81"/>
        <v>0</v>
      </c>
      <c r="F66" s="383">
        <v>0</v>
      </c>
      <c r="G66" s="383">
        <v>0</v>
      </c>
      <c r="H66" s="283">
        <f t="shared" si="82"/>
        <v>0</v>
      </c>
      <c r="I66" s="383">
        <v>0</v>
      </c>
      <c r="J66" s="380"/>
      <c r="K66" s="380" t="s">
        <v>1020</v>
      </c>
      <c r="L66" s="382" t="s">
        <v>1071</v>
      </c>
      <c r="M66" s="383">
        <v>0</v>
      </c>
      <c r="N66" s="283">
        <f t="shared" si="83"/>
        <v>0</v>
      </c>
      <c r="O66" s="383">
        <v>0</v>
      </c>
      <c r="P66" s="383">
        <v>0</v>
      </c>
      <c r="Q66" s="283">
        <f t="shared" si="84"/>
        <v>0</v>
      </c>
      <c r="R66" s="383">
        <v>0</v>
      </c>
      <c r="S66" s="380"/>
      <c r="T66" s="380" t="s">
        <v>1020</v>
      </c>
      <c r="U66" s="382" t="s">
        <v>1071</v>
      </c>
      <c r="V66" s="283">
        <f t="shared" si="85"/>
        <v>0</v>
      </c>
      <c r="W66" s="283">
        <f t="shared" si="86"/>
        <v>0</v>
      </c>
      <c r="X66" s="283">
        <f t="shared" si="87"/>
        <v>0</v>
      </c>
      <c r="Y66" s="383">
        <v>0</v>
      </c>
      <c r="Z66" s="283">
        <f t="shared" si="88"/>
        <v>130</v>
      </c>
      <c r="AA66" s="383">
        <v>130</v>
      </c>
      <c r="AB66" s="380"/>
      <c r="AC66" s="380" t="s">
        <v>1020</v>
      </c>
      <c r="AD66" s="382" t="s">
        <v>1071</v>
      </c>
      <c r="AE66" s="383">
        <v>0</v>
      </c>
      <c r="AF66" s="283">
        <f t="shared" si="89"/>
        <v>0</v>
      </c>
      <c r="AG66" s="383">
        <v>0</v>
      </c>
      <c r="AH66" s="283">
        <f t="shared" si="90"/>
        <v>0</v>
      </c>
      <c r="AI66" s="283">
        <f t="shared" si="91"/>
        <v>130</v>
      </c>
      <c r="AJ66" s="283">
        <f t="shared" si="92"/>
        <v>130</v>
      </c>
      <c r="AK66" s="380"/>
      <c r="AL66" s="380" t="s">
        <v>1020</v>
      </c>
      <c r="AM66" s="382" t="s">
        <v>1071</v>
      </c>
      <c r="AN66" s="383">
        <v>0</v>
      </c>
      <c r="AO66" s="283">
        <f t="shared" si="93"/>
        <v>0</v>
      </c>
      <c r="AP66" s="383">
        <v>0</v>
      </c>
      <c r="AQ66" s="383">
        <v>0</v>
      </c>
      <c r="AR66" s="283">
        <f t="shared" si="94"/>
        <v>0</v>
      </c>
      <c r="AS66" s="383">
        <v>0</v>
      </c>
      <c r="AT66" s="380"/>
      <c r="AU66" s="380" t="s">
        <v>1020</v>
      </c>
      <c r="AV66" s="382" t="s">
        <v>1071</v>
      </c>
      <c r="AW66" s="283">
        <f t="shared" si="77"/>
        <v>0</v>
      </c>
      <c r="AX66" s="283">
        <f t="shared" si="95"/>
        <v>130</v>
      </c>
      <c r="AY66" s="283">
        <f t="shared" si="78"/>
        <v>130</v>
      </c>
      <c r="AZ66" s="283">
        <f t="shared" si="79"/>
        <v>0</v>
      </c>
      <c r="BA66" s="283">
        <f t="shared" si="96"/>
        <v>0</v>
      </c>
      <c r="BB66" s="283">
        <f t="shared" si="80"/>
        <v>0</v>
      </c>
      <c r="BC66" s="596"/>
      <c r="BD66" s="596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</row>
    <row r="67" spans="1:67" ht="18" customHeight="1">
      <c r="A67" s="380"/>
      <c r="B67" s="380" t="s">
        <v>1021</v>
      </c>
      <c r="C67" s="382" t="s">
        <v>1072</v>
      </c>
      <c r="D67" s="606">
        <v>0</v>
      </c>
      <c r="E67" s="283">
        <f t="shared" si="81"/>
        <v>0</v>
      </c>
      <c r="F67" s="383">
        <v>0</v>
      </c>
      <c r="G67" s="383">
        <v>0</v>
      </c>
      <c r="H67" s="283">
        <f t="shared" si="82"/>
        <v>0</v>
      </c>
      <c r="I67" s="383">
        <v>0</v>
      </c>
      <c r="J67" s="380"/>
      <c r="K67" s="380" t="s">
        <v>1021</v>
      </c>
      <c r="L67" s="382" t="s">
        <v>1072</v>
      </c>
      <c r="M67" s="383">
        <v>0</v>
      </c>
      <c r="N67" s="283">
        <f t="shared" si="83"/>
        <v>0</v>
      </c>
      <c r="O67" s="383">
        <v>0</v>
      </c>
      <c r="P67" s="383">
        <v>0</v>
      </c>
      <c r="Q67" s="283">
        <f t="shared" si="84"/>
        <v>0</v>
      </c>
      <c r="R67" s="383">
        <v>0</v>
      </c>
      <c r="S67" s="380"/>
      <c r="T67" s="380" t="s">
        <v>1021</v>
      </c>
      <c r="U67" s="382" t="s">
        <v>1072</v>
      </c>
      <c r="V67" s="283">
        <f t="shared" si="85"/>
        <v>0</v>
      </c>
      <c r="W67" s="283">
        <f t="shared" si="86"/>
        <v>0</v>
      </c>
      <c r="X67" s="283">
        <f t="shared" si="87"/>
        <v>0</v>
      </c>
      <c r="Y67" s="383">
        <v>0</v>
      </c>
      <c r="Z67" s="283">
        <f t="shared" si="88"/>
        <v>1127</v>
      </c>
      <c r="AA67" s="383">
        <v>1127</v>
      </c>
      <c r="AB67" s="380"/>
      <c r="AC67" s="380" t="s">
        <v>1021</v>
      </c>
      <c r="AD67" s="382" t="s">
        <v>1072</v>
      </c>
      <c r="AE67" s="383">
        <v>0</v>
      </c>
      <c r="AF67" s="283">
        <f t="shared" si="89"/>
        <v>0</v>
      </c>
      <c r="AG67" s="383">
        <v>0</v>
      </c>
      <c r="AH67" s="283">
        <f t="shared" si="90"/>
        <v>0</v>
      </c>
      <c r="AI67" s="283">
        <f t="shared" si="91"/>
        <v>1127</v>
      </c>
      <c r="AJ67" s="283">
        <f t="shared" si="92"/>
        <v>1127</v>
      </c>
      <c r="AK67" s="380"/>
      <c r="AL67" s="380" t="s">
        <v>1021</v>
      </c>
      <c r="AM67" s="382" t="s">
        <v>1072</v>
      </c>
      <c r="AN67" s="383">
        <v>0</v>
      </c>
      <c r="AO67" s="283">
        <f t="shared" si="93"/>
        <v>0</v>
      </c>
      <c r="AP67" s="383">
        <v>0</v>
      </c>
      <c r="AQ67" s="383">
        <v>0</v>
      </c>
      <c r="AR67" s="283">
        <f t="shared" si="94"/>
        <v>0</v>
      </c>
      <c r="AS67" s="383">
        <v>0</v>
      </c>
      <c r="AT67" s="380"/>
      <c r="AU67" s="380" t="s">
        <v>1021</v>
      </c>
      <c r="AV67" s="382" t="s">
        <v>1072</v>
      </c>
      <c r="AW67" s="283">
        <f t="shared" si="77"/>
        <v>0</v>
      </c>
      <c r="AX67" s="283">
        <f t="shared" si="95"/>
        <v>1127</v>
      </c>
      <c r="AY67" s="283">
        <f t="shared" si="78"/>
        <v>1127</v>
      </c>
      <c r="AZ67" s="283">
        <f t="shared" si="79"/>
        <v>0</v>
      </c>
      <c r="BA67" s="283">
        <f t="shared" si="96"/>
        <v>0</v>
      </c>
      <c r="BB67" s="283">
        <f t="shared" si="80"/>
        <v>0</v>
      </c>
      <c r="BC67" s="596"/>
      <c r="BD67" s="596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</row>
    <row r="68" spans="1:67" ht="18" customHeight="1">
      <c r="A68" s="380"/>
      <c r="B68" s="380" t="s">
        <v>1022</v>
      </c>
      <c r="C68" s="382" t="s">
        <v>1073</v>
      </c>
      <c r="D68" s="383">
        <v>0</v>
      </c>
      <c r="E68" s="283">
        <f t="shared" si="81"/>
        <v>0</v>
      </c>
      <c r="F68" s="383">
        <v>0</v>
      </c>
      <c r="G68" s="383">
        <v>0</v>
      </c>
      <c r="H68" s="283">
        <f t="shared" si="82"/>
        <v>0</v>
      </c>
      <c r="I68" s="383">
        <v>0</v>
      </c>
      <c r="J68" s="380"/>
      <c r="K68" s="380" t="s">
        <v>1022</v>
      </c>
      <c r="L68" s="382" t="s">
        <v>1073</v>
      </c>
      <c r="M68" s="383">
        <v>0</v>
      </c>
      <c r="N68" s="283">
        <f t="shared" si="83"/>
        <v>0</v>
      </c>
      <c r="O68" s="383">
        <v>0</v>
      </c>
      <c r="P68" s="383">
        <v>0</v>
      </c>
      <c r="Q68" s="283">
        <f t="shared" si="84"/>
        <v>0</v>
      </c>
      <c r="R68" s="383">
        <v>0</v>
      </c>
      <c r="S68" s="380"/>
      <c r="T68" s="380" t="s">
        <v>1022</v>
      </c>
      <c r="U68" s="382" t="s">
        <v>1073</v>
      </c>
      <c r="V68" s="283">
        <f t="shared" si="85"/>
        <v>0</v>
      </c>
      <c r="W68" s="283">
        <f t="shared" si="86"/>
        <v>0</v>
      </c>
      <c r="X68" s="283">
        <f t="shared" si="87"/>
        <v>0</v>
      </c>
      <c r="Y68" s="383">
        <v>0</v>
      </c>
      <c r="Z68" s="283">
        <f t="shared" si="88"/>
        <v>20</v>
      </c>
      <c r="AA68" s="383">
        <v>20</v>
      </c>
      <c r="AB68" s="380"/>
      <c r="AC68" s="380" t="s">
        <v>1022</v>
      </c>
      <c r="AD68" s="382" t="s">
        <v>1073</v>
      </c>
      <c r="AE68" s="383">
        <v>0</v>
      </c>
      <c r="AF68" s="283">
        <f t="shared" si="89"/>
        <v>0</v>
      </c>
      <c r="AG68" s="383">
        <v>0</v>
      </c>
      <c r="AH68" s="283">
        <f t="shared" si="90"/>
        <v>0</v>
      </c>
      <c r="AI68" s="283">
        <f t="shared" si="91"/>
        <v>20</v>
      </c>
      <c r="AJ68" s="283">
        <f t="shared" si="92"/>
        <v>20</v>
      </c>
      <c r="AK68" s="380"/>
      <c r="AL68" s="380" t="s">
        <v>1022</v>
      </c>
      <c r="AM68" s="382" t="s">
        <v>1073</v>
      </c>
      <c r="AN68" s="383">
        <v>0</v>
      </c>
      <c r="AO68" s="283">
        <f t="shared" si="93"/>
        <v>0</v>
      </c>
      <c r="AP68" s="383">
        <v>0</v>
      </c>
      <c r="AQ68" s="383">
        <v>0</v>
      </c>
      <c r="AR68" s="283">
        <f t="shared" si="94"/>
        <v>0</v>
      </c>
      <c r="AS68" s="383">
        <v>0</v>
      </c>
      <c r="AT68" s="380"/>
      <c r="AU68" s="380" t="s">
        <v>1022</v>
      </c>
      <c r="AV68" s="382" t="s">
        <v>1073</v>
      </c>
      <c r="AW68" s="283">
        <f t="shared" si="77"/>
        <v>0</v>
      </c>
      <c r="AX68" s="283">
        <f t="shared" si="95"/>
        <v>20</v>
      </c>
      <c r="AY68" s="283">
        <f t="shared" si="78"/>
        <v>20</v>
      </c>
      <c r="AZ68" s="283">
        <f t="shared" si="79"/>
        <v>0</v>
      </c>
      <c r="BA68" s="283">
        <f t="shared" si="96"/>
        <v>0</v>
      </c>
      <c r="BB68" s="283">
        <f t="shared" si="80"/>
        <v>0</v>
      </c>
      <c r="BC68" s="596"/>
      <c r="BD68" s="596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</row>
    <row r="69" spans="1:67" ht="18" customHeight="1">
      <c r="A69" s="380"/>
      <c r="B69" s="380" t="s">
        <v>1023</v>
      </c>
      <c r="C69" s="382" t="s">
        <v>1074</v>
      </c>
      <c r="D69" s="383">
        <v>0</v>
      </c>
      <c r="E69" s="283">
        <f t="shared" si="81"/>
        <v>0</v>
      </c>
      <c r="F69" s="383">
        <v>0</v>
      </c>
      <c r="G69" s="383">
        <v>0</v>
      </c>
      <c r="H69" s="283">
        <f t="shared" si="82"/>
        <v>0</v>
      </c>
      <c r="I69" s="383">
        <v>0</v>
      </c>
      <c r="J69" s="380"/>
      <c r="K69" s="380" t="s">
        <v>1023</v>
      </c>
      <c r="L69" s="382" t="s">
        <v>1074</v>
      </c>
      <c r="M69" s="383">
        <v>0</v>
      </c>
      <c r="N69" s="283">
        <f t="shared" si="83"/>
        <v>0</v>
      </c>
      <c r="O69" s="383">
        <v>0</v>
      </c>
      <c r="P69" s="383">
        <v>0</v>
      </c>
      <c r="Q69" s="283">
        <f t="shared" si="84"/>
        <v>0</v>
      </c>
      <c r="R69" s="383">
        <v>0</v>
      </c>
      <c r="S69" s="380"/>
      <c r="T69" s="380" t="s">
        <v>1023</v>
      </c>
      <c r="U69" s="382" t="s">
        <v>1074</v>
      </c>
      <c r="V69" s="283">
        <f t="shared" si="85"/>
        <v>0</v>
      </c>
      <c r="W69" s="283">
        <f t="shared" si="86"/>
        <v>0</v>
      </c>
      <c r="X69" s="283">
        <f t="shared" si="87"/>
        <v>0</v>
      </c>
      <c r="Y69" s="383">
        <v>0</v>
      </c>
      <c r="Z69" s="283">
        <f t="shared" si="88"/>
        <v>95</v>
      </c>
      <c r="AA69" s="383">
        <v>95</v>
      </c>
      <c r="AB69" s="380"/>
      <c r="AC69" s="380" t="s">
        <v>1023</v>
      </c>
      <c r="AD69" s="382" t="s">
        <v>1074</v>
      </c>
      <c r="AE69" s="383">
        <v>0</v>
      </c>
      <c r="AF69" s="283">
        <f t="shared" si="89"/>
        <v>0</v>
      </c>
      <c r="AG69" s="383">
        <v>0</v>
      </c>
      <c r="AH69" s="283">
        <f t="shared" si="90"/>
        <v>0</v>
      </c>
      <c r="AI69" s="283">
        <f t="shared" si="91"/>
        <v>95</v>
      </c>
      <c r="AJ69" s="283">
        <f t="shared" si="92"/>
        <v>95</v>
      </c>
      <c r="AK69" s="380"/>
      <c r="AL69" s="380" t="s">
        <v>1023</v>
      </c>
      <c r="AM69" s="382" t="s">
        <v>1074</v>
      </c>
      <c r="AN69" s="383">
        <v>0</v>
      </c>
      <c r="AO69" s="283">
        <f t="shared" si="93"/>
        <v>0</v>
      </c>
      <c r="AP69" s="383">
        <v>0</v>
      </c>
      <c r="AQ69" s="383">
        <v>0</v>
      </c>
      <c r="AR69" s="283">
        <f t="shared" si="94"/>
        <v>0</v>
      </c>
      <c r="AS69" s="383">
        <v>0</v>
      </c>
      <c r="AT69" s="380"/>
      <c r="AU69" s="380" t="s">
        <v>1023</v>
      </c>
      <c r="AV69" s="382" t="s">
        <v>1074</v>
      </c>
      <c r="AW69" s="283">
        <f aca="true" t="shared" si="97" ref="AW69:AW80">(D69+G69+M69+Y69+AN69+AQ69)</f>
        <v>0</v>
      </c>
      <c r="AX69" s="283">
        <f t="shared" si="95"/>
        <v>95</v>
      </c>
      <c r="AY69" s="283">
        <f aca="true" t="shared" si="98" ref="AY69:AY80">(F69+I69+O69+AA69+AP69+AS69)</f>
        <v>95</v>
      </c>
      <c r="AZ69" s="283">
        <f aca="true" t="shared" si="99" ref="AZ69:AZ80">(AE69+AN69+AQ69)</f>
        <v>0</v>
      </c>
      <c r="BA69" s="283">
        <f t="shared" si="96"/>
        <v>0</v>
      </c>
      <c r="BB69" s="283">
        <f aca="true" t="shared" si="100" ref="BB69:BB80">(AG69+AP69+AS69)</f>
        <v>0</v>
      </c>
      <c r="BC69" s="596"/>
      <c r="BD69" s="596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</row>
    <row r="70" spans="1:67" ht="18" customHeight="1">
      <c r="A70" s="380"/>
      <c r="B70" s="380" t="s">
        <v>1024</v>
      </c>
      <c r="C70" s="382" t="s">
        <v>1075</v>
      </c>
      <c r="D70" s="383">
        <v>0</v>
      </c>
      <c r="E70" s="283">
        <f t="shared" si="81"/>
        <v>0</v>
      </c>
      <c r="F70" s="383">
        <v>0</v>
      </c>
      <c r="G70" s="383">
        <v>0</v>
      </c>
      <c r="H70" s="283">
        <f t="shared" si="82"/>
        <v>0</v>
      </c>
      <c r="I70" s="383">
        <v>0</v>
      </c>
      <c r="J70" s="380"/>
      <c r="K70" s="380" t="s">
        <v>1024</v>
      </c>
      <c r="L70" s="382" t="s">
        <v>1075</v>
      </c>
      <c r="M70" s="383">
        <v>0</v>
      </c>
      <c r="N70" s="283">
        <f t="shared" si="83"/>
        <v>0</v>
      </c>
      <c r="O70" s="383">
        <v>0</v>
      </c>
      <c r="P70" s="383">
        <v>0</v>
      </c>
      <c r="Q70" s="283">
        <f t="shared" si="84"/>
        <v>0</v>
      </c>
      <c r="R70" s="383">
        <v>0</v>
      </c>
      <c r="S70" s="380"/>
      <c r="T70" s="380" t="s">
        <v>1024</v>
      </c>
      <c r="U70" s="382" t="s">
        <v>1075</v>
      </c>
      <c r="V70" s="283">
        <f t="shared" si="85"/>
        <v>0</v>
      </c>
      <c r="W70" s="283">
        <f t="shared" si="86"/>
        <v>0</v>
      </c>
      <c r="X70" s="283">
        <f t="shared" si="87"/>
        <v>0</v>
      </c>
      <c r="Y70" s="383">
        <v>0</v>
      </c>
      <c r="Z70" s="283">
        <f t="shared" si="88"/>
        <v>60</v>
      </c>
      <c r="AA70" s="383">
        <v>60</v>
      </c>
      <c r="AB70" s="380"/>
      <c r="AC70" s="380" t="s">
        <v>1024</v>
      </c>
      <c r="AD70" s="382" t="s">
        <v>1075</v>
      </c>
      <c r="AE70" s="383">
        <v>0</v>
      </c>
      <c r="AF70" s="283">
        <f t="shared" si="89"/>
        <v>0</v>
      </c>
      <c r="AG70" s="383">
        <v>0</v>
      </c>
      <c r="AH70" s="283">
        <f t="shared" si="90"/>
        <v>0</v>
      </c>
      <c r="AI70" s="283">
        <f t="shared" si="91"/>
        <v>60</v>
      </c>
      <c r="AJ70" s="283">
        <f t="shared" si="92"/>
        <v>60</v>
      </c>
      <c r="AK70" s="380"/>
      <c r="AL70" s="380" t="s">
        <v>1024</v>
      </c>
      <c r="AM70" s="382" t="s">
        <v>1075</v>
      </c>
      <c r="AN70" s="383">
        <v>0</v>
      </c>
      <c r="AO70" s="283">
        <f t="shared" si="93"/>
        <v>0</v>
      </c>
      <c r="AP70" s="383">
        <v>0</v>
      </c>
      <c r="AQ70" s="383">
        <v>0</v>
      </c>
      <c r="AR70" s="283">
        <f t="shared" si="94"/>
        <v>0</v>
      </c>
      <c r="AS70" s="383">
        <v>0</v>
      </c>
      <c r="AT70" s="380"/>
      <c r="AU70" s="380" t="s">
        <v>1024</v>
      </c>
      <c r="AV70" s="382" t="s">
        <v>1075</v>
      </c>
      <c r="AW70" s="283">
        <f t="shared" si="97"/>
        <v>0</v>
      </c>
      <c r="AX70" s="283">
        <f t="shared" si="95"/>
        <v>60</v>
      </c>
      <c r="AY70" s="283">
        <f t="shared" si="98"/>
        <v>60</v>
      </c>
      <c r="AZ70" s="283">
        <f t="shared" si="99"/>
        <v>0</v>
      </c>
      <c r="BA70" s="283">
        <f t="shared" si="96"/>
        <v>0</v>
      </c>
      <c r="BB70" s="283">
        <f t="shared" si="100"/>
        <v>0</v>
      </c>
      <c r="BC70" s="596"/>
      <c r="BD70" s="596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</row>
    <row r="71" spans="1:67" ht="18" customHeight="1">
      <c r="A71" s="380"/>
      <c r="B71" s="380" t="s">
        <v>1066</v>
      </c>
      <c r="C71" s="381" t="s">
        <v>1076</v>
      </c>
      <c r="D71" s="383">
        <v>0</v>
      </c>
      <c r="E71" s="283">
        <f t="shared" si="81"/>
        <v>195</v>
      </c>
      <c r="F71" s="383">
        <v>195</v>
      </c>
      <c r="G71" s="383">
        <v>0</v>
      </c>
      <c r="H71" s="283">
        <f t="shared" si="82"/>
        <v>0</v>
      </c>
      <c r="I71" s="383">
        <v>0</v>
      </c>
      <c r="J71" s="380"/>
      <c r="K71" s="380" t="s">
        <v>1066</v>
      </c>
      <c r="L71" s="381" t="s">
        <v>1076</v>
      </c>
      <c r="M71" s="383">
        <v>0</v>
      </c>
      <c r="N71" s="283">
        <f t="shared" si="83"/>
        <v>0</v>
      </c>
      <c r="O71" s="383">
        <v>0</v>
      </c>
      <c r="P71" s="383">
        <v>0</v>
      </c>
      <c r="Q71" s="283">
        <f t="shared" si="84"/>
        <v>0</v>
      </c>
      <c r="R71" s="383">
        <v>0</v>
      </c>
      <c r="S71" s="380"/>
      <c r="T71" s="380" t="s">
        <v>1066</v>
      </c>
      <c r="U71" s="381" t="s">
        <v>1076</v>
      </c>
      <c r="V71" s="283">
        <f t="shared" si="85"/>
        <v>0</v>
      </c>
      <c r="W71" s="283">
        <f t="shared" si="86"/>
        <v>0</v>
      </c>
      <c r="X71" s="283">
        <f t="shared" si="87"/>
        <v>0</v>
      </c>
      <c r="Y71" s="383">
        <v>0</v>
      </c>
      <c r="Z71" s="283">
        <f t="shared" si="88"/>
        <v>2934</v>
      </c>
      <c r="AA71" s="383">
        <v>2934</v>
      </c>
      <c r="AB71" s="380"/>
      <c r="AC71" s="380" t="s">
        <v>1066</v>
      </c>
      <c r="AD71" s="381" t="s">
        <v>1076</v>
      </c>
      <c r="AE71" s="383">
        <v>0</v>
      </c>
      <c r="AF71" s="283">
        <f t="shared" si="89"/>
        <v>0</v>
      </c>
      <c r="AG71" s="383">
        <v>0</v>
      </c>
      <c r="AH71" s="283">
        <f t="shared" si="90"/>
        <v>0</v>
      </c>
      <c r="AI71" s="283">
        <f t="shared" si="91"/>
        <v>2934</v>
      </c>
      <c r="AJ71" s="283">
        <f t="shared" si="92"/>
        <v>2934</v>
      </c>
      <c r="AK71" s="380"/>
      <c r="AL71" s="380" t="s">
        <v>1066</v>
      </c>
      <c r="AM71" s="381" t="s">
        <v>1076</v>
      </c>
      <c r="AN71" s="383">
        <v>0</v>
      </c>
      <c r="AO71" s="283">
        <f t="shared" si="93"/>
        <v>0</v>
      </c>
      <c r="AP71" s="383">
        <v>0</v>
      </c>
      <c r="AQ71" s="383">
        <v>0</v>
      </c>
      <c r="AR71" s="283">
        <f t="shared" si="94"/>
        <v>0</v>
      </c>
      <c r="AS71" s="383">
        <v>0</v>
      </c>
      <c r="AT71" s="380"/>
      <c r="AU71" s="380" t="s">
        <v>1066</v>
      </c>
      <c r="AV71" s="381" t="s">
        <v>1076</v>
      </c>
      <c r="AW71" s="283">
        <f t="shared" si="97"/>
        <v>0</v>
      </c>
      <c r="AX71" s="283">
        <f t="shared" si="95"/>
        <v>3129</v>
      </c>
      <c r="AY71" s="283">
        <f t="shared" si="98"/>
        <v>3129</v>
      </c>
      <c r="AZ71" s="283">
        <f t="shared" si="99"/>
        <v>0</v>
      </c>
      <c r="BA71" s="283">
        <f t="shared" si="96"/>
        <v>0</v>
      </c>
      <c r="BB71" s="283">
        <f t="shared" si="100"/>
        <v>0</v>
      </c>
      <c r="BC71" s="596"/>
      <c r="BD71" s="596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</row>
    <row r="72" spans="1:67" ht="18" customHeight="1">
      <c r="A72" s="380"/>
      <c r="B72" s="380" t="s">
        <v>1067</v>
      </c>
      <c r="C72" s="381" t="s">
        <v>1077</v>
      </c>
      <c r="D72" s="383">
        <v>0</v>
      </c>
      <c r="E72" s="283">
        <f t="shared" si="81"/>
        <v>333</v>
      </c>
      <c r="F72" s="383">
        <v>333</v>
      </c>
      <c r="G72" s="383">
        <v>0</v>
      </c>
      <c r="H72" s="283">
        <f t="shared" si="82"/>
        <v>0</v>
      </c>
      <c r="I72" s="383">
        <v>0</v>
      </c>
      <c r="J72" s="380"/>
      <c r="K72" s="380" t="s">
        <v>1067</v>
      </c>
      <c r="L72" s="381" t="s">
        <v>1077</v>
      </c>
      <c r="M72" s="383">
        <v>0</v>
      </c>
      <c r="N72" s="283">
        <f t="shared" si="83"/>
        <v>382</v>
      </c>
      <c r="O72" s="383">
        <v>382</v>
      </c>
      <c r="P72" s="383">
        <v>0</v>
      </c>
      <c r="Q72" s="283">
        <f t="shared" si="84"/>
        <v>0</v>
      </c>
      <c r="R72" s="383">
        <v>0</v>
      </c>
      <c r="S72" s="380"/>
      <c r="T72" s="380" t="s">
        <v>1067</v>
      </c>
      <c r="U72" s="381" t="s">
        <v>1077</v>
      </c>
      <c r="V72" s="283">
        <f t="shared" si="85"/>
        <v>0</v>
      </c>
      <c r="W72" s="283">
        <f t="shared" si="86"/>
        <v>382</v>
      </c>
      <c r="X72" s="283">
        <f t="shared" si="87"/>
        <v>382</v>
      </c>
      <c r="Y72" s="383">
        <v>0</v>
      </c>
      <c r="Z72" s="283">
        <f t="shared" si="88"/>
        <v>16247</v>
      </c>
      <c r="AA72" s="383">
        <v>16247</v>
      </c>
      <c r="AB72" s="380"/>
      <c r="AC72" s="380" t="s">
        <v>1067</v>
      </c>
      <c r="AD72" s="381" t="s">
        <v>1077</v>
      </c>
      <c r="AE72" s="383">
        <v>0</v>
      </c>
      <c r="AF72" s="283">
        <f t="shared" si="89"/>
        <v>0</v>
      </c>
      <c r="AG72" s="383">
        <v>0</v>
      </c>
      <c r="AH72" s="283">
        <f t="shared" si="90"/>
        <v>0</v>
      </c>
      <c r="AI72" s="283">
        <f t="shared" si="91"/>
        <v>16247</v>
      </c>
      <c r="AJ72" s="283">
        <f t="shared" si="92"/>
        <v>16247</v>
      </c>
      <c r="AK72" s="380"/>
      <c r="AL72" s="380" t="s">
        <v>1067</v>
      </c>
      <c r="AM72" s="381" t="s">
        <v>1077</v>
      </c>
      <c r="AN72" s="383">
        <v>0</v>
      </c>
      <c r="AO72" s="283">
        <f t="shared" si="93"/>
        <v>0</v>
      </c>
      <c r="AP72" s="383">
        <v>0</v>
      </c>
      <c r="AQ72" s="383">
        <v>0</v>
      </c>
      <c r="AR72" s="283">
        <f t="shared" si="94"/>
        <v>0</v>
      </c>
      <c r="AS72" s="383">
        <v>0</v>
      </c>
      <c r="AT72" s="380"/>
      <c r="AU72" s="380" t="s">
        <v>1067</v>
      </c>
      <c r="AV72" s="381" t="s">
        <v>1077</v>
      </c>
      <c r="AW72" s="283">
        <f t="shared" si="97"/>
        <v>0</v>
      </c>
      <c r="AX72" s="283">
        <f t="shared" si="95"/>
        <v>16962</v>
      </c>
      <c r="AY72" s="283">
        <f t="shared" si="98"/>
        <v>16962</v>
      </c>
      <c r="AZ72" s="283">
        <f t="shared" si="99"/>
        <v>0</v>
      </c>
      <c r="BA72" s="283">
        <f t="shared" si="96"/>
        <v>0</v>
      </c>
      <c r="BB72" s="283">
        <f t="shared" si="100"/>
        <v>0</v>
      </c>
      <c r="BC72" s="596"/>
      <c r="BD72" s="596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</row>
    <row r="73" spans="1:67" ht="18" customHeight="1">
      <c r="A73" s="380"/>
      <c r="B73" s="380" t="s">
        <v>1068</v>
      </c>
      <c r="C73" s="381" t="s">
        <v>1078</v>
      </c>
      <c r="D73" s="383">
        <v>0</v>
      </c>
      <c r="E73" s="283">
        <f t="shared" si="81"/>
        <v>0</v>
      </c>
      <c r="F73" s="383">
        <v>0</v>
      </c>
      <c r="G73" s="383">
        <v>0</v>
      </c>
      <c r="H73" s="283">
        <f t="shared" si="82"/>
        <v>0</v>
      </c>
      <c r="I73" s="383">
        <v>0</v>
      </c>
      <c r="J73" s="380"/>
      <c r="K73" s="380" t="s">
        <v>1068</v>
      </c>
      <c r="L73" s="381" t="s">
        <v>1078</v>
      </c>
      <c r="M73" s="383">
        <v>0</v>
      </c>
      <c r="N73" s="283">
        <f t="shared" si="83"/>
        <v>0</v>
      </c>
      <c r="O73" s="383">
        <v>0</v>
      </c>
      <c r="P73" s="383">
        <v>0</v>
      </c>
      <c r="Q73" s="283">
        <f t="shared" si="84"/>
        <v>0</v>
      </c>
      <c r="R73" s="383">
        <v>0</v>
      </c>
      <c r="S73" s="380"/>
      <c r="T73" s="380" t="s">
        <v>1068</v>
      </c>
      <c r="U73" s="381" t="s">
        <v>1078</v>
      </c>
      <c r="V73" s="283">
        <f t="shared" si="85"/>
        <v>0</v>
      </c>
      <c r="W73" s="283">
        <f t="shared" si="86"/>
        <v>0</v>
      </c>
      <c r="X73" s="283">
        <f t="shared" si="87"/>
        <v>0</v>
      </c>
      <c r="Y73" s="383">
        <v>0</v>
      </c>
      <c r="Z73" s="283">
        <f t="shared" si="88"/>
        <v>170</v>
      </c>
      <c r="AA73" s="383">
        <v>170</v>
      </c>
      <c r="AB73" s="380"/>
      <c r="AC73" s="380" t="s">
        <v>1068</v>
      </c>
      <c r="AD73" s="381" t="s">
        <v>1078</v>
      </c>
      <c r="AE73" s="383">
        <v>0</v>
      </c>
      <c r="AF73" s="283">
        <f t="shared" si="89"/>
        <v>0</v>
      </c>
      <c r="AG73" s="383">
        <v>0</v>
      </c>
      <c r="AH73" s="283">
        <f t="shared" si="90"/>
        <v>0</v>
      </c>
      <c r="AI73" s="283">
        <f t="shared" si="91"/>
        <v>170</v>
      </c>
      <c r="AJ73" s="283">
        <f t="shared" si="92"/>
        <v>170</v>
      </c>
      <c r="AK73" s="380"/>
      <c r="AL73" s="380" t="s">
        <v>1068</v>
      </c>
      <c r="AM73" s="381" t="s">
        <v>1078</v>
      </c>
      <c r="AN73" s="383">
        <v>0</v>
      </c>
      <c r="AO73" s="283">
        <f t="shared" si="93"/>
        <v>0</v>
      </c>
      <c r="AP73" s="383">
        <v>0</v>
      </c>
      <c r="AQ73" s="383">
        <v>0</v>
      </c>
      <c r="AR73" s="283">
        <f t="shared" si="94"/>
        <v>0</v>
      </c>
      <c r="AS73" s="383">
        <v>0</v>
      </c>
      <c r="AT73" s="380"/>
      <c r="AU73" s="380" t="s">
        <v>1068</v>
      </c>
      <c r="AV73" s="381" t="s">
        <v>1078</v>
      </c>
      <c r="AW73" s="283">
        <f t="shared" si="97"/>
        <v>0</v>
      </c>
      <c r="AX73" s="283">
        <f t="shared" si="95"/>
        <v>170</v>
      </c>
      <c r="AY73" s="283">
        <f t="shared" si="98"/>
        <v>170</v>
      </c>
      <c r="AZ73" s="283">
        <f t="shared" si="99"/>
        <v>0</v>
      </c>
      <c r="BA73" s="283">
        <f t="shared" si="96"/>
        <v>0</v>
      </c>
      <c r="BB73" s="283">
        <f t="shared" si="100"/>
        <v>0</v>
      </c>
      <c r="BC73" s="596"/>
      <c r="BD73" s="596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</row>
    <row r="74" spans="1:67" ht="18" customHeight="1">
      <c r="A74" s="380"/>
      <c r="B74" s="380" t="s">
        <v>1093</v>
      </c>
      <c r="C74" s="381" t="s">
        <v>1079</v>
      </c>
      <c r="D74" s="383">
        <v>0</v>
      </c>
      <c r="E74" s="283">
        <f t="shared" si="81"/>
        <v>79</v>
      </c>
      <c r="F74" s="383">
        <v>79</v>
      </c>
      <c r="G74" s="383">
        <v>0</v>
      </c>
      <c r="H74" s="283">
        <f t="shared" si="82"/>
        <v>21</v>
      </c>
      <c r="I74" s="383">
        <v>21</v>
      </c>
      <c r="J74" s="380"/>
      <c r="K74" s="380" t="s">
        <v>1093</v>
      </c>
      <c r="L74" s="381" t="s">
        <v>1079</v>
      </c>
      <c r="M74" s="383">
        <v>0</v>
      </c>
      <c r="N74" s="283">
        <f t="shared" si="83"/>
        <v>60</v>
      </c>
      <c r="O74" s="383">
        <v>60</v>
      </c>
      <c r="P74" s="383">
        <v>0</v>
      </c>
      <c r="Q74" s="283">
        <f t="shared" si="84"/>
        <v>0</v>
      </c>
      <c r="R74" s="383">
        <v>0</v>
      </c>
      <c r="S74" s="380"/>
      <c r="T74" s="380" t="s">
        <v>1093</v>
      </c>
      <c r="U74" s="381" t="s">
        <v>1079</v>
      </c>
      <c r="V74" s="283">
        <f t="shared" si="85"/>
        <v>0</v>
      </c>
      <c r="W74" s="283">
        <f t="shared" si="86"/>
        <v>60</v>
      </c>
      <c r="X74" s="283">
        <f t="shared" si="87"/>
        <v>60</v>
      </c>
      <c r="Y74" s="383">
        <v>0</v>
      </c>
      <c r="Z74" s="283">
        <f t="shared" si="88"/>
        <v>580</v>
      </c>
      <c r="AA74" s="383">
        <v>580</v>
      </c>
      <c r="AB74" s="380"/>
      <c r="AC74" s="380" t="s">
        <v>1093</v>
      </c>
      <c r="AD74" s="381" t="s">
        <v>1079</v>
      </c>
      <c r="AE74" s="383">
        <v>0</v>
      </c>
      <c r="AF74" s="283">
        <f t="shared" si="89"/>
        <v>0</v>
      </c>
      <c r="AG74" s="383">
        <v>0</v>
      </c>
      <c r="AH74" s="283">
        <f t="shared" si="90"/>
        <v>0</v>
      </c>
      <c r="AI74" s="283">
        <f t="shared" si="91"/>
        <v>580</v>
      </c>
      <c r="AJ74" s="283">
        <f t="shared" si="92"/>
        <v>580</v>
      </c>
      <c r="AK74" s="380"/>
      <c r="AL74" s="380" t="s">
        <v>1093</v>
      </c>
      <c r="AM74" s="381" t="s">
        <v>1079</v>
      </c>
      <c r="AN74" s="383">
        <v>0</v>
      </c>
      <c r="AO74" s="283">
        <f t="shared" si="93"/>
        <v>0</v>
      </c>
      <c r="AP74" s="383">
        <v>0</v>
      </c>
      <c r="AQ74" s="383">
        <v>0</v>
      </c>
      <c r="AR74" s="283">
        <f t="shared" si="94"/>
        <v>162</v>
      </c>
      <c r="AS74" s="383">
        <v>162</v>
      </c>
      <c r="AT74" s="380"/>
      <c r="AU74" s="380" t="s">
        <v>1093</v>
      </c>
      <c r="AV74" s="381" t="s">
        <v>1079</v>
      </c>
      <c r="AW74" s="283">
        <f t="shared" si="97"/>
        <v>0</v>
      </c>
      <c r="AX74" s="283">
        <f t="shared" si="95"/>
        <v>902</v>
      </c>
      <c r="AY74" s="283">
        <f t="shared" si="98"/>
        <v>902</v>
      </c>
      <c r="AZ74" s="283">
        <f t="shared" si="99"/>
        <v>0</v>
      </c>
      <c r="BA74" s="283">
        <f t="shared" si="96"/>
        <v>162</v>
      </c>
      <c r="BB74" s="283">
        <f t="shared" si="100"/>
        <v>162</v>
      </c>
      <c r="BC74" s="596"/>
      <c r="BD74" s="596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</row>
    <row r="75" spans="1:67" ht="18" customHeight="1">
      <c r="A75" s="380"/>
      <c r="B75" s="380" t="s">
        <v>1069</v>
      </c>
      <c r="C75" s="381" t="s">
        <v>1080</v>
      </c>
      <c r="D75" s="383">
        <v>0</v>
      </c>
      <c r="E75" s="283">
        <f t="shared" si="81"/>
        <v>0</v>
      </c>
      <c r="F75" s="383">
        <v>0</v>
      </c>
      <c r="G75" s="383">
        <v>0</v>
      </c>
      <c r="H75" s="283">
        <f t="shared" si="82"/>
        <v>0</v>
      </c>
      <c r="I75" s="383">
        <v>0</v>
      </c>
      <c r="J75" s="380"/>
      <c r="K75" s="380" t="s">
        <v>1069</v>
      </c>
      <c r="L75" s="381" t="s">
        <v>1080</v>
      </c>
      <c r="M75" s="383">
        <v>0</v>
      </c>
      <c r="N75" s="283">
        <f t="shared" si="83"/>
        <v>0</v>
      </c>
      <c r="O75" s="383">
        <v>0</v>
      </c>
      <c r="P75" s="383">
        <v>0</v>
      </c>
      <c r="Q75" s="283">
        <f t="shared" si="84"/>
        <v>0</v>
      </c>
      <c r="R75" s="383">
        <v>0</v>
      </c>
      <c r="S75" s="380"/>
      <c r="T75" s="380" t="s">
        <v>1069</v>
      </c>
      <c r="U75" s="381" t="s">
        <v>1080</v>
      </c>
      <c r="V75" s="283">
        <f t="shared" si="85"/>
        <v>0</v>
      </c>
      <c r="W75" s="283">
        <f t="shared" si="86"/>
        <v>0</v>
      </c>
      <c r="X75" s="283">
        <f t="shared" si="87"/>
        <v>0</v>
      </c>
      <c r="Y75" s="383">
        <v>0</v>
      </c>
      <c r="Z75" s="283">
        <f t="shared" si="88"/>
        <v>2150</v>
      </c>
      <c r="AA75" s="383">
        <v>2150</v>
      </c>
      <c r="AB75" s="380"/>
      <c r="AC75" s="380" t="s">
        <v>1069</v>
      </c>
      <c r="AD75" s="381" t="s">
        <v>1080</v>
      </c>
      <c r="AE75" s="383">
        <v>0</v>
      </c>
      <c r="AF75" s="283">
        <f t="shared" si="89"/>
        <v>0</v>
      </c>
      <c r="AG75" s="383">
        <v>0</v>
      </c>
      <c r="AH75" s="283">
        <f t="shared" si="90"/>
        <v>0</v>
      </c>
      <c r="AI75" s="283">
        <f t="shared" si="91"/>
        <v>2150</v>
      </c>
      <c r="AJ75" s="283">
        <f t="shared" si="92"/>
        <v>2150</v>
      </c>
      <c r="AK75" s="380"/>
      <c r="AL75" s="380" t="s">
        <v>1069</v>
      </c>
      <c r="AM75" s="381" t="s">
        <v>1080</v>
      </c>
      <c r="AN75" s="383">
        <v>0</v>
      </c>
      <c r="AO75" s="283">
        <f t="shared" si="93"/>
        <v>0</v>
      </c>
      <c r="AP75" s="383">
        <v>0</v>
      </c>
      <c r="AQ75" s="383">
        <v>0</v>
      </c>
      <c r="AR75" s="283">
        <f t="shared" si="94"/>
        <v>0</v>
      </c>
      <c r="AS75" s="383">
        <v>0</v>
      </c>
      <c r="AT75" s="380"/>
      <c r="AU75" s="380" t="s">
        <v>1069</v>
      </c>
      <c r="AV75" s="381" t="s">
        <v>1080</v>
      </c>
      <c r="AW75" s="283">
        <f t="shared" si="97"/>
        <v>0</v>
      </c>
      <c r="AX75" s="283">
        <f t="shared" si="95"/>
        <v>2150</v>
      </c>
      <c r="AY75" s="283">
        <f t="shared" si="98"/>
        <v>2150</v>
      </c>
      <c r="AZ75" s="283">
        <f t="shared" si="99"/>
        <v>0</v>
      </c>
      <c r="BA75" s="283">
        <f t="shared" si="96"/>
        <v>0</v>
      </c>
      <c r="BB75" s="283">
        <f t="shared" si="100"/>
        <v>0</v>
      </c>
      <c r="BC75" s="596"/>
      <c r="BD75" s="596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</row>
    <row r="76" spans="1:67" ht="18" customHeight="1">
      <c r="A76" s="380"/>
      <c r="B76" s="380" t="s">
        <v>1070</v>
      </c>
      <c r="C76" s="280" t="s">
        <v>1081</v>
      </c>
      <c r="D76" s="383">
        <v>0</v>
      </c>
      <c r="E76" s="283">
        <f t="shared" si="81"/>
        <v>1400</v>
      </c>
      <c r="F76" s="383">
        <v>1400</v>
      </c>
      <c r="G76" s="383">
        <v>0</v>
      </c>
      <c r="H76" s="283">
        <f t="shared" si="82"/>
        <v>44</v>
      </c>
      <c r="I76" s="383">
        <v>44</v>
      </c>
      <c r="J76" s="380"/>
      <c r="K76" s="380" t="s">
        <v>1070</v>
      </c>
      <c r="L76" s="280" t="s">
        <v>1081</v>
      </c>
      <c r="M76" s="383">
        <v>0</v>
      </c>
      <c r="N76" s="283">
        <f t="shared" si="83"/>
        <v>0</v>
      </c>
      <c r="O76" s="383">
        <v>0</v>
      </c>
      <c r="P76" s="383">
        <v>0</v>
      </c>
      <c r="Q76" s="283">
        <f t="shared" si="84"/>
        <v>0</v>
      </c>
      <c r="R76" s="383">
        <v>0</v>
      </c>
      <c r="S76" s="380"/>
      <c r="T76" s="380" t="s">
        <v>1070</v>
      </c>
      <c r="U76" s="280" t="s">
        <v>1081</v>
      </c>
      <c r="V76" s="283">
        <f t="shared" si="85"/>
        <v>0</v>
      </c>
      <c r="W76" s="283">
        <f t="shared" si="86"/>
        <v>0</v>
      </c>
      <c r="X76" s="283">
        <f t="shared" si="87"/>
        <v>0</v>
      </c>
      <c r="Y76" s="383">
        <v>0</v>
      </c>
      <c r="Z76" s="283">
        <f t="shared" si="88"/>
        <v>0</v>
      </c>
      <c r="AA76" s="383">
        <v>0</v>
      </c>
      <c r="AB76" s="380"/>
      <c r="AC76" s="380" t="s">
        <v>1070</v>
      </c>
      <c r="AD76" s="280" t="s">
        <v>1081</v>
      </c>
      <c r="AE76" s="383">
        <v>0</v>
      </c>
      <c r="AF76" s="283">
        <f t="shared" si="89"/>
        <v>0</v>
      </c>
      <c r="AG76" s="383">
        <v>0</v>
      </c>
      <c r="AH76" s="283">
        <f t="shared" si="90"/>
        <v>0</v>
      </c>
      <c r="AI76" s="283">
        <f t="shared" si="91"/>
        <v>0</v>
      </c>
      <c r="AJ76" s="283">
        <f t="shared" si="92"/>
        <v>0</v>
      </c>
      <c r="AK76" s="380"/>
      <c r="AL76" s="380" t="s">
        <v>1070</v>
      </c>
      <c r="AM76" s="280" t="s">
        <v>1081</v>
      </c>
      <c r="AN76" s="383">
        <v>0</v>
      </c>
      <c r="AO76" s="283">
        <f t="shared" si="93"/>
        <v>0</v>
      </c>
      <c r="AP76" s="383">
        <v>0</v>
      </c>
      <c r="AQ76" s="383">
        <v>0</v>
      </c>
      <c r="AR76" s="283">
        <f t="shared" si="94"/>
        <v>0</v>
      </c>
      <c r="AS76" s="383">
        <v>0</v>
      </c>
      <c r="AT76" s="380"/>
      <c r="AU76" s="380" t="s">
        <v>1070</v>
      </c>
      <c r="AV76" s="280" t="s">
        <v>1081</v>
      </c>
      <c r="AW76" s="283">
        <f t="shared" si="97"/>
        <v>0</v>
      </c>
      <c r="AX76" s="283">
        <f t="shared" si="95"/>
        <v>1444</v>
      </c>
      <c r="AY76" s="283">
        <f t="shared" si="98"/>
        <v>1444</v>
      </c>
      <c r="AZ76" s="283">
        <f t="shared" si="99"/>
        <v>0</v>
      </c>
      <c r="BA76" s="283">
        <f t="shared" si="96"/>
        <v>0</v>
      </c>
      <c r="BB76" s="283">
        <f t="shared" si="100"/>
        <v>0</v>
      </c>
      <c r="BC76" s="596"/>
      <c r="BD76" s="596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</row>
    <row r="77" spans="1:67" ht="18" customHeight="1">
      <c r="A77" s="380"/>
      <c r="B77" s="380" t="s">
        <v>482</v>
      </c>
      <c r="C77" s="280" t="s">
        <v>277</v>
      </c>
      <c r="D77" s="383">
        <v>0</v>
      </c>
      <c r="E77" s="283">
        <f t="shared" si="81"/>
        <v>0</v>
      </c>
      <c r="F77" s="383">
        <v>0</v>
      </c>
      <c r="G77" s="383">
        <v>0</v>
      </c>
      <c r="H77" s="283">
        <f t="shared" si="82"/>
        <v>0</v>
      </c>
      <c r="I77" s="383">
        <v>0</v>
      </c>
      <c r="J77" s="380"/>
      <c r="K77" s="380" t="s">
        <v>482</v>
      </c>
      <c r="L77" s="280" t="s">
        <v>277</v>
      </c>
      <c r="M77" s="383">
        <v>0</v>
      </c>
      <c r="N77" s="283">
        <f t="shared" si="83"/>
        <v>20</v>
      </c>
      <c r="O77" s="383">
        <v>20</v>
      </c>
      <c r="P77" s="383">
        <v>0</v>
      </c>
      <c r="Q77" s="283">
        <f t="shared" si="84"/>
        <v>0</v>
      </c>
      <c r="R77" s="383">
        <v>0</v>
      </c>
      <c r="S77" s="380"/>
      <c r="T77" s="380" t="s">
        <v>482</v>
      </c>
      <c r="U77" s="280" t="s">
        <v>277</v>
      </c>
      <c r="V77" s="283">
        <f t="shared" si="85"/>
        <v>0</v>
      </c>
      <c r="W77" s="283">
        <f t="shared" si="86"/>
        <v>20</v>
      </c>
      <c r="X77" s="283">
        <f t="shared" si="87"/>
        <v>20</v>
      </c>
      <c r="Y77" s="383">
        <v>0</v>
      </c>
      <c r="Z77" s="283">
        <f t="shared" si="88"/>
        <v>0</v>
      </c>
      <c r="AA77" s="383">
        <v>0</v>
      </c>
      <c r="AB77" s="380"/>
      <c r="AC77" s="380" t="s">
        <v>482</v>
      </c>
      <c r="AD77" s="280" t="s">
        <v>277</v>
      </c>
      <c r="AE77" s="383">
        <v>0</v>
      </c>
      <c r="AF77" s="283">
        <f t="shared" si="89"/>
        <v>0</v>
      </c>
      <c r="AG77" s="383">
        <v>0</v>
      </c>
      <c r="AH77" s="283">
        <f t="shared" si="90"/>
        <v>0</v>
      </c>
      <c r="AI77" s="283">
        <f t="shared" si="91"/>
        <v>0</v>
      </c>
      <c r="AJ77" s="283">
        <f t="shared" si="92"/>
        <v>0</v>
      </c>
      <c r="AK77" s="380"/>
      <c r="AL77" s="380" t="s">
        <v>482</v>
      </c>
      <c r="AM77" s="280" t="s">
        <v>277</v>
      </c>
      <c r="AN77" s="383">
        <v>0</v>
      </c>
      <c r="AO77" s="283">
        <f t="shared" si="93"/>
        <v>0</v>
      </c>
      <c r="AP77" s="383">
        <v>0</v>
      </c>
      <c r="AQ77" s="383">
        <v>0</v>
      </c>
      <c r="AR77" s="283">
        <f t="shared" si="94"/>
        <v>0</v>
      </c>
      <c r="AS77" s="383">
        <v>0</v>
      </c>
      <c r="AT77" s="380"/>
      <c r="AU77" s="380" t="s">
        <v>482</v>
      </c>
      <c r="AV77" s="280" t="s">
        <v>277</v>
      </c>
      <c r="AW77" s="283">
        <f t="shared" si="97"/>
        <v>0</v>
      </c>
      <c r="AX77" s="283">
        <f t="shared" si="95"/>
        <v>20</v>
      </c>
      <c r="AY77" s="283">
        <f t="shared" si="98"/>
        <v>20</v>
      </c>
      <c r="AZ77" s="283">
        <f t="shared" si="99"/>
        <v>0</v>
      </c>
      <c r="BA77" s="283">
        <f t="shared" si="96"/>
        <v>0</v>
      </c>
      <c r="BB77" s="283">
        <f t="shared" si="100"/>
        <v>0</v>
      </c>
      <c r="BC77" s="596"/>
      <c r="BD77" s="596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</row>
    <row r="78" spans="1:67" ht="18" customHeight="1">
      <c r="A78" s="380"/>
      <c r="B78" s="380" t="s">
        <v>483</v>
      </c>
      <c r="C78" s="280" t="s">
        <v>1082</v>
      </c>
      <c r="D78" s="383">
        <v>0</v>
      </c>
      <c r="E78" s="283">
        <f t="shared" si="81"/>
        <v>0</v>
      </c>
      <c r="F78" s="383">
        <v>0</v>
      </c>
      <c r="G78" s="383">
        <v>0</v>
      </c>
      <c r="H78" s="283">
        <f t="shared" si="82"/>
        <v>0</v>
      </c>
      <c r="I78" s="383">
        <v>0</v>
      </c>
      <c r="J78" s="380"/>
      <c r="K78" s="380" t="s">
        <v>483</v>
      </c>
      <c r="L78" s="280" t="s">
        <v>1082</v>
      </c>
      <c r="M78" s="383">
        <v>0</v>
      </c>
      <c r="N78" s="283">
        <f t="shared" si="83"/>
        <v>46</v>
      </c>
      <c r="O78" s="383">
        <v>46</v>
      </c>
      <c r="P78" s="383">
        <v>0</v>
      </c>
      <c r="Q78" s="283">
        <f t="shared" si="84"/>
        <v>0</v>
      </c>
      <c r="R78" s="383">
        <v>0</v>
      </c>
      <c r="S78" s="380"/>
      <c r="T78" s="380" t="s">
        <v>483</v>
      </c>
      <c r="U78" s="280" t="s">
        <v>1082</v>
      </c>
      <c r="V78" s="283">
        <f t="shared" si="85"/>
        <v>0</v>
      </c>
      <c r="W78" s="283">
        <f t="shared" si="86"/>
        <v>46</v>
      </c>
      <c r="X78" s="283">
        <f t="shared" si="87"/>
        <v>46</v>
      </c>
      <c r="Y78" s="383">
        <v>0</v>
      </c>
      <c r="Z78" s="283">
        <f t="shared" si="88"/>
        <v>0</v>
      </c>
      <c r="AA78" s="383">
        <v>0</v>
      </c>
      <c r="AB78" s="380"/>
      <c r="AC78" s="380" t="s">
        <v>483</v>
      </c>
      <c r="AD78" s="280" t="s">
        <v>1082</v>
      </c>
      <c r="AE78" s="383">
        <v>0</v>
      </c>
      <c r="AF78" s="283">
        <f t="shared" si="89"/>
        <v>0</v>
      </c>
      <c r="AG78" s="383">
        <v>0</v>
      </c>
      <c r="AH78" s="283">
        <f t="shared" si="90"/>
        <v>0</v>
      </c>
      <c r="AI78" s="283">
        <f t="shared" si="91"/>
        <v>0</v>
      </c>
      <c r="AJ78" s="283">
        <f t="shared" si="92"/>
        <v>0</v>
      </c>
      <c r="AK78" s="380"/>
      <c r="AL78" s="380" t="s">
        <v>483</v>
      </c>
      <c r="AM78" s="280" t="s">
        <v>1082</v>
      </c>
      <c r="AN78" s="383">
        <v>0</v>
      </c>
      <c r="AO78" s="283">
        <f t="shared" si="93"/>
        <v>0</v>
      </c>
      <c r="AP78" s="383">
        <v>0</v>
      </c>
      <c r="AQ78" s="383">
        <v>0</v>
      </c>
      <c r="AR78" s="283">
        <f t="shared" si="94"/>
        <v>0</v>
      </c>
      <c r="AS78" s="383">
        <v>0</v>
      </c>
      <c r="AT78" s="380"/>
      <c r="AU78" s="380" t="s">
        <v>483</v>
      </c>
      <c r="AV78" s="280" t="s">
        <v>1082</v>
      </c>
      <c r="AW78" s="283">
        <f t="shared" si="97"/>
        <v>0</v>
      </c>
      <c r="AX78" s="283">
        <f t="shared" si="95"/>
        <v>46</v>
      </c>
      <c r="AY78" s="283">
        <f t="shared" si="98"/>
        <v>46</v>
      </c>
      <c r="AZ78" s="283">
        <f t="shared" si="99"/>
        <v>0</v>
      </c>
      <c r="BA78" s="283">
        <f t="shared" si="96"/>
        <v>0</v>
      </c>
      <c r="BB78" s="283">
        <f t="shared" si="100"/>
        <v>0</v>
      </c>
      <c r="BC78" s="596"/>
      <c r="BD78" s="596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</row>
    <row r="79" spans="1:67" ht="18" customHeight="1">
      <c r="A79" s="380"/>
      <c r="B79" s="380" t="s">
        <v>484</v>
      </c>
      <c r="C79" s="280" t="s">
        <v>1083</v>
      </c>
      <c r="D79" s="383">
        <v>0</v>
      </c>
      <c r="E79" s="283">
        <f t="shared" si="81"/>
        <v>0</v>
      </c>
      <c r="F79" s="383">
        <v>0</v>
      </c>
      <c r="G79" s="383">
        <v>0</v>
      </c>
      <c r="H79" s="283">
        <f t="shared" si="82"/>
        <v>0</v>
      </c>
      <c r="I79" s="383">
        <v>0</v>
      </c>
      <c r="J79" s="380"/>
      <c r="K79" s="380" t="s">
        <v>484</v>
      </c>
      <c r="L79" s="280" t="s">
        <v>1083</v>
      </c>
      <c r="M79" s="383">
        <v>0</v>
      </c>
      <c r="N79" s="283">
        <f t="shared" si="83"/>
        <v>1238</v>
      </c>
      <c r="O79" s="383">
        <v>1238</v>
      </c>
      <c r="P79" s="383">
        <v>0</v>
      </c>
      <c r="Q79" s="283">
        <f t="shared" si="84"/>
        <v>0</v>
      </c>
      <c r="R79" s="383">
        <v>0</v>
      </c>
      <c r="S79" s="380"/>
      <c r="T79" s="380" t="s">
        <v>484</v>
      </c>
      <c r="U79" s="280" t="s">
        <v>1083</v>
      </c>
      <c r="V79" s="283">
        <f t="shared" si="85"/>
        <v>0</v>
      </c>
      <c r="W79" s="283">
        <f t="shared" si="86"/>
        <v>1238</v>
      </c>
      <c r="X79" s="283">
        <f t="shared" si="87"/>
        <v>1238</v>
      </c>
      <c r="Y79" s="383">
        <v>0</v>
      </c>
      <c r="Z79" s="283">
        <f t="shared" si="88"/>
        <v>0</v>
      </c>
      <c r="AA79" s="383">
        <v>0</v>
      </c>
      <c r="AB79" s="380"/>
      <c r="AC79" s="380" t="s">
        <v>484</v>
      </c>
      <c r="AD79" s="280" t="s">
        <v>1083</v>
      </c>
      <c r="AE79" s="383">
        <v>0</v>
      </c>
      <c r="AF79" s="283">
        <f t="shared" si="89"/>
        <v>0</v>
      </c>
      <c r="AG79" s="383">
        <v>0</v>
      </c>
      <c r="AH79" s="283">
        <f t="shared" si="90"/>
        <v>0</v>
      </c>
      <c r="AI79" s="283">
        <f t="shared" si="91"/>
        <v>0</v>
      </c>
      <c r="AJ79" s="283">
        <f t="shared" si="92"/>
        <v>0</v>
      </c>
      <c r="AK79" s="380"/>
      <c r="AL79" s="380" t="s">
        <v>484</v>
      </c>
      <c r="AM79" s="280" t="s">
        <v>1083</v>
      </c>
      <c r="AN79" s="383">
        <v>0</v>
      </c>
      <c r="AO79" s="283">
        <f t="shared" si="93"/>
        <v>0</v>
      </c>
      <c r="AP79" s="383">
        <v>0</v>
      </c>
      <c r="AQ79" s="383">
        <v>0</v>
      </c>
      <c r="AR79" s="283">
        <f t="shared" si="94"/>
        <v>0</v>
      </c>
      <c r="AS79" s="383">
        <v>0</v>
      </c>
      <c r="AT79" s="380"/>
      <c r="AU79" s="380" t="s">
        <v>484</v>
      </c>
      <c r="AV79" s="280" t="s">
        <v>1083</v>
      </c>
      <c r="AW79" s="283">
        <f t="shared" si="97"/>
        <v>0</v>
      </c>
      <c r="AX79" s="283">
        <f t="shared" si="95"/>
        <v>1238</v>
      </c>
      <c r="AY79" s="283">
        <f t="shared" si="98"/>
        <v>1238</v>
      </c>
      <c r="AZ79" s="283">
        <f t="shared" si="99"/>
        <v>0</v>
      </c>
      <c r="BA79" s="283">
        <f t="shared" si="96"/>
        <v>0</v>
      </c>
      <c r="BB79" s="283">
        <f t="shared" si="100"/>
        <v>0</v>
      </c>
      <c r="BC79" s="596"/>
      <c r="BD79" s="596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</row>
    <row r="80" spans="1:67" ht="18" customHeight="1">
      <c r="A80" s="380"/>
      <c r="B80" s="380" t="s">
        <v>485</v>
      </c>
      <c r="C80" s="280" t="s">
        <v>1084</v>
      </c>
      <c r="D80" s="383">
        <v>0</v>
      </c>
      <c r="E80" s="283">
        <f t="shared" si="81"/>
        <v>0</v>
      </c>
      <c r="F80" s="383">
        <v>0</v>
      </c>
      <c r="G80" s="383">
        <v>0</v>
      </c>
      <c r="H80" s="283">
        <f t="shared" si="82"/>
        <v>0</v>
      </c>
      <c r="I80" s="383">
        <v>0</v>
      </c>
      <c r="J80" s="380"/>
      <c r="K80" s="380" t="s">
        <v>485</v>
      </c>
      <c r="L80" s="280" t="s">
        <v>1084</v>
      </c>
      <c r="M80" s="383">
        <v>0</v>
      </c>
      <c r="N80" s="283">
        <f t="shared" si="83"/>
        <v>0</v>
      </c>
      <c r="O80" s="383">
        <v>0</v>
      </c>
      <c r="P80" s="383">
        <v>0</v>
      </c>
      <c r="Q80" s="283">
        <f t="shared" si="84"/>
        <v>0</v>
      </c>
      <c r="R80" s="383">
        <v>0</v>
      </c>
      <c r="S80" s="380"/>
      <c r="T80" s="380" t="s">
        <v>485</v>
      </c>
      <c r="U80" s="280" t="s">
        <v>1084</v>
      </c>
      <c r="V80" s="283">
        <f t="shared" si="85"/>
        <v>0</v>
      </c>
      <c r="W80" s="283">
        <f t="shared" si="86"/>
        <v>0</v>
      </c>
      <c r="X80" s="283">
        <f t="shared" si="87"/>
        <v>0</v>
      </c>
      <c r="Y80" s="383">
        <v>0</v>
      </c>
      <c r="Z80" s="283">
        <f t="shared" si="88"/>
        <v>70</v>
      </c>
      <c r="AA80" s="383">
        <v>70</v>
      </c>
      <c r="AB80" s="380"/>
      <c r="AC80" s="380" t="s">
        <v>485</v>
      </c>
      <c r="AD80" s="280" t="s">
        <v>1084</v>
      </c>
      <c r="AE80" s="383">
        <v>0</v>
      </c>
      <c r="AF80" s="283">
        <f t="shared" si="89"/>
        <v>0</v>
      </c>
      <c r="AG80" s="383">
        <v>0</v>
      </c>
      <c r="AH80" s="283">
        <f t="shared" si="90"/>
        <v>0</v>
      </c>
      <c r="AI80" s="283">
        <f t="shared" si="91"/>
        <v>70</v>
      </c>
      <c r="AJ80" s="283">
        <f t="shared" si="92"/>
        <v>70</v>
      </c>
      <c r="AK80" s="380"/>
      <c r="AL80" s="380" t="s">
        <v>485</v>
      </c>
      <c r="AM80" s="280" t="s">
        <v>1084</v>
      </c>
      <c r="AN80" s="383">
        <v>0</v>
      </c>
      <c r="AO80" s="283">
        <f t="shared" si="93"/>
        <v>0</v>
      </c>
      <c r="AP80" s="383">
        <v>0</v>
      </c>
      <c r="AQ80" s="383">
        <v>0</v>
      </c>
      <c r="AR80" s="283">
        <f t="shared" si="94"/>
        <v>0</v>
      </c>
      <c r="AS80" s="383">
        <v>0</v>
      </c>
      <c r="AT80" s="380"/>
      <c r="AU80" s="380" t="s">
        <v>485</v>
      </c>
      <c r="AV80" s="280" t="s">
        <v>1084</v>
      </c>
      <c r="AW80" s="283">
        <f t="shared" si="97"/>
        <v>0</v>
      </c>
      <c r="AX80" s="283">
        <f t="shared" si="95"/>
        <v>70</v>
      </c>
      <c r="AY80" s="283">
        <f t="shared" si="98"/>
        <v>70</v>
      </c>
      <c r="AZ80" s="283">
        <f t="shared" si="99"/>
        <v>0</v>
      </c>
      <c r="BA80" s="283">
        <f t="shared" si="96"/>
        <v>0</v>
      </c>
      <c r="BB80" s="283">
        <f t="shared" si="100"/>
        <v>0</v>
      </c>
      <c r="BC80" s="596"/>
      <c r="BD80" s="596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</row>
    <row r="81" spans="1:67" ht="18" customHeight="1">
      <c r="A81" s="380"/>
      <c r="B81" s="380" t="s">
        <v>486</v>
      </c>
      <c r="C81" s="381" t="s">
        <v>525</v>
      </c>
      <c r="D81" s="383">
        <v>0</v>
      </c>
      <c r="E81" s="283">
        <f t="shared" si="81"/>
        <v>0</v>
      </c>
      <c r="F81" s="383">
        <v>0</v>
      </c>
      <c r="G81" s="383">
        <v>0</v>
      </c>
      <c r="H81" s="283">
        <f t="shared" si="82"/>
        <v>0</v>
      </c>
      <c r="I81" s="383">
        <v>0</v>
      </c>
      <c r="J81" s="380"/>
      <c r="K81" s="380" t="s">
        <v>486</v>
      </c>
      <c r="L81" s="381" t="s">
        <v>525</v>
      </c>
      <c r="M81" s="383">
        <v>0</v>
      </c>
      <c r="N81" s="283">
        <f t="shared" si="83"/>
        <v>9</v>
      </c>
      <c r="O81" s="383">
        <v>9</v>
      </c>
      <c r="P81" s="383">
        <v>0</v>
      </c>
      <c r="Q81" s="283">
        <f t="shared" si="84"/>
        <v>0</v>
      </c>
      <c r="R81" s="383">
        <v>0</v>
      </c>
      <c r="S81" s="380"/>
      <c r="T81" s="380" t="s">
        <v>486</v>
      </c>
      <c r="U81" s="381" t="s">
        <v>525</v>
      </c>
      <c r="V81" s="283">
        <f>(M81-P81)</f>
        <v>0</v>
      </c>
      <c r="W81" s="283">
        <f t="shared" si="86"/>
        <v>9</v>
      </c>
      <c r="X81" s="283">
        <f>(O81-R81)</f>
        <v>9</v>
      </c>
      <c r="Y81" s="383">
        <v>0</v>
      </c>
      <c r="Z81" s="283">
        <f t="shared" si="88"/>
        <v>0</v>
      </c>
      <c r="AA81" s="383">
        <v>0</v>
      </c>
      <c r="AB81" s="380"/>
      <c r="AC81" s="380" t="s">
        <v>486</v>
      </c>
      <c r="AD81" s="381" t="s">
        <v>525</v>
      </c>
      <c r="AE81" s="383">
        <v>0</v>
      </c>
      <c r="AF81" s="283">
        <f t="shared" si="89"/>
        <v>0</v>
      </c>
      <c r="AG81" s="383">
        <v>0</v>
      </c>
      <c r="AH81" s="283">
        <f>(Y81-AE81)</f>
        <v>0</v>
      </c>
      <c r="AI81" s="283">
        <f t="shared" si="91"/>
        <v>0</v>
      </c>
      <c r="AJ81" s="283">
        <f>(AA81-AG81)</f>
        <v>0</v>
      </c>
      <c r="AK81" s="380"/>
      <c r="AL81" s="380" t="s">
        <v>486</v>
      </c>
      <c r="AM81" s="381" t="s">
        <v>525</v>
      </c>
      <c r="AN81" s="383">
        <v>0</v>
      </c>
      <c r="AO81" s="283">
        <f t="shared" si="93"/>
        <v>0</v>
      </c>
      <c r="AP81" s="383">
        <v>0</v>
      </c>
      <c r="AQ81" s="383">
        <v>0</v>
      </c>
      <c r="AR81" s="283">
        <f t="shared" si="94"/>
        <v>0</v>
      </c>
      <c r="AS81" s="383">
        <v>0</v>
      </c>
      <c r="AT81" s="380"/>
      <c r="AU81" s="380" t="s">
        <v>486</v>
      </c>
      <c r="AV81" s="381" t="s">
        <v>525</v>
      </c>
      <c r="AW81" s="283">
        <f>(D81+G81+M81+Y81+AN81+AQ81)</f>
        <v>0</v>
      </c>
      <c r="AX81" s="283">
        <f>(AW81+AY81)</f>
        <v>9</v>
      </c>
      <c r="AY81" s="283">
        <f>(F81+I81+O81+AA81+AP81+AS81)</f>
        <v>9</v>
      </c>
      <c r="AZ81" s="283">
        <f>(AE81+AN81+AQ81)</f>
        <v>0</v>
      </c>
      <c r="BA81" s="283">
        <f>(AZ81+BB81)</f>
        <v>0</v>
      </c>
      <c r="BB81" s="283">
        <f>(AG81+AP81+AS81)</f>
        <v>0</v>
      </c>
      <c r="BC81" s="596"/>
      <c r="BD81" s="596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</row>
    <row r="82" spans="1:67" ht="18" customHeight="1">
      <c r="A82" s="380"/>
      <c r="B82" s="549"/>
      <c r="C82" s="381"/>
      <c r="D82" s="380"/>
      <c r="E82" s="380"/>
      <c r="F82" s="380"/>
      <c r="G82" s="380"/>
      <c r="H82" s="380"/>
      <c r="I82" s="380"/>
      <c r="J82" s="380"/>
      <c r="K82" s="549"/>
      <c r="L82" s="381"/>
      <c r="M82" s="380"/>
      <c r="N82" s="380"/>
      <c r="O82" s="380"/>
      <c r="P82" s="380"/>
      <c r="Q82" s="380"/>
      <c r="R82" s="380"/>
      <c r="S82" s="380"/>
      <c r="T82" s="549"/>
      <c r="U82" s="381"/>
      <c r="V82" s="380"/>
      <c r="W82" s="380"/>
      <c r="X82" s="380"/>
      <c r="Y82" s="380"/>
      <c r="Z82" s="380"/>
      <c r="AA82" s="380"/>
      <c r="AB82" s="380"/>
      <c r="AC82" s="549"/>
      <c r="AD82" s="381"/>
      <c r="AE82" s="380"/>
      <c r="AF82" s="380"/>
      <c r="AG82" s="380"/>
      <c r="AH82" s="380"/>
      <c r="AI82" s="380"/>
      <c r="AJ82" s="380"/>
      <c r="AK82" s="380"/>
      <c r="AL82" s="549"/>
      <c r="AM82" s="381"/>
      <c r="AN82" s="380"/>
      <c r="AO82" s="380"/>
      <c r="AP82" s="380"/>
      <c r="AQ82" s="380"/>
      <c r="AR82" s="380"/>
      <c r="AS82" s="380"/>
      <c r="AT82" s="380"/>
      <c r="AU82" s="549"/>
      <c r="AV82" s="381"/>
      <c r="AW82" s="380"/>
      <c r="AX82" s="380"/>
      <c r="AY82" s="380"/>
      <c r="AZ82" s="380"/>
      <c r="BA82" s="380"/>
      <c r="BB82" s="380"/>
      <c r="BC82" s="596"/>
      <c r="BD82" s="596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</row>
    <row r="83" spans="1:67" ht="18" customHeight="1">
      <c r="A83" s="380"/>
      <c r="B83" s="597"/>
      <c r="C83" s="381"/>
      <c r="D83" s="598"/>
      <c r="E83" s="380"/>
      <c r="F83" s="380"/>
      <c r="G83" s="380"/>
      <c r="H83" s="380"/>
      <c r="I83" s="380"/>
      <c r="J83" s="380"/>
      <c r="K83" s="597"/>
      <c r="L83" s="381"/>
      <c r="M83" s="380"/>
      <c r="N83" s="380"/>
      <c r="O83" s="380"/>
      <c r="P83" s="380"/>
      <c r="Q83" s="380"/>
      <c r="R83" s="380"/>
      <c r="S83" s="380"/>
      <c r="T83" s="597"/>
      <c r="U83" s="381"/>
      <c r="V83" s="380"/>
      <c r="W83" s="380"/>
      <c r="X83" s="380"/>
      <c r="Y83" s="380"/>
      <c r="Z83" s="380"/>
      <c r="AA83" s="380"/>
      <c r="AB83" s="380"/>
      <c r="AC83" s="597"/>
      <c r="AD83" s="381"/>
      <c r="AE83" s="380"/>
      <c r="AF83" s="380"/>
      <c r="AG83" s="380"/>
      <c r="AH83" s="380"/>
      <c r="AI83" s="380"/>
      <c r="AJ83" s="380"/>
      <c r="AK83" s="380"/>
      <c r="AL83" s="597"/>
      <c r="AM83" s="381"/>
      <c r="AN83" s="380"/>
      <c r="AO83" s="380"/>
      <c r="AP83" s="380"/>
      <c r="AQ83" s="380"/>
      <c r="AR83" s="380"/>
      <c r="AS83" s="380"/>
      <c r="AT83" s="380"/>
      <c r="AU83" s="597"/>
      <c r="AV83" s="381"/>
      <c r="AW83" s="380"/>
      <c r="AX83" s="380"/>
      <c r="AY83" s="380"/>
      <c r="AZ83" s="380"/>
      <c r="BA83" s="380"/>
      <c r="BB83" s="380"/>
      <c r="BC83" s="596"/>
      <c r="BD83" s="596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</row>
    <row r="84" spans="1:67" ht="18" customHeight="1">
      <c r="A84" s="380"/>
      <c r="B84" s="281"/>
      <c r="C84" s="599" t="s">
        <v>668</v>
      </c>
      <c r="D84" s="383"/>
      <c r="E84" s="283"/>
      <c r="F84" s="383"/>
      <c r="G84" s="383"/>
      <c r="H84" s="283"/>
      <c r="I84" s="383"/>
      <c r="J84" s="380"/>
      <c r="K84" s="281"/>
      <c r="L84" s="599" t="s">
        <v>668</v>
      </c>
      <c r="M84" s="383"/>
      <c r="N84" s="283"/>
      <c r="O84" s="383"/>
      <c r="P84" s="383"/>
      <c r="Q84" s="283"/>
      <c r="R84" s="383"/>
      <c r="S84" s="380"/>
      <c r="T84" s="281"/>
      <c r="U84" s="599" t="s">
        <v>668</v>
      </c>
      <c r="V84" s="283"/>
      <c r="W84" s="283"/>
      <c r="X84" s="283"/>
      <c r="Y84" s="383"/>
      <c r="Z84" s="283"/>
      <c r="AA84" s="383"/>
      <c r="AB84" s="380"/>
      <c r="AC84" s="281"/>
      <c r="AD84" s="599" t="s">
        <v>668</v>
      </c>
      <c r="AE84" s="383"/>
      <c r="AF84" s="283"/>
      <c r="AG84" s="383"/>
      <c r="AH84" s="283"/>
      <c r="AI84" s="283"/>
      <c r="AJ84" s="283"/>
      <c r="AK84" s="380"/>
      <c r="AL84" s="281"/>
      <c r="AM84" s="599" t="s">
        <v>668</v>
      </c>
      <c r="AN84" s="383"/>
      <c r="AO84" s="283"/>
      <c r="AP84" s="383"/>
      <c r="AQ84" s="383"/>
      <c r="AR84" s="283"/>
      <c r="AS84" s="383"/>
      <c r="AT84" s="380"/>
      <c r="AU84" s="281"/>
      <c r="AV84" s="599" t="s">
        <v>668</v>
      </c>
      <c r="AW84" s="283"/>
      <c r="AX84" s="283"/>
      <c r="AY84" s="283"/>
      <c r="AZ84" s="283"/>
      <c r="BA84" s="283"/>
      <c r="BB84" s="283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</row>
    <row r="85" spans="1:67" ht="18" customHeight="1">
      <c r="A85" s="380"/>
      <c r="B85" s="380" t="s">
        <v>296</v>
      </c>
      <c r="C85" s="433" t="s">
        <v>104</v>
      </c>
      <c r="D85" s="383">
        <v>0</v>
      </c>
      <c r="E85" s="283">
        <f aca="true" t="shared" si="101" ref="E85:E90">(D85+F85)</f>
        <v>0</v>
      </c>
      <c r="F85" s="383">
        <v>0</v>
      </c>
      <c r="G85" s="383">
        <v>0</v>
      </c>
      <c r="H85" s="283">
        <f>(G85+I85)</f>
        <v>0</v>
      </c>
      <c r="I85" s="383">
        <v>0</v>
      </c>
      <c r="J85" s="380"/>
      <c r="K85" s="380" t="s">
        <v>296</v>
      </c>
      <c r="L85" s="433" t="s">
        <v>104</v>
      </c>
      <c r="M85" s="383">
        <v>0</v>
      </c>
      <c r="N85" s="283">
        <f aca="true" t="shared" si="102" ref="N85:N90">(M85+O85)</f>
        <v>0</v>
      </c>
      <c r="O85" s="383">
        <v>0</v>
      </c>
      <c r="P85" s="383">
        <v>0</v>
      </c>
      <c r="Q85" s="283">
        <f aca="true" t="shared" si="103" ref="Q85:Q90">(P85+R85)</f>
        <v>0</v>
      </c>
      <c r="R85" s="383">
        <v>0</v>
      </c>
      <c r="S85" s="380"/>
      <c r="T85" s="380" t="s">
        <v>296</v>
      </c>
      <c r="U85" s="433" t="s">
        <v>104</v>
      </c>
      <c r="V85" s="283">
        <f aca="true" t="shared" si="104" ref="V85:V90">(M85-P85)</f>
        <v>0</v>
      </c>
      <c r="W85" s="283">
        <f aca="true" t="shared" si="105" ref="W85:W90">(V85+X85)</f>
        <v>0</v>
      </c>
      <c r="X85" s="283">
        <f aca="true" t="shared" si="106" ref="X85:X90">(O85-R85)</f>
        <v>0</v>
      </c>
      <c r="Y85" s="383">
        <v>0</v>
      </c>
      <c r="Z85" s="283">
        <f aca="true" t="shared" si="107" ref="Z85:Z90">(Y85+AA85)</f>
        <v>0</v>
      </c>
      <c r="AA85" s="383">
        <v>0</v>
      </c>
      <c r="AB85" s="380"/>
      <c r="AC85" s="380" t="s">
        <v>296</v>
      </c>
      <c r="AD85" s="433" t="s">
        <v>104</v>
      </c>
      <c r="AE85" s="383">
        <v>0</v>
      </c>
      <c r="AF85" s="283">
        <f aca="true" t="shared" si="108" ref="AF85:AF90">(AE85+AG85)</f>
        <v>0</v>
      </c>
      <c r="AG85" s="383">
        <v>0</v>
      </c>
      <c r="AH85" s="283">
        <f aca="true" t="shared" si="109" ref="AH85:AH90">(Y85-AE85)</f>
        <v>0</v>
      </c>
      <c r="AI85" s="283">
        <f aca="true" t="shared" si="110" ref="AI85:AI90">(AH85+AJ85)</f>
        <v>0</v>
      </c>
      <c r="AJ85" s="283">
        <f aca="true" t="shared" si="111" ref="AJ85:AJ90">(AA85-AG85)</f>
        <v>0</v>
      </c>
      <c r="AK85" s="380"/>
      <c r="AL85" s="380" t="s">
        <v>296</v>
      </c>
      <c r="AM85" s="433" t="s">
        <v>104</v>
      </c>
      <c r="AN85" s="383">
        <v>0</v>
      </c>
      <c r="AO85" s="283">
        <f aca="true" t="shared" si="112" ref="AO85:AO90">(AN85+AP85)</f>
        <v>0</v>
      </c>
      <c r="AP85" s="383">
        <v>0</v>
      </c>
      <c r="AQ85" s="383">
        <v>0</v>
      </c>
      <c r="AR85" s="283">
        <f aca="true" t="shared" si="113" ref="AR85:AR90">(AQ85+AS85)</f>
        <v>0</v>
      </c>
      <c r="AS85" s="383">
        <v>0</v>
      </c>
      <c r="AT85" s="380"/>
      <c r="AU85" s="380" t="s">
        <v>296</v>
      </c>
      <c r="AV85" s="433" t="s">
        <v>104</v>
      </c>
      <c r="AW85" s="283">
        <f aca="true" t="shared" si="114" ref="AW85:AW90">(D85+G85+M85+Y85+AN85+AQ85)</f>
        <v>0</v>
      </c>
      <c r="AX85" s="283">
        <f aca="true" t="shared" si="115" ref="AX85:AX90">(AW85+AY85)</f>
        <v>0</v>
      </c>
      <c r="AY85" s="283">
        <f aca="true" t="shared" si="116" ref="AY85:AY90">(F85+I85+O85+AA85+AP85+AS85)</f>
        <v>0</v>
      </c>
      <c r="AZ85" s="283">
        <f aca="true" t="shared" si="117" ref="AZ85:AZ90">(AE85+AN85+AQ85)</f>
        <v>0</v>
      </c>
      <c r="BA85" s="283">
        <f aca="true" t="shared" si="118" ref="BA85:BA90">(AZ85+BB85)</f>
        <v>0</v>
      </c>
      <c r="BB85" s="283">
        <f aca="true" t="shared" si="119" ref="BB85:BB90">(AG85+AP85+AS85)</f>
        <v>0</v>
      </c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</row>
    <row r="86" spans="1:67" ht="18" customHeight="1">
      <c r="A86" s="380"/>
      <c r="B86" s="380" t="s">
        <v>386</v>
      </c>
      <c r="C86" s="280" t="s">
        <v>105</v>
      </c>
      <c r="D86" s="383">
        <v>0</v>
      </c>
      <c r="E86" s="283">
        <f t="shared" si="101"/>
        <v>0</v>
      </c>
      <c r="F86" s="383">
        <v>0</v>
      </c>
      <c r="G86" s="383">
        <v>0</v>
      </c>
      <c r="H86" s="283">
        <f>(G86+I86)</f>
        <v>0</v>
      </c>
      <c r="I86" s="383">
        <v>0</v>
      </c>
      <c r="J86" s="380"/>
      <c r="K86" s="380" t="s">
        <v>386</v>
      </c>
      <c r="L86" s="280" t="s">
        <v>105</v>
      </c>
      <c r="M86" s="383">
        <v>0</v>
      </c>
      <c r="N86" s="283">
        <f t="shared" si="102"/>
        <v>0</v>
      </c>
      <c r="O86" s="383">
        <v>0</v>
      </c>
      <c r="P86" s="383">
        <v>0</v>
      </c>
      <c r="Q86" s="283">
        <f t="shared" si="103"/>
        <v>0</v>
      </c>
      <c r="R86" s="383">
        <v>0</v>
      </c>
      <c r="S86" s="380"/>
      <c r="T86" s="380" t="s">
        <v>386</v>
      </c>
      <c r="U86" s="280" t="s">
        <v>105</v>
      </c>
      <c r="V86" s="283">
        <f t="shared" si="104"/>
        <v>0</v>
      </c>
      <c r="W86" s="283">
        <f t="shared" si="105"/>
        <v>0</v>
      </c>
      <c r="X86" s="283">
        <f t="shared" si="106"/>
        <v>0</v>
      </c>
      <c r="Y86" s="383">
        <v>0</v>
      </c>
      <c r="Z86" s="283">
        <f t="shared" si="107"/>
        <v>0</v>
      </c>
      <c r="AA86" s="383">
        <v>0</v>
      </c>
      <c r="AB86" s="380"/>
      <c r="AC86" s="380" t="s">
        <v>386</v>
      </c>
      <c r="AD86" s="280" t="s">
        <v>105</v>
      </c>
      <c r="AE86" s="383">
        <v>0</v>
      </c>
      <c r="AF86" s="283">
        <f t="shared" si="108"/>
        <v>0</v>
      </c>
      <c r="AG86" s="383">
        <v>0</v>
      </c>
      <c r="AH86" s="283">
        <f t="shared" si="109"/>
        <v>0</v>
      </c>
      <c r="AI86" s="283">
        <f t="shared" si="110"/>
        <v>0</v>
      </c>
      <c r="AJ86" s="283">
        <f t="shared" si="111"/>
        <v>0</v>
      </c>
      <c r="AK86" s="380"/>
      <c r="AL86" s="380" t="s">
        <v>386</v>
      </c>
      <c r="AM86" s="280" t="s">
        <v>105</v>
      </c>
      <c r="AN86" s="383">
        <v>0</v>
      </c>
      <c r="AO86" s="283">
        <f t="shared" si="112"/>
        <v>0</v>
      </c>
      <c r="AP86" s="383">
        <v>0</v>
      </c>
      <c r="AQ86" s="383">
        <v>0</v>
      </c>
      <c r="AR86" s="283">
        <f t="shared" si="113"/>
        <v>0</v>
      </c>
      <c r="AS86" s="383">
        <v>0</v>
      </c>
      <c r="AT86" s="380"/>
      <c r="AU86" s="380" t="s">
        <v>386</v>
      </c>
      <c r="AV86" s="280" t="s">
        <v>105</v>
      </c>
      <c r="AW86" s="283">
        <f t="shared" si="114"/>
        <v>0</v>
      </c>
      <c r="AX86" s="283">
        <f t="shared" si="115"/>
        <v>0</v>
      </c>
      <c r="AY86" s="283">
        <f t="shared" si="116"/>
        <v>0</v>
      </c>
      <c r="AZ86" s="283">
        <f t="shared" si="117"/>
        <v>0</v>
      </c>
      <c r="BA86" s="283">
        <f t="shared" si="118"/>
        <v>0</v>
      </c>
      <c r="BB86" s="283">
        <f t="shared" si="119"/>
        <v>0</v>
      </c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</row>
    <row r="87" spans="1:67" ht="18" customHeight="1">
      <c r="A87" s="380"/>
      <c r="B87" s="380" t="s">
        <v>387</v>
      </c>
      <c r="C87" s="280" t="s">
        <v>106</v>
      </c>
      <c r="D87" s="383">
        <v>0</v>
      </c>
      <c r="E87" s="283">
        <f t="shared" si="101"/>
        <v>0</v>
      </c>
      <c r="F87" s="383">
        <v>0</v>
      </c>
      <c r="G87" s="383">
        <v>0</v>
      </c>
      <c r="H87" s="283">
        <f>(G87+I87)</f>
        <v>0</v>
      </c>
      <c r="I87" s="383">
        <v>0</v>
      </c>
      <c r="J87" s="380"/>
      <c r="K87" s="380" t="s">
        <v>387</v>
      </c>
      <c r="L87" s="280" t="s">
        <v>106</v>
      </c>
      <c r="M87" s="383">
        <v>0</v>
      </c>
      <c r="N87" s="283">
        <f t="shared" si="102"/>
        <v>0</v>
      </c>
      <c r="O87" s="383">
        <v>0</v>
      </c>
      <c r="P87" s="383">
        <v>0</v>
      </c>
      <c r="Q87" s="283">
        <f t="shared" si="103"/>
        <v>0</v>
      </c>
      <c r="R87" s="383">
        <v>0</v>
      </c>
      <c r="S87" s="380"/>
      <c r="T87" s="380" t="s">
        <v>387</v>
      </c>
      <c r="U87" s="280" t="s">
        <v>106</v>
      </c>
      <c r="V87" s="283">
        <f t="shared" si="104"/>
        <v>0</v>
      </c>
      <c r="W87" s="283">
        <f t="shared" si="105"/>
        <v>0</v>
      </c>
      <c r="X87" s="283">
        <f t="shared" si="106"/>
        <v>0</v>
      </c>
      <c r="Y87" s="383">
        <v>0</v>
      </c>
      <c r="Z87" s="283">
        <f t="shared" si="107"/>
        <v>0</v>
      </c>
      <c r="AA87" s="383">
        <v>0</v>
      </c>
      <c r="AB87" s="380"/>
      <c r="AC87" s="380" t="s">
        <v>387</v>
      </c>
      <c r="AD87" s="280" t="s">
        <v>106</v>
      </c>
      <c r="AE87" s="383">
        <v>0</v>
      </c>
      <c r="AF87" s="283">
        <f t="shared" si="108"/>
        <v>0</v>
      </c>
      <c r="AG87" s="383">
        <v>0</v>
      </c>
      <c r="AH87" s="283">
        <f t="shared" si="109"/>
        <v>0</v>
      </c>
      <c r="AI87" s="283">
        <f t="shared" si="110"/>
        <v>0</v>
      </c>
      <c r="AJ87" s="283">
        <f t="shared" si="111"/>
        <v>0</v>
      </c>
      <c r="AK87" s="380"/>
      <c r="AL87" s="380" t="s">
        <v>387</v>
      </c>
      <c r="AM87" s="280" t="s">
        <v>106</v>
      </c>
      <c r="AN87" s="383">
        <v>0</v>
      </c>
      <c r="AO87" s="283">
        <f t="shared" si="112"/>
        <v>0</v>
      </c>
      <c r="AP87" s="383">
        <v>0</v>
      </c>
      <c r="AQ87" s="383">
        <v>0</v>
      </c>
      <c r="AR87" s="283">
        <f t="shared" si="113"/>
        <v>0</v>
      </c>
      <c r="AS87" s="383">
        <v>0</v>
      </c>
      <c r="AT87" s="380"/>
      <c r="AU87" s="380" t="s">
        <v>387</v>
      </c>
      <c r="AV87" s="280" t="s">
        <v>106</v>
      </c>
      <c r="AW87" s="283">
        <f t="shared" si="114"/>
        <v>0</v>
      </c>
      <c r="AX87" s="283">
        <f t="shared" si="115"/>
        <v>0</v>
      </c>
      <c r="AY87" s="283">
        <f t="shared" si="116"/>
        <v>0</v>
      </c>
      <c r="AZ87" s="283">
        <f t="shared" si="117"/>
        <v>0</v>
      </c>
      <c r="BA87" s="283">
        <f t="shared" si="118"/>
        <v>0</v>
      </c>
      <c r="BB87" s="283">
        <f t="shared" si="119"/>
        <v>0</v>
      </c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</row>
    <row r="88" spans="1:67" ht="18" customHeight="1">
      <c r="A88" s="380"/>
      <c r="B88" s="380" t="s">
        <v>388</v>
      </c>
      <c r="C88" s="280" t="s">
        <v>1047</v>
      </c>
      <c r="D88" s="383">
        <v>0</v>
      </c>
      <c r="E88" s="283">
        <f t="shared" si="101"/>
        <v>0</v>
      </c>
      <c r="F88" s="383">
        <v>0</v>
      </c>
      <c r="G88" s="383">
        <v>0</v>
      </c>
      <c r="H88" s="283">
        <f aca="true" t="shared" si="120" ref="H88:H100">(G88+I88)</f>
        <v>0</v>
      </c>
      <c r="I88" s="383">
        <v>0</v>
      </c>
      <c r="J88" s="380"/>
      <c r="K88" s="380" t="s">
        <v>388</v>
      </c>
      <c r="L88" s="280" t="s">
        <v>1047</v>
      </c>
      <c r="M88" s="383">
        <v>52</v>
      </c>
      <c r="N88" s="283">
        <f t="shared" si="102"/>
        <v>52</v>
      </c>
      <c r="O88" s="383">
        <v>0</v>
      </c>
      <c r="P88" s="383">
        <v>0</v>
      </c>
      <c r="Q88" s="283">
        <f t="shared" si="103"/>
        <v>0</v>
      </c>
      <c r="R88" s="383">
        <v>0</v>
      </c>
      <c r="S88" s="380"/>
      <c r="T88" s="380" t="s">
        <v>388</v>
      </c>
      <c r="U88" s="280" t="s">
        <v>1047</v>
      </c>
      <c r="V88" s="283">
        <f t="shared" si="104"/>
        <v>52</v>
      </c>
      <c r="W88" s="283">
        <f t="shared" si="105"/>
        <v>52</v>
      </c>
      <c r="X88" s="283">
        <f t="shared" si="106"/>
        <v>0</v>
      </c>
      <c r="Y88" s="383">
        <v>0</v>
      </c>
      <c r="Z88" s="283">
        <f t="shared" si="107"/>
        <v>0</v>
      </c>
      <c r="AA88" s="383">
        <v>0</v>
      </c>
      <c r="AB88" s="380"/>
      <c r="AC88" s="380" t="s">
        <v>388</v>
      </c>
      <c r="AD88" s="280" t="s">
        <v>1047</v>
      </c>
      <c r="AE88" s="383">
        <v>0</v>
      </c>
      <c r="AF88" s="283">
        <f t="shared" si="108"/>
        <v>0</v>
      </c>
      <c r="AG88" s="383">
        <v>0</v>
      </c>
      <c r="AH88" s="283">
        <f t="shared" si="109"/>
        <v>0</v>
      </c>
      <c r="AI88" s="283">
        <f t="shared" si="110"/>
        <v>0</v>
      </c>
      <c r="AJ88" s="283">
        <f t="shared" si="111"/>
        <v>0</v>
      </c>
      <c r="AK88" s="380"/>
      <c r="AL88" s="380" t="s">
        <v>388</v>
      </c>
      <c r="AM88" s="280" t="s">
        <v>1047</v>
      </c>
      <c r="AN88" s="383">
        <v>0</v>
      </c>
      <c r="AO88" s="283">
        <f t="shared" si="112"/>
        <v>0</v>
      </c>
      <c r="AP88" s="383">
        <v>0</v>
      </c>
      <c r="AQ88" s="383">
        <v>0</v>
      </c>
      <c r="AR88" s="283">
        <f t="shared" si="113"/>
        <v>0</v>
      </c>
      <c r="AS88" s="383">
        <v>0</v>
      </c>
      <c r="AT88" s="380"/>
      <c r="AU88" s="380" t="s">
        <v>388</v>
      </c>
      <c r="AV88" s="280" t="s">
        <v>1047</v>
      </c>
      <c r="AW88" s="283">
        <f t="shared" si="114"/>
        <v>52</v>
      </c>
      <c r="AX88" s="283">
        <f t="shared" si="115"/>
        <v>52</v>
      </c>
      <c r="AY88" s="283">
        <f t="shared" si="116"/>
        <v>0</v>
      </c>
      <c r="AZ88" s="283">
        <f t="shared" si="117"/>
        <v>0</v>
      </c>
      <c r="BA88" s="283">
        <f t="shared" si="118"/>
        <v>0</v>
      </c>
      <c r="BB88" s="283">
        <f t="shared" si="119"/>
        <v>0</v>
      </c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</row>
    <row r="89" spans="1:67" ht="18" customHeight="1">
      <c r="A89" s="380"/>
      <c r="B89" s="380" t="s">
        <v>389</v>
      </c>
      <c r="C89" s="280" t="s">
        <v>669</v>
      </c>
      <c r="D89" s="383">
        <v>0</v>
      </c>
      <c r="E89" s="283">
        <f t="shared" si="101"/>
        <v>0</v>
      </c>
      <c r="F89" s="383">
        <v>0</v>
      </c>
      <c r="G89" s="383">
        <v>0</v>
      </c>
      <c r="H89" s="283">
        <f t="shared" si="120"/>
        <v>0</v>
      </c>
      <c r="I89" s="383">
        <v>0</v>
      </c>
      <c r="J89" s="380"/>
      <c r="K89" s="380" t="s">
        <v>389</v>
      </c>
      <c r="L89" s="280" t="s">
        <v>669</v>
      </c>
      <c r="M89" s="383">
        <v>2225</v>
      </c>
      <c r="N89" s="283">
        <f t="shared" si="102"/>
        <v>2225</v>
      </c>
      <c r="O89" s="383">
        <v>0</v>
      </c>
      <c r="P89" s="383">
        <v>0</v>
      </c>
      <c r="Q89" s="283">
        <f t="shared" si="103"/>
        <v>0</v>
      </c>
      <c r="R89" s="383">
        <v>0</v>
      </c>
      <c r="S89" s="380"/>
      <c r="T89" s="380" t="s">
        <v>389</v>
      </c>
      <c r="U89" s="280" t="s">
        <v>669</v>
      </c>
      <c r="V89" s="283">
        <f t="shared" si="104"/>
        <v>2225</v>
      </c>
      <c r="W89" s="283">
        <f t="shared" si="105"/>
        <v>2225</v>
      </c>
      <c r="X89" s="283">
        <f t="shared" si="106"/>
        <v>0</v>
      </c>
      <c r="Y89" s="383">
        <v>0</v>
      </c>
      <c r="Z89" s="283">
        <f t="shared" si="107"/>
        <v>0</v>
      </c>
      <c r="AA89" s="383">
        <v>0</v>
      </c>
      <c r="AB89" s="380"/>
      <c r="AC89" s="380" t="s">
        <v>389</v>
      </c>
      <c r="AD89" s="280" t="s">
        <v>669</v>
      </c>
      <c r="AE89" s="383">
        <v>0</v>
      </c>
      <c r="AF89" s="283">
        <f t="shared" si="108"/>
        <v>0</v>
      </c>
      <c r="AG89" s="383">
        <v>0</v>
      </c>
      <c r="AH89" s="283">
        <f t="shared" si="109"/>
        <v>0</v>
      </c>
      <c r="AI89" s="283">
        <f t="shared" si="110"/>
        <v>0</v>
      </c>
      <c r="AJ89" s="283">
        <f t="shared" si="111"/>
        <v>0</v>
      </c>
      <c r="AK89" s="380"/>
      <c r="AL89" s="380" t="s">
        <v>389</v>
      </c>
      <c r="AM89" s="280" t="s">
        <v>669</v>
      </c>
      <c r="AN89" s="383">
        <v>0</v>
      </c>
      <c r="AO89" s="283">
        <f t="shared" si="112"/>
        <v>0</v>
      </c>
      <c r="AP89" s="383">
        <v>0</v>
      </c>
      <c r="AQ89" s="383">
        <v>0</v>
      </c>
      <c r="AR89" s="283">
        <f t="shared" si="113"/>
        <v>0</v>
      </c>
      <c r="AS89" s="383">
        <v>0</v>
      </c>
      <c r="AT89" s="380"/>
      <c r="AU89" s="380" t="s">
        <v>389</v>
      </c>
      <c r="AV89" s="280" t="s">
        <v>669</v>
      </c>
      <c r="AW89" s="283">
        <f t="shared" si="114"/>
        <v>2225</v>
      </c>
      <c r="AX89" s="283">
        <f t="shared" si="115"/>
        <v>2225</v>
      </c>
      <c r="AY89" s="283">
        <f t="shared" si="116"/>
        <v>0</v>
      </c>
      <c r="AZ89" s="283">
        <f t="shared" si="117"/>
        <v>0</v>
      </c>
      <c r="BA89" s="283">
        <f t="shared" si="118"/>
        <v>0</v>
      </c>
      <c r="BB89" s="283">
        <f t="shared" si="119"/>
        <v>0</v>
      </c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</row>
    <row r="90" spans="1:67" ht="18" customHeight="1">
      <c r="A90" s="380"/>
      <c r="B90" s="380" t="s">
        <v>390</v>
      </c>
      <c r="C90" s="280" t="s">
        <v>670</v>
      </c>
      <c r="D90" s="383">
        <v>0</v>
      </c>
      <c r="E90" s="283">
        <f t="shared" si="101"/>
        <v>0</v>
      </c>
      <c r="F90" s="383">
        <v>0</v>
      </c>
      <c r="G90" s="383">
        <v>0</v>
      </c>
      <c r="H90" s="283">
        <f t="shared" si="120"/>
        <v>0</v>
      </c>
      <c r="I90" s="383">
        <v>0</v>
      </c>
      <c r="J90" s="380"/>
      <c r="K90" s="380" t="s">
        <v>390</v>
      </c>
      <c r="L90" s="280" t="s">
        <v>670</v>
      </c>
      <c r="M90" s="383">
        <v>150</v>
      </c>
      <c r="N90" s="283">
        <f t="shared" si="102"/>
        <v>150</v>
      </c>
      <c r="O90" s="383">
        <v>0</v>
      </c>
      <c r="P90" s="383">
        <v>0</v>
      </c>
      <c r="Q90" s="283">
        <f t="shared" si="103"/>
        <v>0</v>
      </c>
      <c r="R90" s="383">
        <v>0</v>
      </c>
      <c r="S90" s="380"/>
      <c r="T90" s="380" t="s">
        <v>390</v>
      </c>
      <c r="U90" s="280" t="s">
        <v>670</v>
      </c>
      <c r="V90" s="283">
        <f t="shared" si="104"/>
        <v>150</v>
      </c>
      <c r="W90" s="283">
        <f t="shared" si="105"/>
        <v>150</v>
      </c>
      <c r="X90" s="283">
        <f t="shared" si="106"/>
        <v>0</v>
      </c>
      <c r="Y90" s="383">
        <v>0</v>
      </c>
      <c r="Z90" s="283">
        <f t="shared" si="107"/>
        <v>0</v>
      </c>
      <c r="AA90" s="383">
        <v>0</v>
      </c>
      <c r="AB90" s="380"/>
      <c r="AC90" s="380" t="s">
        <v>390</v>
      </c>
      <c r="AD90" s="280" t="s">
        <v>670</v>
      </c>
      <c r="AE90" s="383">
        <v>0</v>
      </c>
      <c r="AF90" s="283">
        <f t="shared" si="108"/>
        <v>0</v>
      </c>
      <c r="AG90" s="383">
        <v>0</v>
      </c>
      <c r="AH90" s="283">
        <f t="shared" si="109"/>
        <v>0</v>
      </c>
      <c r="AI90" s="283">
        <f t="shared" si="110"/>
        <v>0</v>
      </c>
      <c r="AJ90" s="283">
        <f t="shared" si="111"/>
        <v>0</v>
      </c>
      <c r="AK90" s="380"/>
      <c r="AL90" s="380" t="s">
        <v>390</v>
      </c>
      <c r="AM90" s="280" t="s">
        <v>670</v>
      </c>
      <c r="AN90" s="383">
        <v>0</v>
      </c>
      <c r="AO90" s="283">
        <f t="shared" si="112"/>
        <v>0</v>
      </c>
      <c r="AP90" s="383">
        <v>0</v>
      </c>
      <c r="AQ90" s="383">
        <v>0</v>
      </c>
      <c r="AR90" s="283">
        <f t="shared" si="113"/>
        <v>0</v>
      </c>
      <c r="AS90" s="383">
        <v>0</v>
      </c>
      <c r="AT90" s="380"/>
      <c r="AU90" s="380" t="s">
        <v>390</v>
      </c>
      <c r="AV90" s="280" t="s">
        <v>670</v>
      </c>
      <c r="AW90" s="283">
        <f t="shared" si="114"/>
        <v>150</v>
      </c>
      <c r="AX90" s="283">
        <f t="shared" si="115"/>
        <v>150</v>
      </c>
      <c r="AY90" s="283">
        <f t="shared" si="116"/>
        <v>0</v>
      </c>
      <c r="AZ90" s="283">
        <f t="shared" si="117"/>
        <v>0</v>
      </c>
      <c r="BA90" s="283">
        <f t="shared" si="118"/>
        <v>0</v>
      </c>
      <c r="BB90" s="283">
        <f t="shared" si="119"/>
        <v>0</v>
      </c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</row>
    <row r="91" spans="1:67" ht="18" customHeight="1">
      <c r="A91" s="380"/>
      <c r="B91" s="380" t="s">
        <v>391</v>
      </c>
      <c r="C91" s="280" t="s">
        <v>1092</v>
      </c>
      <c r="D91" s="383">
        <v>0</v>
      </c>
      <c r="E91" s="283">
        <f aca="true" t="shared" si="121" ref="E91:E100">(D91+F91)</f>
        <v>0</v>
      </c>
      <c r="F91" s="383">
        <v>0</v>
      </c>
      <c r="G91" s="383">
        <v>0</v>
      </c>
      <c r="H91" s="283">
        <f t="shared" si="120"/>
        <v>0</v>
      </c>
      <c r="I91" s="383">
        <v>0</v>
      </c>
      <c r="J91" s="380"/>
      <c r="K91" s="380" t="s">
        <v>391</v>
      </c>
      <c r="L91" s="280" t="s">
        <v>1092</v>
      </c>
      <c r="M91" s="383">
        <v>535</v>
      </c>
      <c r="N91" s="283">
        <f aca="true" t="shared" si="122" ref="N91:N100">(M91+O91)</f>
        <v>535</v>
      </c>
      <c r="O91" s="383">
        <v>0</v>
      </c>
      <c r="P91" s="383">
        <v>0</v>
      </c>
      <c r="Q91" s="283">
        <f aca="true" t="shared" si="123" ref="Q91:Q100">(P91+R91)</f>
        <v>0</v>
      </c>
      <c r="R91" s="383">
        <v>0</v>
      </c>
      <c r="S91" s="380"/>
      <c r="T91" s="380" t="s">
        <v>391</v>
      </c>
      <c r="U91" s="280" t="s">
        <v>1092</v>
      </c>
      <c r="V91" s="283">
        <f aca="true" t="shared" si="124" ref="V91:V96">(M91-P91)</f>
        <v>535</v>
      </c>
      <c r="W91" s="283">
        <f aca="true" t="shared" si="125" ref="W91:W96">(V91+X91)</f>
        <v>535</v>
      </c>
      <c r="X91" s="283">
        <f aca="true" t="shared" si="126" ref="X91:X96">(O91-R91)</f>
        <v>0</v>
      </c>
      <c r="Y91" s="383">
        <v>0</v>
      </c>
      <c r="Z91" s="283">
        <f aca="true" t="shared" si="127" ref="Z91:Z100">(Y91+AA91)</f>
        <v>0</v>
      </c>
      <c r="AA91" s="383">
        <v>0</v>
      </c>
      <c r="AB91" s="380"/>
      <c r="AC91" s="380" t="s">
        <v>391</v>
      </c>
      <c r="AD91" s="280" t="s">
        <v>1092</v>
      </c>
      <c r="AE91" s="383">
        <v>0</v>
      </c>
      <c r="AF91" s="283">
        <f aca="true" t="shared" si="128" ref="AF91:AF100">(AE91+AG91)</f>
        <v>0</v>
      </c>
      <c r="AG91" s="383">
        <v>0</v>
      </c>
      <c r="AH91" s="283">
        <f aca="true" t="shared" si="129" ref="AH91:AH96">(Y91-AE91)</f>
        <v>0</v>
      </c>
      <c r="AI91" s="283">
        <f aca="true" t="shared" si="130" ref="AI91:AI96">(AH91+AJ91)</f>
        <v>0</v>
      </c>
      <c r="AJ91" s="283">
        <f aca="true" t="shared" si="131" ref="AJ91:AJ96">(AA91-AG91)</f>
        <v>0</v>
      </c>
      <c r="AK91" s="380"/>
      <c r="AL91" s="380" t="s">
        <v>391</v>
      </c>
      <c r="AM91" s="280" t="s">
        <v>1092</v>
      </c>
      <c r="AN91" s="383">
        <v>0</v>
      </c>
      <c r="AO91" s="283">
        <f aca="true" t="shared" si="132" ref="AO91:AO100">(AN91+AP91)</f>
        <v>0</v>
      </c>
      <c r="AP91" s="383">
        <v>0</v>
      </c>
      <c r="AQ91" s="383">
        <v>0</v>
      </c>
      <c r="AR91" s="283">
        <f aca="true" t="shared" si="133" ref="AR91:AR100">(AQ91+AS91)</f>
        <v>0</v>
      </c>
      <c r="AS91" s="383">
        <v>0</v>
      </c>
      <c r="AT91" s="380"/>
      <c r="AU91" s="380" t="s">
        <v>391</v>
      </c>
      <c r="AV91" s="280" t="s">
        <v>1092</v>
      </c>
      <c r="AW91" s="283">
        <f aca="true" t="shared" si="134" ref="AW91:AW96">(D91+G91+M91+Y91+AN91+AQ91)</f>
        <v>535</v>
      </c>
      <c r="AX91" s="283">
        <f aca="true" t="shared" si="135" ref="AX91:AX96">(AW91+AY91)</f>
        <v>535</v>
      </c>
      <c r="AY91" s="283">
        <f aca="true" t="shared" si="136" ref="AY91:AY96">(F91+I91+O91+AA91+AP91+AS91)</f>
        <v>0</v>
      </c>
      <c r="AZ91" s="283">
        <f aca="true" t="shared" si="137" ref="AZ91:AZ96">(AE91+AN91+AQ91)</f>
        <v>0</v>
      </c>
      <c r="BA91" s="283">
        <f aca="true" t="shared" si="138" ref="BA91:BA96">(AZ91+BB91)</f>
        <v>0</v>
      </c>
      <c r="BB91" s="283">
        <f aca="true" t="shared" si="139" ref="BB91:BB96">(AG91+AP91+AS91)</f>
        <v>0</v>
      </c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</row>
    <row r="92" spans="1:67" ht="18" customHeight="1">
      <c r="A92" s="380"/>
      <c r="B92" s="380" t="s">
        <v>392</v>
      </c>
      <c r="C92" s="280" t="s">
        <v>671</v>
      </c>
      <c r="D92" s="383">
        <v>0</v>
      </c>
      <c r="E92" s="283">
        <f t="shared" si="121"/>
        <v>0</v>
      </c>
      <c r="F92" s="383">
        <v>0</v>
      </c>
      <c r="G92" s="383">
        <v>0</v>
      </c>
      <c r="H92" s="283">
        <f t="shared" si="120"/>
        <v>0</v>
      </c>
      <c r="I92" s="383">
        <v>0</v>
      </c>
      <c r="J92" s="380"/>
      <c r="K92" s="380" t="s">
        <v>392</v>
      </c>
      <c r="L92" s="280" t="s">
        <v>671</v>
      </c>
      <c r="M92" s="383">
        <v>70</v>
      </c>
      <c r="N92" s="283">
        <f t="shared" si="122"/>
        <v>70</v>
      </c>
      <c r="O92" s="383">
        <v>0</v>
      </c>
      <c r="P92" s="383">
        <v>0</v>
      </c>
      <c r="Q92" s="283">
        <f t="shared" si="123"/>
        <v>0</v>
      </c>
      <c r="R92" s="383">
        <v>0</v>
      </c>
      <c r="S92" s="380"/>
      <c r="T92" s="380" t="s">
        <v>392</v>
      </c>
      <c r="U92" s="280" t="s">
        <v>671</v>
      </c>
      <c r="V92" s="283">
        <f>(M92-P92)</f>
        <v>70</v>
      </c>
      <c r="W92" s="283">
        <f>(V92+X92)</f>
        <v>70</v>
      </c>
      <c r="X92" s="283">
        <f>(O92-R92)</f>
        <v>0</v>
      </c>
      <c r="Y92" s="383">
        <v>0</v>
      </c>
      <c r="Z92" s="283">
        <f t="shared" si="127"/>
        <v>0</v>
      </c>
      <c r="AA92" s="383">
        <v>0</v>
      </c>
      <c r="AB92" s="380"/>
      <c r="AC92" s="380" t="s">
        <v>392</v>
      </c>
      <c r="AD92" s="280" t="s">
        <v>671</v>
      </c>
      <c r="AE92" s="383">
        <v>0</v>
      </c>
      <c r="AF92" s="283">
        <f t="shared" si="128"/>
        <v>0</v>
      </c>
      <c r="AG92" s="383">
        <v>0</v>
      </c>
      <c r="AH92" s="283">
        <f>(Y92-AE92)</f>
        <v>0</v>
      </c>
      <c r="AI92" s="283">
        <f>(AH92+AJ92)</f>
        <v>0</v>
      </c>
      <c r="AJ92" s="283">
        <f>(AA92-AG92)</f>
        <v>0</v>
      </c>
      <c r="AK92" s="380"/>
      <c r="AL92" s="380" t="s">
        <v>392</v>
      </c>
      <c r="AM92" s="280" t="s">
        <v>671</v>
      </c>
      <c r="AN92" s="383">
        <v>0</v>
      </c>
      <c r="AO92" s="283">
        <f t="shared" si="132"/>
        <v>0</v>
      </c>
      <c r="AP92" s="383">
        <v>0</v>
      </c>
      <c r="AQ92" s="383">
        <v>0</v>
      </c>
      <c r="AR92" s="283">
        <f t="shared" si="133"/>
        <v>0</v>
      </c>
      <c r="AS92" s="383">
        <v>0</v>
      </c>
      <c r="AT92" s="380"/>
      <c r="AU92" s="380" t="s">
        <v>392</v>
      </c>
      <c r="AV92" s="280" t="s">
        <v>671</v>
      </c>
      <c r="AW92" s="283">
        <f>(D92+G92+M92+Y92+AN92+AQ92)</f>
        <v>70</v>
      </c>
      <c r="AX92" s="283">
        <f>(AW92+AY92)</f>
        <v>70</v>
      </c>
      <c r="AY92" s="283">
        <f>(F92+I92+O92+AA92+AP92+AS92)</f>
        <v>0</v>
      </c>
      <c r="AZ92" s="283">
        <f>(AE92+AN92+AQ92)</f>
        <v>0</v>
      </c>
      <c r="BA92" s="283">
        <f>(AZ92+BB92)</f>
        <v>0</v>
      </c>
      <c r="BB92" s="283">
        <f>(AG92+AP92+AS92)</f>
        <v>0</v>
      </c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</row>
    <row r="93" spans="1:67" ht="18" customHeight="1">
      <c r="A93" s="380"/>
      <c r="B93" s="380" t="s">
        <v>393</v>
      </c>
      <c r="C93" s="280" t="s">
        <v>1098</v>
      </c>
      <c r="D93" s="383">
        <v>0</v>
      </c>
      <c r="E93" s="283">
        <f t="shared" si="121"/>
        <v>0</v>
      </c>
      <c r="F93" s="383">
        <v>0</v>
      </c>
      <c r="G93" s="383">
        <v>0</v>
      </c>
      <c r="H93" s="283">
        <f t="shared" si="120"/>
        <v>0</v>
      </c>
      <c r="I93" s="383">
        <v>0</v>
      </c>
      <c r="J93" s="380"/>
      <c r="K93" s="380" t="s">
        <v>393</v>
      </c>
      <c r="L93" s="280" t="s">
        <v>1098</v>
      </c>
      <c r="M93" s="383">
        <v>732</v>
      </c>
      <c r="N93" s="283">
        <f t="shared" si="122"/>
        <v>732</v>
      </c>
      <c r="O93" s="383">
        <v>0</v>
      </c>
      <c r="P93" s="383">
        <v>0</v>
      </c>
      <c r="Q93" s="283">
        <f t="shared" si="123"/>
        <v>0</v>
      </c>
      <c r="R93" s="383">
        <v>0</v>
      </c>
      <c r="S93" s="380"/>
      <c r="T93" s="380" t="s">
        <v>393</v>
      </c>
      <c r="U93" s="280" t="s">
        <v>1098</v>
      </c>
      <c r="V93" s="283">
        <f t="shared" si="124"/>
        <v>732</v>
      </c>
      <c r="W93" s="283">
        <f t="shared" si="125"/>
        <v>732</v>
      </c>
      <c r="X93" s="283">
        <f t="shared" si="126"/>
        <v>0</v>
      </c>
      <c r="Y93" s="383">
        <v>0</v>
      </c>
      <c r="Z93" s="283">
        <f t="shared" si="127"/>
        <v>0</v>
      </c>
      <c r="AA93" s="383">
        <v>0</v>
      </c>
      <c r="AB93" s="380"/>
      <c r="AC93" s="380" t="s">
        <v>393</v>
      </c>
      <c r="AD93" s="280" t="s">
        <v>1098</v>
      </c>
      <c r="AE93" s="383">
        <v>0</v>
      </c>
      <c r="AF93" s="283">
        <f t="shared" si="128"/>
        <v>0</v>
      </c>
      <c r="AG93" s="383">
        <v>0</v>
      </c>
      <c r="AH93" s="283">
        <f>(Y93-AE93)</f>
        <v>0</v>
      </c>
      <c r="AI93" s="283">
        <f>(AH93+AJ93)</f>
        <v>0</v>
      </c>
      <c r="AJ93" s="283">
        <f>(AA93-AG93)</f>
        <v>0</v>
      </c>
      <c r="AK93" s="380"/>
      <c r="AL93" s="380" t="s">
        <v>393</v>
      </c>
      <c r="AM93" s="280" t="s">
        <v>1098</v>
      </c>
      <c r="AN93" s="383">
        <v>0</v>
      </c>
      <c r="AO93" s="283">
        <f t="shared" si="132"/>
        <v>0</v>
      </c>
      <c r="AP93" s="383">
        <v>0</v>
      </c>
      <c r="AQ93" s="383">
        <v>0</v>
      </c>
      <c r="AR93" s="283">
        <f t="shared" si="133"/>
        <v>0</v>
      </c>
      <c r="AS93" s="383">
        <v>0</v>
      </c>
      <c r="AT93" s="380"/>
      <c r="AU93" s="380" t="s">
        <v>393</v>
      </c>
      <c r="AV93" s="280" t="s">
        <v>1098</v>
      </c>
      <c r="AW93" s="283">
        <f t="shared" si="134"/>
        <v>732</v>
      </c>
      <c r="AX93" s="283">
        <f t="shared" si="135"/>
        <v>732</v>
      </c>
      <c r="AY93" s="283">
        <f t="shared" si="136"/>
        <v>0</v>
      </c>
      <c r="AZ93" s="283">
        <f t="shared" si="137"/>
        <v>0</v>
      </c>
      <c r="BA93" s="283">
        <f t="shared" si="138"/>
        <v>0</v>
      </c>
      <c r="BB93" s="283">
        <f t="shared" si="139"/>
        <v>0</v>
      </c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</row>
    <row r="94" spans="1:67" ht="18" customHeight="1">
      <c r="A94" s="380"/>
      <c r="B94" s="380" t="s">
        <v>394</v>
      </c>
      <c r="C94" s="280" t="s">
        <v>1061</v>
      </c>
      <c r="D94" s="383">
        <v>0</v>
      </c>
      <c r="E94" s="283">
        <f t="shared" si="121"/>
        <v>0</v>
      </c>
      <c r="F94" s="383">
        <v>0</v>
      </c>
      <c r="G94" s="383">
        <v>0</v>
      </c>
      <c r="H94" s="283">
        <f t="shared" si="120"/>
        <v>0</v>
      </c>
      <c r="I94" s="383">
        <v>0</v>
      </c>
      <c r="J94" s="380"/>
      <c r="K94" s="380" t="s">
        <v>394</v>
      </c>
      <c r="L94" s="280" t="s">
        <v>1061</v>
      </c>
      <c r="M94" s="383">
        <v>600</v>
      </c>
      <c r="N94" s="283">
        <f t="shared" si="122"/>
        <v>600</v>
      </c>
      <c r="O94" s="383">
        <v>0</v>
      </c>
      <c r="P94" s="383">
        <v>0</v>
      </c>
      <c r="Q94" s="283">
        <f t="shared" si="123"/>
        <v>0</v>
      </c>
      <c r="R94" s="383">
        <v>0</v>
      </c>
      <c r="S94" s="380"/>
      <c r="T94" s="380" t="s">
        <v>394</v>
      </c>
      <c r="U94" s="280" t="s">
        <v>1061</v>
      </c>
      <c r="V94" s="283">
        <f t="shared" si="124"/>
        <v>600</v>
      </c>
      <c r="W94" s="283">
        <f t="shared" si="125"/>
        <v>600</v>
      </c>
      <c r="X94" s="283">
        <f t="shared" si="126"/>
        <v>0</v>
      </c>
      <c r="Y94" s="383">
        <v>0</v>
      </c>
      <c r="Z94" s="283">
        <f t="shared" si="127"/>
        <v>0</v>
      </c>
      <c r="AA94" s="383">
        <v>0</v>
      </c>
      <c r="AB94" s="380"/>
      <c r="AC94" s="380" t="s">
        <v>394</v>
      </c>
      <c r="AD94" s="280" t="s">
        <v>1061</v>
      </c>
      <c r="AE94" s="383">
        <v>0</v>
      </c>
      <c r="AF94" s="283">
        <f t="shared" si="128"/>
        <v>0</v>
      </c>
      <c r="AG94" s="383">
        <v>0</v>
      </c>
      <c r="AH94" s="283">
        <f t="shared" si="129"/>
        <v>0</v>
      </c>
      <c r="AI94" s="283">
        <f t="shared" si="130"/>
        <v>0</v>
      </c>
      <c r="AJ94" s="283">
        <f t="shared" si="131"/>
        <v>0</v>
      </c>
      <c r="AK94" s="380"/>
      <c r="AL94" s="380" t="s">
        <v>394</v>
      </c>
      <c r="AM94" s="280" t="s">
        <v>1061</v>
      </c>
      <c r="AN94" s="383">
        <v>0</v>
      </c>
      <c r="AO94" s="283">
        <f t="shared" si="132"/>
        <v>0</v>
      </c>
      <c r="AP94" s="383">
        <v>0</v>
      </c>
      <c r="AQ94" s="383">
        <v>0</v>
      </c>
      <c r="AR94" s="283">
        <f t="shared" si="133"/>
        <v>0</v>
      </c>
      <c r="AS94" s="383">
        <v>0</v>
      </c>
      <c r="AT94" s="380"/>
      <c r="AU94" s="380" t="s">
        <v>394</v>
      </c>
      <c r="AV94" s="280" t="s">
        <v>1061</v>
      </c>
      <c r="AW94" s="283">
        <f t="shared" si="134"/>
        <v>600</v>
      </c>
      <c r="AX94" s="283">
        <f t="shared" si="135"/>
        <v>600</v>
      </c>
      <c r="AY94" s="283">
        <f t="shared" si="136"/>
        <v>0</v>
      </c>
      <c r="AZ94" s="283">
        <f t="shared" si="137"/>
        <v>0</v>
      </c>
      <c r="BA94" s="283">
        <f t="shared" si="138"/>
        <v>0</v>
      </c>
      <c r="BB94" s="283">
        <f t="shared" si="139"/>
        <v>0</v>
      </c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</row>
    <row r="95" spans="1:67" ht="18" customHeight="1">
      <c r="A95" s="380"/>
      <c r="B95" s="380" t="s">
        <v>395</v>
      </c>
      <c r="C95" s="280" t="s">
        <v>474</v>
      </c>
      <c r="D95" s="383">
        <v>0</v>
      </c>
      <c r="E95" s="283">
        <f t="shared" si="121"/>
        <v>0</v>
      </c>
      <c r="F95" s="383">
        <v>0</v>
      </c>
      <c r="G95" s="383">
        <v>0</v>
      </c>
      <c r="H95" s="283">
        <f t="shared" si="120"/>
        <v>0</v>
      </c>
      <c r="I95" s="383">
        <v>0</v>
      </c>
      <c r="J95" s="380"/>
      <c r="K95" s="380" t="s">
        <v>395</v>
      </c>
      <c r="L95" s="280" t="s">
        <v>474</v>
      </c>
      <c r="M95" s="383">
        <v>408</v>
      </c>
      <c r="N95" s="283">
        <f t="shared" si="122"/>
        <v>408</v>
      </c>
      <c r="O95" s="383">
        <v>0</v>
      </c>
      <c r="P95" s="383">
        <v>0</v>
      </c>
      <c r="Q95" s="283">
        <f t="shared" si="123"/>
        <v>0</v>
      </c>
      <c r="R95" s="383">
        <v>0</v>
      </c>
      <c r="S95" s="380"/>
      <c r="T95" s="380" t="s">
        <v>395</v>
      </c>
      <c r="U95" s="280" t="s">
        <v>474</v>
      </c>
      <c r="V95" s="283">
        <f t="shared" si="124"/>
        <v>408</v>
      </c>
      <c r="W95" s="283">
        <f t="shared" si="125"/>
        <v>408</v>
      </c>
      <c r="X95" s="283">
        <f t="shared" si="126"/>
        <v>0</v>
      </c>
      <c r="Y95" s="383">
        <v>0</v>
      </c>
      <c r="Z95" s="283">
        <f t="shared" si="127"/>
        <v>0</v>
      </c>
      <c r="AA95" s="383">
        <v>0</v>
      </c>
      <c r="AB95" s="380"/>
      <c r="AC95" s="380" t="s">
        <v>395</v>
      </c>
      <c r="AD95" s="280" t="s">
        <v>474</v>
      </c>
      <c r="AE95" s="383">
        <v>0</v>
      </c>
      <c r="AF95" s="283">
        <f t="shared" si="128"/>
        <v>0</v>
      </c>
      <c r="AG95" s="383">
        <v>0</v>
      </c>
      <c r="AH95" s="283">
        <f t="shared" si="129"/>
        <v>0</v>
      </c>
      <c r="AI95" s="283">
        <f t="shared" si="130"/>
        <v>0</v>
      </c>
      <c r="AJ95" s="283">
        <f t="shared" si="131"/>
        <v>0</v>
      </c>
      <c r="AK95" s="380"/>
      <c r="AL95" s="380" t="s">
        <v>395</v>
      </c>
      <c r="AM95" s="280" t="s">
        <v>474</v>
      </c>
      <c r="AN95" s="383">
        <v>0</v>
      </c>
      <c r="AO95" s="283">
        <f t="shared" si="132"/>
        <v>0</v>
      </c>
      <c r="AP95" s="383">
        <v>0</v>
      </c>
      <c r="AQ95" s="383">
        <v>0</v>
      </c>
      <c r="AR95" s="283">
        <f t="shared" si="133"/>
        <v>0</v>
      </c>
      <c r="AS95" s="383">
        <v>0</v>
      </c>
      <c r="AT95" s="380"/>
      <c r="AU95" s="380" t="s">
        <v>395</v>
      </c>
      <c r="AV95" s="280" t="s">
        <v>474</v>
      </c>
      <c r="AW95" s="283">
        <f t="shared" si="134"/>
        <v>408</v>
      </c>
      <c r="AX95" s="283">
        <f t="shared" si="135"/>
        <v>408</v>
      </c>
      <c r="AY95" s="283">
        <f t="shared" si="136"/>
        <v>0</v>
      </c>
      <c r="AZ95" s="283">
        <f t="shared" si="137"/>
        <v>0</v>
      </c>
      <c r="BA95" s="283">
        <f t="shared" si="138"/>
        <v>0</v>
      </c>
      <c r="BB95" s="283">
        <f t="shared" si="139"/>
        <v>0</v>
      </c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</row>
    <row r="96" spans="1:67" ht="18" customHeight="1">
      <c r="A96" s="380"/>
      <c r="B96" s="380" t="s">
        <v>396</v>
      </c>
      <c r="C96" s="280" t="s">
        <v>672</v>
      </c>
      <c r="D96" s="383">
        <v>0</v>
      </c>
      <c r="E96" s="283">
        <f t="shared" si="121"/>
        <v>0</v>
      </c>
      <c r="F96" s="383">
        <v>0</v>
      </c>
      <c r="G96" s="383">
        <v>0</v>
      </c>
      <c r="H96" s="283">
        <f t="shared" si="120"/>
        <v>0</v>
      </c>
      <c r="I96" s="383">
        <v>0</v>
      </c>
      <c r="J96" s="380"/>
      <c r="K96" s="380" t="s">
        <v>396</v>
      </c>
      <c r="L96" s="280" t="s">
        <v>672</v>
      </c>
      <c r="M96" s="383">
        <v>513</v>
      </c>
      <c r="N96" s="283">
        <f t="shared" si="122"/>
        <v>513</v>
      </c>
      <c r="O96" s="383">
        <v>0</v>
      </c>
      <c r="P96" s="383">
        <v>0</v>
      </c>
      <c r="Q96" s="283">
        <f t="shared" si="123"/>
        <v>0</v>
      </c>
      <c r="R96" s="383">
        <v>0</v>
      </c>
      <c r="S96" s="380"/>
      <c r="T96" s="380" t="s">
        <v>396</v>
      </c>
      <c r="U96" s="280" t="s">
        <v>672</v>
      </c>
      <c r="V96" s="283">
        <f t="shared" si="124"/>
        <v>513</v>
      </c>
      <c r="W96" s="283">
        <f t="shared" si="125"/>
        <v>513</v>
      </c>
      <c r="X96" s="283">
        <f t="shared" si="126"/>
        <v>0</v>
      </c>
      <c r="Y96" s="383">
        <v>0</v>
      </c>
      <c r="Z96" s="283">
        <f t="shared" si="127"/>
        <v>0</v>
      </c>
      <c r="AA96" s="383">
        <v>0</v>
      </c>
      <c r="AB96" s="380"/>
      <c r="AC96" s="380" t="s">
        <v>396</v>
      </c>
      <c r="AD96" s="280" t="s">
        <v>672</v>
      </c>
      <c r="AE96" s="383">
        <v>0</v>
      </c>
      <c r="AF96" s="283">
        <f t="shared" si="128"/>
        <v>0</v>
      </c>
      <c r="AG96" s="383">
        <v>0</v>
      </c>
      <c r="AH96" s="283">
        <f t="shared" si="129"/>
        <v>0</v>
      </c>
      <c r="AI96" s="283">
        <f t="shared" si="130"/>
        <v>0</v>
      </c>
      <c r="AJ96" s="283">
        <f t="shared" si="131"/>
        <v>0</v>
      </c>
      <c r="AK96" s="380"/>
      <c r="AL96" s="380" t="s">
        <v>396</v>
      </c>
      <c r="AM96" s="280" t="s">
        <v>672</v>
      </c>
      <c r="AN96" s="383">
        <v>0</v>
      </c>
      <c r="AO96" s="283">
        <f t="shared" si="132"/>
        <v>0</v>
      </c>
      <c r="AP96" s="383">
        <v>0</v>
      </c>
      <c r="AQ96" s="383">
        <v>0</v>
      </c>
      <c r="AR96" s="283">
        <f t="shared" si="133"/>
        <v>0</v>
      </c>
      <c r="AS96" s="383">
        <v>0</v>
      </c>
      <c r="AT96" s="380"/>
      <c r="AU96" s="380" t="s">
        <v>396</v>
      </c>
      <c r="AV96" s="280" t="s">
        <v>672</v>
      </c>
      <c r="AW96" s="283">
        <f t="shared" si="134"/>
        <v>513</v>
      </c>
      <c r="AX96" s="283">
        <f t="shared" si="135"/>
        <v>513</v>
      </c>
      <c r="AY96" s="283">
        <f t="shared" si="136"/>
        <v>0</v>
      </c>
      <c r="AZ96" s="283">
        <f t="shared" si="137"/>
        <v>0</v>
      </c>
      <c r="BA96" s="283">
        <f t="shared" si="138"/>
        <v>0</v>
      </c>
      <c r="BB96" s="283">
        <f t="shared" si="139"/>
        <v>0</v>
      </c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</row>
    <row r="97" spans="1:67" ht="18" customHeight="1">
      <c r="A97" s="380"/>
      <c r="B97" s="380" t="s">
        <v>397</v>
      </c>
      <c r="C97" s="280" t="s">
        <v>307</v>
      </c>
      <c r="D97" s="383">
        <v>0</v>
      </c>
      <c r="E97" s="283">
        <f t="shared" si="121"/>
        <v>0</v>
      </c>
      <c r="F97" s="383">
        <v>0</v>
      </c>
      <c r="G97" s="383">
        <v>0</v>
      </c>
      <c r="H97" s="283">
        <f t="shared" si="120"/>
        <v>0</v>
      </c>
      <c r="I97" s="383">
        <v>0</v>
      </c>
      <c r="J97" s="380"/>
      <c r="K97" s="380" t="s">
        <v>397</v>
      </c>
      <c r="L97" s="280" t="s">
        <v>307</v>
      </c>
      <c r="M97" s="383">
        <v>1052</v>
      </c>
      <c r="N97" s="283">
        <f t="shared" si="122"/>
        <v>1052</v>
      </c>
      <c r="O97" s="383">
        <v>0</v>
      </c>
      <c r="P97" s="383">
        <v>0</v>
      </c>
      <c r="Q97" s="283">
        <f t="shared" si="123"/>
        <v>0</v>
      </c>
      <c r="R97" s="383">
        <v>0</v>
      </c>
      <c r="S97" s="380"/>
      <c r="T97" s="380" t="s">
        <v>397</v>
      </c>
      <c r="U97" s="280" t="s">
        <v>307</v>
      </c>
      <c r="V97" s="283">
        <f>(M97-P97)</f>
        <v>1052</v>
      </c>
      <c r="W97" s="283">
        <f>(V97+X97)</f>
        <v>1052</v>
      </c>
      <c r="X97" s="283">
        <f>(O97-R97)</f>
        <v>0</v>
      </c>
      <c r="Y97" s="383">
        <v>0</v>
      </c>
      <c r="Z97" s="283">
        <f t="shared" si="127"/>
        <v>0</v>
      </c>
      <c r="AA97" s="383">
        <v>0</v>
      </c>
      <c r="AB97" s="380"/>
      <c r="AC97" s="380" t="s">
        <v>397</v>
      </c>
      <c r="AD97" s="280" t="s">
        <v>307</v>
      </c>
      <c r="AE97" s="383">
        <v>0</v>
      </c>
      <c r="AF97" s="283">
        <f t="shared" si="128"/>
        <v>0</v>
      </c>
      <c r="AG97" s="383">
        <v>0</v>
      </c>
      <c r="AH97" s="283">
        <f>(Y97-AE97)</f>
        <v>0</v>
      </c>
      <c r="AI97" s="283">
        <f>(AH97+AJ97)</f>
        <v>0</v>
      </c>
      <c r="AJ97" s="283">
        <f>(AA97-AG97)</f>
        <v>0</v>
      </c>
      <c r="AK97" s="380"/>
      <c r="AL97" s="380" t="s">
        <v>397</v>
      </c>
      <c r="AM97" s="280" t="s">
        <v>307</v>
      </c>
      <c r="AN97" s="383">
        <v>0</v>
      </c>
      <c r="AO97" s="283">
        <f t="shared" si="132"/>
        <v>0</v>
      </c>
      <c r="AP97" s="383">
        <v>0</v>
      </c>
      <c r="AQ97" s="383">
        <v>0</v>
      </c>
      <c r="AR97" s="283">
        <f t="shared" si="133"/>
        <v>0</v>
      </c>
      <c r="AS97" s="383">
        <v>0</v>
      </c>
      <c r="AT97" s="380"/>
      <c r="AU97" s="380" t="s">
        <v>397</v>
      </c>
      <c r="AV97" s="280" t="s">
        <v>307</v>
      </c>
      <c r="AW97" s="283">
        <f>(D97+G97+M97+Y97+AN97+AQ97)</f>
        <v>1052</v>
      </c>
      <c r="AX97" s="283">
        <f>(AW97+AY97)</f>
        <v>1052</v>
      </c>
      <c r="AY97" s="283">
        <f>(F97+I97+O97+AA97+AP97+AS97)</f>
        <v>0</v>
      </c>
      <c r="AZ97" s="283">
        <f>(AE97+AN97+AQ97)</f>
        <v>0</v>
      </c>
      <c r="BA97" s="283">
        <f>(AZ97+BB97)</f>
        <v>0</v>
      </c>
      <c r="BB97" s="283">
        <f>(AG97+AP97+AS97)</f>
        <v>0</v>
      </c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</row>
    <row r="98" spans="1:67" ht="18" customHeight="1">
      <c r="A98" s="380"/>
      <c r="B98" s="380" t="s">
        <v>398</v>
      </c>
      <c r="C98" s="280" t="s">
        <v>1064</v>
      </c>
      <c r="D98" s="383">
        <v>0</v>
      </c>
      <c r="E98" s="283">
        <f t="shared" si="121"/>
        <v>0</v>
      </c>
      <c r="F98" s="383">
        <v>0</v>
      </c>
      <c r="G98" s="383">
        <v>0</v>
      </c>
      <c r="H98" s="283">
        <f t="shared" si="120"/>
        <v>0</v>
      </c>
      <c r="I98" s="383">
        <v>0</v>
      </c>
      <c r="J98" s="380"/>
      <c r="K98" s="380" t="s">
        <v>398</v>
      </c>
      <c r="L98" s="280" t="s">
        <v>1064</v>
      </c>
      <c r="M98" s="383">
        <v>70</v>
      </c>
      <c r="N98" s="283">
        <f t="shared" si="122"/>
        <v>70</v>
      </c>
      <c r="O98" s="383">
        <v>0</v>
      </c>
      <c r="P98" s="383">
        <v>0</v>
      </c>
      <c r="Q98" s="283">
        <f t="shared" si="123"/>
        <v>0</v>
      </c>
      <c r="R98" s="383">
        <v>0</v>
      </c>
      <c r="S98" s="380"/>
      <c r="T98" s="380" t="s">
        <v>398</v>
      </c>
      <c r="U98" s="280" t="s">
        <v>1064</v>
      </c>
      <c r="V98" s="283">
        <f>(M98-P98)</f>
        <v>70</v>
      </c>
      <c r="W98" s="283">
        <f>(V98+X98)</f>
        <v>70</v>
      </c>
      <c r="X98" s="283">
        <f>(O98-R98)</f>
        <v>0</v>
      </c>
      <c r="Y98" s="383">
        <v>0</v>
      </c>
      <c r="Z98" s="283">
        <f t="shared" si="127"/>
        <v>0</v>
      </c>
      <c r="AA98" s="383">
        <v>0</v>
      </c>
      <c r="AB98" s="380"/>
      <c r="AC98" s="380" t="s">
        <v>398</v>
      </c>
      <c r="AD98" s="280" t="s">
        <v>1064</v>
      </c>
      <c r="AE98" s="383">
        <v>0</v>
      </c>
      <c r="AF98" s="283">
        <f t="shared" si="128"/>
        <v>0</v>
      </c>
      <c r="AG98" s="383">
        <v>0</v>
      </c>
      <c r="AH98" s="283">
        <f>(Y98-AE98)</f>
        <v>0</v>
      </c>
      <c r="AI98" s="283">
        <f>(AH98+AJ98)</f>
        <v>0</v>
      </c>
      <c r="AJ98" s="283">
        <f>(AA98-AG98)</f>
        <v>0</v>
      </c>
      <c r="AK98" s="380"/>
      <c r="AL98" s="380" t="s">
        <v>398</v>
      </c>
      <c r="AM98" s="280" t="s">
        <v>1064</v>
      </c>
      <c r="AN98" s="383">
        <v>0</v>
      </c>
      <c r="AO98" s="283">
        <f t="shared" si="132"/>
        <v>0</v>
      </c>
      <c r="AP98" s="383">
        <v>0</v>
      </c>
      <c r="AQ98" s="383">
        <v>0</v>
      </c>
      <c r="AR98" s="283">
        <f t="shared" si="133"/>
        <v>0</v>
      </c>
      <c r="AS98" s="383">
        <v>0</v>
      </c>
      <c r="AT98" s="380"/>
      <c r="AU98" s="380" t="s">
        <v>398</v>
      </c>
      <c r="AV98" s="280" t="s">
        <v>1064</v>
      </c>
      <c r="AW98" s="283">
        <f>(D98+G98+M98+Y98+AN98+AQ98)</f>
        <v>70</v>
      </c>
      <c r="AX98" s="283">
        <f>(AW98+AY98)</f>
        <v>70</v>
      </c>
      <c r="AY98" s="283">
        <f>(F98+I98+O98+AA98+AP98+AS98)</f>
        <v>0</v>
      </c>
      <c r="AZ98" s="283">
        <f>(AE98+AN98+AQ98)</f>
        <v>0</v>
      </c>
      <c r="BA98" s="283">
        <f>(AZ98+BB98)</f>
        <v>0</v>
      </c>
      <c r="BB98" s="283">
        <f>(AG98+AP98+AS98)</f>
        <v>0</v>
      </c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</row>
    <row r="99" spans="1:67" ht="18" customHeight="1">
      <c r="A99" s="380"/>
      <c r="B99" s="380" t="s">
        <v>399</v>
      </c>
      <c r="C99" s="280" t="s">
        <v>673</v>
      </c>
      <c r="D99" s="383">
        <v>1040</v>
      </c>
      <c r="E99" s="283">
        <f t="shared" si="121"/>
        <v>1040</v>
      </c>
      <c r="F99" s="383">
        <v>0</v>
      </c>
      <c r="G99" s="383">
        <v>67</v>
      </c>
      <c r="H99" s="283">
        <f t="shared" si="120"/>
        <v>67</v>
      </c>
      <c r="I99" s="383">
        <v>0</v>
      </c>
      <c r="J99" s="380"/>
      <c r="K99" s="380" t="s">
        <v>399</v>
      </c>
      <c r="L99" s="280" t="s">
        <v>673</v>
      </c>
      <c r="M99" s="383">
        <v>0</v>
      </c>
      <c r="N99" s="283">
        <f t="shared" si="122"/>
        <v>0</v>
      </c>
      <c r="O99" s="383">
        <v>0</v>
      </c>
      <c r="P99" s="383">
        <v>0</v>
      </c>
      <c r="Q99" s="283">
        <f t="shared" si="123"/>
        <v>0</v>
      </c>
      <c r="R99" s="383">
        <v>0</v>
      </c>
      <c r="S99" s="380"/>
      <c r="T99" s="380" t="s">
        <v>399</v>
      </c>
      <c r="U99" s="280" t="s">
        <v>673</v>
      </c>
      <c r="V99" s="283">
        <f>(M99-P99)</f>
        <v>0</v>
      </c>
      <c r="W99" s="283">
        <f>(V99+X99)</f>
        <v>0</v>
      </c>
      <c r="X99" s="283">
        <f>(O99-R99)</f>
        <v>0</v>
      </c>
      <c r="Y99" s="383">
        <v>0</v>
      </c>
      <c r="Z99" s="283">
        <f t="shared" si="127"/>
        <v>0</v>
      </c>
      <c r="AA99" s="383">
        <v>0</v>
      </c>
      <c r="AB99" s="380"/>
      <c r="AC99" s="380" t="s">
        <v>399</v>
      </c>
      <c r="AD99" s="280" t="s">
        <v>673</v>
      </c>
      <c r="AE99" s="383">
        <v>0</v>
      </c>
      <c r="AF99" s="283">
        <f t="shared" si="128"/>
        <v>0</v>
      </c>
      <c r="AG99" s="383">
        <v>0</v>
      </c>
      <c r="AH99" s="283">
        <f>(Y99-AE99)</f>
        <v>0</v>
      </c>
      <c r="AI99" s="283">
        <f>(AH99+AJ99)</f>
        <v>0</v>
      </c>
      <c r="AJ99" s="283">
        <f>(AA99-AG99)</f>
        <v>0</v>
      </c>
      <c r="AK99" s="380"/>
      <c r="AL99" s="380" t="s">
        <v>399</v>
      </c>
      <c r="AM99" s="280" t="s">
        <v>673</v>
      </c>
      <c r="AN99" s="383">
        <v>0</v>
      </c>
      <c r="AO99" s="283">
        <f t="shared" si="132"/>
        <v>0</v>
      </c>
      <c r="AP99" s="383">
        <v>0</v>
      </c>
      <c r="AQ99" s="383">
        <v>0</v>
      </c>
      <c r="AR99" s="283">
        <f t="shared" si="133"/>
        <v>0</v>
      </c>
      <c r="AS99" s="383">
        <v>0</v>
      </c>
      <c r="AT99" s="380"/>
      <c r="AU99" s="380" t="s">
        <v>399</v>
      </c>
      <c r="AV99" s="280" t="s">
        <v>673</v>
      </c>
      <c r="AW99" s="283">
        <f>(D99+G99+M99+Y99+AN99+AQ99)</f>
        <v>1107</v>
      </c>
      <c r="AX99" s="283">
        <f>(AW99+AY99)</f>
        <v>1107</v>
      </c>
      <c r="AY99" s="283">
        <f>(F99+I99+O99+AA99+AP99+AS99)</f>
        <v>0</v>
      </c>
      <c r="AZ99" s="283">
        <f>(AE99+AN99+AQ99)</f>
        <v>0</v>
      </c>
      <c r="BA99" s="283">
        <f>(AZ99+BB99)</f>
        <v>0</v>
      </c>
      <c r="BB99" s="283">
        <f>(AG99+AP99+AS99)</f>
        <v>0</v>
      </c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</row>
    <row r="100" spans="1:67" ht="18" customHeight="1">
      <c r="A100" s="380"/>
      <c r="B100" s="380" t="s">
        <v>400</v>
      </c>
      <c r="C100" s="280" t="s">
        <v>405</v>
      </c>
      <c r="D100" s="383">
        <v>0</v>
      </c>
      <c r="E100" s="283">
        <f t="shared" si="121"/>
        <v>0</v>
      </c>
      <c r="F100" s="383">
        <v>0</v>
      </c>
      <c r="G100" s="383">
        <v>0</v>
      </c>
      <c r="H100" s="283">
        <f t="shared" si="120"/>
        <v>0</v>
      </c>
      <c r="I100" s="383">
        <v>0</v>
      </c>
      <c r="J100" s="380"/>
      <c r="K100" s="380" t="s">
        <v>400</v>
      </c>
      <c r="L100" s="280" t="s">
        <v>405</v>
      </c>
      <c r="M100" s="383">
        <v>132</v>
      </c>
      <c r="N100" s="283">
        <f t="shared" si="122"/>
        <v>132</v>
      </c>
      <c r="O100" s="383">
        <v>0</v>
      </c>
      <c r="P100" s="383">
        <v>0</v>
      </c>
      <c r="Q100" s="283">
        <f t="shared" si="123"/>
        <v>0</v>
      </c>
      <c r="R100" s="383">
        <v>0</v>
      </c>
      <c r="S100" s="380"/>
      <c r="T100" s="380" t="s">
        <v>400</v>
      </c>
      <c r="U100" s="280" t="s">
        <v>405</v>
      </c>
      <c r="V100" s="283">
        <f>(M100-P100)</f>
        <v>132</v>
      </c>
      <c r="W100" s="283">
        <f>(V100+X100)</f>
        <v>132</v>
      </c>
      <c r="X100" s="283">
        <f>(O100-R100)</f>
        <v>0</v>
      </c>
      <c r="Y100" s="383">
        <v>0</v>
      </c>
      <c r="Z100" s="283">
        <f t="shared" si="127"/>
        <v>0</v>
      </c>
      <c r="AA100" s="383">
        <v>0</v>
      </c>
      <c r="AB100" s="380"/>
      <c r="AC100" s="380" t="s">
        <v>400</v>
      </c>
      <c r="AD100" s="280" t="s">
        <v>405</v>
      </c>
      <c r="AE100" s="383">
        <v>0</v>
      </c>
      <c r="AF100" s="283">
        <f t="shared" si="128"/>
        <v>0</v>
      </c>
      <c r="AG100" s="383">
        <v>0</v>
      </c>
      <c r="AH100" s="283">
        <f>(Y100-AE100)</f>
        <v>0</v>
      </c>
      <c r="AI100" s="283">
        <f>(AH100+AJ100)</f>
        <v>0</v>
      </c>
      <c r="AJ100" s="283">
        <f>(AA100-AG100)</f>
        <v>0</v>
      </c>
      <c r="AK100" s="380"/>
      <c r="AL100" s="380" t="s">
        <v>400</v>
      </c>
      <c r="AM100" s="280" t="s">
        <v>405</v>
      </c>
      <c r="AN100" s="383">
        <v>0</v>
      </c>
      <c r="AO100" s="283">
        <f t="shared" si="132"/>
        <v>0</v>
      </c>
      <c r="AP100" s="383">
        <v>0</v>
      </c>
      <c r="AQ100" s="383">
        <v>0</v>
      </c>
      <c r="AR100" s="283">
        <f t="shared" si="133"/>
        <v>0</v>
      </c>
      <c r="AS100" s="383">
        <v>0</v>
      </c>
      <c r="AT100" s="380"/>
      <c r="AU100" s="380" t="s">
        <v>400</v>
      </c>
      <c r="AV100" s="280" t="s">
        <v>405</v>
      </c>
      <c r="AW100" s="283">
        <f>(D100+G100+M100+Y100+AN100+AQ100)</f>
        <v>132</v>
      </c>
      <c r="AX100" s="283">
        <f>(AW100+AY100)</f>
        <v>132</v>
      </c>
      <c r="AY100" s="283">
        <f>(F100+I100+O100+AA100+AP100+AS100)</f>
        <v>0</v>
      </c>
      <c r="AZ100" s="283">
        <f>(AE100+AN100+AQ100)</f>
        <v>0</v>
      </c>
      <c r="BA100" s="283">
        <f>(AZ100+BB100)</f>
        <v>0</v>
      </c>
      <c r="BB100" s="283">
        <f>(AG100+AP100+AS100)</f>
        <v>0</v>
      </c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</row>
    <row r="101" spans="1:67" ht="18" customHeight="1">
      <c r="A101" s="380"/>
      <c r="B101" s="380"/>
      <c r="C101" s="381"/>
      <c r="D101" s="383"/>
      <c r="E101" s="283"/>
      <c r="F101" s="383"/>
      <c r="G101" s="383"/>
      <c r="H101" s="283"/>
      <c r="I101" s="383"/>
      <c r="J101" s="380"/>
      <c r="K101" s="380"/>
      <c r="L101" s="381"/>
      <c r="M101" s="383"/>
      <c r="N101" s="283"/>
      <c r="O101" s="383"/>
      <c r="P101" s="383"/>
      <c r="Q101" s="283"/>
      <c r="R101" s="383"/>
      <c r="S101" s="380"/>
      <c r="T101" s="380"/>
      <c r="U101" s="381"/>
      <c r="V101" s="283"/>
      <c r="W101" s="283"/>
      <c r="X101" s="283"/>
      <c r="Y101" s="383"/>
      <c r="Z101" s="283"/>
      <c r="AA101" s="383"/>
      <c r="AB101" s="380"/>
      <c r="AC101" s="380"/>
      <c r="AD101" s="381"/>
      <c r="AE101" s="383"/>
      <c r="AF101" s="283"/>
      <c r="AG101" s="383"/>
      <c r="AH101" s="283"/>
      <c r="AI101" s="283"/>
      <c r="AJ101" s="283"/>
      <c r="AK101" s="380"/>
      <c r="AL101" s="380"/>
      <c r="AM101" s="381"/>
      <c r="AN101" s="383"/>
      <c r="AO101" s="283"/>
      <c r="AP101" s="383"/>
      <c r="AQ101" s="383"/>
      <c r="AR101" s="283"/>
      <c r="AS101" s="383"/>
      <c r="AT101" s="380"/>
      <c r="AU101" s="380"/>
      <c r="AV101" s="381"/>
      <c r="AW101" s="283"/>
      <c r="AX101" s="283"/>
      <c r="AY101" s="283"/>
      <c r="AZ101" s="283"/>
      <c r="BA101" s="283"/>
      <c r="BB101" s="283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</row>
    <row r="102" spans="1:67" ht="18" customHeight="1">
      <c r="A102" s="297" t="s">
        <v>47</v>
      </c>
      <c r="B102" s="297" t="s">
        <v>725</v>
      </c>
      <c r="C102" s="297" t="s">
        <v>55</v>
      </c>
      <c r="D102" s="298">
        <f aca="true" t="shared" si="140" ref="D102:I102">SUM(D6:D101)</f>
        <v>5272</v>
      </c>
      <c r="E102" s="298">
        <f t="shared" si="140"/>
        <v>8436</v>
      </c>
      <c r="F102" s="298">
        <f t="shared" si="140"/>
        <v>3164</v>
      </c>
      <c r="G102" s="298">
        <f t="shared" si="140"/>
        <v>1311</v>
      </c>
      <c r="H102" s="298">
        <f t="shared" si="140"/>
        <v>1455</v>
      </c>
      <c r="I102" s="298">
        <f t="shared" si="140"/>
        <v>144</v>
      </c>
      <c r="J102" s="297" t="s">
        <v>47</v>
      </c>
      <c r="K102" s="297" t="s">
        <v>725</v>
      </c>
      <c r="L102" s="297" t="s">
        <v>55</v>
      </c>
      <c r="M102" s="298">
        <f aca="true" t="shared" si="141" ref="M102:R102">SUM(M6:M101)</f>
        <v>586725</v>
      </c>
      <c r="N102" s="298">
        <f t="shared" si="141"/>
        <v>592923</v>
      </c>
      <c r="O102" s="298">
        <f t="shared" si="141"/>
        <v>6198</v>
      </c>
      <c r="P102" s="298">
        <f t="shared" si="141"/>
        <v>0</v>
      </c>
      <c r="Q102" s="298">
        <f t="shared" si="141"/>
        <v>0</v>
      </c>
      <c r="R102" s="298">
        <f t="shared" si="141"/>
        <v>0</v>
      </c>
      <c r="S102" s="297" t="s">
        <v>47</v>
      </c>
      <c r="T102" s="297" t="s">
        <v>725</v>
      </c>
      <c r="U102" s="297" t="s">
        <v>55</v>
      </c>
      <c r="V102" s="298">
        <f aca="true" t="shared" si="142" ref="V102:AA102">SUM(V6:V101)</f>
        <v>586725</v>
      </c>
      <c r="W102" s="298">
        <f t="shared" si="142"/>
        <v>592923</v>
      </c>
      <c r="X102" s="298">
        <f t="shared" si="142"/>
        <v>6198</v>
      </c>
      <c r="Y102" s="298">
        <f t="shared" si="142"/>
        <v>269217</v>
      </c>
      <c r="Z102" s="298">
        <f t="shared" si="142"/>
        <v>392836</v>
      </c>
      <c r="AA102" s="298">
        <f t="shared" si="142"/>
        <v>123619</v>
      </c>
      <c r="AB102" s="297" t="s">
        <v>47</v>
      </c>
      <c r="AC102" s="297" t="s">
        <v>725</v>
      </c>
      <c r="AD102" s="297" t="s">
        <v>55</v>
      </c>
      <c r="AE102" s="298">
        <f aca="true" t="shared" si="143" ref="AE102:AJ102">SUM(AE6:AE101)</f>
        <v>46189</v>
      </c>
      <c r="AF102" s="298">
        <f t="shared" si="143"/>
        <v>83432</v>
      </c>
      <c r="AG102" s="298">
        <f t="shared" si="143"/>
        <v>37243</v>
      </c>
      <c r="AH102" s="298">
        <f t="shared" si="143"/>
        <v>223028</v>
      </c>
      <c r="AI102" s="298">
        <f t="shared" si="143"/>
        <v>309404</v>
      </c>
      <c r="AJ102" s="298">
        <f t="shared" si="143"/>
        <v>86376</v>
      </c>
      <c r="AK102" s="297" t="s">
        <v>47</v>
      </c>
      <c r="AL102" s="297" t="s">
        <v>725</v>
      </c>
      <c r="AM102" s="297" t="s">
        <v>55</v>
      </c>
      <c r="AN102" s="298">
        <f aca="true" t="shared" si="144" ref="AN102:AS102">SUM(AN6:AN101)</f>
        <v>0</v>
      </c>
      <c r="AO102" s="298">
        <f t="shared" si="144"/>
        <v>0</v>
      </c>
      <c r="AP102" s="298">
        <f t="shared" si="144"/>
        <v>0</v>
      </c>
      <c r="AQ102" s="298">
        <f t="shared" si="144"/>
        <v>1300</v>
      </c>
      <c r="AR102" s="298">
        <f t="shared" si="144"/>
        <v>1462</v>
      </c>
      <c r="AS102" s="298">
        <f t="shared" si="144"/>
        <v>162</v>
      </c>
      <c r="AT102" s="297" t="s">
        <v>47</v>
      </c>
      <c r="AU102" s="297" t="s">
        <v>725</v>
      </c>
      <c r="AV102" s="297" t="s">
        <v>55</v>
      </c>
      <c r="AW102" s="298">
        <f aca="true" t="shared" si="145" ref="AW102:BB102">SUM(AW6:AW101)</f>
        <v>863825</v>
      </c>
      <c r="AX102" s="298">
        <f t="shared" si="145"/>
        <v>997112</v>
      </c>
      <c r="AY102" s="298">
        <f t="shared" si="145"/>
        <v>133287</v>
      </c>
      <c r="AZ102" s="298">
        <f t="shared" si="145"/>
        <v>131327</v>
      </c>
      <c r="BA102" s="298">
        <f t="shared" si="145"/>
        <v>169992</v>
      </c>
      <c r="BB102" s="298">
        <f t="shared" si="145"/>
        <v>38665</v>
      </c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</row>
    <row r="103" spans="1:67" ht="18" customHeight="1">
      <c r="A103" s="299"/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</row>
    <row r="104" spans="1:67" ht="18" customHeight="1">
      <c r="A104" s="264" t="s">
        <v>725</v>
      </c>
      <c r="B104" s="264" t="s">
        <v>725</v>
      </c>
      <c r="C104" s="264" t="s">
        <v>725</v>
      </c>
      <c r="D104" s="265" t="s">
        <v>1121</v>
      </c>
      <c r="E104" s="266"/>
      <c r="F104" s="267"/>
      <c r="G104" s="265" t="s">
        <v>1121</v>
      </c>
      <c r="H104" s="266"/>
      <c r="I104" s="267"/>
      <c r="J104" s="264" t="s">
        <v>725</v>
      </c>
      <c r="K104" s="264" t="s">
        <v>725</v>
      </c>
      <c r="L104" s="264" t="s">
        <v>725</v>
      </c>
      <c r="M104" s="286" t="s">
        <v>1121</v>
      </c>
      <c r="N104" s="287"/>
      <c r="O104" s="269"/>
      <c r="P104" s="288" t="s">
        <v>725</v>
      </c>
      <c r="Q104" s="289"/>
      <c r="R104" s="290"/>
      <c r="S104" s="264" t="s">
        <v>725</v>
      </c>
      <c r="T104" s="264" t="s">
        <v>725</v>
      </c>
      <c r="U104" s="264" t="s">
        <v>725</v>
      </c>
      <c r="V104" s="265" t="s">
        <v>725</v>
      </c>
      <c r="W104" s="266"/>
      <c r="X104" s="267"/>
      <c r="Y104" s="265" t="s">
        <v>1121</v>
      </c>
      <c r="Z104" s="266"/>
      <c r="AA104" s="267"/>
      <c r="AB104" s="264" t="s">
        <v>725</v>
      </c>
      <c r="AC104" s="264" t="s">
        <v>725</v>
      </c>
      <c r="AD104" s="264" t="s">
        <v>725</v>
      </c>
      <c r="AE104" s="265" t="s">
        <v>725</v>
      </c>
      <c r="AF104" s="266"/>
      <c r="AG104" s="267"/>
      <c r="AH104" s="265" t="s">
        <v>725</v>
      </c>
      <c r="AI104" s="266"/>
      <c r="AJ104" s="267"/>
      <c r="AK104" s="264" t="s">
        <v>725</v>
      </c>
      <c r="AL104" s="264" t="s">
        <v>725</v>
      </c>
      <c r="AM104" s="264" t="s">
        <v>725</v>
      </c>
      <c r="AN104" s="286" t="s">
        <v>1121</v>
      </c>
      <c r="AO104" s="287"/>
      <c r="AP104" s="269"/>
      <c r="AQ104" s="286" t="s">
        <v>1121</v>
      </c>
      <c r="AR104" s="287"/>
      <c r="AS104" s="269"/>
      <c r="AT104" s="264" t="s">
        <v>725</v>
      </c>
      <c r="AU104" s="264" t="s">
        <v>725</v>
      </c>
      <c r="AV104" s="264" t="s">
        <v>725</v>
      </c>
      <c r="AW104" s="265" t="s">
        <v>928</v>
      </c>
      <c r="AX104" s="266"/>
      <c r="AY104" s="267"/>
      <c r="AZ104" s="265" t="s">
        <v>42</v>
      </c>
      <c r="BA104" s="266"/>
      <c r="BB104" s="267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</row>
    <row r="105" spans="1:67" ht="18" customHeight="1">
      <c r="A105" s="268" t="s">
        <v>1128</v>
      </c>
      <c r="B105" s="268" t="s">
        <v>43</v>
      </c>
      <c r="C105" s="268" t="s">
        <v>44</v>
      </c>
      <c r="D105" s="269" t="s">
        <v>1129</v>
      </c>
      <c r="E105" s="269"/>
      <c r="F105" s="269"/>
      <c r="G105" s="269" t="s">
        <v>1130</v>
      </c>
      <c r="H105" s="269"/>
      <c r="I105" s="269"/>
      <c r="J105" s="268" t="s">
        <v>1128</v>
      </c>
      <c r="K105" s="268" t="s">
        <v>43</v>
      </c>
      <c r="L105" s="268" t="s">
        <v>44</v>
      </c>
      <c r="M105" s="267" t="s">
        <v>1131</v>
      </c>
      <c r="N105" s="267"/>
      <c r="O105" s="267"/>
      <c r="P105" s="291" t="s">
        <v>16</v>
      </c>
      <c r="Q105" s="267"/>
      <c r="R105" s="267"/>
      <c r="S105" s="268" t="s">
        <v>1128</v>
      </c>
      <c r="T105" s="268" t="s">
        <v>43</v>
      </c>
      <c r="U105" s="268" t="s">
        <v>44</v>
      </c>
      <c r="V105" s="269" t="s">
        <v>17</v>
      </c>
      <c r="W105" s="269"/>
      <c r="X105" s="269"/>
      <c r="Y105" s="269" t="s">
        <v>1132</v>
      </c>
      <c r="Z105" s="269"/>
      <c r="AA105" s="269"/>
      <c r="AB105" s="268" t="s">
        <v>1128</v>
      </c>
      <c r="AC105" s="268" t="s">
        <v>43</v>
      </c>
      <c r="AD105" s="268" t="s">
        <v>44</v>
      </c>
      <c r="AE105" s="269" t="s">
        <v>18</v>
      </c>
      <c r="AF105" s="269"/>
      <c r="AG105" s="269"/>
      <c r="AH105" s="269" t="s">
        <v>1133</v>
      </c>
      <c r="AI105" s="269"/>
      <c r="AJ105" s="269"/>
      <c r="AK105" s="268" t="s">
        <v>1128</v>
      </c>
      <c r="AL105" s="268" t="s">
        <v>43</v>
      </c>
      <c r="AM105" s="268" t="s">
        <v>44</v>
      </c>
      <c r="AN105" s="267" t="s">
        <v>19</v>
      </c>
      <c r="AO105" s="267"/>
      <c r="AP105" s="267"/>
      <c r="AQ105" s="267" t="s">
        <v>20</v>
      </c>
      <c r="AR105" s="267"/>
      <c r="AS105" s="267"/>
      <c r="AT105" s="268" t="s">
        <v>1128</v>
      </c>
      <c r="AU105" s="268" t="s">
        <v>43</v>
      </c>
      <c r="AV105" s="268" t="s">
        <v>44</v>
      </c>
      <c r="AW105" s="269" t="s">
        <v>45</v>
      </c>
      <c r="AX105" s="269"/>
      <c r="AY105" s="269"/>
      <c r="AZ105" s="292" t="s">
        <v>21</v>
      </c>
      <c r="BA105" s="269"/>
      <c r="BB105" s="269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</row>
    <row r="106" spans="1:67" ht="18" customHeight="1">
      <c r="A106" s="268" t="s">
        <v>1134</v>
      </c>
      <c r="B106" s="268" t="s">
        <v>46</v>
      </c>
      <c r="C106" s="270"/>
      <c r="D106" s="265" t="s">
        <v>216</v>
      </c>
      <c r="E106" s="266"/>
      <c r="F106" s="267"/>
      <c r="G106" s="265" t="s">
        <v>29</v>
      </c>
      <c r="H106" s="266"/>
      <c r="I106" s="267"/>
      <c r="J106" s="268" t="s">
        <v>1134</v>
      </c>
      <c r="K106" s="268" t="s">
        <v>46</v>
      </c>
      <c r="L106" s="270"/>
      <c r="M106" s="286" t="s">
        <v>30</v>
      </c>
      <c r="N106" s="287"/>
      <c r="O106" s="269"/>
      <c r="P106" s="293" t="s">
        <v>31</v>
      </c>
      <c r="Q106" s="294"/>
      <c r="R106" s="295"/>
      <c r="S106" s="268" t="s">
        <v>1134</v>
      </c>
      <c r="T106" s="268" t="s">
        <v>46</v>
      </c>
      <c r="U106" s="270"/>
      <c r="V106" s="296" t="s">
        <v>32</v>
      </c>
      <c r="W106" s="296"/>
      <c r="X106" s="296"/>
      <c r="Y106" s="265" t="s">
        <v>33</v>
      </c>
      <c r="Z106" s="266"/>
      <c r="AA106" s="267"/>
      <c r="AB106" s="268" t="s">
        <v>1134</v>
      </c>
      <c r="AC106" s="268" t="s">
        <v>46</v>
      </c>
      <c r="AD106" s="270"/>
      <c r="AE106" s="265" t="s">
        <v>34</v>
      </c>
      <c r="AF106" s="266"/>
      <c r="AG106" s="267"/>
      <c r="AH106" s="265" t="s">
        <v>35</v>
      </c>
      <c r="AI106" s="266"/>
      <c r="AJ106" s="267"/>
      <c r="AK106" s="268" t="s">
        <v>1134</v>
      </c>
      <c r="AL106" s="268" t="s">
        <v>46</v>
      </c>
      <c r="AM106" s="270"/>
      <c r="AN106" s="286" t="s">
        <v>36</v>
      </c>
      <c r="AO106" s="287"/>
      <c r="AP106" s="269"/>
      <c r="AQ106" s="286" t="s">
        <v>37</v>
      </c>
      <c r="AR106" s="287"/>
      <c r="AS106" s="269"/>
      <c r="AT106" s="268" t="s">
        <v>1134</v>
      </c>
      <c r="AU106" s="268" t="s">
        <v>46</v>
      </c>
      <c r="AV106" s="270"/>
      <c r="AW106" s="265" t="s">
        <v>38</v>
      </c>
      <c r="AX106" s="266"/>
      <c r="AY106" s="267"/>
      <c r="AZ106" s="265" t="s">
        <v>39</v>
      </c>
      <c r="BA106" s="266"/>
      <c r="BB106" s="267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</row>
    <row r="107" spans="1:67" ht="18" customHeight="1">
      <c r="A107" s="268" t="s">
        <v>725</v>
      </c>
      <c r="B107" s="268" t="s">
        <v>1134</v>
      </c>
      <c r="C107" s="268"/>
      <c r="D107" s="271" t="s">
        <v>817</v>
      </c>
      <c r="E107" s="271" t="s">
        <v>154</v>
      </c>
      <c r="F107" s="271" t="s">
        <v>718</v>
      </c>
      <c r="G107" s="271" t="s">
        <v>817</v>
      </c>
      <c r="H107" s="271" t="s">
        <v>154</v>
      </c>
      <c r="I107" s="271" t="s">
        <v>718</v>
      </c>
      <c r="J107" s="268" t="s">
        <v>725</v>
      </c>
      <c r="K107" s="268" t="s">
        <v>1134</v>
      </c>
      <c r="L107" s="268"/>
      <c r="M107" s="271" t="s">
        <v>817</v>
      </c>
      <c r="N107" s="271" t="s">
        <v>154</v>
      </c>
      <c r="O107" s="271" t="s">
        <v>718</v>
      </c>
      <c r="P107" s="271" t="s">
        <v>817</v>
      </c>
      <c r="Q107" s="271" t="s">
        <v>154</v>
      </c>
      <c r="R107" s="271" t="s">
        <v>718</v>
      </c>
      <c r="S107" s="268" t="s">
        <v>725</v>
      </c>
      <c r="T107" s="268" t="s">
        <v>1134</v>
      </c>
      <c r="U107" s="268"/>
      <c r="V107" s="271" t="s">
        <v>817</v>
      </c>
      <c r="W107" s="271" t="s">
        <v>154</v>
      </c>
      <c r="X107" s="271" t="s">
        <v>718</v>
      </c>
      <c r="Y107" s="271" t="s">
        <v>817</v>
      </c>
      <c r="Z107" s="271" t="s">
        <v>154</v>
      </c>
      <c r="AA107" s="271" t="s">
        <v>718</v>
      </c>
      <c r="AB107" s="268" t="s">
        <v>725</v>
      </c>
      <c r="AC107" s="268" t="s">
        <v>1134</v>
      </c>
      <c r="AD107" s="268"/>
      <c r="AE107" s="271" t="s">
        <v>817</v>
      </c>
      <c r="AF107" s="271" t="s">
        <v>154</v>
      </c>
      <c r="AG107" s="271" t="s">
        <v>718</v>
      </c>
      <c r="AH107" s="271" t="s">
        <v>817</v>
      </c>
      <c r="AI107" s="271" t="s">
        <v>154</v>
      </c>
      <c r="AJ107" s="271" t="s">
        <v>718</v>
      </c>
      <c r="AK107" s="268" t="s">
        <v>725</v>
      </c>
      <c r="AL107" s="268" t="s">
        <v>1134</v>
      </c>
      <c r="AM107" s="268"/>
      <c r="AN107" s="271" t="s">
        <v>817</v>
      </c>
      <c r="AO107" s="271" t="s">
        <v>154</v>
      </c>
      <c r="AP107" s="271" t="s">
        <v>718</v>
      </c>
      <c r="AQ107" s="271" t="s">
        <v>817</v>
      </c>
      <c r="AR107" s="271" t="s">
        <v>154</v>
      </c>
      <c r="AS107" s="271" t="s">
        <v>718</v>
      </c>
      <c r="AT107" s="268" t="s">
        <v>725</v>
      </c>
      <c r="AU107" s="268" t="s">
        <v>1134</v>
      </c>
      <c r="AV107" s="268"/>
      <c r="AW107" s="271" t="s">
        <v>817</v>
      </c>
      <c r="AX107" s="271" t="s">
        <v>154</v>
      </c>
      <c r="AY107" s="271" t="s">
        <v>718</v>
      </c>
      <c r="AZ107" s="271" t="s">
        <v>817</v>
      </c>
      <c r="BA107" s="271" t="s">
        <v>154</v>
      </c>
      <c r="BB107" s="271" t="s">
        <v>718</v>
      </c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</row>
    <row r="108" spans="1:67" ht="18" customHeight="1">
      <c r="A108" s="272"/>
      <c r="B108" s="273"/>
      <c r="C108" s="274"/>
      <c r="D108" s="275" t="s">
        <v>827</v>
      </c>
      <c r="E108" s="315" t="s">
        <v>827</v>
      </c>
      <c r="F108" s="315" t="s">
        <v>721</v>
      </c>
      <c r="G108" s="275" t="s">
        <v>827</v>
      </c>
      <c r="H108" s="275" t="s">
        <v>827</v>
      </c>
      <c r="I108" s="315" t="s">
        <v>721</v>
      </c>
      <c r="J108" s="272"/>
      <c r="K108" s="273"/>
      <c r="L108" s="274"/>
      <c r="M108" s="275" t="s">
        <v>827</v>
      </c>
      <c r="N108" s="275" t="s">
        <v>827</v>
      </c>
      <c r="O108" s="315" t="s">
        <v>721</v>
      </c>
      <c r="P108" s="275" t="s">
        <v>827</v>
      </c>
      <c r="Q108" s="275" t="s">
        <v>827</v>
      </c>
      <c r="R108" s="315" t="s">
        <v>721</v>
      </c>
      <c r="S108" s="272"/>
      <c r="T108" s="273"/>
      <c r="U108" s="274"/>
      <c r="V108" s="275" t="s">
        <v>827</v>
      </c>
      <c r="W108" s="275" t="s">
        <v>827</v>
      </c>
      <c r="X108" s="315" t="s">
        <v>721</v>
      </c>
      <c r="Y108" s="275" t="s">
        <v>827</v>
      </c>
      <c r="Z108" s="275" t="s">
        <v>827</v>
      </c>
      <c r="AA108" s="315" t="s">
        <v>721</v>
      </c>
      <c r="AB108" s="272"/>
      <c r="AC108" s="273"/>
      <c r="AD108" s="274"/>
      <c r="AE108" s="275" t="s">
        <v>827</v>
      </c>
      <c r="AF108" s="275" t="s">
        <v>827</v>
      </c>
      <c r="AG108" s="315" t="s">
        <v>721</v>
      </c>
      <c r="AH108" s="275" t="s">
        <v>827</v>
      </c>
      <c r="AI108" s="275" t="s">
        <v>827</v>
      </c>
      <c r="AJ108" s="275" t="s">
        <v>721</v>
      </c>
      <c r="AK108" s="272"/>
      <c r="AL108" s="273"/>
      <c r="AM108" s="274"/>
      <c r="AN108" s="275" t="s">
        <v>827</v>
      </c>
      <c r="AO108" s="275" t="s">
        <v>827</v>
      </c>
      <c r="AP108" s="315" t="s">
        <v>721</v>
      </c>
      <c r="AQ108" s="275" t="s">
        <v>827</v>
      </c>
      <c r="AR108" s="275" t="s">
        <v>827</v>
      </c>
      <c r="AS108" s="315" t="s">
        <v>721</v>
      </c>
      <c r="AT108" s="272"/>
      <c r="AU108" s="273"/>
      <c r="AV108" s="274"/>
      <c r="AW108" s="275" t="s">
        <v>827</v>
      </c>
      <c r="AX108" s="275" t="s">
        <v>827</v>
      </c>
      <c r="AY108" s="275" t="s">
        <v>721</v>
      </c>
      <c r="AZ108" s="275" t="s">
        <v>827</v>
      </c>
      <c r="BA108" s="275" t="s">
        <v>827</v>
      </c>
      <c r="BB108" s="275" t="s">
        <v>721</v>
      </c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</row>
    <row r="109" spans="1:67" ht="18" customHeight="1">
      <c r="A109" s="300" t="s">
        <v>56</v>
      </c>
      <c r="B109" s="300" t="s">
        <v>868</v>
      </c>
      <c r="C109" s="311" t="s">
        <v>155</v>
      </c>
      <c r="D109" s="302">
        <f>'[1]gond.ö.'!D6</f>
        <v>736854</v>
      </c>
      <c r="E109" s="302">
        <f>(D109+F109)</f>
        <v>775303</v>
      </c>
      <c r="F109" s="302">
        <f>'[1]43.'!E88</f>
        <v>38449</v>
      </c>
      <c r="G109" s="302">
        <f>'[1]gond.ö.'!G6</f>
        <v>237375</v>
      </c>
      <c r="H109" s="302">
        <f>(G109+I109)</f>
        <v>249094</v>
      </c>
      <c r="I109" s="302">
        <f>'[1]43.'!F88</f>
        <v>11719</v>
      </c>
      <c r="J109" s="300" t="s">
        <v>56</v>
      </c>
      <c r="K109" s="300" t="s">
        <v>868</v>
      </c>
      <c r="L109" s="313" t="s">
        <v>155</v>
      </c>
      <c r="M109" s="302">
        <f>'[1]gond.ö.'!M6</f>
        <v>163989</v>
      </c>
      <c r="N109" s="302">
        <f>(M109+O109)</f>
        <v>164073</v>
      </c>
      <c r="O109" s="302">
        <f>'[1]43.'!G88</f>
        <v>84</v>
      </c>
      <c r="P109" s="302">
        <f>'[1]gond.ö.'!P6</f>
        <v>0</v>
      </c>
      <c r="Q109" s="302">
        <f>(P109+R109)</f>
        <v>0</v>
      </c>
      <c r="R109" s="302">
        <f>'[1]43.'!H88</f>
        <v>0</v>
      </c>
      <c r="S109" s="300" t="s">
        <v>56</v>
      </c>
      <c r="T109" s="300" t="s">
        <v>868</v>
      </c>
      <c r="U109" s="399" t="s">
        <v>155</v>
      </c>
      <c r="V109" s="302">
        <f aca="true" t="shared" si="146" ref="V109:X118">(M109-P109)</f>
        <v>163989</v>
      </c>
      <c r="W109" s="302">
        <f t="shared" si="146"/>
        <v>164073</v>
      </c>
      <c r="X109" s="302">
        <f t="shared" si="146"/>
        <v>84</v>
      </c>
      <c r="Y109" s="302">
        <f>'[1]gond.ö.'!Y6</f>
        <v>0</v>
      </c>
      <c r="Z109" s="302">
        <f>(Y109+AA109)</f>
        <v>977</v>
      </c>
      <c r="AA109" s="302">
        <f>'[1]43.'!J88</f>
        <v>977</v>
      </c>
      <c r="AB109" s="300" t="s">
        <v>56</v>
      </c>
      <c r="AC109" s="300" t="s">
        <v>868</v>
      </c>
      <c r="AD109" s="313" t="s">
        <v>155</v>
      </c>
      <c r="AE109" s="302">
        <f>'[1]gond.ö.'!AE6</f>
        <v>0</v>
      </c>
      <c r="AF109" s="302">
        <f>(AE109+AG109)</f>
        <v>0</v>
      </c>
      <c r="AG109" s="302">
        <f>'[1]43.'!X88</f>
        <v>0</v>
      </c>
      <c r="AH109" s="302">
        <f aca="true" t="shared" si="147" ref="AH109:AH116">(Y109-AG109)</f>
        <v>0</v>
      </c>
      <c r="AI109" s="302">
        <f aca="true" t="shared" si="148" ref="AI109:AJ118">(Z109-AF109)</f>
        <v>977</v>
      </c>
      <c r="AJ109" s="302">
        <f t="shared" si="148"/>
        <v>977</v>
      </c>
      <c r="AK109" s="300" t="s">
        <v>56</v>
      </c>
      <c r="AL109" s="300" t="s">
        <v>868</v>
      </c>
      <c r="AM109" s="313" t="s">
        <v>155</v>
      </c>
      <c r="AN109" s="302">
        <f>'[1]gond.ö.'!AN6</f>
        <v>0</v>
      </c>
      <c r="AO109" s="302">
        <f>(AN109+AP109)</f>
        <v>0</v>
      </c>
      <c r="AP109" s="302">
        <f>'[1]43.'!L88</f>
        <v>0</v>
      </c>
      <c r="AQ109" s="302">
        <f>'[1]gond.ö.'!AQ6</f>
        <v>5570</v>
      </c>
      <c r="AR109" s="302">
        <f>(AQ109+AS109)</f>
        <v>5570</v>
      </c>
      <c r="AS109" s="302">
        <f>'[1]43.'!M88</f>
        <v>0</v>
      </c>
      <c r="AT109" s="300" t="s">
        <v>56</v>
      </c>
      <c r="AU109" s="300" t="s">
        <v>868</v>
      </c>
      <c r="AV109" s="313" t="s">
        <v>155</v>
      </c>
      <c r="AW109" s="302">
        <f aca="true" t="shared" si="149" ref="AW109:AY116">(D109+G109+M109+Y109+AN109+AQ109)</f>
        <v>1143788</v>
      </c>
      <c r="AX109" s="302">
        <f t="shared" si="149"/>
        <v>1195017</v>
      </c>
      <c r="AY109" s="302">
        <f>(F109+I109+O109+AA109+AP109+AS109)</f>
        <v>51229</v>
      </c>
      <c r="AZ109" s="302">
        <f>(AE109+AN109+AQ109)</f>
        <v>5570</v>
      </c>
      <c r="BA109" s="302">
        <f aca="true" t="shared" si="150" ref="BA109:BB116">(AF109+AO109+AR109)</f>
        <v>5570</v>
      </c>
      <c r="BB109" s="302">
        <f t="shared" si="150"/>
        <v>0</v>
      </c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</row>
    <row r="110" spans="1:67" ht="18" customHeight="1">
      <c r="A110" s="303"/>
      <c r="B110" s="303" t="s">
        <v>858</v>
      </c>
      <c r="C110" s="312" t="s">
        <v>156</v>
      </c>
      <c r="D110" s="301">
        <f>'[1]gond.ö.'!D7</f>
        <v>87278</v>
      </c>
      <c r="E110" s="301">
        <f aca="true" t="shared" si="151" ref="E110:E118">(D110+F110)</f>
        <v>93244</v>
      </c>
      <c r="F110" s="301">
        <f>'[1]43.'!E136</f>
        <v>5966</v>
      </c>
      <c r="G110" s="301">
        <f>'[1]gond.ö.'!G7</f>
        <v>29140</v>
      </c>
      <c r="H110" s="301">
        <f aca="true" t="shared" si="152" ref="H110:H118">(G110+I110)</f>
        <v>30856</v>
      </c>
      <c r="I110" s="301">
        <f>'[1]43.'!F136</f>
        <v>1716</v>
      </c>
      <c r="J110" s="303"/>
      <c r="K110" s="303" t="s">
        <v>858</v>
      </c>
      <c r="L110" s="314" t="s">
        <v>156</v>
      </c>
      <c r="M110" s="301">
        <f>'[1]gond.ö.'!M7</f>
        <v>16684</v>
      </c>
      <c r="N110" s="301">
        <f aca="true" t="shared" si="153" ref="N110:N118">(M110+O110)</f>
        <v>16684</v>
      </c>
      <c r="O110" s="301">
        <f>'[1]43.'!G136</f>
        <v>0</v>
      </c>
      <c r="P110" s="301">
        <f>'[1]gond.ö.'!P7</f>
        <v>0</v>
      </c>
      <c r="Q110" s="301">
        <f aca="true" t="shared" si="154" ref="Q110:Q118">(P110+R110)</f>
        <v>0</v>
      </c>
      <c r="R110" s="301">
        <f>'[1]43.'!H136</f>
        <v>0</v>
      </c>
      <c r="S110" s="303"/>
      <c r="T110" s="303" t="s">
        <v>858</v>
      </c>
      <c r="U110" s="398" t="s">
        <v>156</v>
      </c>
      <c r="V110" s="301">
        <f t="shared" si="146"/>
        <v>16684</v>
      </c>
      <c r="W110" s="301">
        <f t="shared" si="146"/>
        <v>16684</v>
      </c>
      <c r="X110" s="301">
        <f t="shared" si="146"/>
        <v>0</v>
      </c>
      <c r="Y110" s="301">
        <f>'[1]gond.ö.'!Y7</f>
        <v>0</v>
      </c>
      <c r="Z110" s="301">
        <f aca="true" t="shared" si="155" ref="Z110:Z118">(Y110+AA110)</f>
        <v>0</v>
      </c>
      <c r="AA110" s="301">
        <f>'[1]43.'!J136</f>
        <v>0</v>
      </c>
      <c r="AB110" s="303"/>
      <c r="AC110" s="303" t="s">
        <v>858</v>
      </c>
      <c r="AD110" s="314" t="s">
        <v>156</v>
      </c>
      <c r="AE110" s="301">
        <f>'[1]gond.ö.'!AE7</f>
        <v>0</v>
      </c>
      <c r="AF110" s="301">
        <f aca="true" t="shared" si="156" ref="AF110:AF118">(AE110+AG110)</f>
        <v>0</v>
      </c>
      <c r="AG110" s="301">
        <f>'[1]43.'!X136</f>
        <v>0</v>
      </c>
      <c r="AH110" s="301">
        <f t="shared" si="147"/>
        <v>0</v>
      </c>
      <c r="AI110" s="301">
        <f t="shared" si="148"/>
        <v>0</v>
      </c>
      <c r="AJ110" s="301">
        <f t="shared" si="148"/>
        <v>0</v>
      </c>
      <c r="AK110" s="303"/>
      <c r="AL110" s="303" t="s">
        <v>858</v>
      </c>
      <c r="AM110" s="314" t="s">
        <v>156</v>
      </c>
      <c r="AN110" s="301">
        <f>'[1]gond.ö.'!AN7</f>
        <v>0</v>
      </c>
      <c r="AO110" s="301">
        <f aca="true" t="shared" si="157" ref="AO110:AO118">(AN110+AP110)</f>
        <v>0</v>
      </c>
      <c r="AP110" s="301">
        <f>'[1]43.'!L136</f>
        <v>0</v>
      </c>
      <c r="AQ110" s="301">
        <f>'[1]gond.ö.'!AQ7</f>
        <v>0</v>
      </c>
      <c r="AR110" s="301">
        <f aca="true" t="shared" si="158" ref="AR110:AR118">(AQ110+AS110)</f>
        <v>0</v>
      </c>
      <c r="AS110" s="301">
        <f>'[1]43.'!M136</f>
        <v>0</v>
      </c>
      <c r="AT110" s="303"/>
      <c r="AU110" s="303" t="s">
        <v>858</v>
      </c>
      <c r="AV110" s="314" t="s">
        <v>156</v>
      </c>
      <c r="AW110" s="301">
        <f t="shared" si="149"/>
        <v>133102</v>
      </c>
      <c r="AX110" s="301">
        <f t="shared" si="149"/>
        <v>140784</v>
      </c>
      <c r="AY110" s="301">
        <f>(F110+I110+O110+AA110+AP110+AS110)</f>
        <v>7682</v>
      </c>
      <c r="AZ110" s="301">
        <f aca="true" t="shared" si="159" ref="AZ110:AZ116">(AE110+AN110+AQ110)</f>
        <v>0</v>
      </c>
      <c r="BA110" s="301">
        <f t="shared" si="150"/>
        <v>0</v>
      </c>
      <c r="BB110" s="301">
        <f t="shared" si="150"/>
        <v>0</v>
      </c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</row>
    <row r="111" spans="1:67" ht="18" customHeight="1">
      <c r="A111" s="303"/>
      <c r="B111" s="303" t="s">
        <v>869</v>
      </c>
      <c r="C111" s="312" t="s">
        <v>641</v>
      </c>
      <c r="D111" s="301">
        <f>'[1]gond.ö.'!D8</f>
        <v>0</v>
      </c>
      <c r="E111" s="301">
        <f t="shared" si="151"/>
        <v>0</v>
      </c>
      <c r="F111" s="301">
        <f>'[1]43.'!E184</f>
        <v>0</v>
      </c>
      <c r="G111" s="301">
        <f>'[1]gond.ö.'!G8</f>
        <v>0</v>
      </c>
      <c r="H111" s="301">
        <f t="shared" si="152"/>
        <v>0</v>
      </c>
      <c r="I111" s="301">
        <f>'[1]43.'!F184</f>
        <v>0</v>
      </c>
      <c r="J111" s="303"/>
      <c r="K111" s="303" t="s">
        <v>869</v>
      </c>
      <c r="L111" s="314" t="s">
        <v>641</v>
      </c>
      <c r="M111" s="301">
        <f>'[1]gond.ö.'!M8</f>
        <v>0</v>
      </c>
      <c r="N111" s="301">
        <f t="shared" si="153"/>
        <v>0</v>
      </c>
      <c r="O111" s="301">
        <f>'[1]43.'!G184</f>
        <v>0</v>
      </c>
      <c r="P111" s="301">
        <f>'[1]gond.ö.'!P8</f>
        <v>0</v>
      </c>
      <c r="Q111" s="301">
        <f t="shared" si="154"/>
        <v>0</v>
      </c>
      <c r="R111" s="301">
        <f>'[1]43.'!H184</f>
        <v>0</v>
      </c>
      <c r="S111" s="303"/>
      <c r="T111" s="303" t="s">
        <v>869</v>
      </c>
      <c r="U111" s="398" t="s">
        <v>641</v>
      </c>
      <c r="V111" s="301">
        <f t="shared" si="146"/>
        <v>0</v>
      </c>
      <c r="W111" s="301">
        <f t="shared" si="146"/>
        <v>0</v>
      </c>
      <c r="X111" s="301">
        <f t="shared" si="146"/>
        <v>0</v>
      </c>
      <c r="Y111" s="301">
        <f>'[1]gond.ö.'!Y8</f>
        <v>780225</v>
      </c>
      <c r="Z111" s="301">
        <f>(Y111+AA111)</f>
        <v>774344</v>
      </c>
      <c r="AA111" s="301">
        <f>'[1]43.'!J184</f>
        <v>-5881</v>
      </c>
      <c r="AB111" s="303"/>
      <c r="AC111" s="303" t="s">
        <v>869</v>
      </c>
      <c r="AD111" s="314" t="s">
        <v>641</v>
      </c>
      <c r="AE111" s="301">
        <f>'[1]gond.ö.'!AE8</f>
        <v>0</v>
      </c>
      <c r="AF111" s="301">
        <f t="shared" si="156"/>
        <v>0</v>
      </c>
      <c r="AG111" s="301">
        <f>'[1]43.'!X184</f>
        <v>0</v>
      </c>
      <c r="AH111" s="301">
        <f t="shared" si="147"/>
        <v>780225</v>
      </c>
      <c r="AI111" s="301">
        <f t="shared" si="148"/>
        <v>774344</v>
      </c>
      <c r="AJ111" s="301">
        <f t="shared" si="148"/>
        <v>-5881</v>
      </c>
      <c r="AK111" s="303"/>
      <c r="AL111" s="303" t="s">
        <v>869</v>
      </c>
      <c r="AM111" s="314" t="s">
        <v>641</v>
      </c>
      <c r="AN111" s="301">
        <f>'[1]gond.ö.'!AN8</f>
        <v>0</v>
      </c>
      <c r="AO111" s="301">
        <f t="shared" si="157"/>
        <v>0</v>
      </c>
      <c r="AP111" s="301">
        <f>'[1]43.'!L184</f>
        <v>0</v>
      </c>
      <c r="AQ111" s="301">
        <f>'[1]gond.ö.'!AQ8</f>
        <v>0</v>
      </c>
      <c r="AR111" s="301">
        <f t="shared" si="158"/>
        <v>0</v>
      </c>
      <c r="AS111" s="301">
        <f>'[1]43.'!M184</f>
        <v>0</v>
      </c>
      <c r="AT111" s="303"/>
      <c r="AU111" s="303" t="s">
        <v>869</v>
      </c>
      <c r="AV111" s="314" t="s">
        <v>641</v>
      </c>
      <c r="AW111" s="301">
        <f t="shared" si="149"/>
        <v>780225</v>
      </c>
      <c r="AX111" s="301">
        <f t="shared" si="149"/>
        <v>774344</v>
      </c>
      <c r="AY111" s="301">
        <f t="shared" si="149"/>
        <v>-5881</v>
      </c>
      <c r="AZ111" s="301">
        <f t="shared" si="159"/>
        <v>0</v>
      </c>
      <c r="BA111" s="301">
        <f t="shared" si="150"/>
        <v>0</v>
      </c>
      <c r="BB111" s="301">
        <f t="shared" si="150"/>
        <v>0</v>
      </c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</row>
    <row r="112" spans="1:67" ht="18" customHeight="1">
      <c r="A112" s="303"/>
      <c r="B112" s="303" t="s">
        <v>871</v>
      </c>
      <c r="C112" s="312" t="s">
        <v>680</v>
      </c>
      <c r="D112" s="301">
        <f>'[1]gond.ö.'!D9</f>
        <v>0</v>
      </c>
      <c r="E112" s="301">
        <f t="shared" si="151"/>
        <v>0</v>
      </c>
      <c r="F112" s="301">
        <f>'[1]43.'!E232</f>
        <v>0</v>
      </c>
      <c r="G112" s="301">
        <f>'[1]gond.ö.'!G9</f>
        <v>0</v>
      </c>
      <c r="H112" s="301">
        <f t="shared" si="152"/>
        <v>0</v>
      </c>
      <c r="I112" s="301">
        <f>'[1]43.'!F232</f>
        <v>0</v>
      </c>
      <c r="J112" s="303"/>
      <c r="K112" s="303" t="s">
        <v>871</v>
      </c>
      <c r="L112" s="314" t="s">
        <v>680</v>
      </c>
      <c r="M112" s="301">
        <f>'[1]gond.ö.'!M9</f>
        <v>0</v>
      </c>
      <c r="N112" s="301">
        <f t="shared" si="153"/>
        <v>0</v>
      </c>
      <c r="O112" s="301">
        <f>'[1]43.'!G232</f>
        <v>0</v>
      </c>
      <c r="P112" s="301">
        <f>'[1]gond.ö.'!P9</f>
        <v>0</v>
      </c>
      <c r="Q112" s="301">
        <f t="shared" si="154"/>
        <v>0</v>
      </c>
      <c r="R112" s="301">
        <f>'[1]43.'!H232</f>
        <v>0</v>
      </c>
      <c r="S112" s="303"/>
      <c r="T112" s="303" t="s">
        <v>871</v>
      </c>
      <c r="U112" s="398" t="s">
        <v>680</v>
      </c>
      <c r="V112" s="301">
        <f t="shared" si="146"/>
        <v>0</v>
      </c>
      <c r="W112" s="301">
        <f t="shared" si="146"/>
        <v>0</v>
      </c>
      <c r="X112" s="301">
        <f t="shared" si="146"/>
        <v>0</v>
      </c>
      <c r="Y112" s="301">
        <f>'[1]gond.ö.'!Y9</f>
        <v>23815</v>
      </c>
      <c r="Z112" s="301">
        <f t="shared" si="155"/>
        <v>23815</v>
      </c>
      <c r="AA112" s="301">
        <f>'[1]43.'!J232</f>
        <v>0</v>
      </c>
      <c r="AB112" s="303"/>
      <c r="AC112" s="303" t="s">
        <v>871</v>
      </c>
      <c r="AD112" s="314" t="s">
        <v>680</v>
      </c>
      <c r="AE112" s="301">
        <f>'[1]gond.ö.'!AE9</f>
        <v>0</v>
      </c>
      <c r="AF112" s="301">
        <f t="shared" si="156"/>
        <v>0</v>
      </c>
      <c r="AG112" s="301">
        <f>'[1]43.'!X232</f>
        <v>0</v>
      </c>
      <c r="AH112" s="301">
        <f t="shared" si="147"/>
        <v>23815</v>
      </c>
      <c r="AI112" s="301">
        <f t="shared" si="148"/>
        <v>23815</v>
      </c>
      <c r="AJ112" s="301">
        <f t="shared" si="148"/>
        <v>0</v>
      </c>
      <c r="AK112" s="303"/>
      <c r="AL112" s="303" t="s">
        <v>871</v>
      </c>
      <c r="AM112" s="314" t="s">
        <v>680</v>
      </c>
      <c r="AN112" s="301">
        <f>'[1]gond.ö.'!AN9</f>
        <v>0</v>
      </c>
      <c r="AO112" s="301">
        <f t="shared" si="157"/>
        <v>0</v>
      </c>
      <c r="AP112" s="301">
        <f>'[1]43.'!L232</f>
        <v>0</v>
      </c>
      <c r="AQ112" s="301">
        <f>'[1]gond.ö.'!AQ9</f>
        <v>0</v>
      </c>
      <c r="AR112" s="301">
        <f t="shared" si="158"/>
        <v>0</v>
      </c>
      <c r="AS112" s="301">
        <f>'[1]43.'!M232</f>
        <v>0</v>
      </c>
      <c r="AT112" s="303"/>
      <c r="AU112" s="303" t="s">
        <v>871</v>
      </c>
      <c r="AV112" s="314" t="s">
        <v>680</v>
      </c>
      <c r="AW112" s="301">
        <f t="shared" si="149"/>
        <v>23815</v>
      </c>
      <c r="AX112" s="301">
        <f t="shared" si="149"/>
        <v>23815</v>
      </c>
      <c r="AY112" s="301">
        <f t="shared" si="149"/>
        <v>0</v>
      </c>
      <c r="AZ112" s="301">
        <f t="shared" si="159"/>
        <v>0</v>
      </c>
      <c r="BA112" s="301">
        <f t="shared" si="150"/>
        <v>0</v>
      </c>
      <c r="BB112" s="301">
        <f t="shared" si="150"/>
        <v>0</v>
      </c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</row>
    <row r="113" spans="1:67" ht="18" customHeight="1">
      <c r="A113" s="303"/>
      <c r="B113" s="303" t="s">
        <v>873</v>
      </c>
      <c r="C113" s="312" t="s">
        <v>157</v>
      </c>
      <c r="D113" s="301">
        <f>'[1]gond.ö.'!D10</f>
        <v>1352</v>
      </c>
      <c r="E113" s="301">
        <f t="shared" si="151"/>
        <v>1352</v>
      </c>
      <c r="F113" s="301">
        <f>'[1]43.'!E280</f>
        <v>0</v>
      </c>
      <c r="G113" s="301">
        <f>'[1]gond.ö.'!G10</f>
        <v>468</v>
      </c>
      <c r="H113" s="301">
        <f t="shared" si="152"/>
        <v>468</v>
      </c>
      <c r="I113" s="301">
        <f>'[1]43.'!F280</f>
        <v>0</v>
      </c>
      <c r="J113" s="303"/>
      <c r="K113" s="303" t="s">
        <v>873</v>
      </c>
      <c r="L113" s="314" t="s">
        <v>157</v>
      </c>
      <c r="M113" s="301">
        <f>'[1]gond.ö.'!M10</f>
        <v>2563</v>
      </c>
      <c r="N113" s="301">
        <f t="shared" si="153"/>
        <v>2563</v>
      </c>
      <c r="O113" s="301">
        <f>'[1]43.'!G280</f>
        <v>0</v>
      </c>
      <c r="P113" s="301">
        <f>'[1]gond.ö.'!P10</f>
        <v>0</v>
      </c>
      <c r="Q113" s="301">
        <f t="shared" si="154"/>
        <v>0</v>
      </c>
      <c r="R113" s="301">
        <f>'[1]43.'!H280</f>
        <v>0</v>
      </c>
      <c r="S113" s="303"/>
      <c r="T113" s="303" t="s">
        <v>873</v>
      </c>
      <c r="U113" s="398" t="s">
        <v>157</v>
      </c>
      <c r="V113" s="301">
        <f t="shared" si="146"/>
        <v>2563</v>
      </c>
      <c r="W113" s="301">
        <f t="shared" si="146"/>
        <v>2563</v>
      </c>
      <c r="X113" s="301">
        <f t="shared" si="146"/>
        <v>0</v>
      </c>
      <c r="Y113" s="301">
        <f>'[1]gond.ö.'!Y10</f>
        <v>0</v>
      </c>
      <c r="Z113" s="301">
        <f t="shared" si="155"/>
        <v>0</v>
      </c>
      <c r="AA113" s="301">
        <f>'[1]43.'!J280</f>
        <v>0</v>
      </c>
      <c r="AB113" s="303"/>
      <c r="AC113" s="303" t="s">
        <v>873</v>
      </c>
      <c r="AD113" s="314" t="s">
        <v>157</v>
      </c>
      <c r="AE113" s="301">
        <f>'[1]gond.ö.'!AE10</f>
        <v>0</v>
      </c>
      <c r="AF113" s="301">
        <f t="shared" si="156"/>
        <v>0</v>
      </c>
      <c r="AG113" s="301">
        <f>'[1]43.'!X280</f>
        <v>0</v>
      </c>
      <c r="AH113" s="301">
        <f t="shared" si="147"/>
        <v>0</v>
      </c>
      <c r="AI113" s="301">
        <f t="shared" si="148"/>
        <v>0</v>
      </c>
      <c r="AJ113" s="301">
        <f t="shared" si="148"/>
        <v>0</v>
      </c>
      <c r="AK113" s="303"/>
      <c r="AL113" s="303" t="s">
        <v>873</v>
      </c>
      <c r="AM113" s="314" t="s">
        <v>157</v>
      </c>
      <c r="AN113" s="301">
        <f>'[1]gond.ö.'!AN10</f>
        <v>0</v>
      </c>
      <c r="AO113" s="301">
        <f t="shared" si="157"/>
        <v>0</v>
      </c>
      <c r="AP113" s="301">
        <f>'[1]43.'!L280</f>
        <v>0</v>
      </c>
      <c r="AQ113" s="301">
        <f>'[1]gond.ö.'!AQ10</f>
        <v>0</v>
      </c>
      <c r="AR113" s="301">
        <f t="shared" si="158"/>
        <v>0</v>
      </c>
      <c r="AS113" s="301">
        <f>'[1]43.'!M280</f>
        <v>0</v>
      </c>
      <c r="AT113" s="303"/>
      <c r="AU113" s="303" t="s">
        <v>873</v>
      </c>
      <c r="AV113" s="314" t="s">
        <v>157</v>
      </c>
      <c r="AW113" s="301">
        <f t="shared" si="149"/>
        <v>4383</v>
      </c>
      <c r="AX113" s="301">
        <f t="shared" si="149"/>
        <v>4383</v>
      </c>
      <c r="AY113" s="301">
        <f t="shared" si="149"/>
        <v>0</v>
      </c>
      <c r="AZ113" s="301">
        <f t="shared" si="159"/>
        <v>0</v>
      </c>
      <c r="BA113" s="301">
        <f t="shared" si="150"/>
        <v>0</v>
      </c>
      <c r="BB113" s="301">
        <f t="shared" si="150"/>
        <v>0</v>
      </c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</row>
    <row r="114" spans="1:67" ht="18" customHeight="1">
      <c r="A114" s="303"/>
      <c r="B114" s="303" t="s">
        <v>875</v>
      </c>
      <c r="C114" s="312" t="s">
        <v>158</v>
      </c>
      <c r="D114" s="301">
        <f>'[1]gond.ö.'!D11</f>
        <v>4853</v>
      </c>
      <c r="E114" s="301">
        <f t="shared" si="151"/>
        <v>5402</v>
      </c>
      <c r="F114" s="301">
        <f>'[1]43.'!E328</f>
        <v>549</v>
      </c>
      <c r="G114" s="301">
        <f>'[1]gond.ö.'!G11</f>
        <v>1612</v>
      </c>
      <c r="H114" s="301">
        <f t="shared" si="152"/>
        <v>1803</v>
      </c>
      <c r="I114" s="301">
        <f>'[1]43.'!F328</f>
        <v>191</v>
      </c>
      <c r="J114" s="303"/>
      <c r="K114" s="303" t="s">
        <v>875</v>
      </c>
      <c r="L114" s="314" t="s">
        <v>158</v>
      </c>
      <c r="M114" s="301">
        <f>'[1]gond.ö.'!M11</f>
        <v>1925</v>
      </c>
      <c r="N114" s="301">
        <f t="shared" si="153"/>
        <v>2242</v>
      </c>
      <c r="O114" s="301">
        <f>'[1]43.'!G328</f>
        <v>317</v>
      </c>
      <c r="P114" s="301">
        <f>'[1]gond.ö.'!P11</f>
        <v>0</v>
      </c>
      <c r="Q114" s="301">
        <f t="shared" si="154"/>
        <v>0</v>
      </c>
      <c r="R114" s="301">
        <f>'[1]43.'!H328</f>
        <v>0</v>
      </c>
      <c r="S114" s="303"/>
      <c r="T114" s="303" t="s">
        <v>875</v>
      </c>
      <c r="U114" s="398" t="s">
        <v>158</v>
      </c>
      <c r="V114" s="301">
        <f t="shared" si="146"/>
        <v>1925</v>
      </c>
      <c r="W114" s="301">
        <f t="shared" si="146"/>
        <v>2242</v>
      </c>
      <c r="X114" s="301">
        <f t="shared" si="146"/>
        <v>317</v>
      </c>
      <c r="Y114" s="301">
        <f>'[1]gond.ö.'!Y11</f>
        <v>0</v>
      </c>
      <c r="Z114" s="301">
        <f t="shared" si="155"/>
        <v>0</v>
      </c>
      <c r="AA114" s="301">
        <f>'[1]43.'!J328</f>
        <v>0</v>
      </c>
      <c r="AB114" s="303"/>
      <c r="AC114" s="303" t="s">
        <v>875</v>
      </c>
      <c r="AD114" s="314" t="s">
        <v>158</v>
      </c>
      <c r="AE114" s="301">
        <f>'[1]gond.ö.'!AE11</f>
        <v>0</v>
      </c>
      <c r="AF114" s="301">
        <f t="shared" si="156"/>
        <v>0</v>
      </c>
      <c r="AG114" s="301">
        <f>'[1]43.'!X328</f>
        <v>0</v>
      </c>
      <c r="AH114" s="301">
        <f t="shared" si="147"/>
        <v>0</v>
      </c>
      <c r="AI114" s="301">
        <f t="shared" si="148"/>
        <v>0</v>
      </c>
      <c r="AJ114" s="301">
        <f t="shared" si="148"/>
        <v>0</v>
      </c>
      <c r="AK114" s="303"/>
      <c r="AL114" s="303" t="s">
        <v>875</v>
      </c>
      <c r="AM114" s="314" t="s">
        <v>158</v>
      </c>
      <c r="AN114" s="301">
        <f>'[1]gond.ö.'!AN11</f>
        <v>0</v>
      </c>
      <c r="AO114" s="301">
        <f t="shared" si="157"/>
        <v>0</v>
      </c>
      <c r="AP114" s="301">
        <f>'[1]43.'!L328</f>
        <v>0</v>
      </c>
      <c r="AQ114" s="301">
        <f>'[1]gond.ö.'!AQ11</f>
        <v>0</v>
      </c>
      <c r="AR114" s="301">
        <f t="shared" si="158"/>
        <v>405</v>
      </c>
      <c r="AS114" s="301">
        <f>'[1]43.'!M328</f>
        <v>405</v>
      </c>
      <c r="AT114" s="303"/>
      <c r="AU114" s="303" t="s">
        <v>875</v>
      </c>
      <c r="AV114" s="314" t="s">
        <v>158</v>
      </c>
      <c r="AW114" s="301">
        <f t="shared" si="149"/>
        <v>8390</v>
      </c>
      <c r="AX114" s="301">
        <f t="shared" si="149"/>
        <v>9852</v>
      </c>
      <c r="AY114" s="301">
        <f t="shared" si="149"/>
        <v>1462</v>
      </c>
      <c r="AZ114" s="301">
        <f t="shared" si="159"/>
        <v>0</v>
      </c>
      <c r="BA114" s="301">
        <f t="shared" si="150"/>
        <v>405</v>
      </c>
      <c r="BB114" s="301">
        <f t="shared" si="150"/>
        <v>405</v>
      </c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</row>
    <row r="115" spans="1:67" ht="18" customHeight="1">
      <c r="A115" s="303"/>
      <c r="B115" s="303" t="s">
        <v>876</v>
      </c>
      <c r="C115" s="312" t="s">
        <v>57</v>
      </c>
      <c r="D115" s="301">
        <f>'[1]gond.ö.'!D12</f>
        <v>2344</v>
      </c>
      <c r="E115" s="301">
        <f t="shared" si="151"/>
        <v>2369</v>
      </c>
      <c r="F115" s="301">
        <f>'[1]43.'!E376</f>
        <v>25</v>
      </c>
      <c r="G115" s="301">
        <f>'[1]gond.ö.'!G12</f>
        <v>601</v>
      </c>
      <c r="H115" s="301">
        <f t="shared" si="152"/>
        <v>601</v>
      </c>
      <c r="I115" s="301">
        <f>'[1]43.'!F376</f>
        <v>0</v>
      </c>
      <c r="J115" s="303"/>
      <c r="K115" s="303" t="s">
        <v>876</v>
      </c>
      <c r="L115" s="314" t="s">
        <v>57</v>
      </c>
      <c r="M115" s="301">
        <f>'[1]gond.ö.'!M12</f>
        <v>1316</v>
      </c>
      <c r="N115" s="301">
        <f t="shared" si="153"/>
        <v>1316</v>
      </c>
      <c r="O115" s="301">
        <f>'[1]43.'!G376</f>
        <v>0</v>
      </c>
      <c r="P115" s="301">
        <f>'[1]gond.ö.'!P12</f>
        <v>0</v>
      </c>
      <c r="Q115" s="301">
        <f t="shared" si="154"/>
        <v>0</v>
      </c>
      <c r="R115" s="301">
        <f>'[1]43.'!H376</f>
        <v>0</v>
      </c>
      <c r="S115" s="303"/>
      <c r="T115" s="303" t="s">
        <v>876</v>
      </c>
      <c r="U115" s="398" t="s">
        <v>57</v>
      </c>
      <c r="V115" s="301">
        <f t="shared" si="146"/>
        <v>1316</v>
      </c>
      <c r="W115" s="301">
        <f t="shared" si="146"/>
        <v>1316</v>
      </c>
      <c r="X115" s="301">
        <f t="shared" si="146"/>
        <v>0</v>
      </c>
      <c r="Y115" s="301">
        <f>'[1]gond.ö.'!Y12</f>
        <v>0</v>
      </c>
      <c r="Z115" s="301">
        <f t="shared" si="155"/>
        <v>0</v>
      </c>
      <c r="AA115" s="301">
        <f>'[1]43.'!J376</f>
        <v>0</v>
      </c>
      <c r="AB115" s="303"/>
      <c r="AC115" s="303" t="s">
        <v>876</v>
      </c>
      <c r="AD115" s="314" t="s">
        <v>57</v>
      </c>
      <c r="AE115" s="301">
        <f>'[1]gond.ö.'!AE12</f>
        <v>0</v>
      </c>
      <c r="AF115" s="301">
        <f t="shared" si="156"/>
        <v>0</v>
      </c>
      <c r="AG115" s="301">
        <f>'[1]43.'!X376</f>
        <v>0</v>
      </c>
      <c r="AH115" s="301">
        <f t="shared" si="147"/>
        <v>0</v>
      </c>
      <c r="AI115" s="301">
        <f t="shared" si="148"/>
        <v>0</v>
      </c>
      <c r="AJ115" s="301">
        <f t="shared" si="148"/>
        <v>0</v>
      </c>
      <c r="AK115" s="303"/>
      <c r="AL115" s="303" t="s">
        <v>876</v>
      </c>
      <c r="AM115" s="314" t="s">
        <v>57</v>
      </c>
      <c r="AN115" s="301">
        <f>'[1]gond.ö.'!AN12</f>
        <v>0</v>
      </c>
      <c r="AO115" s="301">
        <f t="shared" si="157"/>
        <v>0</v>
      </c>
      <c r="AP115" s="301">
        <f>'[1]43.'!L376</f>
        <v>0</v>
      </c>
      <c r="AQ115" s="301">
        <f>'[1]gond.ö.'!AQ12</f>
        <v>0</v>
      </c>
      <c r="AR115" s="301">
        <f t="shared" si="158"/>
        <v>0</v>
      </c>
      <c r="AS115" s="301">
        <f>'[1]43.'!M376</f>
        <v>0</v>
      </c>
      <c r="AT115" s="303"/>
      <c r="AU115" s="303" t="s">
        <v>876</v>
      </c>
      <c r="AV115" s="314" t="s">
        <v>57</v>
      </c>
      <c r="AW115" s="301">
        <f t="shared" si="149"/>
        <v>4261</v>
      </c>
      <c r="AX115" s="301">
        <f t="shared" si="149"/>
        <v>4286</v>
      </c>
      <c r="AY115" s="301">
        <f t="shared" si="149"/>
        <v>25</v>
      </c>
      <c r="AZ115" s="301">
        <f t="shared" si="159"/>
        <v>0</v>
      </c>
      <c r="BA115" s="301">
        <f t="shared" si="150"/>
        <v>0</v>
      </c>
      <c r="BB115" s="301">
        <f t="shared" si="150"/>
        <v>0</v>
      </c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</row>
    <row r="116" spans="1:67" ht="18" customHeight="1">
      <c r="A116" s="303"/>
      <c r="B116" s="303" t="s">
        <v>879</v>
      </c>
      <c r="C116" s="312" t="s">
        <v>58</v>
      </c>
      <c r="D116" s="301">
        <f>'[1]gond.ö.'!D13</f>
        <v>1472</v>
      </c>
      <c r="E116" s="301">
        <f t="shared" si="151"/>
        <v>1472</v>
      </c>
      <c r="F116" s="301">
        <f>'[1]43.'!E424</f>
        <v>0</v>
      </c>
      <c r="G116" s="301">
        <f>'[1]gond.ö.'!G13</f>
        <v>442</v>
      </c>
      <c r="H116" s="301">
        <f t="shared" si="152"/>
        <v>442</v>
      </c>
      <c r="I116" s="301">
        <f>'[1]43.'!F424</f>
        <v>0</v>
      </c>
      <c r="J116" s="303"/>
      <c r="K116" s="303" t="s">
        <v>879</v>
      </c>
      <c r="L116" s="314" t="s">
        <v>58</v>
      </c>
      <c r="M116" s="301">
        <f>'[1]gond.ö.'!M13</f>
        <v>3326</v>
      </c>
      <c r="N116" s="301">
        <f t="shared" si="153"/>
        <v>3326</v>
      </c>
      <c r="O116" s="301">
        <f>'[1]43.'!G424</f>
        <v>0</v>
      </c>
      <c r="P116" s="301">
        <f>'[1]gond.ö.'!P13</f>
        <v>0</v>
      </c>
      <c r="Q116" s="301">
        <f t="shared" si="154"/>
        <v>0</v>
      </c>
      <c r="R116" s="301">
        <f>'[1]43.'!H424</f>
        <v>0</v>
      </c>
      <c r="S116" s="303"/>
      <c r="T116" s="303" t="s">
        <v>879</v>
      </c>
      <c r="U116" s="398" t="s">
        <v>58</v>
      </c>
      <c r="V116" s="301">
        <f t="shared" si="146"/>
        <v>3326</v>
      </c>
      <c r="W116" s="301">
        <f t="shared" si="146"/>
        <v>3326</v>
      </c>
      <c r="X116" s="301">
        <f t="shared" si="146"/>
        <v>0</v>
      </c>
      <c r="Y116" s="301">
        <f>'[1]gond.ö.'!Y13</f>
        <v>0</v>
      </c>
      <c r="Z116" s="301">
        <f t="shared" si="155"/>
        <v>0</v>
      </c>
      <c r="AA116" s="301">
        <f>'[1]43.'!J424</f>
        <v>0</v>
      </c>
      <c r="AB116" s="303"/>
      <c r="AC116" s="303" t="s">
        <v>879</v>
      </c>
      <c r="AD116" s="314" t="s">
        <v>58</v>
      </c>
      <c r="AE116" s="301">
        <f>'[1]gond.ö.'!AE13</f>
        <v>0</v>
      </c>
      <c r="AF116" s="301">
        <f t="shared" si="156"/>
        <v>0</v>
      </c>
      <c r="AG116" s="301">
        <f>'[1]43.'!X424</f>
        <v>0</v>
      </c>
      <c r="AH116" s="301">
        <f t="shared" si="147"/>
        <v>0</v>
      </c>
      <c r="AI116" s="301">
        <f t="shared" si="148"/>
        <v>0</v>
      </c>
      <c r="AJ116" s="301">
        <f t="shared" si="148"/>
        <v>0</v>
      </c>
      <c r="AK116" s="303"/>
      <c r="AL116" s="303" t="s">
        <v>879</v>
      </c>
      <c r="AM116" s="314" t="s">
        <v>58</v>
      </c>
      <c r="AN116" s="301">
        <f>'[1]gond.ö.'!AN13</f>
        <v>0</v>
      </c>
      <c r="AO116" s="301">
        <f t="shared" si="157"/>
        <v>0</v>
      </c>
      <c r="AP116" s="301">
        <f>'[1]43.'!L424</f>
        <v>0</v>
      </c>
      <c r="AQ116" s="301">
        <f>'[1]gond.ö.'!AQ13</f>
        <v>0</v>
      </c>
      <c r="AR116" s="301">
        <f t="shared" si="158"/>
        <v>0</v>
      </c>
      <c r="AS116" s="301">
        <f>'[1]43.'!M424</f>
        <v>0</v>
      </c>
      <c r="AT116" s="303"/>
      <c r="AU116" s="303" t="s">
        <v>879</v>
      </c>
      <c r="AV116" s="314" t="s">
        <v>58</v>
      </c>
      <c r="AW116" s="301">
        <f t="shared" si="149"/>
        <v>5240</v>
      </c>
      <c r="AX116" s="301">
        <f t="shared" si="149"/>
        <v>5240</v>
      </c>
      <c r="AY116" s="301">
        <f t="shared" si="149"/>
        <v>0</v>
      </c>
      <c r="AZ116" s="301">
        <f t="shared" si="159"/>
        <v>0</v>
      </c>
      <c r="BA116" s="301">
        <f t="shared" si="150"/>
        <v>0</v>
      </c>
      <c r="BB116" s="301">
        <f t="shared" si="150"/>
        <v>0</v>
      </c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</row>
    <row r="117" spans="1:67" ht="18" customHeight="1">
      <c r="A117" s="303"/>
      <c r="B117" s="303" t="s">
        <v>907</v>
      </c>
      <c r="C117" s="312" t="s">
        <v>992</v>
      </c>
      <c r="D117" s="301">
        <f>'[1]gond.ö.'!D14</f>
        <v>480</v>
      </c>
      <c r="E117" s="301">
        <f t="shared" si="151"/>
        <v>480</v>
      </c>
      <c r="F117" s="301">
        <f>'[1]43.'!E469</f>
        <v>0</v>
      </c>
      <c r="G117" s="301">
        <f>'[1]gond.ö.'!G14</f>
        <v>154</v>
      </c>
      <c r="H117" s="301">
        <f t="shared" si="152"/>
        <v>154</v>
      </c>
      <c r="I117" s="301">
        <f>'[1]43.'!F469</f>
        <v>0</v>
      </c>
      <c r="J117" s="303"/>
      <c r="K117" s="303" t="s">
        <v>907</v>
      </c>
      <c r="L117" s="312" t="s">
        <v>992</v>
      </c>
      <c r="M117" s="301">
        <f>'[1]gond.ö.'!M14</f>
        <v>1268</v>
      </c>
      <c r="N117" s="301">
        <f t="shared" si="153"/>
        <v>1268</v>
      </c>
      <c r="O117" s="301">
        <f>'[1]43.'!G469</f>
        <v>0</v>
      </c>
      <c r="P117" s="301">
        <f>'[1]gond.ö.'!P14</f>
        <v>0</v>
      </c>
      <c r="Q117" s="301">
        <v>0</v>
      </c>
      <c r="R117" s="301">
        <f>'[1]43.'!H469</f>
        <v>0</v>
      </c>
      <c r="S117" s="303"/>
      <c r="T117" s="303" t="s">
        <v>907</v>
      </c>
      <c r="U117" s="312" t="s">
        <v>992</v>
      </c>
      <c r="V117" s="301">
        <f>(M117-P117)</f>
        <v>1268</v>
      </c>
      <c r="W117" s="301">
        <f>(N117-Q117)</f>
        <v>1268</v>
      </c>
      <c r="X117" s="301">
        <f t="shared" si="146"/>
        <v>0</v>
      </c>
      <c r="Y117" s="301">
        <f>'[1]gond.ö.'!Y14</f>
        <v>0</v>
      </c>
      <c r="Z117" s="301">
        <f t="shared" si="155"/>
        <v>0</v>
      </c>
      <c r="AA117" s="301">
        <f>'[1]43.'!J469</f>
        <v>0</v>
      </c>
      <c r="AB117" s="303"/>
      <c r="AC117" s="303" t="s">
        <v>907</v>
      </c>
      <c r="AD117" s="312" t="s">
        <v>992</v>
      </c>
      <c r="AE117" s="301">
        <f>'[1]gond.ö.'!AE14</f>
        <v>0</v>
      </c>
      <c r="AF117" s="301">
        <f t="shared" si="156"/>
        <v>0</v>
      </c>
      <c r="AG117" s="301">
        <f>'[1]43.'!X469</f>
        <v>0</v>
      </c>
      <c r="AH117" s="301">
        <f>(Y117-AG117)</f>
        <v>0</v>
      </c>
      <c r="AI117" s="301">
        <f>(Z117-AF117)</f>
        <v>0</v>
      </c>
      <c r="AJ117" s="301">
        <f t="shared" si="148"/>
        <v>0</v>
      </c>
      <c r="AK117" s="303"/>
      <c r="AL117" s="303" t="s">
        <v>907</v>
      </c>
      <c r="AM117" s="312" t="s">
        <v>992</v>
      </c>
      <c r="AN117" s="301">
        <f>'[1]gond.ö.'!AN14</f>
        <v>0</v>
      </c>
      <c r="AO117" s="301">
        <f t="shared" si="157"/>
        <v>0</v>
      </c>
      <c r="AP117" s="301">
        <f>'[1]43.'!L469</f>
        <v>0</v>
      </c>
      <c r="AQ117" s="301">
        <f>'[1]gond.ö.'!AQ14</f>
        <v>0</v>
      </c>
      <c r="AR117" s="301">
        <f t="shared" si="158"/>
        <v>0</v>
      </c>
      <c r="AS117" s="301">
        <f>'[1]43.'!M469</f>
        <v>0</v>
      </c>
      <c r="AT117" s="303"/>
      <c r="AU117" s="303" t="s">
        <v>907</v>
      </c>
      <c r="AV117" s="312" t="s">
        <v>992</v>
      </c>
      <c r="AW117" s="301">
        <f aca="true" t="shared" si="160" ref="AW117:AY118">(D117+G117+M117+Y117+AN117+AQ117)</f>
        <v>1902</v>
      </c>
      <c r="AX117" s="301">
        <f t="shared" si="160"/>
        <v>1902</v>
      </c>
      <c r="AY117" s="301">
        <f t="shared" si="160"/>
        <v>0</v>
      </c>
      <c r="AZ117" s="301">
        <f aca="true" t="shared" si="161" ref="AZ117:BB118">(AE117+AN117+AQ117)</f>
        <v>0</v>
      </c>
      <c r="BA117" s="301">
        <f t="shared" si="161"/>
        <v>0</v>
      </c>
      <c r="BB117" s="301">
        <f t="shared" si="161"/>
        <v>0</v>
      </c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</row>
    <row r="118" spans="1:67" ht="18" customHeight="1">
      <c r="A118" s="303"/>
      <c r="B118" s="303" t="s">
        <v>909</v>
      </c>
      <c r="C118" s="312" t="s">
        <v>994</v>
      </c>
      <c r="D118" s="304">
        <f>'[1]gond.ö.'!D15</f>
        <v>756</v>
      </c>
      <c r="E118" s="304">
        <f t="shared" si="151"/>
        <v>756</v>
      </c>
      <c r="F118" s="304">
        <f>'[1]43.'!E515</f>
        <v>0</v>
      </c>
      <c r="G118" s="304">
        <f>'[1]gond.ö.'!G15</f>
        <v>219</v>
      </c>
      <c r="H118" s="304">
        <f t="shared" si="152"/>
        <v>219</v>
      </c>
      <c r="I118" s="304">
        <f>'[1]43.'!F515</f>
        <v>0</v>
      </c>
      <c r="J118" s="319"/>
      <c r="K118" s="303" t="s">
        <v>909</v>
      </c>
      <c r="L118" s="312" t="s">
        <v>994</v>
      </c>
      <c r="M118" s="304">
        <f>'[1]gond.ö.'!M15</f>
        <v>677</v>
      </c>
      <c r="N118" s="304">
        <f t="shared" si="153"/>
        <v>677</v>
      </c>
      <c r="O118" s="304">
        <f>'[1]43.'!G515</f>
        <v>0</v>
      </c>
      <c r="P118" s="304">
        <f>'[1]gond.ö.'!P15</f>
        <v>0</v>
      </c>
      <c r="Q118" s="304">
        <f t="shared" si="154"/>
        <v>0</v>
      </c>
      <c r="R118" s="304">
        <f>'[1]43.'!H515</f>
        <v>0</v>
      </c>
      <c r="S118" s="319"/>
      <c r="T118" s="303" t="s">
        <v>909</v>
      </c>
      <c r="U118" s="312" t="s">
        <v>994</v>
      </c>
      <c r="V118" s="304">
        <f>(M118-P118)</f>
        <v>677</v>
      </c>
      <c r="W118" s="304">
        <f>(N118-Q118)</f>
        <v>677</v>
      </c>
      <c r="X118" s="304">
        <f t="shared" si="146"/>
        <v>0</v>
      </c>
      <c r="Y118" s="304">
        <f>'[1]gond.ö.'!Y15</f>
        <v>0</v>
      </c>
      <c r="Z118" s="304">
        <f t="shared" si="155"/>
        <v>0</v>
      </c>
      <c r="AA118" s="304">
        <f>'[1]43.'!J515</f>
        <v>0</v>
      </c>
      <c r="AB118" s="319"/>
      <c r="AC118" s="303" t="s">
        <v>909</v>
      </c>
      <c r="AD118" s="312" t="s">
        <v>994</v>
      </c>
      <c r="AE118" s="304">
        <f>'[1]gond.ö.'!AE15</f>
        <v>0</v>
      </c>
      <c r="AF118" s="304">
        <f t="shared" si="156"/>
        <v>0</v>
      </c>
      <c r="AG118" s="304">
        <f>'[1]43.'!X515</f>
        <v>0</v>
      </c>
      <c r="AH118" s="304">
        <f>(Y118-AG118)</f>
        <v>0</v>
      </c>
      <c r="AI118" s="304">
        <f>(Z118-AF118)</f>
        <v>0</v>
      </c>
      <c r="AJ118" s="304">
        <f t="shared" si="148"/>
        <v>0</v>
      </c>
      <c r="AK118" s="319"/>
      <c r="AL118" s="303" t="s">
        <v>909</v>
      </c>
      <c r="AM118" s="312" t="s">
        <v>994</v>
      </c>
      <c r="AN118" s="304">
        <f>'[1]gond.ö.'!AN15</f>
        <v>0</v>
      </c>
      <c r="AO118" s="304">
        <f t="shared" si="157"/>
        <v>0</v>
      </c>
      <c r="AP118" s="304">
        <f>'[1]43.'!L515</f>
        <v>0</v>
      </c>
      <c r="AQ118" s="304">
        <f>'[1]gond.ö.'!AQ15</f>
        <v>0</v>
      </c>
      <c r="AR118" s="304">
        <f t="shared" si="158"/>
        <v>0</v>
      </c>
      <c r="AS118" s="304">
        <f>'[1]43.'!M515</f>
        <v>0</v>
      </c>
      <c r="AT118" s="319"/>
      <c r="AU118" s="303" t="s">
        <v>909</v>
      </c>
      <c r="AV118" s="312" t="s">
        <v>994</v>
      </c>
      <c r="AW118" s="301">
        <f t="shared" si="160"/>
        <v>1652</v>
      </c>
      <c r="AX118" s="301">
        <f t="shared" si="160"/>
        <v>1652</v>
      </c>
      <c r="AY118" s="301">
        <f t="shared" si="160"/>
        <v>0</v>
      </c>
      <c r="AZ118" s="304">
        <f t="shared" si="161"/>
        <v>0</v>
      </c>
      <c r="BA118" s="304">
        <f t="shared" si="161"/>
        <v>0</v>
      </c>
      <c r="BB118" s="304">
        <f t="shared" si="161"/>
        <v>0</v>
      </c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</row>
    <row r="119" spans="1:67" ht="18" customHeight="1">
      <c r="A119" s="305" t="s">
        <v>56</v>
      </c>
      <c r="B119" s="305"/>
      <c r="C119" s="305" t="s">
        <v>159</v>
      </c>
      <c r="D119" s="304">
        <f aca="true" t="shared" si="162" ref="D119:I119">D109+D110+D111+D112+D113+D114+D115+D116+D117+D118</f>
        <v>835389</v>
      </c>
      <c r="E119" s="304">
        <f t="shared" si="162"/>
        <v>880378</v>
      </c>
      <c r="F119" s="304">
        <f t="shared" si="162"/>
        <v>44989</v>
      </c>
      <c r="G119" s="304">
        <f t="shared" si="162"/>
        <v>270011</v>
      </c>
      <c r="H119" s="304">
        <f t="shared" si="162"/>
        <v>283637</v>
      </c>
      <c r="I119" s="304">
        <f t="shared" si="162"/>
        <v>13626</v>
      </c>
      <c r="J119" s="319" t="s">
        <v>56</v>
      </c>
      <c r="K119" s="305"/>
      <c r="L119" s="305" t="s">
        <v>159</v>
      </c>
      <c r="M119" s="304">
        <f aca="true" t="shared" si="163" ref="M119:R119">M109+M110+M111+M112+M113+M114+M115+M116+M117+M118</f>
        <v>191748</v>
      </c>
      <c r="N119" s="304">
        <f t="shared" si="163"/>
        <v>192149</v>
      </c>
      <c r="O119" s="304">
        <f t="shared" si="163"/>
        <v>401</v>
      </c>
      <c r="P119" s="304">
        <f t="shared" si="163"/>
        <v>0</v>
      </c>
      <c r="Q119" s="304">
        <f t="shared" si="163"/>
        <v>0</v>
      </c>
      <c r="R119" s="304">
        <f t="shared" si="163"/>
        <v>0</v>
      </c>
      <c r="S119" s="319" t="s">
        <v>56</v>
      </c>
      <c r="T119" s="305"/>
      <c r="U119" s="305" t="s">
        <v>159</v>
      </c>
      <c r="V119" s="304">
        <f aca="true" t="shared" si="164" ref="V119:AA119">V109+V110+V111+V112+V113+V114+V115+V116+V117+V118</f>
        <v>191748</v>
      </c>
      <c r="W119" s="304">
        <f t="shared" si="164"/>
        <v>192149</v>
      </c>
      <c r="X119" s="304">
        <f t="shared" si="164"/>
        <v>401</v>
      </c>
      <c r="Y119" s="304">
        <f t="shared" si="164"/>
        <v>804040</v>
      </c>
      <c r="Z119" s="304">
        <f t="shared" si="164"/>
        <v>799136</v>
      </c>
      <c r="AA119" s="304">
        <f t="shared" si="164"/>
        <v>-4904</v>
      </c>
      <c r="AB119" s="319" t="s">
        <v>56</v>
      </c>
      <c r="AC119" s="305"/>
      <c r="AD119" s="305" t="s">
        <v>159</v>
      </c>
      <c r="AE119" s="306">
        <f aca="true" t="shared" si="165" ref="AE119:AJ119">AE109+AE110+AE111+AE112+AE113+AE114+AE115+AE116+AE117+AE118</f>
        <v>0</v>
      </c>
      <c r="AF119" s="306">
        <f t="shared" si="165"/>
        <v>0</v>
      </c>
      <c r="AG119" s="306">
        <f t="shared" si="165"/>
        <v>0</v>
      </c>
      <c r="AH119" s="306">
        <f t="shared" si="165"/>
        <v>804040</v>
      </c>
      <c r="AI119" s="306">
        <f t="shared" si="165"/>
        <v>799136</v>
      </c>
      <c r="AJ119" s="306">
        <f t="shared" si="165"/>
        <v>-4904</v>
      </c>
      <c r="AK119" s="319" t="s">
        <v>56</v>
      </c>
      <c r="AL119" s="305"/>
      <c r="AM119" s="305" t="s">
        <v>159</v>
      </c>
      <c r="AN119" s="306">
        <f aca="true" t="shared" si="166" ref="AN119:AS119">AN109+AN110+AN111+AN112+AN113+AN114+AN115+AN116+AN117+AN118</f>
        <v>0</v>
      </c>
      <c r="AO119" s="306">
        <f t="shared" si="166"/>
        <v>0</v>
      </c>
      <c r="AP119" s="306">
        <f t="shared" si="166"/>
        <v>0</v>
      </c>
      <c r="AQ119" s="306">
        <f t="shared" si="166"/>
        <v>5570</v>
      </c>
      <c r="AR119" s="306">
        <f t="shared" si="166"/>
        <v>5975</v>
      </c>
      <c r="AS119" s="306">
        <f t="shared" si="166"/>
        <v>405</v>
      </c>
      <c r="AT119" s="319" t="s">
        <v>56</v>
      </c>
      <c r="AU119" s="305"/>
      <c r="AV119" s="305" t="s">
        <v>159</v>
      </c>
      <c r="AW119" s="306">
        <f aca="true" t="shared" si="167" ref="AW119:BB119">AW109+AW110+AW111+AW112+AW113+AW114+AW115+AW116+AW117+AW118</f>
        <v>2106758</v>
      </c>
      <c r="AX119" s="306">
        <f t="shared" si="167"/>
        <v>2161275</v>
      </c>
      <c r="AY119" s="306">
        <f t="shared" si="167"/>
        <v>54517</v>
      </c>
      <c r="AZ119" s="306">
        <f t="shared" si="167"/>
        <v>5570</v>
      </c>
      <c r="BA119" s="306">
        <f t="shared" si="167"/>
        <v>5975</v>
      </c>
      <c r="BB119" s="306">
        <f t="shared" si="167"/>
        <v>405</v>
      </c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</row>
    <row r="120" spans="1:67" ht="18" customHeight="1">
      <c r="A120" s="316"/>
      <c r="B120" s="317"/>
      <c r="C120" s="318" t="s">
        <v>15</v>
      </c>
      <c r="D120" s="298">
        <f aca="true" t="shared" si="168" ref="D120:I120">(D102+D119)</f>
        <v>840661</v>
      </c>
      <c r="E120" s="298">
        <f t="shared" si="168"/>
        <v>888814</v>
      </c>
      <c r="F120" s="298">
        <f t="shared" si="168"/>
        <v>48153</v>
      </c>
      <c r="G120" s="298">
        <f t="shared" si="168"/>
        <v>271322</v>
      </c>
      <c r="H120" s="298">
        <f t="shared" si="168"/>
        <v>285092</v>
      </c>
      <c r="I120" s="298">
        <f t="shared" si="168"/>
        <v>13770</v>
      </c>
      <c r="J120" s="316"/>
      <c r="K120" s="317"/>
      <c r="L120" s="318" t="s">
        <v>15</v>
      </c>
      <c r="M120" s="298">
        <f aca="true" t="shared" si="169" ref="M120:R120">(M102+M119)</f>
        <v>778473</v>
      </c>
      <c r="N120" s="298">
        <f t="shared" si="169"/>
        <v>785072</v>
      </c>
      <c r="O120" s="298">
        <f t="shared" si="169"/>
        <v>6599</v>
      </c>
      <c r="P120" s="298">
        <f t="shared" si="169"/>
        <v>0</v>
      </c>
      <c r="Q120" s="298">
        <f t="shared" si="169"/>
        <v>0</v>
      </c>
      <c r="R120" s="298">
        <f t="shared" si="169"/>
        <v>0</v>
      </c>
      <c r="S120" s="297"/>
      <c r="T120" s="297"/>
      <c r="U120" s="318" t="s">
        <v>15</v>
      </c>
      <c r="V120" s="298">
        <f aca="true" t="shared" si="170" ref="V120:AA120">(V102+V119)</f>
        <v>778473</v>
      </c>
      <c r="W120" s="298">
        <f t="shared" si="170"/>
        <v>785072</v>
      </c>
      <c r="X120" s="298">
        <f t="shared" si="170"/>
        <v>6599</v>
      </c>
      <c r="Y120" s="298">
        <f t="shared" si="170"/>
        <v>1073257</v>
      </c>
      <c r="Z120" s="298">
        <f t="shared" si="170"/>
        <v>1191972</v>
      </c>
      <c r="AA120" s="298">
        <f t="shared" si="170"/>
        <v>118715</v>
      </c>
      <c r="AB120" s="316"/>
      <c r="AC120" s="297"/>
      <c r="AD120" s="318" t="s">
        <v>15</v>
      </c>
      <c r="AE120" s="298">
        <f aca="true" t="shared" si="171" ref="AE120:AJ120">(AE102+AE119)</f>
        <v>46189</v>
      </c>
      <c r="AF120" s="298">
        <f t="shared" si="171"/>
        <v>83432</v>
      </c>
      <c r="AG120" s="298">
        <f t="shared" si="171"/>
        <v>37243</v>
      </c>
      <c r="AH120" s="298">
        <f t="shared" si="171"/>
        <v>1027068</v>
      </c>
      <c r="AI120" s="298">
        <f t="shared" si="171"/>
        <v>1108540</v>
      </c>
      <c r="AJ120" s="298">
        <f t="shared" si="171"/>
        <v>81472</v>
      </c>
      <c r="AK120" s="316"/>
      <c r="AL120" s="297"/>
      <c r="AM120" s="318" t="s">
        <v>15</v>
      </c>
      <c r="AN120" s="298">
        <f aca="true" t="shared" si="172" ref="AN120:AS120">(AN102+AN119)</f>
        <v>0</v>
      </c>
      <c r="AO120" s="298">
        <f t="shared" si="172"/>
        <v>0</v>
      </c>
      <c r="AP120" s="298">
        <f t="shared" si="172"/>
        <v>0</v>
      </c>
      <c r="AQ120" s="298">
        <f t="shared" si="172"/>
        <v>6870</v>
      </c>
      <c r="AR120" s="298">
        <f t="shared" si="172"/>
        <v>7437</v>
      </c>
      <c r="AS120" s="298">
        <f t="shared" si="172"/>
        <v>567</v>
      </c>
      <c r="AT120" s="316"/>
      <c r="AU120" s="297"/>
      <c r="AV120" s="318" t="s">
        <v>15</v>
      </c>
      <c r="AW120" s="298">
        <f aca="true" t="shared" si="173" ref="AW120:BB120">(AW102+AW119)</f>
        <v>2970583</v>
      </c>
      <c r="AX120" s="298">
        <f t="shared" si="173"/>
        <v>3158387</v>
      </c>
      <c r="AY120" s="298">
        <f t="shared" si="173"/>
        <v>187804</v>
      </c>
      <c r="AZ120" s="298">
        <f t="shared" si="173"/>
        <v>136897</v>
      </c>
      <c r="BA120" s="298">
        <f t="shared" si="173"/>
        <v>175967</v>
      </c>
      <c r="BB120" s="298">
        <f t="shared" si="173"/>
        <v>39070</v>
      </c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</row>
    <row r="121" spans="1:67" ht="18" customHeight="1">
      <c r="A121" s="307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  <c r="O121" s="307"/>
      <c r="P121" s="307"/>
      <c r="Q121" s="307"/>
      <c r="R121" s="307"/>
      <c r="S121" s="307"/>
      <c r="T121" s="307"/>
      <c r="U121" s="307"/>
      <c r="V121" s="307"/>
      <c r="W121" s="307"/>
      <c r="X121" s="307"/>
      <c r="Y121" s="307"/>
      <c r="Z121" s="307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7"/>
      <c r="AL121" s="307"/>
      <c r="AM121" s="307"/>
      <c r="AN121" s="307"/>
      <c r="AO121" s="307"/>
      <c r="AP121" s="307"/>
      <c r="AQ121" s="307"/>
      <c r="AR121" s="307"/>
      <c r="AS121" s="307"/>
      <c r="AT121" s="307"/>
      <c r="AU121" s="307"/>
      <c r="AV121" s="307"/>
      <c r="AW121" s="307"/>
      <c r="AX121" s="307"/>
      <c r="AY121" s="307"/>
      <c r="AZ121" s="307"/>
      <c r="BA121" s="307"/>
      <c r="BB121" s="307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</row>
    <row r="122" spans="1:67" ht="18" customHeight="1">
      <c r="A122" s="278" t="s">
        <v>860</v>
      </c>
      <c r="B122" s="278"/>
      <c r="C122" s="278" t="s">
        <v>59</v>
      </c>
      <c r="D122" s="279">
        <f aca="true" t="shared" si="174" ref="D122:I122">(D120)</f>
        <v>840661</v>
      </c>
      <c r="E122" s="279">
        <f t="shared" si="174"/>
        <v>888814</v>
      </c>
      <c r="F122" s="279">
        <f t="shared" si="174"/>
        <v>48153</v>
      </c>
      <c r="G122" s="279">
        <f t="shared" si="174"/>
        <v>271322</v>
      </c>
      <c r="H122" s="279">
        <f t="shared" si="174"/>
        <v>285092</v>
      </c>
      <c r="I122" s="279">
        <f t="shared" si="174"/>
        <v>13770</v>
      </c>
      <c r="J122" s="278" t="s">
        <v>860</v>
      </c>
      <c r="K122" s="278"/>
      <c r="L122" s="278" t="s">
        <v>59</v>
      </c>
      <c r="M122" s="279">
        <f>(M120-M123)</f>
        <v>694635</v>
      </c>
      <c r="N122" s="279">
        <f>(N120-N123)</f>
        <v>699974</v>
      </c>
      <c r="O122" s="279">
        <f>(O120-O123)</f>
        <v>5339</v>
      </c>
      <c r="P122" s="279">
        <f>(P120)</f>
        <v>0</v>
      </c>
      <c r="Q122" s="279">
        <f>(Q120)</f>
        <v>0</v>
      </c>
      <c r="R122" s="279">
        <f>(R120)</f>
        <v>0</v>
      </c>
      <c r="S122" s="278" t="s">
        <v>860</v>
      </c>
      <c r="T122" s="278"/>
      <c r="U122" s="278" t="s">
        <v>59</v>
      </c>
      <c r="V122" s="279">
        <f>(V120-V123)</f>
        <v>694635</v>
      </c>
      <c r="W122" s="279">
        <f>(W120-W123)</f>
        <v>699974</v>
      </c>
      <c r="X122" s="279">
        <f>(X120-X123)</f>
        <v>5339</v>
      </c>
      <c r="Y122" s="279">
        <f>(AH122)</f>
        <v>1027068</v>
      </c>
      <c r="Z122" s="279">
        <f>(AI122)</f>
        <v>1108540</v>
      </c>
      <c r="AA122" s="279">
        <f>(AJ122)</f>
        <v>81472</v>
      </c>
      <c r="AB122" s="278" t="s">
        <v>860</v>
      </c>
      <c r="AC122" s="278"/>
      <c r="AD122" s="278" t="s">
        <v>59</v>
      </c>
      <c r="AE122" s="278">
        <v>0</v>
      </c>
      <c r="AF122" s="278">
        <v>0</v>
      </c>
      <c r="AG122" s="278">
        <v>0</v>
      </c>
      <c r="AH122" s="279">
        <f>(AH120)</f>
        <v>1027068</v>
      </c>
      <c r="AI122" s="279">
        <f>(AI120)</f>
        <v>1108540</v>
      </c>
      <c r="AJ122" s="279">
        <f>(AJ120)</f>
        <v>81472</v>
      </c>
      <c r="AK122" s="278" t="s">
        <v>860</v>
      </c>
      <c r="AL122" s="278"/>
      <c r="AM122" s="278" t="s">
        <v>59</v>
      </c>
      <c r="AN122" s="278">
        <v>0</v>
      </c>
      <c r="AO122" s="278">
        <v>0</v>
      </c>
      <c r="AP122" s="278">
        <v>0</v>
      </c>
      <c r="AQ122" s="278">
        <v>0</v>
      </c>
      <c r="AR122" s="278">
        <v>0</v>
      </c>
      <c r="AS122" s="278">
        <v>0</v>
      </c>
      <c r="AT122" s="278" t="s">
        <v>860</v>
      </c>
      <c r="AU122" s="278"/>
      <c r="AV122" s="278" t="s">
        <v>59</v>
      </c>
      <c r="AW122" s="279">
        <f aca="true" t="shared" si="175" ref="AW122:AY123">(D122+G122+M122+Y122+AN122+AQ122)</f>
        <v>2833686</v>
      </c>
      <c r="AX122" s="279">
        <f t="shared" si="175"/>
        <v>2982420</v>
      </c>
      <c r="AY122" s="279">
        <f t="shared" si="175"/>
        <v>148734</v>
      </c>
      <c r="AZ122" s="308">
        <v>0</v>
      </c>
      <c r="BA122" s="308">
        <v>0</v>
      </c>
      <c r="BB122" s="308">
        <v>0</v>
      </c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</row>
    <row r="123" spans="1:67" ht="18" customHeight="1">
      <c r="A123" s="284" t="s">
        <v>921</v>
      </c>
      <c r="B123" s="284"/>
      <c r="C123" s="284" t="s">
        <v>60</v>
      </c>
      <c r="D123" s="284">
        <v>0</v>
      </c>
      <c r="E123" s="284">
        <v>0</v>
      </c>
      <c r="F123" s="284">
        <v>0</v>
      </c>
      <c r="G123" s="284">
        <v>0</v>
      </c>
      <c r="H123" s="284">
        <v>0</v>
      </c>
      <c r="I123" s="284">
        <v>0</v>
      </c>
      <c r="J123" s="284" t="s">
        <v>921</v>
      </c>
      <c r="K123" s="284"/>
      <c r="L123" s="284" t="s">
        <v>60</v>
      </c>
      <c r="M123" s="285">
        <f>(M9)</f>
        <v>83838</v>
      </c>
      <c r="N123" s="285">
        <f>(N9)</f>
        <v>85098</v>
      </c>
      <c r="O123" s="285">
        <f>(O9)</f>
        <v>1260</v>
      </c>
      <c r="P123" s="284">
        <v>0</v>
      </c>
      <c r="Q123" s="284">
        <v>0</v>
      </c>
      <c r="R123" s="284">
        <v>0</v>
      </c>
      <c r="S123" s="284" t="s">
        <v>921</v>
      </c>
      <c r="T123" s="284"/>
      <c r="U123" s="284" t="s">
        <v>60</v>
      </c>
      <c r="V123" s="285">
        <f>(V9)</f>
        <v>83838</v>
      </c>
      <c r="W123" s="285">
        <f>(W9)</f>
        <v>85098</v>
      </c>
      <c r="X123" s="285">
        <f>(X9)</f>
        <v>1260</v>
      </c>
      <c r="Y123" s="285">
        <f>(AE123)</f>
        <v>46189</v>
      </c>
      <c r="Z123" s="285">
        <f>(AF123)</f>
        <v>83432</v>
      </c>
      <c r="AA123" s="285">
        <f>(AG123)</f>
        <v>37243</v>
      </c>
      <c r="AB123" s="284" t="s">
        <v>921</v>
      </c>
      <c r="AC123" s="284"/>
      <c r="AD123" s="284" t="s">
        <v>60</v>
      </c>
      <c r="AE123" s="285">
        <f>(AE120)</f>
        <v>46189</v>
      </c>
      <c r="AF123" s="285">
        <f>(AF120)</f>
        <v>83432</v>
      </c>
      <c r="AG123" s="285">
        <f>(AG120)</f>
        <v>37243</v>
      </c>
      <c r="AH123" s="284">
        <v>0</v>
      </c>
      <c r="AI123" s="284">
        <v>0</v>
      </c>
      <c r="AJ123" s="284">
        <v>0</v>
      </c>
      <c r="AK123" s="284" t="s">
        <v>921</v>
      </c>
      <c r="AL123" s="284"/>
      <c r="AM123" s="284" t="s">
        <v>60</v>
      </c>
      <c r="AN123" s="285">
        <f aca="true" t="shared" si="176" ref="AN123:AS123">(AN120)</f>
        <v>0</v>
      </c>
      <c r="AO123" s="285">
        <f t="shared" si="176"/>
        <v>0</v>
      </c>
      <c r="AP123" s="285">
        <f t="shared" si="176"/>
        <v>0</v>
      </c>
      <c r="AQ123" s="285">
        <f t="shared" si="176"/>
        <v>6870</v>
      </c>
      <c r="AR123" s="285">
        <f t="shared" si="176"/>
        <v>7437</v>
      </c>
      <c r="AS123" s="285">
        <f t="shared" si="176"/>
        <v>567</v>
      </c>
      <c r="AT123" s="284" t="s">
        <v>921</v>
      </c>
      <c r="AU123" s="284"/>
      <c r="AV123" s="284" t="s">
        <v>60</v>
      </c>
      <c r="AW123" s="285">
        <f t="shared" si="175"/>
        <v>136897</v>
      </c>
      <c r="AX123" s="285">
        <f t="shared" si="175"/>
        <v>175967</v>
      </c>
      <c r="AY123" s="285">
        <f t="shared" si="175"/>
        <v>39070</v>
      </c>
      <c r="AZ123" s="309">
        <f>(AZ120)</f>
        <v>136897</v>
      </c>
      <c r="BA123" s="309">
        <f>(BA120)</f>
        <v>175967</v>
      </c>
      <c r="BB123" s="309">
        <f>(BB120)</f>
        <v>39070</v>
      </c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</row>
    <row r="124" spans="1:67" ht="18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307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</row>
    <row r="125" spans="1:67" ht="18" customHeight="1">
      <c r="A125" s="454"/>
      <c r="B125" s="74"/>
      <c r="C125" s="74"/>
      <c r="D125" s="74"/>
      <c r="E125" s="74"/>
      <c r="F125" s="74"/>
      <c r="G125" s="74"/>
      <c r="H125" s="74"/>
      <c r="I125" s="74"/>
      <c r="J125" s="454"/>
      <c r="K125" s="74"/>
      <c r="L125" s="74"/>
      <c r="M125" s="74"/>
      <c r="N125" s="74"/>
      <c r="O125" s="74"/>
      <c r="P125" s="74"/>
      <c r="Q125" s="74"/>
      <c r="R125" s="74"/>
      <c r="S125" s="454"/>
      <c r="T125" s="74"/>
      <c r="U125" s="74"/>
      <c r="V125" s="74"/>
      <c r="W125" s="74"/>
      <c r="X125" s="74"/>
      <c r="Y125" s="74"/>
      <c r="Z125" s="74"/>
      <c r="AA125" s="74"/>
      <c r="AB125" s="454"/>
      <c r="AC125" s="74"/>
      <c r="AD125" s="74"/>
      <c r="AE125" s="74"/>
      <c r="AF125" s="74"/>
      <c r="AG125" s="74"/>
      <c r="AH125" s="74"/>
      <c r="AI125" s="74"/>
      <c r="AJ125" s="74"/>
      <c r="AK125" s="454"/>
      <c r="AL125" s="74"/>
      <c r="AM125" s="74"/>
      <c r="AN125" s="74"/>
      <c r="AO125" s="74"/>
      <c r="AP125" s="74"/>
      <c r="AQ125" s="74"/>
      <c r="AR125" s="74"/>
      <c r="AS125" s="74"/>
      <c r="AT125" s="45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</row>
    <row r="126" spans="1:67" ht="18" customHeight="1">
      <c r="A126" s="454"/>
      <c r="B126" s="74"/>
      <c r="C126" s="74"/>
      <c r="D126" s="74"/>
      <c r="E126" s="74"/>
      <c r="F126" s="74"/>
      <c r="G126" s="74"/>
      <c r="H126" s="74"/>
      <c r="I126" s="74"/>
      <c r="J126" s="454"/>
      <c r="K126" s="74"/>
      <c r="L126" s="74"/>
      <c r="M126" s="74"/>
      <c r="N126" s="74"/>
      <c r="O126" s="74"/>
      <c r="P126" s="74"/>
      <c r="Q126" s="74"/>
      <c r="R126" s="74"/>
      <c r="S126" s="454"/>
      <c r="T126" s="74"/>
      <c r="U126" s="74"/>
      <c r="V126" s="74"/>
      <c r="W126" s="74"/>
      <c r="X126" s="74"/>
      <c r="Y126" s="74"/>
      <c r="Z126" s="74"/>
      <c r="AA126" s="74"/>
      <c r="AB126" s="454"/>
      <c r="AC126" s="74"/>
      <c r="AD126" s="74"/>
      <c r="AE126" s="74"/>
      <c r="AF126" s="74"/>
      <c r="AG126" s="74"/>
      <c r="AH126" s="74"/>
      <c r="AI126" s="74"/>
      <c r="AJ126" s="74"/>
      <c r="AK126" s="454"/>
      <c r="AL126" s="74"/>
      <c r="AM126" s="74"/>
      <c r="AN126" s="74"/>
      <c r="AO126" s="74"/>
      <c r="AP126" s="74"/>
      <c r="AQ126" s="74"/>
      <c r="AR126" s="74"/>
      <c r="AS126" s="74"/>
      <c r="AT126" s="45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</row>
    <row r="127" spans="1:67" ht="18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</row>
    <row r="128" spans="1:67" ht="18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</row>
    <row r="129" spans="1:67" ht="18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</row>
    <row r="130" spans="1:67" ht="18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</row>
    <row r="131" spans="1:67" ht="18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</row>
    <row r="132" spans="1:67" ht="18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</row>
    <row r="133" spans="1:67" ht="18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</row>
    <row r="134" spans="1:67" ht="18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</row>
    <row r="135" spans="1:67" ht="18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</row>
    <row r="136" spans="1:67" ht="18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</row>
    <row r="137" spans="1:67" ht="18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</row>
    <row r="138" spans="1:67" ht="18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</row>
    <row r="139" spans="1:67" ht="18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</row>
    <row r="140" spans="1:67" ht="18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</row>
    <row r="141" spans="1:67" ht="18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</row>
    <row r="142" spans="1:66" ht="18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</row>
    <row r="143" spans="1:66" ht="18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</row>
    <row r="144" spans="1:66" ht="18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</row>
    <row r="145" spans="1:66" ht="18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</row>
    <row r="146" spans="1:66" ht="18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</row>
    <row r="147" spans="1:66" ht="18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</row>
    <row r="148" spans="1:66" ht="18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</row>
    <row r="149" spans="1:66" ht="18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</row>
    <row r="150" spans="1:66" ht="18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</row>
    <row r="151" spans="1:66" ht="18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</row>
    <row r="152" spans="1:66" ht="18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ht="18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ht="18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ht="18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ht="18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ht="18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ht="18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ht="18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ht="18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ht="18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ht="18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ht="18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ht="18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ht="18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ht="18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ht="18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ht="18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ht="18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</row>
    <row r="170" spans="1:66" ht="18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</row>
    <row r="171" spans="1:66" ht="18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</row>
    <row r="172" spans="1:66" ht="18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</row>
    <row r="173" spans="1:66" ht="18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:66" ht="18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</row>
    <row r="175" spans="1:66" ht="18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</row>
    <row r="176" spans="1:66" ht="18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</row>
    <row r="177" spans="1:66" ht="18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</row>
    <row r="178" spans="1:66" ht="18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</row>
    <row r="179" spans="1:66" ht="18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</row>
    <row r="180" spans="1:66" ht="18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</row>
    <row r="181" spans="1:66" ht="18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</row>
    <row r="182" spans="1:66" ht="18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</row>
    <row r="183" spans="1:66" ht="18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</row>
    <row r="184" spans="1:6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</row>
    <row r="185" spans="1:6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</row>
    <row r="186" spans="1:6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</row>
    <row r="187" spans="1:6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</row>
    <row r="188" spans="1:6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</row>
    <row r="189" spans="1:6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</row>
    <row r="190" spans="1:6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</row>
    <row r="191" spans="1:6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  <row r="192" spans="1:6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</row>
    <row r="193" spans="1:6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</row>
    <row r="194" spans="1:6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</row>
    <row r="195" spans="1:6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</row>
    <row r="196" spans="1:6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</row>
    <row r="197" spans="1:6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</row>
    <row r="198" spans="1:6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</row>
    <row r="199" spans="1:6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</row>
    <row r="200" spans="1:6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</row>
    <row r="201" spans="1:6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</row>
    <row r="202" spans="1:6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</row>
    <row r="203" spans="1:6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</row>
    <row r="204" spans="1:6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</row>
    <row r="205" spans="1:6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</row>
    <row r="206" spans="1:6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</row>
    <row r="207" spans="1:6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</row>
    <row r="208" spans="1:6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</row>
    <row r="209" spans="1:6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</row>
    <row r="210" spans="1:6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</row>
    <row r="211" spans="1:6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</row>
    <row r="212" spans="1:6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</row>
    <row r="213" spans="1:6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</row>
    <row r="214" spans="1:6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1:6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</row>
    <row r="216" spans="1:6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</row>
    <row r="217" spans="1:6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</row>
    <row r="218" spans="1:6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</row>
    <row r="219" spans="1:6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</row>
    <row r="220" spans="1:6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</row>
    <row r="221" spans="1:6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</row>
    <row r="222" spans="1:6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</row>
    <row r="223" spans="1:6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</row>
    <row r="224" spans="1:6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</row>
    <row r="225" spans="1:6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</row>
    <row r="226" spans="1:6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</row>
    <row r="227" spans="1:6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</row>
  </sheetData>
  <printOptions horizontalCentered="1" verticalCentered="1"/>
  <pageMargins left="0" right="0" top="0.5511811023622047" bottom="0.7874015748031497" header="0.15748031496062992" footer="0.15748031496062992"/>
  <pageSetup blackAndWhite="1" horizontalDpi="300" verticalDpi="300" orientation="portrait" paperSize="9" scale="70" r:id="rId1"/>
  <headerFooter alignWithMargins="0">
    <oddHeader>&amp;C&amp;"Times New Roman CE,Normál"&amp;12&amp;P/&amp;N
Önkormányzati kiadások&amp;R&amp;"Times New Roman CE,Normál"&amp;12 4. sz. melléklet
( ezer ft-ban)</oddHeader>
    <oddFooter>&amp;L&amp;"Times New Roman CE,Normál"&amp;12
&amp;D / &amp;T
Kapossy Béláné&amp;C&amp;"Times New Roman CE,Normál"&amp;12&amp;F.xls/&amp;A/Ráczné&amp;R&amp;"Times New Roman CE,Normál"&amp;12................../................oldal</oddFooter>
  </headerFooter>
  <rowBreaks count="2" manualBreakCount="2">
    <brk id="57" max="255" man="1"/>
    <brk id="103" max="53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32"/>
  <sheetViews>
    <sheetView zoomScale="75" zoomScaleNormal="75" zoomScaleSheetLayoutView="75" workbookViewId="0" topLeftCell="F3">
      <selection activeCell="U16" sqref="U16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75.8515625" style="0" customWidth="1"/>
    <col min="6" max="6" width="8.00390625" style="0" customWidth="1"/>
    <col min="7" max="7" width="9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7.8515625" style="0" customWidth="1"/>
    <col min="12" max="12" width="7.00390625" style="0" customWidth="1"/>
    <col min="13" max="14" width="8.28125" style="0" customWidth="1"/>
    <col min="15" max="15" width="6.57421875" style="0" customWidth="1"/>
    <col min="16" max="16" width="0.71875" style="0" customWidth="1"/>
    <col min="17" max="17" width="28.140625" style="0" customWidth="1"/>
  </cols>
  <sheetData>
    <row r="1" spans="1:19" ht="15.75" customHeight="1">
      <c r="A1" s="512" t="s">
        <v>725</v>
      </c>
      <c r="B1" s="512" t="s">
        <v>725</v>
      </c>
      <c r="C1" s="512" t="s">
        <v>725</v>
      </c>
      <c r="D1" s="513" t="s">
        <v>725</v>
      </c>
      <c r="E1" s="514"/>
      <c r="F1" s="515"/>
      <c r="G1" s="516" t="s">
        <v>42</v>
      </c>
      <c r="H1" s="516"/>
      <c r="I1" s="517"/>
      <c r="J1" s="517"/>
      <c r="K1" s="517"/>
      <c r="L1" s="517"/>
      <c r="M1" s="517"/>
      <c r="N1" s="517"/>
      <c r="O1" s="518"/>
      <c r="P1" s="307"/>
      <c r="Q1" s="519"/>
      <c r="R1" s="74"/>
      <c r="S1" s="74"/>
    </row>
    <row r="2" spans="1:19" ht="15.75" customHeight="1">
      <c r="A2" s="520" t="s">
        <v>1128</v>
      </c>
      <c r="B2" s="520" t="s">
        <v>43</v>
      </c>
      <c r="C2" s="520" t="s">
        <v>63</v>
      </c>
      <c r="D2" s="521" t="s">
        <v>64</v>
      </c>
      <c r="E2" s="522"/>
      <c r="F2" s="523"/>
      <c r="G2" s="524" t="s">
        <v>1131</v>
      </c>
      <c r="H2" s="525"/>
      <c r="I2" s="525"/>
      <c r="J2" s="524" t="s">
        <v>18</v>
      </c>
      <c r="K2" s="525"/>
      <c r="L2" s="525"/>
      <c r="M2" s="524" t="s">
        <v>1133</v>
      </c>
      <c r="N2" s="525"/>
      <c r="O2" s="525"/>
      <c r="P2" s="307"/>
      <c r="Q2" s="526"/>
      <c r="R2" s="74"/>
      <c r="S2" s="74"/>
    </row>
    <row r="3" spans="1:19" ht="15.75" customHeight="1">
      <c r="A3" s="520" t="s">
        <v>1134</v>
      </c>
      <c r="B3" s="520" t="s">
        <v>46</v>
      </c>
      <c r="C3" s="527"/>
      <c r="D3" s="528" t="s">
        <v>55</v>
      </c>
      <c r="E3" s="529"/>
      <c r="F3" s="530"/>
      <c r="G3" s="516" t="s">
        <v>30</v>
      </c>
      <c r="H3" s="517"/>
      <c r="I3" s="518"/>
      <c r="J3" s="516" t="s">
        <v>65</v>
      </c>
      <c r="K3" s="517"/>
      <c r="L3" s="518"/>
      <c r="M3" s="516" t="s">
        <v>66</v>
      </c>
      <c r="N3" s="517"/>
      <c r="O3" s="518"/>
      <c r="P3" s="307"/>
      <c r="Q3" s="526" t="s">
        <v>61</v>
      </c>
      <c r="R3" s="74"/>
      <c r="S3" s="74"/>
    </row>
    <row r="4" spans="1:19" ht="15.75" customHeight="1">
      <c r="A4" s="520" t="s">
        <v>725</v>
      </c>
      <c r="B4" s="520" t="s">
        <v>1134</v>
      </c>
      <c r="C4" s="520"/>
      <c r="D4" s="531" t="s">
        <v>817</v>
      </c>
      <c r="E4" s="531" t="s">
        <v>154</v>
      </c>
      <c r="F4" s="531" t="s">
        <v>718</v>
      </c>
      <c r="G4" s="531" t="s">
        <v>817</v>
      </c>
      <c r="H4" s="531" t="s">
        <v>154</v>
      </c>
      <c r="I4" s="531" t="s">
        <v>718</v>
      </c>
      <c r="J4" s="531" t="s">
        <v>817</v>
      </c>
      <c r="K4" s="531" t="s">
        <v>154</v>
      </c>
      <c r="L4" s="531" t="s">
        <v>718</v>
      </c>
      <c r="M4" s="531" t="s">
        <v>817</v>
      </c>
      <c r="N4" s="531" t="s">
        <v>154</v>
      </c>
      <c r="O4" s="531" t="s">
        <v>718</v>
      </c>
      <c r="P4" s="307"/>
      <c r="Q4" s="526"/>
      <c r="R4" s="74"/>
      <c r="S4" s="74"/>
    </row>
    <row r="5" spans="1:19" ht="15.75" customHeight="1">
      <c r="A5" s="532"/>
      <c r="B5" s="533"/>
      <c r="C5" s="534"/>
      <c r="D5" s="535" t="s">
        <v>724</v>
      </c>
      <c r="E5" s="535" t="s">
        <v>724</v>
      </c>
      <c r="F5" s="535" t="s">
        <v>721</v>
      </c>
      <c r="G5" s="535" t="s">
        <v>724</v>
      </c>
      <c r="H5" s="535" t="s">
        <v>724</v>
      </c>
      <c r="I5" s="535" t="s">
        <v>721</v>
      </c>
      <c r="J5" s="535" t="s">
        <v>724</v>
      </c>
      <c r="K5" s="535" t="s">
        <v>724</v>
      </c>
      <c r="L5" s="535" t="s">
        <v>721</v>
      </c>
      <c r="M5" s="535" t="s">
        <v>724</v>
      </c>
      <c r="N5" s="535" t="s">
        <v>724</v>
      </c>
      <c r="O5" s="535" t="s">
        <v>721</v>
      </c>
      <c r="P5" s="307"/>
      <c r="Q5" s="536"/>
      <c r="R5" s="74"/>
      <c r="S5" s="74"/>
    </row>
    <row r="6" spans="1:19" ht="15.75" customHeight="1">
      <c r="A6" s="297" t="s">
        <v>47</v>
      </c>
      <c r="B6" s="537" t="s">
        <v>232</v>
      </c>
      <c r="C6" s="649" t="s">
        <v>67</v>
      </c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74"/>
      <c r="S6" s="74"/>
    </row>
    <row r="7" spans="1:19" ht="15.75" customHeight="1">
      <c r="A7" s="278"/>
      <c r="B7" s="537" t="s">
        <v>233</v>
      </c>
      <c r="C7" s="308" t="s">
        <v>68</v>
      </c>
      <c r="D7" s="278">
        <v>11000</v>
      </c>
      <c r="E7" s="279">
        <f>(D7+F7)</f>
        <v>11000</v>
      </c>
      <c r="F7" s="278">
        <v>0</v>
      </c>
      <c r="G7" s="278">
        <v>0</v>
      </c>
      <c r="H7" s="279">
        <f>(G7+I7)</f>
        <v>0</v>
      </c>
      <c r="I7" s="278">
        <v>0</v>
      </c>
      <c r="J7" s="278">
        <v>11000</v>
      </c>
      <c r="K7" s="279">
        <f>(J7+L7)</f>
        <v>11000</v>
      </c>
      <c r="L7" s="278">
        <v>0</v>
      </c>
      <c r="M7" s="279">
        <f>(D7-G7-J7)</f>
        <v>0</v>
      </c>
      <c r="N7" s="279">
        <f aca="true" t="shared" si="0" ref="N7:O10">(E7-H7-K7)</f>
        <v>0</v>
      </c>
      <c r="O7" s="279">
        <f t="shared" si="0"/>
        <v>0</v>
      </c>
      <c r="P7" s="307"/>
      <c r="Q7" s="278"/>
      <c r="R7" s="74"/>
      <c r="S7" s="74"/>
    </row>
    <row r="8" spans="1:19" ht="15.75" customHeight="1">
      <c r="A8" s="280"/>
      <c r="B8" s="538" t="s">
        <v>234</v>
      </c>
      <c r="C8" s="631" t="s">
        <v>69</v>
      </c>
      <c r="D8" s="280"/>
      <c r="E8" s="283"/>
      <c r="F8" s="280"/>
      <c r="G8" s="280"/>
      <c r="H8" s="283"/>
      <c r="I8" s="280"/>
      <c r="J8" s="280"/>
      <c r="K8" s="283"/>
      <c r="L8" s="280"/>
      <c r="M8" s="283"/>
      <c r="N8" s="283"/>
      <c r="O8" s="283"/>
      <c r="P8" s="446"/>
      <c r="Q8" s="280"/>
      <c r="R8" s="74"/>
      <c r="S8" s="74"/>
    </row>
    <row r="9" spans="1:19" ht="15.75" customHeight="1">
      <c r="A9" s="280"/>
      <c r="B9" s="538" t="s">
        <v>725</v>
      </c>
      <c r="C9" s="631" t="s">
        <v>410</v>
      </c>
      <c r="D9" s="280"/>
      <c r="E9" s="283"/>
      <c r="F9" s="280"/>
      <c r="G9" s="280"/>
      <c r="H9" s="283"/>
      <c r="I9" s="280"/>
      <c r="J9" s="280"/>
      <c r="K9" s="283"/>
      <c r="L9" s="280"/>
      <c r="M9" s="283"/>
      <c r="N9" s="283"/>
      <c r="O9" s="283"/>
      <c r="P9" s="446"/>
      <c r="Q9" s="280"/>
      <c r="R9" s="74"/>
      <c r="S9" s="74"/>
    </row>
    <row r="10" spans="1:19" ht="15.75" customHeight="1">
      <c r="A10" s="280"/>
      <c r="B10" s="281"/>
      <c r="C10" s="540" t="s">
        <v>946</v>
      </c>
      <c r="D10" s="540">
        <v>93</v>
      </c>
      <c r="E10" s="283">
        <f aca="true" t="shared" si="1" ref="E10:E21">(D10+F10)</f>
        <v>93</v>
      </c>
      <c r="F10" s="540">
        <v>0</v>
      </c>
      <c r="G10" s="540">
        <v>0</v>
      </c>
      <c r="H10" s="283">
        <f>(G10+I10)</f>
        <v>0</v>
      </c>
      <c r="I10" s="540">
        <v>0</v>
      </c>
      <c r="J10" s="540">
        <v>93</v>
      </c>
      <c r="K10" s="283">
        <f aca="true" t="shared" si="2" ref="K10:K21">(J10+L10)</f>
        <v>93</v>
      </c>
      <c r="L10" s="540">
        <v>0</v>
      </c>
      <c r="M10" s="283">
        <f aca="true" t="shared" si="3" ref="M10:M17">(D10-G10-J10)</f>
        <v>0</v>
      </c>
      <c r="N10" s="283">
        <f t="shared" si="0"/>
        <v>0</v>
      </c>
      <c r="O10" s="283">
        <f t="shared" si="0"/>
        <v>0</v>
      </c>
      <c r="P10" s="446"/>
      <c r="Q10" s="280"/>
      <c r="R10" s="104"/>
      <c r="S10" s="74"/>
    </row>
    <row r="11" spans="1:19" ht="15.75" customHeight="1">
      <c r="A11" s="280"/>
      <c r="B11" s="281"/>
      <c r="C11" s="540" t="s">
        <v>412</v>
      </c>
      <c r="D11" s="540">
        <v>3927</v>
      </c>
      <c r="E11" s="283">
        <f t="shared" si="1"/>
        <v>3927</v>
      </c>
      <c r="F11" s="540">
        <v>0</v>
      </c>
      <c r="G11" s="540">
        <v>0</v>
      </c>
      <c r="H11" s="283">
        <f>(G11+I11)</f>
        <v>0</v>
      </c>
      <c r="I11" s="540">
        <v>0</v>
      </c>
      <c r="J11" s="540">
        <v>3927</v>
      </c>
      <c r="K11" s="283">
        <f t="shared" si="2"/>
        <v>3927</v>
      </c>
      <c r="L11" s="540">
        <v>0</v>
      </c>
      <c r="M11" s="283">
        <f t="shared" si="3"/>
        <v>0</v>
      </c>
      <c r="N11" s="283">
        <f aca="true" t="shared" si="4" ref="N11:O17">(E11-H11-K11)</f>
        <v>0</v>
      </c>
      <c r="O11" s="283">
        <f t="shared" si="4"/>
        <v>0</v>
      </c>
      <c r="P11" s="446"/>
      <c r="Q11" s="280"/>
      <c r="R11" s="104"/>
      <c r="S11" s="74"/>
    </row>
    <row r="12" spans="1:19" ht="15.75" customHeight="1">
      <c r="A12" s="280"/>
      <c r="B12" s="281" t="s">
        <v>264</v>
      </c>
      <c r="C12" s="540" t="s">
        <v>363</v>
      </c>
      <c r="D12" s="280">
        <v>11780</v>
      </c>
      <c r="E12" s="283">
        <f t="shared" si="1"/>
        <v>11780</v>
      </c>
      <c r="F12" s="540">
        <v>0</v>
      </c>
      <c r="G12" s="280">
        <v>0</v>
      </c>
      <c r="H12" s="283">
        <f>(G12+I12)</f>
        <v>0</v>
      </c>
      <c r="I12" s="280">
        <v>0</v>
      </c>
      <c r="J12" s="280">
        <v>11780</v>
      </c>
      <c r="K12" s="283">
        <f t="shared" si="2"/>
        <v>11780</v>
      </c>
      <c r="L12" s="540">
        <v>0</v>
      </c>
      <c r="M12" s="283">
        <f t="shared" si="3"/>
        <v>0</v>
      </c>
      <c r="N12" s="283">
        <f t="shared" si="4"/>
        <v>0</v>
      </c>
      <c r="O12" s="283">
        <f t="shared" si="4"/>
        <v>0</v>
      </c>
      <c r="P12" s="446"/>
      <c r="Q12" s="280"/>
      <c r="R12" s="74"/>
      <c r="S12" s="74"/>
    </row>
    <row r="13" spans="1:19" ht="33.75" customHeight="1">
      <c r="A13" s="280"/>
      <c r="B13" s="619" t="s">
        <v>947</v>
      </c>
      <c r="C13" s="632" t="s">
        <v>517</v>
      </c>
      <c r="D13" s="280">
        <v>200</v>
      </c>
      <c r="E13" s="283">
        <f t="shared" si="1"/>
        <v>200</v>
      </c>
      <c r="F13" s="540">
        <v>0</v>
      </c>
      <c r="G13" s="280">
        <v>0</v>
      </c>
      <c r="H13" s="283">
        <f aca="true" t="shared" si="5" ref="H13:H28">(G13+I13)</f>
        <v>0</v>
      </c>
      <c r="I13" s="280">
        <v>0</v>
      </c>
      <c r="J13" s="280">
        <v>200</v>
      </c>
      <c r="K13" s="283">
        <f t="shared" si="2"/>
        <v>200</v>
      </c>
      <c r="L13" s="540">
        <v>0</v>
      </c>
      <c r="M13" s="283">
        <f t="shared" si="3"/>
        <v>0</v>
      </c>
      <c r="N13" s="283">
        <f t="shared" si="4"/>
        <v>0</v>
      </c>
      <c r="O13" s="283">
        <f t="shared" si="4"/>
        <v>0</v>
      </c>
      <c r="P13" s="446"/>
      <c r="Q13" s="280"/>
      <c r="R13" s="74"/>
      <c r="S13" s="74"/>
    </row>
    <row r="14" spans="1:19" ht="15.75" customHeight="1">
      <c r="A14" s="280"/>
      <c r="B14" s="281" t="s">
        <v>949</v>
      </c>
      <c r="C14" s="540" t="s">
        <v>413</v>
      </c>
      <c r="D14" s="280">
        <v>1500</v>
      </c>
      <c r="E14" s="283">
        <f t="shared" si="1"/>
        <v>1500</v>
      </c>
      <c r="F14" s="540">
        <v>0</v>
      </c>
      <c r="G14" s="280">
        <v>0</v>
      </c>
      <c r="H14" s="283">
        <f t="shared" si="5"/>
        <v>0</v>
      </c>
      <c r="I14" s="280">
        <v>0</v>
      </c>
      <c r="J14" s="280">
        <v>1500</v>
      </c>
      <c r="K14" s="283">
        <f t="shared" si="2"/>
        <v>1500</v>
      </c>
      <c r="L14" s="540">
        <v>0</v>
      </c>
      <c r="M14" s="283">
        <f t="shared" si="3"/>
        <v>0</v>
      </c>
      <c r="N14" s="283">
        <f t="shared" si="4"/>
        <v>0</v>
      </c>
      <c r="O14" s="283">
        <f t="shared" si="4"/>
        <v>0</v>
      </c>
      <c r="P14" s="446"/>
      <c r="Q14" s="280"/>
      <c r="R14" s="74"/>
      <c r="S14" s="74"/>
    </row>
    <row r="15" spans="1:19" ht="15.75" customHeight="1">
      <c r="A15" s="280"/>
      <c r="B15" s="281" t="s">
        <v>1025</v>
      </c>
      <c r="C15" s="540" t="s">
        <v>414</v>
      </c>
      <c r="D15" s="280">
        <v>250</v>
      </c>
      <c r="E15" s="283">
        <f t="shared" si="1"/>
        <v>250</v>
      </c>
      <c r="F15" s="540">
        <v>0</v>
      </c>
      <c r="G15" s="280">
        <v>0</v>
      </c>
      <c r="H15" s="283">
        <f t="shared" si="5"/>
        <v>0</v>
      </c>
      <c r="I15" s="280">
        <v>0</v>
      </c>
      <c r="J15" s="280">
        <v>250</v>
      </c>
      <c r="K15" s="283">
        <f t="shared" si="2"/>
        <v>250</v>
      </c>
      <c r="L15" s="540">
        <v>0</v>
      </c>
      <c r="M15" s="283">
        <f t="shared" si="3"/>
        <v>0</v>
      </c>
      <c r="N15" s="283">
        <f t="shared" si="4"/>
        <v>0</v>
      </c>
      <c r="O15" s="283">
        <f t="shared" si="4"/>
        <v>0</v>
      </c>
      <c r="P15" s="446"/>
      <c r="Q15" s="280"/>
      <c r="R15" s="74"/>
      <c r="S15" s="74"/>
    </row>
    <row r="16" spans="1:19" ht="15.75" customHeight="1">
      <c r="A16" s="280"/>
      <c r="B16" s="281" t="s">
        <v>1049</v>
      </c>
      <c r="C16" s="446" t="s">
        <v>586</v>
      </c>
      <c r="D16" s="280">
        <v>500</v>
      </c>
      <c r="E16" s="283">
        <f t="shared" si="1"/>
        <v>500</v>
      </c>
      <c r="F16" s="540">
        <v>0</v>
      </c>
      <c r="G16" s="280">
        <v>0</v>
      </c>
      <c r="H16" s="283">
        <f t="shared" si="5"/>
        <v>0</v>
      </c>
      <c r="I16" s="280">
        <v>0</v>
      </c>
      <c r="J16" s="280">
        <v>500</v>
      </c>
      <c r="K16" s="283">
        <f t="shared" si="2"/>
        <v>500</v>
      </c>
      <c r="L16" s="540">
        <v>0</v>
      </c>
      <c r="M16" s="283">
        <f t="shared" si="3"/>
        <v>0</v>
      </c>
      <c r="N16" s="283">
        <f t="shared" si="4"/>
        <v>0</v>
      </c>
      <c r="O16" s="283">
        <f t="shared" si="4"/>
        <v>0</v>
      </c>
      <c r="P16" s="446"/>
      <c r="Q16" s="280"/>
      <c r="R16" s="74"/>
      <c r="S16" s="74"/>
    </row>
    <row r="17" spans="1:19" ht="15.75" customHeight="1">
      <c r="A17" s="280"/>
      <c r="B17" s="281" t="s">
        <v>1050</v>
      </c>
      <c r="C17" s="446" t="s">
        <v>587</v>
      </c>
      <c r="D17" s="280">
        <v>200</v>
      </c>
      <c r="E17" s="283">
        <f t="shared" si="1"/>
        <v>200</v>
      </c>
      <c r="F17" s="540">
        <v>0</v>
      </c>
      <c r="G17" s="280">
        <v>0</v>
      </c>
      <c r="H17" s="283">
        <f t="shared" si="5"/>
        <v>0</v>
      </c>
      <c r="I17" s="280">
        <v>0</v>
      </c>
      <c r="J17" s="280">
        <v>200</v>
      </c>
      <c r="K17" s="283">
        <f t="shared" si="2"/>
        <v>200</v>
      </c>
      <c r="L17" s="540">
        <v>0</v>
      </c>
      <c r="M17" s="283">
        <f t="shared" si="3"/>
        <v>0</v>
      </c>
      <c r="N17" s="283">
        <f t="shared" si="4"/>
        <v>0</v>
      </c>
      <c r="O17" s="283">
        <f t="shared" si="4"/>
        <v>0</v>
      </c>
      <c r="P17" s="446"/>
      <c r="Q17" s="280"/>
      <c r="R17" s="74"/>
      <c r="S17" s="74"/>
    </row>
    <row r="18" spans="1:19" ht="15.75" customHeight="1">
      <c r="A18" s="280"/>
      <c r="B18" s="281" t="s">
        <v>1051</v>
      </c>
      <c r="C18" s="446" t="s">
        <v>293</v>
      </c>
      <c r="D18" s="280">
        <v>300</v>
      </c>
      <c r="E18" s="283">
        <f t="shared" si="1"/>
        <v>300</v>
      </c>
      <c r="F18" s="540">
        <v>0</v>
      </c>
      <c r="G18" s="280">
        <v>0</v>
      </c>
      <c r="H18" s="283">
        <f t="shared" si="5"/>
        <v>0</v>
      </c>
      <c r="I18" s="280">
        <v>0</v>
      </c>
      <c r="J18" s="280">
        <v>300</v>
      </c>
      <c r="K18" s="283">
        <f t="shared" si="2"/>
        <v>300</v>
      </c>
      <c r="L18" s="540">
        <v>0</v>
      </c>
      <c r="M18" s="283">
        <f aca="true" t="shared" si="6" ref="M18:O19">(D18-G18-J18)</f>
        <v>0</v>
      </c>
      <c r="N18" s="283">
        <f t="shared" si="6"/>
        <v>0</v>
      </c>
      <c r="O18" s="283">
        <f t="shared" si="6"/>
        <v>0</v>
      </c>
      <c r="P18" s="446"/>
      <c r="Q18" s="280"/>
      <c r="R18" s="74"/>
      <c r="S18" s="74"/>
    </row>
    <row r="19" spans="1:19" ht="15.75" customHeight="1">
      <c r="A19" s="280"/>
      <c r="B19" s="281" t="s">
        <v>222</v>
      </c>
      <c r="C19" s="446" t="s">
        <v>889</v>
      </c>
      <c r="D19" s="280">
        <v>0</v>
      </c>
      <c r="E19" s="283">
        <f t="shared" si="1"/>
        <v>24713</v>
      </c>
      <c r="F19" s="540">
        <v>24713</v>
      </c>
      <c r="G19" s="280">
        <v>0</v>
      </c>
      <c r="H19" s="283">
        <f t="shared" si="5"/>
        <v>0</v>
      </c>
      <c r="I19" s="280">
        <v>0</v>
      </c>
      <c r="J19" s="280">
        <v>0</v>
      </c>
      <c r="K19" s="283">
        <f t="shared" si="2"/>
        <v>24713</v>
      </c>
      <c r="L19" s="540">
        <v>24713</v>
      </c>
      <c r="M19" s="283">
        <f t="shared" si="6"/>
        <v>0</v>
      </c>
      <c r="N19" s="283">
        <f t="shared" si="6"/>
        <v>0</v>
      </c>
      <c r="O19" s="283">
        <f t="shared" si="6"/>
        <v>0</v>
      </c>
      <c r="P19" s="446"/>
      <c r="Q19" s="280" t="s">
        <v>890</v>
      </c>
      <c r="R19" s="74"/>
      <c r="S19" s="74"/>
    </row>
    <row r="20" spans="1:19" ht="34.5" customHeight="1">
      <c r="A20" s="280"/>
      <c r="B20" s="619" t="s">
        <v>897</v>
      </c>
      <c r="C20" s="635" t="s">
        <v>896</v>
      </c>
      <c r="D20" s="280">
        <v>0</v>
      </c>
      <c r="E20" s="283">
        <f t="shared" si="1"/>
        <v>12300</v>
      </c>
      <c r="F20" s="540">
        <v>12300</v>
      </c>
      <c r="G20" s="280">
        <v>0</v>
      </c>
      <c r="H20" s="283">
        <f t="shared" si="5"/>
        <v>0</v>
      </c>
      <c r="I20" s="280">
        <v>0</v>
      </c>
      <c r="J20" s="280">
        <v>0</v>
      </c>
      <c r="K20" s="283">
        <f t="shared" si="2"/>
        <v>12300</v>
      </c>
      <c r="L20" s="540">
        <v>12300</v>
      </c>
      <c r="M20" s="283">
        <f aca="true" t="shared" si="7" ref="M20:O21">(D20-G20-J20)</f>
        <v>0</v>
      </c>
      <c r="N20" s="283">
        <f t="shared" si="7"/>
        <v>0</v>
      </c>
      <c r="O20" s="283">
        <f t="shared" si="7"/>
        <v>0</v>
      </c>
      <c r="P20" s="446"/>
      <c r="Q20" s="280"/>
      <c r="R20" s="74"/>
      <c r="S20" s="74"/>
    </row>
    <row r="21" spans="1:19" ht="30.75" customHeight="1">
      <c r="A21" s="280"/>
      <c r="B21" s="281" t="s">
        <v>338</v>
      </c>
      <c r="C21" s="446" t="s">
        <v>507</v>
      </c>
      <c r="D21" s="280">
        <v>0</v>
      </c>
      <c r="E21" s="283">
        <f t="shared" si="1"/>
        <v>230</v>
      </c>
      <c r="F21" s="540">
        <v>230</v>
      </c>
      <c r="G21" s="280">
        <v>0</v>
      </c>
      <c r="H21" s="283">
        <f t="shared" si="5"/>
        <v>0</v>
      </c>
      <c r="I21" s="280">
        <v>0</v>
      </c>
      <c r="J21" s="280">
        <v>0</v>
      </c>
      <c r="K21" s="283">
        <f t="shared" si="2"/>
        <v>230</v>
      </c>
      <c r="L21" s="540">
        <v>230</v>
      </c>
      <c r="M21" s="283">
        <f t="shared" si="7"/>
        <v>0</v>
      </c>
      <c r="N21" s="283">
        <f t="shared" si="7"/>
        <v>0</v>
      </c>
      <c r="O21" s="283">
        <f t="shared" si="7"/>
        <v>0</v>
      </c>
      <c r="P21" s="446"/>
      <c r="Q21" s="618" t="s">
        <v>508</v>
      </c>
      <c r="R21" s="74"/>
      <c r="S21" s="74"/>
    </row>
    <row r="22" spans="1:19" ht="15.75" customHeight="1">
      <c r="A22" s="280"/>
      <c r="B22" s="281"/>
      <c r="C22" s="540"/>
      <c r="D22" s="280"/>
      <c r="E22" s="283"/>
      <c r="F22" s="540"/>
      <c r="G22" s="280"/>
      <c r="H22" s="283"/>
      <c r="I22" s="280"/>
      <c r="J22" s="280"/>
      <c r="K22" s="283"/>
      <c r="L22" s="540"/>
      <c r="M22" s="283"/>
      <c r="N22" s="283"/>
      <c r="O22" s="283"/>
      <c r="P22" s="446"/>
      <c r="Q22" s="280"/>
      <c r="R22" s="74"/>
      <c r="S22" s="74"/>
    </row>
    <row r="23" spans="1:19" ht="15.75" customHeight="1">
      <c r="A23" s="280"/>
      <c r="B23" s="281"/>
      <c r="C23" s="633" t="s">
        <v>668</v>
      </c>
      <c r="D23" s="280"/>
      <c r="E23" s="283"/>
      <c r="F23" s="540"/>
      <c r="G23" s="280"/>
      <c r="H23" s="283"/>
      <c r="I23" s="280"/>
      <c r="J23" s="280"/>
      <c r="K23" s="283"/>
      <c r="L23" s="540"/>
      <c r="M23" s="283"/>
      <c r="N23" s="283"/>
      <c r="O23" s="283"/>
      <c r="P23" s="446"/>
      <c r="Q23" s="280"/>
      <c r="R23" s="74"/>
      <c r="S23" s="74"/>
    </row>
    <row r="24" spans="1:19" ht="15.75" customHeight="1">
      <c r="A24" s="70"/>
      <c r="B24" s="280" t="s">
        <v>591</v>
      </c>
      <c r="C24" s="280" t="s">
        <v>363</v>
      </c>
      <c r="D24" s="280">
        <v>0</v>
      </c>
      <c r="E24" s="283">
        <f>(D24+F24)</f>
        <v>0</v>
      </c>
      <c r="F24" s="540">
        <v>0</v>
      </c>
      <c r="G24" s="280">
        <v>0</v>
      </c>
      <c r="H24" s="283">
        <f t="shared" si="5"/>
        <v>0</v>
      </c>
      <c r="I24" s="280">
        <v>0</v>
      </c>
      <c r="J24" s="280">
        <v>0</v>
      </c>
      <c r="K24" s="283">
        <f>(J24+L24)</f>
        <v>0</v>
      </c>
      <c r="L24" s="540">
        <v>0</v>
      </c>
      <c r="M24" s="283">
        <f aca="true" t="shared" si="8" ref="M24:O28">(D24-G24-J24)</f>
        <v>0</v>
      </c>
      <c r="N24" s="283">
        <f t="shared" si="8"/>
        <v>0</v>
      </c>
      <c r="O24" s="283">
        <f t="shared" si="8"/>
        <v>0</v>
      </c>
      <c r="P24" s="446"/>
      <c r="Q24" s="280"/>
      <c r="R24" s="74"/>
      <c r="S24" s="74"/>
    </row>
    <row r="25" spans="1:19" ht="15.75" customHeight="1">
      <c r="A25" s="70"/>
      <c r="B25" s="280" t="s">
        <v>294</v>
      </c>
      <c r="C25" s="280" t="s">
        <v>948</v>
      </c>
      <c r="D25" s="280">
        <v>15000</v>
      </c>
      <c r="E25" s="283">
        <f>(D25+F25)</f>
        <v>15000</v>
      </c>
      <c r="F25" s="540">
        <v>0</v>
      </c>
      <c r="G25" s="280">
        <v>0</v>
      </c>
      <c r="H25" s="283">
        <f t="shared" si="5"/>
        <v>0</v>
      </c>
      <c r="I25" s="280">
        <v>0</v>
      </c>
      <c r="J25" s="280">
        <v>15000</v>
      </c>
      <c r="K25" s="283">
        <f>(J25+L25)</f>
        <v>15000</v>
      </c>
      <c r="L25" s="540">
        <v>0</v>
      </c>
      <c r="M25" s="283">
        <f t="shared" si="8"/>
        <v>0</v>
      </c>
      <c r="N25" s="283">
        <f t="shared" si="8"/>
        <v>0</v>
      </c>
      <c r="O25" s="283">
        <f t="shared" si="8"/>
        <v>0</v>
      </c>
      <c r="P25" s="446"/>
      <c r="Q25" s="280"/>
      <c r="R25" s="74"/>
      <c r="S25" s="74"/>
    </row>
    <row r="26" spans="1:19" ht="15.75" customHeight="1">
      <c r="A26" s="70"/>
      <c r="B26" s="280" t="s">
        <v>401</v>
      </c>
      <c r="C26" s="280" t="s">
        <v>588</v>
      </c>
      <c r="D26" s="280">
        <v>150</v>
      </c>
      <c r="E26" s="283">
        <f>(D26+F26)</f>
        <v>150</v>
      </c>
      <c r="F26" s="540">
        <v>0</v>
      </c>
      <c r="G26" s="280">
        <v>0</v>
      </c>
      <c r="H26" s="283">
        <f t="shared" si="5"/>
        <v>0</v>
      </c>
      <c r="I26" s="280">
        <v>0</v>
      </c>
      <c r="J26" s="280">
        <v>150</v>
      </c>
      <c r="K26" s="283">
        <f>(J26+L26)</f>
        <v>150</v>
      </c>
      <c r="L26" s="540">
        <v>0</v>
      </c>
      <c r="M26" s="283">
        <f t="shared" si="8"/>
        <v>0</v>
      </c>
      <c r="N26" s="283">
        <f t="shared" si="8"/>
        <v>0</v>
      </c>
      <c r="O26" s="283">
        <f t="shared" si="8"/>
        <v>0</v>
      </c>
      <c r="P26" s="446"/>
      <c r="Q26" s="280"/>
      <c r="R26" s="74"/>
      <c r="S26" s="74"/>
    </row>
    <row r="27" spans="1:19" ht="15.75" customHeight="1">
      <c r="A27" s="70"/>
      <c r="B27" s="280" t="s">
        <v>402</v>
      </c>
      <c r="C27" s="280" t="s">
        <v>589</v>
      </c>
      <c r="D27" s="280">
        <v>1116</v>
      </c>
      <c r="E27" s="283">
        <f>(D27+F27)</f>
        <v>1116</v>
      </c>
      <c r="F27" s="540">
        <v>0</v>
      </c>
      <c r="G27" s="280">
        <v>0</v>
      </c>
      <c r="H27" s="283">
        <f t="shared" si="5"/>
        <v>0</v>
      </c>
      <c r="I27" s="280">
        <v>0</v>
      </c>
      <c r="J27" s="280">
        <v>1116</v>
      </c>
      <c r="K27" s="283">
        <f>(J27+L27)</f>
        <v>1116</v>
      </c>
      <c r="L27" s="540">
        <v>0</v>
      </c>
      <c r="M27" s="283">
        <f t="shared" si="8"/>
        <v>0</v>
      </c>
      <c r="N27" s="283">
        <f t="shared" si="8"/>
        <v>0</v>
      </c>
      <c r="O27" s="283">
        <f t="shared" si="8"/>
        <v>0</v>
      </c>
      <c r="P27" s="446"/>
      <c r="Q27" s="280"/>
      <c r="R27" s="74"/>
      <c r="S27" s="74"/>
    </row>
    <row r="28" spans="1:19" ht="15.75" customHeight="1">
      <c r="A28" s="70"/>
      <c r="B28" s="280" t="s">
        <v>898</v>
      </c>
      <c r="C28" s="280" t="s">
        <v>590</v>
      </c>
      <c r="D28" s="280">
        <v>173</v>
      </c>
      <c r="E28" s="283">
        <f>(D28+F28)</f>
        <v>173</v>
      </c>
      <c r="F28" s="540">
        <v>0</v>
      </c>
      <c r="G28" s="280">
        <v>0</v>
      </c>
      <c r="H28" s="283">
        <f t="shared" si="5"/>
        <v>0</v>
      </c>
      <c r="I28" s="280">
        <v>0</v>
      </c>
      <c r="J28" s="280">
        <v>173</v>
      </c>
      <c r="K28" s="283">
        <f>(J28+L28)</f>
        <v>173</v>
      </c>
      <c r="L28" s="540">
        <v>0</v>
      </c>
      <c r="M28" s="283">
        <f t="shared" si="8"/>
        <v>0</v>
      </c>
      <c r="N28" s="283">
        <f t="shared" si="8"/>
        <v>0</v>
      </c>
      <c r="O28" s="283">
        <f t="shared" si="8"/>
        <v>0</v>
      </c>
      <c r="P28" s="446"/>
      <c r="Q28" s="280"/>
      <c r="R28" s="74"/>
      <c r="S28" s="74"/>
    </row>
    <row r="29" spans="1:19" ht="15.75" customHeight="1">
      <c r="A29" s="284"/>
      <c r="B29" s="634"/>
      <c r="C29" s="540"/>
      <c r="D29" s="280"/>
      <c r="E29" s="283"/>
      <c r="F29" s="540"/>
      <c r="G29" s="280"/>
      <c r="H29" s="283"/>
      <c r="I29" s="280"/>
      <c r="J29" s="280"/>
      <c r="K29" s="283"/>
      <c r="L29" s="540"/>
      <c r="M29" s="283"/>
      <c r="N29" s="283"/>
      <c r="O29" s="283"/>
      <c r="P29" s="446"/>
      <c r="Q29" s="280"/>
      <c r="R29" s="74"/>
      <c r="S29" s="74"/>
    </row>
    <row r="30" spans="1:19" ht="15.75" customHeight="1">
      <c r="A30" s="297"/>
      <c r="B30" s="542" t="s">
        <v>232</v>
      </c>
      <c r="C30" s="524" t="s">
        <v>70</v>
      </c>
      <c r="D30" s="298">
        <f aca="true" t="shared" si="9" ref="D30:O30">SUM(D7:D29)</f>
        <v>46189</v>
      </c>
      <c r="E30" s="298">
        <f t="shared" si="9"/>
        <v>83432</v>
      </c>
      <c r="F30" s="298">
        <f t="shared" si="9"/>
        <v>37243</v>
      </c>
      <c r="G30" s="298">
        <f t="shared" si="9"/>
        <v>0</v>
      </c>
      <c r="H30" s="298">
        <f t="shared" si="9"/>
        <v>0</v>
      </c>
      <c r="I30" s="298">
        <f t="shared" si="9"/>
        <v>0</v>
      </c>
      <c r="J30" s="298">
        <f t="shared" si="9"/>
        <v>46189</v>
      </c>
      <c r="K30" s="298">
        <f t="shared" si="9"/>
        <v>83432</v>
      </c>
      <c r="L30" s="298">
        <f t="shared" si="9"/>
        <v>37243</v>
      </c>
      <c r="M30" s="298">
        <f t="shared" si="9"/>
        <v>0</v>
      </c>
      <c r="N30" s="298">
        <f t="shared" si="9"/>
        <v>0</v>
      </c>
      <c r="O30" s="298">
        <f t="shared" si="9"/>
        <v>0</v>
      </c>
      <c r="P30" s="307"/>
      <c r="Q30" s="297"/>
      <c r="R30" s="74"/>
      <c r="S30" s="74"/>
    </row>
    <row r="31" spans="1:19" ht="15.75" customHeight="1">
      <c r="A31" s="446"/>
      <c r="B31" s="447"/>
      <c r="C31" s="543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307"/>
      <c r="Q31" s="446"/>
      <c r="R31" s="74"/>
      <c r="S31" s="74"/>
    </row>
    <row r="32" spans="1:19" ht="15.75" customHeight="1">
      <c r="A32" s="307"/>
      <c r="B32" s="544" t="s">
        <v>235</v>
      </c>
      <c r="C32" s="650" t="s">
        <v>71</v>
      </c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74"/>
      <c r="S32" s="74"/>
    </row>
    <row r="33" spans="1:19" ht="15.75" customHeight="1">
      <c r="A33" s="278"/>
      <c r="B33" s="545" t="s">
        <v>236</v>
      </c>
      <c r="C33" s="278" t="s">
        <v>1009</v>
      </c>
      <c r="D33" s="278">
        <v>27116</v>
      </c>
      <c r="E33" s="279">
        <f>(D33+F33)</f>
        <v>27116</v>
      </c>
      <c r="F33" s="278">
        <v>0</v>
      </c>
      <c r="G33" s="278">
        <v>0</v>
      </c>
      <c r="H33" s="279">
        <f>(G33+I33)</f>
        <v>0</v>
      </c>
      <c r="I33" s="278">
        <v>0</v>
      </c>
      <c r="J33" s="278">
        <v>0</v>
      </c>
      <c r="K33" s="279">
        <f>(J33+L33)</f>
        <v>0</v>
      </c>
      <c r="L33" s="308">
        <v>0</v>
      </c>
      <c r="M33" s="279">
        <f>(D33-G33-J33)</f>
        <v>27116</v>
      </c>
      <c r="N33" s="279">
        <f>(E33-H33-K33)</f>
        <v>27116</v>
      </c>
      <c r="O33" s="279">
        <f>(F33-I33-L33)</f>
        <v>0</v>
      </c>
      <c r="P33" s="307"/>
      <c r="Q33" s="278"/>
      <c r="R33" s="74"/>
      <c r="S33" s="74"/>
    </row>
    <row r="34" spans="1:19" ht="15.75" customHeight="1">
      <c r="A34" s="280"/>
      <c r="B34" s="546" t="s">
        <v>237</v>
      </c>
      <c r="C34" s="280" t="s">
        <v>592</v>
      </c>
      <c r="D34" s="280"/>
      <c r="E34" s="283"/>
      <c r="F34" s="280"/>
      <c r="G34" s="280"/>
      <c r="H34" s="283"/>
      <c r="I34" s="280"/>
      <c r="J34" s="280"/>
      <c r="K34" s="283"/>
      <c r="L34" s="540"/>
      <c r="M34" s="283"/>
      <c r="N34" s="283"/>
      <c r="O34" s="283"/>
      <c r="P34" s="307"/>
      <c r="Q34" s="280"/>
      <c r="R34" s="74"/>
      <c r="S34" s="74"/>
    </row>
    <row r="35" spans="1:19" ht="15.75" customHeight="1">
      <c r="A35" s="280"/>
      <c r="B35" s="546"/>
      <c r="C35" s="280" t="s">
        <v>593</v>
      </c>
      <c r="D35" s="280">
        <v>160</v>
      </c>
      <c r="E35" s="283">
        <f>(D35+F35)</f>
        <v>160</v>
      </c>
      <c r="F35" s="280">
        <v>0</v>
      </c>
      <c r="G35" s="280">
        <v>0</v>
      </c>
      <c r="H35" s="283">
        <f>(G35+I35)</f>
        <v>0</v>
      </c>
      <c r="I35" s="280">
        <v>0</v>
      </c>
      <c r="J35" s="280">
        <v>0</v>
      </c>
      <c r="K35" s="283">
        <f aca="true" t="shared" si="10" ref="K35:K40">(J35+L35)</f>
        <v>0</v>
      </c>
      <c r="L35" s="540">
        <v>0</v>
      </c>
      <c r="M35" s="283">
        <f>(D35-G35-J35)</f>
        <v>160</v>
      </c>
      <c r="N35" s="283">
        <f>(E35-H35-K35)</f>
        <v>160</v>
      </c>
      <c r="O35" s="283">
        <f>(F35-I35-L35)</f>
        <v>0</v>
      </c>
      <c r="P35" s="307"/>
      <c r="Q35" s="280"/>
      <c r="R35" s="74"/>
      <c r="S35" s="74"/>
    </row>
    <row r="36" spans="1:19" ht="15.75" customHeight="1">
      <c r="A36" s="280"/>
      <c r="B36" s="546" t="s">
        <v>725</v>
      </c>
      <c r="C36" s="539" t="s">
        <v>72</v>
      </c>
      <c r="D36" s="283"/>
      <c r="E36" s="283"/>
      <c r="F36" s="280"/>
      <c r="G36" s="280"/>
      <c r="H36" s="283"/>
      <c r="I36" s="280"/>
      <c r="J36" s="280"/>
      <c r="K36" s="283"/>
      <c r="L36" s="540"/>
      <c r="M36" s="283"/>
      <c r="N36" s="283"/>
      <c r="O36" s="283"/>
      <c r="P36" s="307"/>
      <c r="Q36" s="280"/>
      <c r="R36" s="74"/>
      <c r="S36" s="74"/>
    </row>
    <row r="37" spans="1:19" ht="15.75" customHeight="1">
      <c r="A37" s="280"/>
      <c r="B37" s="546" t="s">
        <v>238</v>
      </c>
      <c r="C37" s="539" t="s">
        <v>611</v>
      </c>
      <c r="D37" s="280"/>
      <c r="E37" s="283"/>
      <c r="F37" s="280"/>
      <c r="G37" s="280"/>
      <c r="H37" s="283"/>
      <c r="I37" s="280"/>
      <c r="J37" s="280"/>
      <c r="K37" s="283"/>
      <c r="L37" s="540"/>
      <c r="M37" s="283"/>
      <c r="N37" s="283"/>
      <c r="O37" s="283"/>
      <c r="P37" s="307"/>
      <c r="Q37" s="280"/>
      <c r="R37" s="74"/>
      <c r="S37" s="74"/>
    </row>
    <row r="38" spans="1:19" ht="15.75" customHeight="1">
      <c r="A38" s="280"/>
      <c r="B38" s="546" t="s">
        <v>725</v>
      </c>
      <c r="C38" s="280" t="s">
        <v>406</v>
      </c>
      <c r="D38" s="280">
        <v>15000</v>
      </c>
      <c r="E38" s="283">
        <f>(D38+F38)</f>
        <v>30000</v>
      </c>
      <c r="F38" s="381">
        <v>15000</v>
      </c>
      <c r="G38" s="280">
        <v>0</v>
      </c>
      <c r="H38" s="283">
        <f>(G38+I38)</f>
        <v>0</v>
      </c>
      <c r="I38" s="280">
        <v>0</v>
      </c>
      <c r="J38" s="280">
        <v>0</v>
      </c>
      <c r="K38" s="283">
        <f t="shared" si="10"/>
        <v>0</v>
      </c>
      <c r="L38" s="540">
        <v>0</v>
      </c>
      <c r="M38" s="283">
        <f>(D38-G38-J38)</f>
        <v>15000</v>
      </c>
      <c r="N38" s="283">
        <f>(E38-H38-K38)</f>
        <v>30000</v>
      </c>
      <c r="O38" s="283">
        <f>(F38-I38-L38)</f>
        <v>15000</v>
      </c>
      <c r="P38" s="307"/>
      <c r="Q38" s="280"/>
      <c r="R38" s="74"/>
      <c r="S38" s="74"/>
    </row>
    <row r="39" spans="1:19" ht="15.75" customHeight="1">
      <c r="A39" s="280"/>
      <c r="B39" s="546" t="s">
        <v>239</v>
      </c>
      <c r="C39" s="539" t="s">
        <v>653</v>
      </c>
      <c r="D39" s="280"/>
      <c r="E39" s="283"/>
      <c r="F39" s="280"/>
      <c r="G39" s="280"/>
      <c r="H39" s="283"/>
      <c r="I39" s="280"/>
      <c r="J39" s="280"/>
      <c r="K39" s="283"/>
      <c r="L39" s="540"/>
      <c r="M39" s="283"/>
      <c r="N39" s="283"/>
      <c r="O39" s="283"/>
      <c r="P39" s="307"/>
      <c r="Q39" s="280"/>
      <c r="R39" s="74"/>
      <c r="S39" s="74"/>
    </row>
    <row r="40" spans="1:19" ht="15.75" customHeight="1">
      <c r="A40" s="280"/>
      <c r="B40" s="546"/>
      <c r="C40" s="280" t="s">
        <v>406</v>
      </c>
      <c r="D40" s="280">
        <v>7500</v>
      </c>
      <c r="E40" s="283">
        <f>(D40+F40)</f>
        <v>22500</v>
      </c>
      <c r="F40" s="280">
        <v>15000</v>
      </c>
      <c r="G40" s="280">
        <v>0</v>
      </c>
      <c r="H40" s="283">
        <f>(G40+I40)</f>
        <v>0</v>
      </c>
      <c r="I40" s="280">
        <v>0</v>
      </c>
      <c r="J40" s="280">
        <v>0</v>
      </c>
      <c r="K40" s="283">
        <f t="shared" si="10"/>
        <v>0</v>
      </c>
      <c r="L40" s="540">
        <v>0</v>
      </c>
      <c r="M40" s="283">
        <f aca="true" t="shared" si="11" ref="M40:O41">(D40-G40-J40)</f>
        <v>7500</v>
      </c>
      <c r="N40" s="283">
        <f t="shared" si="11"/>
        <v>22500</v>
      </c>
      <c r="O40" s="283">
        <f t="shared" si="11"/>
        <v>15000</v>
      </c>
      <c r="P40" s="307"/>
      <c r="Q40" s="280"/>
      <c r="R40" s="74"/>
      <c r="S40" s="74"/>
    </row>
    <row r="41" spans="1:19" ht="15.75" customHeight="1">
      <c r="A41" s="433"/>
      <c r="B41" s="547"/>
      <c r="C41" s="433" t="s">
        <v>365</v>
      </c>
      <c r="D41" s="433">
        <v>1817</v>
      </c>
      <c r="E41" s="548">
        <f>(D41+F41)</f>
        <v>1817</v>
      </c>
      <c r="F41" s="433">
        <v>0</v>
      </c>
      <c r="G41" s="433">
        <v>0</v>
      </c>
      <c r="H41" s="548">
        <f>(G41+I41)</f>
        <v>0</v>
      </c>
      <c r="I41" s="433">
        <v>0</v>
      </c>
      <c r="J41" s="433">
        <v>0</v>
      </c>
      <c r="K41" s="283">
        <f>(J41+L41)</f>
        <v>0</v>
      </c>
      <c r="L41" s="446">
        <v>0</v>
      </c>
      <c r="M41" s="548">
        <f t="shared" si="11"/>
        <v>1817</v>
      </c>
      <c r="N41" s="548">
        <f t="shared" si="11"/>
        <v>1817</v>
      </c>
      <c r="O41" s="548">
        <f t="shared" si="11"/>
        <v>0</v>
      </c>
      <c r="P41" s="433"/>
      <c r="Q41" s="280"/>
      <c r="R41" s="74"/>
      <c r="S41" s="74"/>
    </row>
    <row r="42" spans="1:19" ht="15.75" customHeight="1">
      <c r="A42" s="433"/>
      <c r="B42" s="547"/>
      <c r="C42" s="280" t="s">
        <v>385</v>
      </c>
      <c r="D42" s="433">
        <v>0</v>
      </c>
      <c r="E42" s="548">
        <f>(D42+F42)</f>
        <v>5000</v>
      </c>
      <c r="F42" s="433">
        <v>5000</v>
      </c>
      <c r="G42" s="433">
        <v>0</v>
      </c>
      <c r="H42" s="548">
        <f>(G42+I42)</f>
        <v>0</v>
      </c>
      <c r="I42" s="433">
        <v>0</v>
      </c>
      <c r="J42" s="433">
        <v>0</v>
      </c>
      <c r="K42" s="283">
        <f>(J42+L42)</f>
        <v>0</v>
      </c>
      <c r="L42" s="446">
        <v>0</v>
      </c>
      <c r="M42" s="548">
        <f>(D42-G42-J42)</f>
        <v>0</v>
      </c>
      <c r="N42" s="548">
        <f>(E42-H42-K42)</f>
        <v>5000</v>
      </c>
      <c r="O42" s="283">
        <f>(F42-I42-L42)</f>
        <v>5000</v>
      </c>
      <c r="P42" s="446"/>
      <c r="Q42" s="280"/>
      <c r="R42" s="74"/>
      <c r="S42" s="74"/>
    </row>
    <row r="43" spans="1:19" ht="15.75" customHeight="1">
      <c r="A43" s="280"/>
      <c r="B43" s="546" t="s">
        <v>240</v>
      </c>
      <c r="C43" s="539" t="s">
        <v>265</v>
      </c>
      <c r="D43" s="280"/>
      <c r="E43" s="548"/>
      <c r="F43" s="280"/>
      <c r="G43" s="280"/>
      <c r="H43" s="548"/>
      <c r="I43" s="433"/>
      <c r="J43" s="433"/>
      <c r="K43" s="433"/>
      <c r="L43" s="433"/>
      <c r="M43" s="548"/>
      <c r="N43" s="548"/>
      <c r="O43" s="283"/>
      <c r="P43" s="307"/>
      <c r="Q43" s="280"/>
      <c r="R43" s="74"/>
      <c r="S43" s="74"/>
    </row>
    <row r="44" spans="1:19" ht="15.75" customHeight="1">
      <c r="A44" s="280"/>
      <c r="B44" s="546"/>
      <c r="C44" s="280" t="s">
        <v>406</v>
      </c>
      <c r="D44" s="433">
        <v>14000</v>
      </c>
      <c r="E44" s="548">
        <f aca="true" t="shared" si="12" ref="E44:E52">(D44+F44)</f>
        <v>28000</v>
      </c>
      <c r="F44" s="280">
        <v>14000</v>
      </c>
      <c r="G44" s="280">
        <v>0</v>
      </c>
      <c r="H44" s="548">
        <f aca="true" t="shared" si="13" ref="H44:H52">(G44+I44)</f>
        <v>0</v>
      </c>
      <c r="I44" s="433">
        <v>0</v>
      </c>
      <c r="J44" s="433">
        <v>0</v>
      </c>
      <c r="K44" s="283">
        <f aca="true" t="shared" si="14" ref="K44:K50">(J44+L44)</f>
        <v>0</v>
      </c>
      <c r="L44" s="433">
        <v>0</v>
      </c>
      <c r="M44" s="548">
        <f aca="true" t="shared" si="15" ref="M44:O45">(D44-G44-J44)</f>
        <v>14000</v>
      </c>
      <c r="N44" s="548">
        <f t="shared" si="15"/>
        <v>28000</v>
      </c>
      <c r="O44" s="283">
        <f t="shared" si="15"/>
        <v>14000</v>
      </c>
      <c r="P44" s="307"/>
      <c r="Q44" s="280"/>
      <c r="R44" s="74"/>
      <c r="S44" s="74"/>
    </row>
    <row r="45" spans="1:19" ht="15.75" customHeight="1">
      <c r="A45" s="280"/>
      <c r="B45" s="547"/>
      <c r="C45" s="433" t="s">
        <v>365</v>
      </c>
      <c r="D45" s="433">
        <v>850</v>
      </c>
      <c r="E45" s="548">
        <f t="shared" si="12"/>
        <v>850</v>
      </c>
      <c r="F45" s="433">
        <v>0</v>
      </c>
      <c r="G45" s="433">
        <v>0</v>
      </c>
      <c r="H45" s="548">
        <f t="shared" si="13"/>
        <v>0</v>
      </c>
      <c r="I45" s="433">
        <v>0</v>
      </c>
      <c r="J45" s="433">
        <v>0</v>
      </c>
      <c r="K45" s="548">
        <f>(J45+L45)</f>
        <v>0</v>
      </c>
      <c r="L45" s="433">
        <v>0</v>
      </c>
      <c r="M45" s="548">
        <f t="shared" si="15"/>
        <v>850</v>
      </c>
      <c r="N45" s="548">
        <f t="shared" si="15"/>
        <v>850</v>
      </c>
      <c r="O45" s="283">
        <f t="shared" si="15"/>
        <v>0</v>
      </c>
      <c r="P45" s="446"/>
      <c r="Q45" s="280"/>
      <c r="R45" s="74"/>
      <c r="S45" s="74"/>
    </row>
    <row r="46" spans="1:19" ht="15.75" customHeight="1">
      <c r="A46" s="280"/>
      <c r="B46" s="547"/>
      <c r="C46" s="280" t="s">
        <v>385</v>
      </c>
      <c r="D46" s="433">
        <v>0</v>
      </c>
      <c r="E46" s="548">
        <f t="shared" si="12"/>
        <v>7000</v>
      </c>
      <c r="F46" s="433">
        <v>7000</v>
      </c>
      <c r="G46" s="433">
        <v>0</v>
      </c>
      <c r="H46" s="548">
        <f t="shared" si="13"/>
        <v>0</v>
      </c>
      <c r="I46" s="433">
        <v>0</v>
      </c>
      <c r="J46" s="433">
        <v>0</v>
      </c>
      <c r="K46" s="548">
        <f>(J46+L46)</f>
        <v>0</v>
      </c>
      <c r="L46" s="433">
        <v>0</v>
      </c>
      <c r="M46" s="548">
        <f>(D46-G46-J46)</f>
        <v>0</v>
      </c>
      <c r="N46" s="548">
        <f>(E46-H46-K46)</f>
        <v>7000</v>
      </c>
      <c r="O46" s="283">
        <f>(F46-I46-L46)</f>
        <v>7000</v>
      </c>
      <c r="P46" s="446"/>
      <c r="Q46" s="280"/>
      <c r="R46" s="74"/>
      <c r="S46" s="74"/>
    </row>
    <row r="47" spans="1:19" ht="15.75" customHeight="1">
      <c r="A47" s="280"/>
      <c r="B47" s="546" t="s">
        <v>241</v>
      </c>
      <c r="C47" s="280" t="s">
        <v>291</v>
      </c>
      <c r="D47" s="433">
        <v>1411</v>
      </c>
      <c r="E47" s="548">
        <f t="shared" si="12"/>
        <v>1411</v>
      </c>
      <c r="F47" s="280">
        <v>0</v>
      </c>
      <c r="G47" s="280">
        <v>1411</v>
      </c>
      <c r="H47" s="548">
        <f t="shared" si="13"/>
        <v>1411</v>
      </c>
      <c r="I47" s="433">
        <v>0</v>
      </c>
      <c r="J47" s="433">
        <v>0</v>
      </c>
      <c r="K47" s="283">
        <f t="shared" si="14"/>
        <v>0</v>
      </c>
      <c r="L47" s="433">
        <v>0</v>
      </c>
      <c r="M47" s="548">
        <f aca="true" t="shared" si="16" ref="M47:O52">(D47-G47-J47)</f>
        <v>0</v>
      </c>
      <c r="N47" s="548">
        <f t="shared" si="16"/>
        <v>0</v>
      </c>
      <c r="O47" s="283">
        <f t="shared" si="16"/>
        <v>0</v>
      </c>
      <c r="P47" s="307"/>
      <c r="Q47" s="280"/>
      <c r="R47" s="74"/>
      <c r="S47" s="74"/>
    </row>
    <row r="48" spans="1:19" ht="15.75" customHeight="1">
      <c r="A48" s="280"/>
      <c r="B48" s="546" t="s">
        <v>242</v>
      </c>
      <c r="C48" s="280" t="s">
        <v>561</v>
      </c>
      <c r="D48" s="433">
        <v>900</v>
      </c>
      <c r="E48" s="548">
        <f t="shared" si="12"/>
        <v>900</v>
      </c>
      <c r="F48" s="280">
        <v>0</v>
      </c>
      <c r="G48" s="280">
        <v>0</v>
      </c>
      <c r="H48" s="548">
        <f t="shared" si="13"/>
        <v>0</v>
      </c>
      <c r="I48" s="433">
        <v>0</v>
      </c>
      <c r="J48" s="433">
        <v>0</v>
      </c>
      <c r="K48" s="283">
        <f t="shared" si="14"/>
        <v>0</v>
      </c>
      <c r="L48" s="433">
        <v>0</v>
      </c>
      <c r="M48" s="548">
        <f t="shared" si="16"/>
        <v>900</v>
      </c>
      <c r="N48" s="548">
        <f t="shared" si="16"/>
        <v>900</v>
      </c>
      <c r="O48" s="283">
        <f t="shared" si="16"/>
        <v>0</v>
      </c>
      <c r="P48" s="307"/>
      <c r="Q48" s="280"/>
      <c r="R48" s="74"/>
      <c r="S48" s="74"/>
    </row>
    <row r="49" spans="1:19" ht="15.75" customHeight="1">
      <c r="A49" s="280"/>
      <c r="B49" s="546" t="s">
        <v>243</v>
      </c>
      <c r="C49" s="280" t="s">
        <v>299</v>
      </c>
      <c r="D49" s="433">
        <v>200</v>
      </c>
      <c r="E49" s="548">
        <f t="shared" si="12"/>
        <v>200</v>
      </c>
      <c r="F49" s="280">
        <v>0</v>
      </c>
      <c r="G49" s="280">
        <v>0</v>
      </c>
      <c r="H49" s="548">
        <f t="shared" si="13"/>
        <v>0</v>
      </c>
      <c r="I49" s="433">
        <v>0</v>
      </c>
      <c r="J49" s="433">
        <v>0</v>
      </c>
      <c r="K49" s="283">
        <f t="shared" si="14"/>
        <v>0</v>
      </c>
      <c r="L49" s="433">
        <v>0</v>
      </c>
      <c r="M49" s="548">
        <f t="shared" si="16"/>
        <v>200</v>
      </c>
      <c r="N49" s="548">
        <f t="shared" si="16"/>
        <v>200</v>
      </c>
      <c r="O49" s="283">
        <f t="shared" si="16"/>
        <v>0</v>
      </c>
      <c r="P49" s="307"/>
      <c r="Q49" s="280"/>
      <c r="R49" s="74"/>
      <c r="S49" s="74"/>
    </row>
    <row r="50" spans="1:19" ht="15.75" customHeight="1">
      <c r="A50" s="280"/>
      <c r="B50" s="546" t="s">
        <v>244</v>
      </c>
      <c r="C50" s="280" t="s">
        <v>73</v>
      </c>
      <c r="D50" s="280">
        <v>900</v>
      </c>
      <c r="E50" s="283">
        <f t="shared" si="12"/>
        <v>900</v>
      </c>
      <c r="F50" s="280">
        <v>0</v>
      </c>
      <c r="G50" s="280">
        <v>0</v>
      </c>
      <c r="H50" s="283">
        <f t="shared" si="13"/>
        <v>0</v>
      </c>
      <c r="I50" s="280">
        <v>0</v>
      </c>
      <c r="J50" s="280">
        <v>0</v>
      </c>
      <c r="K50" s="283">
        <f t="shared" si="14"/>
        <v>0</v>
      </c>
      <c r="L50" s="280">
        <v>0</v>
      </c>
      <c r="M50" s="283">
        <f t="shared" si="16"/>
        <v>900</v>
      </c>
      <c r="N50" s="283">
        <f t="shared" si="16"/>
        <v>900</v>
      </c>
      <c r="O50" s="283">
        <f t="shared" si="16"/>
        <v>0</v>
      </c>
      <c r="P50" s="280"/>
      <c r="Q50" s="280"/>
      <c r="R50" s="74"/>
      <c r="S50" s="74"/>
    </row>
    <row r="51" spans="1:19" ht="15.75" customHeight="1">
      <c r="A51" s="280"/>
      <c r="B51" s="549" t="s">
        <v>245</v>
      </c>
      <c r="C51" s="433" t="s">
        <v>950</v>
      </c>
      <c r="D51" s="550">
        <v>403</v>
      </c>
      <c r="E51" s="548">
        <f t="shared" si="12"/>
        <v>403</v>
      </c>
      <c r="F51" s="383">
        <v>0</v>
      </c>
      <c r="G51" s="383">
        <v>0</v>
      </c>
      <c r="H51" s="548">
        <f t="shared" si="13"/>
        <v>0</v>
      </c>
      <c r="I51" s="550">
        <v>0</v>
      </c>
      <c r="J51" s="550">
        <v>0</v>
      </c>
      <c r="K51" s="283">
        <f>(J51+L51)</f>
        <v>0</v>
      </c>
      <c r="L51" s="550">
        <v>0</v>
      </c>
      <c r="M51" s="548">
        <f t="shared" si="16"/>
        <v>403</v>
      </c>
      <c r="N51" s="548">
        <f t="shared" si="16"/>
        <v>403</v>
      </c>
      <c r="O51" s="283">
        <f t="shared" si="16"/>
        <v>0</v>
      </c>
      <c r="P51" s="551"/>
      <c r="Q51" s="552"/>
      <c r="R51" s="74"/>
      <c r="S51" s="74"/>
    </row>
    <row r="52" spans="1:19" ht="15.75" customHeight="1">
      <c r="A52" s="280"/>
      <c r="B52" s="546" t="s">
        <v>246</v>
      </c>
      <c r="C52" s="539" t="s">
        <v>422</v>
      </c>
      <c r="D52" s="433">
        <v>1050</v>
      </c>
      <c r="E52" s="548">
        <f t="shared" si="12"/>
        <v>1050</v>
      </c>
      <c r="F52" s="280">
        <v>0</v>
      </c>
      <c r="G52" s="280">
        <v>0</v>
      </c>
      <c r="H52" s="548">
        <f t="shared" si="13"/>
        <v>0</v>
      </c>
      <c r="I52" s="433">
        <v>0</v>
      </c>
      <c r="J52" s="433">
        <v>0</v>
      </c>
      <c r="K52" s="283">
        <f>(J52+L52)</f>
        <v>0</v>
      </c>
      <c r="L52" s="433">
        <v>0</v>
      </c>
      <c r="M52" s="548">
        <f t="shared" si="16"/>
        <v>1050</v>
      </c>
      <c r="N52" s="548">
        <f t="shared" si="16"/>
        <v>1050</v>
      </c>
      <c r="O52" s="283">
        <f t="shared" si="16"/>
        <v>0</v>
      </c>
      <c r="P52" s="307"/>
      <c r="Q52" s="280"/>
      <c r="R52" s="74"/>
      <c r="S52" s="74"/>
    </row>
    <row r="53" spans="1:19" ht="15.75" customHeight="1">
      <c r="A53" s="280"/>
      <c r="B53" s="546"/>
      <c r="C53" s="280" t="s">
        <v>596</v>
      </c>
      <c r="D53" s="433"/>
      <c r="E53" s="548"/>
      <c r="F53" s="280"/>
      <c r="G53" s="280"/>
      <c r="H53" s="548"/>
      <c r="I53" s="433"/>
      <c r="J53" s="433"/>
      <c r="K53" s="283"/>
      <c r="L53" s="433"/>
      <c r="M53" s="548"/>
      <c r="N53" s="548"/>
      <c r="O53" s="283"/>
      <c r="P53" s="307"/>
      <c r="Q53" s="280"/>
      <c r="R53" s="74"/>
      <c r="S53" s="74"/>
    </row>
    <row r="54" spans="1:19" ht="15.75" customHeight="1">
      <c r="A54" s="280"/>
      <c r="B54" s="546"/>
      <c r="C54" s="553" t="s">
        <v>594</v>
      </c>
      <c r="D54" s="433"/>
      <c r="E54" s="548"/>
      <c r="F54" s="280"/>
      <c r="G54" s="280"/>
      <c r="H54" s="548"/>
      <c r="I54" s="433"/>
      <c r="J54" s="433"/>
      <c r="K54" s="283"/>
      <c r="L54" s="433"/>
      <c r="M54" s="548"/>
      <c r="N54" s="548"/>
      <c r="O54" s="283"/>
      <c r="P54" s="307"/>
      <c r="Q54" s="280"/>
      <c r="R54" s="74"/>
      <c r="S54" s="74"/>
    </row>
    <row r="55" spans="1:19" ht="15.75" customHeight="1">
      <c r="A55" s="284"/>
      <c r="B55" s="554"/>
      <c r="C55" s="555" t="s">
        <v>595</v>
      </c>
      <c r="D55" s="284"/>
      <c r="E55" s="285"/>
      <c r="F55" s="284"/>
      <c r="G55" s="284"/>
      <c r="H55" s="285"/>
      <c r="I55" s="284"/>
      <c r="J55" s="284"/>
      <c r="K55" s="285"/>
      <c r="L55" s="556"/>
      <c r="M55" s="285"/>
      <c r="N55" s="285"/>
      <c r="O55" s="285"/>
      <c r="P55" s="557"/>
      <c r="Q55" s="284"/>
      <c r="R55" s="74"/>
      <c r="S55" s="74"/>
    </row>
    <row r="56" spans="1:19" ht="15.75" customHeight="1">
      <c r="A56" s="512" t="s">
        <v>725</v>
      </c>
      <c r="B56" s="512" t="s">
        <v>725</v>
      </c>
      <c r="C56" s="512" t="s">
        <v>725</v>
      </c>
      <c r="D56" s="513" t="s">
        <v>725</v>
      </c>
      <c r="E56" s="514"/>
      <c r="F56" s="515"/>
      <c r="G56" s="516" t="s">
        <v>42</v>
      </c>
      <c r="H56" s="516"/>
      <c r="I56" s="517"/>
      <c r="J56" s="517"/>
      <c r="K56" s="517"/>
      <c r="L56" s="517"/>
      <c r="M56" s="517"/>
      <c r="N56" s="517"/>
      <c r="O56" s="518"/>
      <c r="P56" s="449"/>
      <c r="Q56" s="519"/>
      <c r="R56" s="74"/>
      <c r="S56" s="74"/>
    </row>
    <row r="57" spans="1:19" ht="15.75" customHeight="1">
      <c r="A57" s="520" t="s">
        <v>1128</v>
      </c>
      <c r="B57" s="520" t="s">
        <v>43</v>
      </c>
      <c r="C57" s="520" t="s">
        <v>63</v>
      </c>
      <c r="D57" s="521" t="s">
        <v>64</v>
      </c>
      <c r="E57" s="522"/>
      <c r="F57" s="523"/>
      <c r="G57" s="524" t="s">
        <v>1131</v>
      </c>
      <c r="H57" s="525"/>
      <c r="I57" s="525"/>
      <c r="J57" s="524" t="s">
        <v>18</v>
      </c>
      <c r="K57" s="525"/>
      <c r="L57" s="525"/>
      <c r="M57" s="524" t="s">
        <v>1133</v>
      </c>
      <c r="N57" s="525"/>
      <c r="O57" s="525"/>
      <c r="P57" s="446"/>
      <c r="Q57" s="526"/>
      <c r="R57" s="74"/>
      <c r="S57" s="74"/>
    </row>
    <row r="58" spans="1:19" ht="15.75" customHeight="1">
      <c r="A58" s="520" t="s">
        <v>1134</v>
      </c>
      <c r="B58" s="520" t="s">
        <v>46</v>
      </c>
      <c r="C58" s="527"/>
      <c r="D58" s="528" t="s">
        <v>55</v>
      </c>
      <c r="E58" s="529"/>
      <c r="F58" s="530"/>
      <c r="G58" s="516" t="s">
        <v>30</v>
      </c>
      <c r="H58" s="517"/>
      <c r="I58" s="518"/>
      <c r="J58" s="516" t="s">
        <v>65</v>
      </c>
      <c r="K58" s="517"/>
      <c r="L58" s="518"/>
      <c r="M58" s="516" t="s">
        <v>66</v>
      </c>
      <c r="N58" s="517"/>
      <c r="O58" s="518"/>
      <c r="P58" s="446"/>
      <c r="Q58" s="526" t="s">
        <v>61</v>
      </c>
      <c r="R58" s="74"/>
      <c r="S58" s="74"/>
    </row>
    <row r="59" spans="1:19" ht="15.75" customHeight="1">
      <c r="A59" s="520" t="s">
        <v>725</v>
      </c>
      <c r="B59" s="520" t="s">
        <v>1134</v>
      </c>
      <c r="C59" s="520"/>
      <c r="D59" s="531" t="s">
        <v>817</v>
      </c>
      <c r="E59" s="531" t="s">
        <v>154</v>
      </c>
      <c r="F59" s="531" t="s">
        <v>718</v>
      </c>
      <c r="G59" s="531" t="s">
        <v>817</v>
      </c>
      <c r="H59" s="531" t="s">
        <v>154</v>
      </c>
      <c r="I59" s="531" t="s">
        <v>718</v>
      </c>
      <c r="J59" s="531" t="s">
        <v>817</v>
      </c>
      <c r="K59" s="531" t="s">
        <v>154</v>
      </c>
      <c r="L59" s="531" t="s">
        <v>718</v>
      </c>
      <c r="M59" s="531" t="s">
        <v>817</v>
      </c>
      <c r="N59" s="531" t="s">
        <v>154</v>
      </c>
      <c r="O59" s="531" t="s">
        <v>718</v>
      </c>
      <c r="P59" s="446"/>
      <c r="Q59" s="526"/>
      <c r="R59" s="74"/>
      <c r="S59" s="74"/>
    </row>
    <row r="60" spans="1:19" ht="15.75" customHeight="1">
      <c r="A60" s="532"/>
      <c r="B60" s="533"/>
      <c r="C60" s="534"/>
      <c r="D60" s="535" t="s">
        <v>724</v>
      </c>
      <c r="E60" s="535" t="s">
        <v>724</v>
      </c>
      <c r="F60" s="535" t="s">
        <v>721</v>
      </c>
      <c r="G60" s="535" t="s">
        <v>724</v>
      </c>
      <c r="H60" s="535" t="s">
        <v>724</v>
      </c>
      <c r="I60" s="535" t="s">
        <v>721</v>
      </c>
      <c r="J60" s="535" t="s">
        <v>724</v>
      </c>
      <c r="K60" s="535" t="s">
        <v>724</v>
      </c>
      <c r="L60" s="535" t="s">
        <v>721</v>
      </c>
      <c r="M60" s="535" t="s">
        <v>724</v>
      </c>
      <c r="N60" s="535" t="s">
        <v>724</v>
      </c>
      <c r="O60" s="535" t="s">
        <v>721</v>
      </c>
      <c r="P60" s="557"/>
      <c r="Q60" s="536"/>
      <c r="R60" s="74"/>
      <c r="S60" s="74"/>
    </row>
    <row r="61" spans="1:19" ht="15.75" customHeight="1">
      <c r="A61" s="280"/>
      <c r="B61" s="546" t="s">
        <v>247</v>
      </c>
      <c r="C61" s="282" t="s">
        <v>74</v>
      </c>
      <c r="D61" s="280">
        <v>1500</v>
      </c>
      <c r="E61" s="283">
        <f aca="true" t="shared" si="17" ref="E61:E66">(D61+F61)</f>
        <v>1500</v>
      </c>
      <c r="F61" s="280">
        <v>0</v>
      </c>
      <c r="G61" s="280">
        <v>0</v>
      </c>
      <c r="H61" s="283">
        <f aca="true" t="shared" si="18" ref="H61:H66">(G61+I61)</f>
        <v>0</v>
      </c>
      <c r="I61" s="280">
        <v>0</v>
      </c>
      <c r="J61" s="280">
        <v>0</v>
      </c>
      <c r="K61" s="283">
        <f aca="true" t="shared" si="19" ref="K61:K66">(J61+L61)</f>
        <v>0</v>
      </c>
      <c r="L61" s="540">
        <v>0</v>
      </c>
      <c r="M61" s="283">
        <f aca="true" t="shared" si="20" ref="M61:O62">(D61-G61-J61)</f>
        <v>1500</v>
      </c>
      <c r="N61" s="283">
        <f t="shared" si="20"/>
        <v>1500</v>
      </c>
      <c r="O61" s="283">
        <f t="shared" si="20"/>
        <v>0</v>
      </c>
      <c r="P61" s="307"/>
      <c r="Q61" s="280"/>
      <c r="R61" s="74"/>
      <c r="S61" s="74"/>
    </row>
    <row r="62" spans="1:19" ht="15.75" customHeight="1">
      <c r="A62" s="280"/>
      <c r="B62" s="546" t="s">
        <v>248</v>
      </c>
      <c r="C62" s="282" t="s">
        <v>597</v>
      </c>
      <c r="D62" s="280">
        <v>50</v>
      </c>
      <c r="E62" s="283">
        <f t="shared" si="17"/>
        <v>50</v>
      </c>
      <c r="F62" s="280">
        <v>0</v>
      </c>
      <c r="G62" s="280">
        <v>0</v>
      </c>
      <c r="H62" s="283">
        <f t="shared" si="18"/>
        <v>0</v>
      </c>
      <c r="I62" s="280">
        <v>0</v>
      </c>
      <c r="J62" s="280">
        <v>0</v>
      </c>
      <c r="K62" s="283">
        <f t="shared" si="19"/>
        <v>0</v>
      </c>
      <c r="L62" s="540">
        <v>0</v>
      </c>
      <c r="M62" s="283">
        <f t="shared" si="20"/>
        <v>50</v>
      </c>
      <c r="N62" s="283">
        <f t="shared" si="20"/>
        <v>50</v>
      </c>
      <c r="O62" s="283">
        <f t="shared" si="20"/>
        <v>0</v>
      </c>
      <c r="P62" s="307"/>
      <c r="Q62" s="280"/>
      <c r="R62" s="74"/>
      <c r="S62" s="74"/>
    </row>
    <row r="63" spans="1:19" ht="15.75" customHeight="1">
      <c r="A63" s="280"/>
      <c r="B63" s="546" t="s">
        <v>249</v>
      </c>
      <c r="C63" s="282" t="s">
        <v>1096</v>
      </c>
      <c r="D63" s="280">
        <v>3150</v>
      </c>
      <c r="E63" s="283">
        <f t="shared" si="17"/>
        <v>0</v>
      </c>
      <c r="F63" s="280">
        <v>-3150</v>
      </c>
      <c r="G63" s="280">
        <v>0</v>
      </c>
      <c r="H63" s="283">
        <f t="shared" si="18"/>
        <v>0</v>
      </c>
      <c r="I63" s="280">
        <v>0</v>
      </c>
      <c r="J63" s="280">
        <v>0</v>
      </c>
      <c r="K63" s="283">
        <f t="shared" si="19"/>
        <v>0</v>
      </c>
      <c r="L63" s="540">
        <v>0</v>
      </c>
      <c r="M63" s="283">
        <f aca="true" t="shared" si="21" ref="M63:O67">(D63-G63-J63)</f>
        <v>3150</v>
      </c>
      <c r="N63" s="283">
        <f t="shared" si="21"/>
        <v>0</v>
      </c>
      <c r="O63" s="283">
        <f t="shared" si="21"/>
        <v>-3150</v>
      </c>
      <c r="P63" s="307"/>
      <c r="Q63" s="280" t="s">
        <v>884</v>
      </c>
      <c r="R63" s="74"/>
      <c r="S63" s="74"/>
    </row>
    <row r="64" spans="1:19" ht="15.75" customHeight="1">
      <c r="A64" s="280"/>
      <c r="B64" s="546"/>
      <c r="C64" s="433" t="s">
        <v>598</v>
      </c>
      <c r="D64" s="280">
        <v>0</v>
      </c>
      <c r="E64" s="283">
        <f t="shared" si="17"/>
        <v>1800</v>
      </c>
      <c r="F64" s="280">
        <v>1800</v>
      </c>
      <c r="G64" s="280">
        <v>0</v>
      </c>
      <c r="H64" s="283">
        <f t="shared" si="18"/>
        <v>0</v>
      </c>
      <c r="I64" s="433">
        <v>0</v>
      </c>
      <c r="J64" s="280">
        <v>0</v>
      </c>
      <c r="K64" s="283">
        <f t="shared" si="19"/>
        <v>0</v>
      </c>
      <c r="L64" s="280">
        <v>0</v>
      </c>
      <c r="M64" s="283">
        <f t="shared" si="21"/>
        <v>0</v>
      </c>
      <c r="N64" s="283">
        <f t="shared" si="21"/>
        <v>1800</v>
      </c>
      <c r="O64" s="283">
        <f t="shared" si="21"/>
        <v>1800</v>
      </c>
      <c r="P64" s="307"/>
      <c r="Q64" s="280"/>
      <c r="R64" s="74"/>
      <c r="S64" s="74"/>
    </row>
    <row r="65" spans="1:19" ht="15.75" customHeight="1">
      <c r="A65" s="280"/>
      <c r="B65" s="546"/>
      <c r="C65" s="433" t="s">
        <v>599</v>
      </c>
      <c r="D65" s="280">
        <v>0</v>
      </c>
      <c r="E65" s="283">
        <f t="shared" si="17"/>
        <v>450</v>
      </c>
      <c r="F65" s="280">
        <v>450</v>
      </c>
      <c r="G65" s="280">
        <v>0</v>
      </c>
      <c r="H65" s="283">
        <f t="shared" si="18"/>
        <v>0</v>
      </c>
      <c r="I65" s="433">
        <v>0</v>
      </c>
      <c r="J65" s="280">
        <v>0</v>
      </c>
      <c r="K65" s="283">
        <f t="shared" si="19"/>
        <v>0</v>
      </c>
      <c r="L65" s="280">
        <v>0</v>
      </c>
      <c r="M65" s="283">
        <f t="shared" si="21"/>
        <v>0</v>
      </c>
      <c r="N65" s="283">
        <f t="shared" si="21"/>
        <v>450</v>
      </c>
      <c r="O65" s="283">
        <f t="shared" si="21"/>
        <v>450</v>
      </c>
      <c r="P65" s="307"/>
      <c r="Q65" s="280"/>
      <c r="R65" s="74"/>
      <c r="S65" s="74"/>
    </row>
    <row r="66" spans="1:19" ht="15.75" customHeight="1">
      <c r="A66" s="280"/>
      <c r="B66" s="546"/>
      <c r="C66" s="433" t="s">
        <v>600</v>
      </c>
      <c r="D66" s="280">
        <v>0</v>
      </c>
      <c r="E66" s="283">
        <f t="shared" si="17"/>
        <v>1800</v>
      </c>
      <c r="F66" s="280">
        <v>1800</v>
      </c>
      <c r="G66" s="280">
        <v>0</v>
      </c>
      <c r="H66" s="283">
        <f t="shared" si="18"/>
        <v>0</v>
      </c>
      <c r="I66" s="433">
        <v>0</v>
      </c>
      <c r="J66" s="280">
        <v>0</v>
      </c>
      <c r="K66" s="283">
        <f t="shared" si="19"/>
        <v>0</v>
      </c>
      <c r="L66" s="280">
        <v>0</v>
      </c>
      <c r="M66" s="283">
        <f t="shared" si="21"/>
        <v>0</v>
      </c>
      <c r="N66" s="283">
        <f t="shared" si="21"/>
        <v>1800</v>
      </c>
      <c r="O66" s="283">
        <f t="shared" si="21"/>
        <v>1800</v>
      </c>
      <c r="P66" s="307"/>
      <c r="Q66" s="280"/>
      <c r="R66" s="74"/>
      <c r="S66" s="74"/>
    </row>
    <row r="67" spans="1:19" ht="15.75" customHeight="1">
      <c r="A67" s="280"/>
      <c r="B67" s="546" t="s">
        <v>250</v>
      </c>
      <c r="C67" s="433" t="s">
        <v>411</v>
      </c>
      <c r="D67" s="280">
        <v>116</v>
      </c>
      <c r="E67" s="558">
        <f aca="true" t="shared" si="22" ref="E67:E103">(D67+F67)</f>
        <v>116</v>
      </c>
      <c r="F67" s="280">
        <v>0</v>
      </c>
      <c r="G67" s="280">
        <v>0</v>
      </c>
      <c r="H67" s="283">
        <f aca="true" t="shared" si="23" ref="H67:H103">(G67+I67)</f>
        <v>0</v>
      </c>
      <c r="I67" s="433">
        <v>0</v>
      </c>
      <c r="J67" s="280">
        <v>0</v>
      </c>
      <c r="K67" s="283">
        <f aca="true" t="shared" si="24" ref="K67:K103">(J67+L67)</f>
        <v>0</v>
      </c>
      <c r="L67" s="280">
        <v>0</v>
      </c>
      <c r="M67" s="558">
        <f t="shared" si="21"/>
        <v>116</v>
      </c>
      <c r="N67" s="283">
        <f t="shared" si="21"/>
        <v>116</v>
      </c>
      <c r="O67" s="283">
        <f t="shared" si="21"/>
        <v>0</v>
      </c>
      <c r="P67" s="307"/>
      <c r="Q67" s="280"/>
      <c r="R67" s="74"/>
      <c r="S67" s="74"/>
    </row>
    <row r="68" spans="1:19" ht="15.75" customHeight="1">
      <c r="A68" s="280"/>
      <c r="B68" s="546" t="s">
        <v>251</v>
      </c>
      <c r="C68" s="433" t="s">
        <v>601</v>
      </c>
      <c r="D68" s="280">
        <v>70</v>
      </c>
      <c r="E68" s="558">
        <f t="shared" si="22"/>
        <v>70</v>
      </c>
      <c r="F68" s="280">
        <v>0</v>
      </c>
      <c r="G68" s="280">
        <v>0</v>
      </c>
      <c r="H68" s="283">
        <f t="shared" si="23"/>
        <v>0</v>
      </c>
      <c r="I68" s="433">
        <v>0</v>
      </c>
      <c r="J68" s="280">
        <v>0</v>
      </c>
      <c r="K68" s="283">
        <f t="shared" si="24"/>
        <v>0</v>
      </c>
      <c r="L68" s="280">
        <v>0</v>
      </c>
      <c r="M68" s="558">
        <f aca="true" t="shared" si="25" ref="M68:O69">(D68-G68-J68)</f>
        <v>70</v>
      </c>
      <c r="N68" s="283">
        <f t="shared" si="25"/>
        <v>70</v>
      </c>
      <c r="O68" s="283">
        <f t="shared" si="25"/>
        <v>0</v>
      </c>
      <c r="P68" s="307"/>
      <c r="Q68" s="280"/>
      <c r="R68" s="74"/>
      <c r="S68" s="74"/>
    </row>
    <row r="69" spans="1:19" ht="15.75" customHeight="1">
      <c r="A69" s="280"/>
      <c r="B69" s="546" t="s">
        <v>252</v>
      </c>
      <c r="C69" s="433" t="s">
        <v>602</v>
      </c>
      <c r="D69" s="280">
        <v>100</v>
      </c>
      <c r="E69" s="558">
        <f t="shared" si="22"/>
        <v>100</v>
      </c>
      <c r="F69" s="280">
        <v>0</v>
      </c>
      <c r="G69" s="280">
        <v>0</v>
      </c>
      <c r="H69" s="283">
        <f t="shared" si="23"/>
        <v>0</v>
      </c>
      <c r="I69" s="433">
        <v>0</v>
      </c>
      <c r="J69" s="280">
        <v>0</v>
      </c>
      <c r="K69" s="283">
        <f t="shared" si="24"/>
        <v>0</v>
      </c>
      <c r="L69" s="280">
        <v>0</v>
      </c>
      <c r="M69" s="558">
        <f t="shared" si="25"/>
        <v>100</v>
      </c>
      <c r="N69" s="283">
        <f t="shared" si="25"/>
        <v>100</v>
      </c>
      <c r="O69" s="283">
        <f t="shared" si="25"/>
        <v>0</v>
      </c>
      <c r="P69" s="307"/>
      <c r="Q69" s="280"/>
      <c r="R69" s="74"/>
      <c r="S69" s="74"/>
    </row>
    <row r="70" spans="1:19" ht="15.75" customHeight="1">
      <c r="A70" s="280"/>
      <c r="B70" s="546" t="s">
        <v>253</v>
      </c>
      <c r="C70" s="433" t="s">
        <v>500</v>
      </c>
      <c r="D70" s="280">
        <v>0</v>
      </c>
      <c r="E70" s="558">
        <f t="shared" si="22"/>
        <v>550</v>
      </c>
      <c r="F70" s="280">
        <v>550</v>
      </c>
      <c r="G70" s="280">
        <v>0</v>
      </c>
      <c r="H70" s="283">
        <f t="shared" si="23"/>
        <v>0</v>
      </c>
      <c r="I70" s="433">
        <v>0</v>
      </c>
      <c r="J70" s="280">
        <v>0</v>
      </c>
      <c r="K70" s="283">
        <f t="shared" si="24"/>
        <v>0</v>
      </c>
      <c r="L70" s="280">
        <v>0</v>
      </c>
      <c r="M70" s="558">
        <f aca="true" t="shared" si="26" ref="M70:O71">(D70-G70-J70)</f>
        <v>0</v>
      </c>
      <c r="N70" s="283">
        <f t="shared" si="26"/>
        <v>550</v>
      </c>
      <c r="O70" s="283">
        <f t="shared" si="26"/>
        <v>550</v>
      </c>
      <c r="P70" s="307"/>
      <c r="Q70" s="280"/>
      <c r="R70" s="74"/>
      <c r="S70" s="74"/>
    </row>
    <row r="71" spans="1:19" ht="15.75" customHeight="1">
      <c r="A71" s="280"/>
      <c r="B71" s="546" t="s">
        <v>254</v>
      </c>
      <c r="C71" s="433" t="s">
        <v>303</v>
      </c>
      <c r="D71" s="280">
        <v>0</v>
      </c>
      <c r="E71" s="558">
        <f t="shared" si="22"/>
        <v>317</v>
      </c>
      <c r="F71" s="280">
        <v>317</v>
      </c>
      <c r="G71" s="280">
        <v>0</v>
      </c>
      <c r="H71" s="283">
        <f t="shared" si="23"/>
        <v>0</v>
      </c>
      <c r="I71" s="433">
        <v>0</v>
      </c>
      <c r="J71" s="280">
        <v>0</v>
      </c>
      <c r="K71" s="283">
        <f t="shared" si="24"/>
        <v>0</v>
      </c>
      <c r="L71" s="280">
        <v>0</v>
      </c>
      <c r="M71" s="558">
        <f t="shared" si="26"/>
        <v>0</v>
      </c>
      <c r="N71" s="283">
        <f t="shared" si="26"/>
        <v>317</v>
      </c>
      <c r="O71" s="283">
        <f t="shared" si="26"/>
        <v>317</v>
      </c>
      <c r="P71" s="307"/>
      <c r="Q71" s="280"/>
      <c r="R71" s="74"/>
      <c r="S71" s="74"/>
    </row>
    <row r="72" spans="1:19" ht="15.75" customHeight="1">
      <c r="A72" s="280"/>
      <c r="B72" s="546" t="s">
        <v>255</v>
      </c>
      <c r="C72" s="433" t="s">
        <v>603</v>
      </c>
      <c r="D72" s="280">
        <v>400</v>
      </c>
      <c r="E72" s="558">
        <f t="shared" si="22"/>
        <v>400</v>
      </c>
      <c r="F72" s="280">
        <v>0</v>
      </c>
      <c r="G72" s="280">
        <v>0</v>
      </c>
      <c r="H72" s="283">
        <f t="shared" si="23"/>
        <v>0</v>
      </c>
      <c r="I72" s="433">
        <v>0</v>
      </c>
      <c r="J72" s="280">
        <v>0</v>
      </c>
      <c r="K72" s="283">
        <f t="shared" si="24"/>
        <v>0</v>
      </c>
      <c r="L72" s="280">
        <v>0</v>
      </c>
      <c r="M72" s="558">
        <f aca="true" t="shared" si="27" ref="M72:O74">(D72-G72-J72)</f>
        <v>400</v>
      </c>
      <c r="N72" s="283">
        <f t="shared" si="27"/>
        <v>400</v>
      </c>
      <c r="O72" s="283">
        <f t="shared" si="27"/>
        <v>0</v>
      </c>
      <c r="P72" s="307"/>
      <c r="Q72" s="280"/>
      <c r="R72" s="74"/>
      <c r="S72" s="74"/>
    </row>
    <row r="73" spans="1:19" ht="15.75" customHeight="1">
      <c r="A73" s="280"/>
      <c r="B73" s="546" t="s">
        <v>1026</v>
      </c>
      <c r="C73" s="433" t="s">
        <v>476</v>
      </c>
      <c r="D73" s="280">
        <v>2707</v>
      </c>
      <c r="E73" s="558">
        <f t="shared" si="22"/>
        <v>2707</v>
      </c>
      <c r="F73" s="280">
        <v>0</v>
      </c>
      <c r="G73" s="280">
        <v>0</v>
      </c>
      <c r="H73" s="283">
        <f t="shared" si="23"/>
        <v>0</v>
      </c>
      <c r="I73" s="433">
        <v>0</v>
      </c>
      <c r="J73" s="280">
        <v>0</v>
      </c>
      <c r="K73" s="283">
        <f t="shared" si="24"/>
        <v>0</v>
      </c>
      <c r="L73" s="280">
        <v>0</v>
      </c>
      <c r="M73" s="558">
        <f t="shared" si="27"/>
        <v>2707</v>
      </c>
      <c r="N73" s="283">
        <f t="shared" si="27"/>
        <v>2707</v>
      </c>
      <c r="O73" s="283">
        <f t="shared" si="27"/>
        <v>0</v>
      </c>
      <c r="P73" s="307"/>
      <c r="Q73" s="280"/>
      <c r="R73" s="74"/>
      <c r="S73" s="74"/>
    </row>
    <row r="74" spans="1:19" ht="15.75" customHeight="1">
      <c r="A74" s="280"/>
      <c r="B74" s="546" t="s">
        <v>1027</v>
      </c>
      <c r="C74" s="433" t="s">
        <v>458</v>
      </c>
      <c r="D74" s="280">
        <v>100</v>
      </c>
      <c r="E74" s="558">
        <f t="shared" si="22"/>
        <v>100</v>
      </c>
      <c r="F74" s="280">
        <v>0</v>
      </c>
      <c r="G74" s="280">
        <v>0</v>
      </c>
      <c r="H74" s="283">
        <f t="shared" si="23"/>
        <v>0</v>
      </c>
      <c r="I74" s="433">
        <v>0</v>
      </c>
      <c r="J74" s="280">
        <v>0</v>
      </c>
      <c r="K74" s="283">
        <f t="shared" si="24"/>
        <v>0</v>
      </c>
      <c r="L74" s="280">
        <v>0</v>
      </c>
      <c r="M74" s="558">
        <f t="shared" si="27"/>
        <v>100</v>
      </c>
      <c r="N74" s="283">
        <f t="shared" si="27"/>
        <v>100</v>
      </c>
      <c r="O74" s="283">
        <f t="shared" si="27"/>
        <v>0</v>
      </c>
      <c r="P74" s="307"/>
      <c r="Q74" s="280"/>
      <c r="R74" s="74"/>
      <c r="S74" s="74"/>
    </row>
    <row r="75" spans="1:19" ht="15.75" customHeight="1">
      <c r="A75" s="280"/>
      <c r="B75" s="546" t="s">
        <v>1028</v>
      </c>
      <c r="C75" s="433" t="s">
        <v>551</v>
      </c>
      <c r="D75" s="280">
        <v>54</v>
      </c>
      <c r="E75" s="558">
        <f t="shared" si="22"/>
        <v>54</v>
      </c>
      <c r="F75" s="280">
        <v>0</v>
      </c>
      <c r="G75" s="280">
        <v>0</v>
      </c>
      <c r="H75" s="283">
        <f t="shared" si="23"/>
        <v>0</v>
      </c>
      <c r="I75" s="433">
        <v>0</v>
      </c>
      <c r="J75" s="280">
        <v>0</v>
      </c>
      <c r="K75" s="283">
        <f t="shared" si="24"/>
        <v>0</v>
      </c>
      <c r="L75" s="280">
        <v>0</v>
      </c>
      <c r="M75" s="558">
        <f aca="true" t="shared" si="28" ref="M75:O84">(D75-G75-J75)</f>
        <v>54</v>
      </c>
      <c r="N75" s="283">
        <f t="shared" si="28"/>
        <v>54</v>
      </c>
      <c r="O75" s="283">
        <f t="shared" si="28"/>
        <v>0</v>
      </c>
      <c r="P75" s="307"/>
      <c r="Q75" s="280"/>
      <c r="R75" s="74"/>
      <c r="S75" s="74"/>
    </row>
    <row r="76" spans="1:19" ht="15.75" customHeight="1">
      <c r="A76" s="280"/>
      <c r="B76" s="546" t="s">
        <v>1040</v>
      </c>
      <c r="C76" s="433" t="s">
        <v>468</v>
      </c>
      <c r="D76" s="280"/>
      <c r="E76" s="558"/>
      <c r="F76" s="280"/>
      <c r="G76" s="280"/>
      <c r="H76" s="283"/>
      <c r="I76" s="433"/>
      <c r="J76" s="280"/>
      <c r="K76" s="283"/>
      <c r="L76" s="280"/>
      <c r="M76" s="558"/>
      <c r="N76" s="283"/>
      <c r="O76" s="283"/>
      <c r="P76" s="307"/>
      <c r="Q76" s="280"/>
      <c r="R76" s="74"/>
      <c r="S76" s="74"/>
    </row>
    <row r="77" spans="1:19" ht="15.75" customHeight="1">
      <c r="A77" s="280"/>
      <c r="B77" s="546"/>
      <c r="C77" s="433" t="s">
        <v>552</v>
      </c>
      <c r="D77" s="280">
        <v>13</v>
      </c>
      <c r="E77" s="558">
        <f t="shared" si="22"/>
        <v>13</v>
      </c>
      <c r="F77" s="280">
        <v>0</v>
      </c>
      <c r="G77" s="280">
        <v>0</v>
      </c>
      <c r="H77" s="283">
        <f t="shared" si="23"/>
        <v>0</v>
      </c>
      <c r="I77" s="433">
        <v>0</v>
      </c>
      <c r="J77" s="280">
        <v>0</v>
      </c>
      <c r="K77" s="283">
        <f t="shared" si="24"/>
        <v>0</v>
      </c>
      <c r="L77" s="280">
        <v>0</v>
      </c>
      <c r="M77" s="558">
        <f aca="true" t="shared" si="29" ref="M77:O79">(D77-G77-J77)</f>
        <v>13</v>
      </c>
      <c r="N77" s="283">
        <f t="shared" si="29"/>
        <v>13</v>
      </c>
      <c r="O77" s="283">
        <f t="shared" si="29"/>
        <v>0</v>
      </c>
      <c r="P77" s="307"/>
      <c r="Q77" s="280"/>
      <c r="R77" s="74"/>
      <c r="S77" s="74"/>
    </row>
    <row r="78" spans="1:19" ht="15.75" customHeight="1">
      <c r="A78" s="280"/>
      <c r="B78" s="546"/>
      <c r="C78" s="433" t="s">
        <v>553</v>
      </c>
      <c r="D78" s="280">
        <v>25</v>
      </c>
      <c r="E78" s="558">
        <f t="shared" si="22"/>
        <v>25</v>
      </c>
      <c r="F78" s="280">
        <v>0</v>
      </c>
      <c r="G78" s="280">
        <v>0</v>
      </c>
      <c r="H78" s="283">
        <f t="shared" si="23"/>
        <v>0</v>
      </c>
      <c r="I78" s="433">
        <v>0</v>
      </c>
      <c r="J78" s="280">
        <v>0</v>
      </c>
      <c r="K78" s="283">
        <f t="shared" si="24"/>
        <v>0</v>
      </c>
      <c r="L78" s="280">
        <v>0</v>
      </c>
      <c r="M78" s="558">
        <f t="shared" si="29"/>
        <v>25</v>
      </c>
      <c r="N78" s="283">
        <f t="shared" si="29"/>
        <v>25</v>
      </c>
      <c r="O78" s="283">
        <f t="shared" si="29"/>
        <v>0</v>
      </c>
      <c r="P78" s="307"/>
      <c r="Q78" s="280"/>
      <c r="R78" s="74"/>
      <c r="S78" s="74"/>
    </row>
    <row r="79" spans="1:19" ht="15.75" customHeight="1">
      <c r="A79" s="280"/>
      <c r="B79" s="546"/>
      <c r="C79" s="433" t="s">
        <v>554</v>
      </c>
      <c r="D79" s="280">
        <v>25</v>
      </c>
      <c r="E79" s="558">
        <f t="shared" si="22"/>
        <v>25</v>
      </c>
      <c r="F79" s="280">
        <v>0</v>
      </c>
      <c r="G79" s="280">
        <v>0</v>
      </c>
      <c r="H79" s="283">
        <f t="shared" si="23"/>
        <v>0</v>
      </c>
      <c r="I79" s="433">
        <v>0</v>
      </c>
      <c r="J79" s="280">
        <v>0</v>
      </c>
      <c r="K79" s="283">
        <f t="shared" si="24"/>
        <v>0</v>
      </c>
      <c r="L79" s="280">
        <v>0</v>
      </c>
      <c r="M79" s="558">
        <f t="shared" si="29"/>
        <v>25</v>
      </c>
      <c r="N79" s="283">
        <f t="shared" si="29"/>
        <v>25</v>
      </c>
      <c r="O79" s="283">
        <f t="shared" si="29"/>
        <v>0</v>
      </c>
      <c r="P79" s="307"/>
      <c r="Q79" s="280"/>
      <c r="R79" s="74"/>
      <c r="S79" s="74"/>
    </row>
    <row r="80" spans="1:19" ht="15.75" customHeight="1">
      <c r="A80" s="280"/>
      <c r="B80" s="546" t="s">
        <v>487</v>
      </c>
      <c r="C80" s="433" t="s">
        <v>477</v>
      </c>
      <c r="D80" s="280">
        <v>96</v>
      </c>
      <c r="E80" s="558">
        <f t="shared" si="22"/>
        <v>96</v>
      </c>
      <c r="F80" s="280">
        <v>0</v>
      </c>
      <c r="G80" s="280">
        <v>0</v>
      </c>
      <c r="H80" s="283">
        <f t="shared" si="23"/>
        <v>0</v>
      </c>
      <c r="I80" s="433">
        <v>0</v>
      </c>
      <c r="J80" s="280">
        <v>0</v>
      </c>
      <c r="K80" s="283">
        <f t="shared" si="24"/>
        <v>0</v>
      </c>
      <c r="L80" s="280">
        <v>0</v>
      </c>
      <c r="M80" s="558">
        <f t="shared" si="28"/>
        <v>96</v>
      </c>
      <c r="N80" s="283">
        <f t="shared" si="28"/>
        <v>96</v>
      </c>
      <c r="O80" s="283">
        <f t="shared" si="28"/>
        <v>0</v>
      </c>
      <c r="P80" s="307"/>
      <c r="Q80" s="280"/>
      <c r="R80" s="74"/>
      <c r="S80" s="74"/>
    </row>
    <row r="81" spans="1:19" ht="15.75" customHeight="1">
      <c r="A81" s="280"/>
      <c r="B81" s="546" t="s">
        <v>488</v>
      </c>
      <c r="C81" s="433" t="s">
        <v>478</v>
      </c>
      <c r="D81" s="280">
        <v>500</v>
      </c>
      <c r="E81" s="558">
        <f t="shared" si="22"/>
        <v>500</v>
      </c>
      <c r="F81" s="280">
        <v>0</v>
      </c>
      <c r="G81" s="280">
        <v>0</v>
      </c>
      <c r="H81" s="283">
        <f t="shared" si="23"/>
        <v>0</v>
      </c>
      <c r="I81" s="433">
        <v>0</v>
      </c>
      <c r="J81" s="280">
        <v>0</v>
      </c>
      <c r="K81" s="283">
        <f t="shared" si="24"/>
        <v>0</v>
      </c>
      <c r="L81" s="280">
        <v>0</v>
      </c>
      <c r="M81" s="558">
        <f t="shared" si="28"/>
        <v>500</v>
      </c>
      <c r="N81" s="283">
        <f t="shared" si="28"/>
        <v>500</v>
      </c>
      <c r="O81" s="283">
        <f t="shared" si="28"/>
        <v>0</v>
      </c>
      <c r="P81" s="307"/>
      <c r="Q81" s="280"/>
      <c r="R81" s="74"/>
      <c r="S81" s="74"/>
    </row>
    <row r="82" spans="1:19" ht="15.75" customHeight="1">
      <c r="A82" s="280"/>
      <c r="B82" s="546" t="s">
        <v>489</v>
      </c>
      <c r="C82" s="433" t="s">
        <v>479</v>
      </c>
      <c r="D82" s="280">
        <v>600</v>
      </c>
      <c r="E82" s="558">
        <f t="shared" si="22"/>
        <v>600</v>
      </c>
      <c r="F82" s="280">
        <v>0</v>
      </c>
      <c r="G82" s="280">
        <v>0</v>
      </c>
      <c r="H82" s="283">
        <f t="shared" si="23"/>
        <v>0</v>
      </c>
      <c r="I82" s="433">
        <v>0</v>
      </c>
      <c r="J82" s="280">
        <v>0</v>
      </c>
      <c r="K82" s="283">
        <f t="shared" si="24"/>
        <v>0</v>
      </c>
      <c r="L82" s="280">
        <v>0</v>
      </c>
      <c r="M82" s="558">
        <f t="shared" si="28"/>
        <v>600</v>
      </c>
      <c r="N82" s="283">
        <f t="shared" si="28"/>
        <v>600</v>
      </c>
      <c r="O82" s="283">
        <f t="shared" si="28"/>
        <v>0</v>
      </c>
      <c r="P82" s="307"/>
      <c r="Q82" s="280"/>
      <c r="R82" s="74"/>
      <c r="S82" s="74"/>
    </row>
    <row r="83" spans="1:19" ht="15.75" customHeight="1">
      <c r="A83" s="280"/>
      <c r="B83" s="546" t="s">
        <v>490</v>
      </c>
      <c r="C83" s="433" t="s">
        <v>480</v>
      </c>
      <c r="D83" s="280">
        <v>1200</v>
      </c>
      <c r="E83" s="558">
        <f t="shared" si="22"/>
        <v>1200</v>
      </c>
      <c r="F83" s="280">
        <v>0</v>
      </c>
      <c r="G83" s="280">
        <v>0</v>
      </c>
      <c r="H83" s="283">
        <f t="shared" si="23"/>
        <v>0</v>
      </c>
      <c r="I83" s="433">
        <v>0</v>
      </c>
      <c r="J83" s="280">
        <v>0</v>
      </c>
      <c r="K83" s="283">
        <f t="shared" si="24"/>
        <v>0</v>
      </c>
      <c r="L83" s="280">
        <v>0</v>
      </c>
      <c r="M83" s="558">
        <f t="shared" si="28"/>
        <v>1200</v>
      </c>
      <c r="N83" s="283">
        <f t="shared" si="28"/>
        <v>1200</v>
      </c>
      <c r="O83" s="283">
        <f t="shared" si="28"/>
        <v>0</v>
      </c>
      <c r="P83" s="307"/>
      <c r="Q83" s="280"/>
      <c r="R83" s="74"/>
      <c r="S83" s="74"/>
    </row>
    <row r="84" spans="1:19" ht="15.75" customHeight="1">
      <c r="A84" s="280"/>
      <c r="B84" s="546" t="s">
        <v>491</v>
      </c>
      <c r="C84" s="433" t="s">
        <v>481</v>
      </c>
      <c r="D84" s="280">
        <v>1000</v>
      </c>
      <c r="E84" s="558">
        <f t="shared" si="22"/>
        <v>1000</v>
      </c>
      <c r="F84" s="280">
        <v>0</v>
      </c>
      <c r="G84" s="280">
        <v>0</v>
      </c>
      <c r="H84" s="283">
        <f t="shared" si="23"/>
        <v>0</v>
      </c>
      <c r="I84" s="433">
        <v>0</v>
      </c>
      <c r="J84" s="280">
        <v>0</v>
      </c>
      <c r="K84" s="283">
        <f t="shared" si="24"/>
        <v>0</v>
      </c>
      <c r="L84" s="280">
        <v>0</v>
      </c>
      <c r="M84" s="558">
        <f t="shared" si="28"/>
        <v>1000</v>
      </c>
      <c r="N84" s="283">
        <f t="shared" si="28"/>
        <v>1000</v>
      </c>
      <c r="O84" s="283">
        <f t="shared" si="28"/>
        <v>0</v>
      </c>
      <c r="P84" s="307"/>
      <c r="Q84" s="280"/>
      <c r="R84" s="74"/>
      <c r="S84" s="74"/>
    </row>
    <row r="85" spans="1:19" ht="15.75" customHeight="1">
      <c r="A85" s="280"/>
      <c r="B85" s="546" t="s">
        <v>492</v>
      </c>
      <c r="C85" s="433" t="s">
        <v>297</v>
      </c>
      <c r="D85" s="280">
        <v>615</v>
      </c>
      <c r="E85" s="558">
        <f t="shared" si="22"/>
        <v>615</v>
      </c>
      <c r="F85" s="280">
        <v>0</v>
      </c>
      <c r="G85" s="280">
        <v>615</v>
      </c>
      <c r="H85" s="283">
        <f t="shared" si="23"/>
        <v>615</v>
      </c>
      <c r="I85" s="433">
        <v>0</v>
      </c>
      <c r="J85" s="280">
        <v>0</v>
      </c>
      <c r="K85" s="283">
        <f t="shared" si="24"/>
        <v>0</v>
      </c>
      <c r="L85" s="280">
        <v>0</v>
      </c>
      <c r="M85" s="558">
        <f aca="true" t="shared" si="30" ref="M85:O86">(D85-G85-J85)</f>
        <v>0</v>
      </c>
      <c r="N85" s="283">
        <f t="shared" si="30"/>
        <v>0</v>
      </c>
      <c r="O85" s="283">
        <f t="shared" si="30"/>
        <v>0</v>
      </c>
      <c r="P85" s="307"/>
      <c r="Q85" s="280"/>
      <c r="R85" s="74"/>
      <c r="S85" s="74"/>
    </row>
    <row r="86" spans="1:19" ht="15.75" customHeight="1">
      <c r="A86" s="280"/>
      <c r="B86" s="546" t="s">
        <v>493</v>
      </c>
      <c r="C86" s="433" t="s">
        <v>881</v>
      </c>
      <c r="D86" s="280">
        <v>0</v>
      </c>
      <c r="E86" s="558">
        <f t="shared" si="22"/>
        <v>3555</v>
      </c>
      <c r="F86" s="280">
        <v>3555</v>
      </c>
      <c r="G86" s="280">
        <v>0</v>
      </c>
      <c r="H86" s="283">
        <f t="shared" si="23"/>
        <v>0</v>
      </c>
      <c r="I86" s="433">
        <v>0</v>
      </c>
      <c r="J86" s="280">
        <v>0</v>
      </c>
      <c r="K86" s="283">
        <f t="shared" si="24"/>
        <v>0</v>
      </c>
      <c r="L86" s="280">
        <v>0</v>
      </c>
      <c r="M86" s="558">
        <f t="shared" si="30"/>
        <v>0</v>
      </c>
      <c r="N86" s="283">
        <f t="shared" si="30"/>
        <v>3555</v>
      </c>
      <c r="O86" s="283">
        <f t="shared" si="30"/>
        <v>3555</v>
      </c>
      <c r="P86" s="307"/>
      <c r="Q86" s="280"/>
      <c r="R86" s="74"/>
      <c r="S86" s="74"/>
    </row>
    <row r="87" spans="1:19" ht="15.75" customHeight="1">
      <c r="A87" s="280"/>
      <c r="B87" s="546" t="s">
        <v>494</v>
      </c>
      <c r="C87" s="433" t="s">
        <v>370</v>
      </c>
      <c r="D87" s="280"/>
      <c r="E87" s="558"/>
      <c r="F87" s="280"/>
      <c r="G87" s="280"/>
      <c r="H87" s="283"/>
      <c r="I87" s="433"/>
      <c r="J87" s="280"/>
      <c r="K87" s="283"/>
      <c r="L87" s="280"/>
      <c r="M87" s="558"/>
      <c r="N87" s="283"/>
      <c r="O87" s="283"/>
      <c r="P87" s="307"/>
      <c r="Q87" s="280" t="s">
        <v>379</v>
      </c>
      <c r="R87" s="74"/>
      <c r="S87" s="74"/>
    </row>
    <row r="88" spans="1:19" ht="15.75" customHeight="1">
      <c r="A88" s="280"/>
      <c r="B88" s="547"/>
      <c r="C88" s="433" t="s">
        <v>371</v>
      </c>
      <c r="D88" s="280">
        <v>0</v>
      </c>
      <c r="E88" s="558">
        <f t="shared" si="22"/>
        <v>600</v>
      </c>
      <c r="F88" s="280">
        <v>600</v>
      </c>
      <c r="G88" s="280">
        <v>0</v>
      </c>
      <c r="H88" s="283">
        <f t="shared" si="23"/>
        <v>600</v>
      </c>
      <c r="I88" s="433">
        <v>600</v>
      </c>
      <c r="J88" s="280">
        <v>0</v>
      </c>
      <c r="K88" s="283">
        <f t="shared" si="24"/>
        <v>0</v>
      </c>
      <c r="L88" s="280">
        <v>0</v>
      </c>
      <c r="M88" s="558">
        <f aca="true" t="shared" si="31" ref="M88:M95">(D88-G88-J88)</f>
        <v>0</v>
      </c>
      <c r="N88" s="283">
        <f aca="true" t="shared" si="32" ref="N88:N95">(E88-H88-K88)</f>
        <v>0</v>
      </c>
      <c r="O88" s="283">
        <f aca="true" t="shared" si="33" ref="O88:O95">(F88-I88-L88)</f>
        <v>0</v>
      </c>
      <c r="P88" s="307"/>
      <c r="Q88" s="280"/>
      <c r="R88" s="74"/>
      <c r="S88" s="74"/>
    </row>
    <row r="89" spans="1:19" ht="15.75" customHeight="1">
      <c r="A89" s="280"/>
      <c r="B89" s="547"/>
      <c r="C89" s="433" t="s">
        <v>372</v>
      </c>
      <c r="D89" s="280">
        <v>0</v>
      </c>
      <c r="E89" s="558">
        <f t="shared" si="22"/>
        <v>300</v>
      </c>
      <c r="F89" s="280">
        <v>300</v>
      </c>
      <c r="G89" s="280">
        <v>0</v>
      </c>
      <c r="H89" s="283">
        <f t="shared" si="23"/>
        <v>300</v>
      </c>
      <c r="I89" s="433">
        <v>300</v>
      </c>
      <c r="J89" s="280">
        <v>0</v>
      </c>
      <c r="K89" s="283">
        <f t="shared" si="24"/>
        <v>0</v>
      </c>
      <c r="L89" s="280">
        <v>0</v>
      </c>
      <c r="M89" s="558">
        <f t="shared" si="31"/>
        <v>0</v>
      </c>
      <c r="N89" s="283">
        <f t="shared" si="32"/>
        <v>0</v>
      </c>
      <c r="O89" s="283">
        <f t="shared" si="33"/>
        <v>0</v>
      </c>
      <c r="P89" s="307"/>
      <c r="Q89" s="280"/>
      <c r="R89" s="74"/>
      <c r="S89" s="74"/>
    </row>
    <row r="90" spans="1:19" ht="15.75" customHeight="1">
      <c r="A90" s="280"/>
      <c r="B90" s="547"/>
      <c r="C90" s="433" t="s">
        <v>374</v>
      </c>
      <c r="D90" s="280">
        <v>0</v>
      </c>
      <c r="E90" s="558">
        <f t="shared" si="22"/>
        <v>600</v>
      </c>
      <c r="F90" s="280">
        <v>600</v>
      </c>
      <c r="G90" s="280">
        <v>0</v>
      </c>
      <c r="H90" s="283">
        <f t="shared" si="23"/>
        <v>600</v>
      </c>
      <c r="I90" s="433">
        <v>600</v>
      </c>
      <c r="J90" s="280">
        <v>0</v>
      </c>
      <c r="K90" s="283">
        <f t="shared" si="24"/>
        <v>0</v>
      </c>
      <c r="L90" s="280">
        <v>0</v>
      </c>
      <c r="M90" s="558">
        <f t="shared" si="31"/>
        <v>0</v>
      </c>
      <c r="N90" s="283">
        <f t="shared" si="32"/>
        <v>0</v>
      </c>
      <c r="O90" s="283">
        <f t="shared" si="33"/>
        <v>0</v>
      </c>
      <c r="P90" s="307"/>
      <c r="Q90" s="280"/>
      <c r="R90" s="74"/>
      <c r="S90" s="74"/>
    </row>
    <row r="91" spans="1:19" ht="15.75" customHeight="1">
      <c r="A91" s="280"/>
      <c r="B91" s="547"/>
      <c r="C91" s="433" t="s">
        <v>375</v>
      </c>
      <c r="D91" s="280">
        <v>0</v>
      </c>
      <c r="E91" s="558">
        <f t="shared" si="22"/>
        <v>300</v>
      </c>
      <c r="F91" s="280">
        <v>300</v>
      </c>
      <c r="G91" s="280">
        <v>0</v>
      </c>
      <c r="H91" s="283">
        <f t="shared" si="23"/>
        <v>300</v>
      </c>
      <c r="I91" s="433">
        <v>300</v>
      </c>
      <c r="J91" s="280">
        <v>0</v>
      </c>
      <c r="K91" s="283">
        <f t="shared" si="24"/>
        <v>0</v>
      </c>
      <c r="L91" s="280">
        <v>0</v>
      </c>
      <c r="M91" s="558">
        <f t="shared" si="31"/>
        <v>0</v>
      </c>
      <c r="N91" s="283">
        <f t="shared" si="32"/>
        <v>0</v>
      </c>
      <c r="O91" s="283">
        <f t="shared" si="33"/>
        <v>0</v>
      </c>
      <c r="P91" s="307"/>
      <c r="Q91" s="280"/>
      <c r="R91" s="74"/>
      <c r="S91" s="74"/>
    </row>
    <row r="92" spans="1:19" ht="15.75" customHeight="1">
      <c r="A92" s="280"/>
      <c r="B92" s="547"/>
      <c r="C92" s="433" t="s">
        <v>373</v>
      </c>
      <c r="D92" s="280">
        <v>0</v>
      </c>
      <c r="E92" s="558">
        <f t="shared" si="22"/>
        <v>230</v>
      </c>
      <c r="F92" s="280">
        <v>230</v>
      </c>
      <c r="G92" s="280">
        <v>0</v>
      </c>
      <c r="H92" s="283">
        <f t="shared" si="23"/>
        <v>230</v>
      </c>
      <c r="I92" s="433">
        <v>230</v>
      </c>
      <c r="J92" s="280">
        <v>0</v>
      </c>
      <c r="K92" s="283">
        <f t="shared" si="24"/>
        <v>0</v>
      </c>
      <c r="L92" s="280">
        <v>0</v>
      </c>
      <c r="M92" s="558">
        <f t="shared" si="31"/>
        <v>0</v>
      </c>
      <c r="N92" s="283">
        <f t="shared" si="32"/>
        <v>0</v>
      </c>
      <c r="O92" s="283">
        <f t="shared" si="33"/>
        <v>0</v>
      </c>
      <c r="P92" s="307"/>
      <c r="Q92" s="280"/>
      <c r="R92" s="74"/>
      <c r="S92" s="74"/>
    </row>
    <row r="93" spans="1:19" ht="15.75" customHeight="1">
      <c r="A93" s="280"/>
      <c r="B93" s="547"/>
      <c r="C93" s="433" t="s">
        <v>376</v>
      </c>
      <c r="D93" s="280">
        <v>0</v>
      </c>
      <c r="E93" s="558">
        <f t="shared" si="22"/>
        <v>263</v>
      </c>
      <c r="F93" s="280">
        <v>263</v>
      </c>
      <c r="G93" s="280">
        <v>0</v>
      </c>
      <c r="H93" s="283">
        <f t="shared" si="23"/>
        <v>263</v>
      </c>
      <c r="I93" s="433">
        <v>263</v>
      </c>
      <c r="J93" s="280">
        <v>0</v>
      </c>
      <c r="K93" s="283">
        <f t="shared" si="24"/>
        <v>0</v>
      </c>
      <c r="L93" s="280">
        <v>0</v>
      </c>
      <c r="M93" s="558">
        <f t="shared" si="31"/>
        <v>0</v>
      </c>
      <c r="N93" s="283">
        <f t="shared" si="32"/>
        <v>0</v>
      </c>
      <c r="O93" s="283">
        <f t="shared" si="33"/>
        <v>0</v>
      </c>
      <c r="P93" s="307"/>
      <c r="Q93" s="280"/>
      <c r="R93" s="74"/>
      <c r="S93" s="74"/>
    </row>
    <row r="94" spans="1:19" ht="15.75" customHeight="1">
      <c r="A94" s="280"/>
      <c r="B94" s="547"/>
      <c r="C94" s="433" t="s">
        <v>377</v>
      </c>
      <c r="D94" s="280">
        <v>0</v>
      </c>
      <c r="E94" s="558">
        <f t="shared" si="22"/>
        <v>234</v>
      </c>
      <c r="F94" s="280">
        <v>234</v>
      </c>
      <c r="G94" s="280">
        <v>0</v>
      </c>
      <c r="H94" s="283">
        <f t="shared" si="23"/>
        <v>234</v>
      </c>
      <c r="I94" s="433">
        <v>234</v>
      </c>
      <c r="J94" s="280">
        <v>0</v>
      </c>
      <c r="K94" s="283">
        <f t="shared" si="24"/>
        <v>0</v>
      </c>
      <c r="L94" s="280">
        <v>0</v>
      </c>
      <c r="M94" s="558">
        <f t="shared" si="31"/>
        <v>0</v>
      </c>
      <c r="N94" s="283">
        <f t="shared" si="32"/>
        <v>0</v>
      </c>
      <c r="O94" s="283">
        <f t="shared" si="33"/>
        <v>0</v>
      </c>
      <c r="P94" s="307"/>
      <c r="Q94" s="280"/>
      <c r="R94" s="74"/>
      <c r="S94" s="74"/>
    </row>
    <row r="95" spans="1:19" ht="15.75" customHeight="1">
      <c r="A95" s="280"/>
      <c r="B95" s="547"/>
      <c r="C95" s="433" t="s">
        <v>378</v>
      </c>
      <c r="D95" s="280">
        <v>0</v>
      </c>
      <c r="E95" s="558">
        <f t="shared" si="22"/>
        <v>300</v>
      </c>
      <c r="F95" s="280">
        <v>300</v>
      </c>
      <c r="G95" s="280">
        <v>0</v>
      </c>
      <c r="H95" s="283">
        <f t="shared" si="23"/>
        <v>300</v>
      </c>
      <c r="I95" s="433">
        <v>300</v>
      </c>
      <c r="J95" s="280">
        <v>0</v>
      </c>
      <c r="K95" s="283">
        <f t="shared" si="24"/>
        <v>0</v>
      </c>
      <c r="L95" s="280">
        <v>0</v>
      </c>
      <c r="M95" s="558">
        <f t="shared" si="31"/>
        <v>0</v>
      </c>
      <c r="N95" s="283">
        <f t="shared" si="32"/>
        <v>0</v>
      </c>
      <c r="O95" s="283">
        <f t="shared" si="33"/>
        <v>0</v>
      </c>
      <c r="P95" s="307"/>
      <c r="Q95" s="280"/>
      <c r="R95" s="74"/>
      <c r="S95" s="74"/>
    </row>
    <row r="96" spans="1:19" ht="15.75" customHeight="1">
      <c r="A96" s="280"/>
      <c r="B96" s="547"/>
      <c r="C96" s="280" t="s">
        <v>1099</v>
      </c>
      <c r="D96" s="280"/>
      <c r="E96" s="558"/>
      <c r="F96" s="280"/>
      <c r="G96" s="280"/>
      <c r="H96" s="283"/>
      <c r="I96" s="433"/>
      <c r="J96" s="280"/>
      <c r="K96" s="283"/>
      <c r="L96" s="280"/>
      <c r="M96" s="558"/>
      <c r="N96" s="283"/>
      <c r="O96" s="283"/>
      <c r="P96" s="307"/>
      <c r="Q96" s="280"/>
      <c r="R96" s="74"/>
      <c r="S96" s="74"/>
    </row>
    <row r="97" spans="1:19" ht="15.75" customHeight="1">
      <c r="A97" s="280"/>
      <c r="B97" s="546"/>
      <c r="C97" s="541" t="s">
        <v>668</v>
      </c>
      <c r="D97" s="280"/>
      <c r="E97" s="558"/>
      <c r="F97" s="280"/>
      <c r="G97" s="280"/>
      <c r="H97" s="283"/>
      <c r="I97" s="433"/>
      <c r="J97" s="280"/>
      <c r="K97" s="283"/>
      <c r="L97" s="280"/>
      <c r="M97" s="558"/>
      <c r="N97" s="283"/>
      <c r="O97" s="283"/>
      <c r="P97" s="307"/>
      <c r="Q97" s="280"/>
      <c r="R97" s="74"/>
      <c r="S97" s="74"/>
    </row>
    <row r="98" spans="1:19" ht="15.75" customHeight="1">
      <c r="A98" s="280"/>
      <c r="B98" s="546" t="s">
        <v>555</v>
      </c>
      <c r="C98" s="280" t="s">
        <v>604</v>
      </c>
      <c r="D98" s="280">
        <v>7230</v>
      </c>
      <c r="E98" s="558">
        <f t="shared" si="22"/>
        <v>7230</v>
      </c>
      <c r="F98" s="280">
        <v>0</v>
      </c>
      <c r="G98" s="280">
        <v>0</v>
      </c>
      <c r="H98" s="283">
        <f t="shared" si="23"/>
        <v>0</v>
      </c>
      <c r="I98" s="433">
        <v>0</v>
      </c>
      <c r="J98" s="280">
        <v>0</v>
      </c>
      <c r="K98" s="283">
        <f t="shared" si="24"/>
        <v>0</v>
      </c>
      <c r="L98" s="280">
        <v>0</v>
      </c>
      <c r="M98" s="558">
        <f aca="true" t="shared" si="34" ref="M98:M103">(D98-G98-J98)</f>
        <v>7230</v>
      </c>
      <c r="N98" s="283">
        <f aca="true" t="shared" si="35" ref="N98:N103">(E98-H98-K98)</f>
        <v>7230</v>
      </c>
      <c r="O98" s="283">
        <f aca="true" t="shared" si="36" ref="O98:O103">(F98-I98-L98)</f>
        <v>0</v>
      </c>
      <c r="P98" s="307"/>
      <c r="Q98" s="280"/>
      <c r="R98" s="74"/>
      <c r="S98" s="74"/>
    </row>
    <row r="99" spans="1:19" ht="15.75" customHeight="1">
      <c r="A99" s="280"/>
      <c r="B99" s="546" t="s">
        <v>298</v>
      </c>
      <c r="C99" s="282" t="s">
        <v>605</v>
      </c>
      <c r="D99" s="280">
        <v>0</v>
      </c>
      <c r="E99" s="558">
        <f t="shared" si="22"/>
        <v>0</v>
      </c>
      <c r="F99" s="280">
        <v>0</v>
      </c>
      <c r="G99" s="280">
        <v>0</v>
      </c>
      <c r="H99" s="283">
        <f t="shared" si="23"/>
        <v>0</v>
      </c>
      <c r="I99" s="433">
        <v>0</v>
      </c>
      <c r="J99" s="280">
        <v>0</v>
      </c>
      <c r="K99" s="283">
        <f t="shared" si="24"/>
        <v>0</v>
      </c>
      <c r="L99" s="280">
        <v>0</v>
      </c>
      <c r="M99" s="558">
        <f t="shared" si="34"/>
        <v>0</v>
      </c>
      <c r="N99" s="283">
        <f t="shared" si="35"/>
        <v>0</v>
      </c>
      <c r="O99" s="283">
        <f t="shared" si="36"/>
        <v>0</v>
      </c>
      <c r="P99" s="307"/>
      <c r="Q99" s="280"/>
      <c r="R99" s="74"/>
      <c r="S99" s="74"/>
    </row>
    <row r="100" spans="1:19" ht="15.75" customHeight="1">
      <c r="A100" s="280"/>
      <c r="B100" s="546" t="s">
        <v>501</v>
      </c>
      <c r="C100" s="282" t="s">
        <v>606</v>
      </c>
      <c r="D100" s="280">
        <v>790</v>
      </c>
      <c r="E100" s="558">
        <f t="shared" si="22"/>
        <v>790</v>
      </c>
      <c r="F100" s="280">
        <v>0</v>
      </c>
      <c r="G100" s="280">
        <v>0</v>
      </c>
      <c r="H100" s="283">
        <f t="shared" si="23"/>
        <v>0</v>
      </c>
      <c r="I100" s="433">
        <v>0</v>
      </c>
      <c r="J100" s="280">
        <v>0</v>
      </c>
      <c r="K100" s="283">
        <f t="shared" si="24"/>
        <v>0</v>
      </c>
      <c r="L100" s="280">
        <v>0</v>
      </c>
      <c r="M100" s="558">
        <f t="shared" si="34"/>
        <v>790</v>
      </c>
      <c r="N100" s="283">
        <f t="shared" si="35"/>
        <v>790</v>
      </c>
      <c r="O100" s="283">
        <f t="shared" si="36"/>
        <v>0</v>
      </c>
      <c r="P100" s="307"/>
      <c r="Q100" s="280"/>
      <c r="R100" s="74"/>
      <c r="S100" s="74"/>
    </row>
    <row r="101" spans="1:19" ht="15.75" customHeight="1">
      <c r="A101" s="280"/>
      <c r="B101" s="546" t="s">
        <v>403</v>
      </c>
      <c r="C101" s="282" t="s">
        <v>607</v>
      </c>
      <c r="D101" s="280">
        <v>807</v>
      </c>
      <c r="E101" s="558">
        <f t="shared" si="22"/>
        <v>807</v>
      </c>
      <c r="F101" s="280">
        <v>0</v>
      </c>
      <c r="G101" s="280">
        <v>0</v>
      </c>
      <c r="H101" s="283">
        <f t="shared" si="23"/>
        <v>0</v>
      </c>
      <c r="I101" s="433">
        <v>0</v>
      </c>
      <c r="J101" s="280">
        <v>0</v>
      </c>
      <c r="K101" s="283">
        <f t="shared" si="24"/>
        <v>0</v>
      </c>
      <c r="L101" s="280">
        <v>0</v>
      </c>
      <c r="M101" s="558">
        <f t="shared" si="34"/>
        <v>807</v>
      </c>
      <c r="N101" s="283">
        <f t="shared" si="35"/>
        <v>807</v>
      </c>
      <c r="O101" s="283">
        <f t="shared" si="36"/>
        <v>0</v>
      </c>
      <c r="P101" s="307"/>
      <c r="Q101" s="280"/>
      <c r="R101" s="74"/>
      <c r="S101" s="74"/>
    </row>
    <row r="102" spans="1:19" ht="15.75" customHeight="1">
      <c r="A102" s="280"/>
      <c r="B102" s="546" t="s">
        <v>404</v>
      </c>
      <c r="C102" s="282" t="s">
        <v>1089</v>
      </c>
      <c r="D102" s="280">
        <v>938</v>
      </c>
      <c r="E102" s="558">
        <f t="shared" si="22"/>
        <v>938</v>
      </c>
      <c r="F102" s="280">
        <v>0</v>
      </c>
      <c r="G102" s="280">
        <v>0</v>
      </c>
      <c r="H102" s="283">
        <f t="shared" si="23"/>
        <v>0</v>
      </c>
      <c r="I102" s="433">
        <v>0</v>
      </c>
      <c r="J102" s="280">
        <v>0</v>
      </c>
      <c r="K102" s="283">
        <f t="shared" si="24"/>
        <v>0</v>
      </c>
      <c r="L102" s="280">
        <v>0</v>
      </c>
      <c r="M102" s="558">
        <f t="shared" si="34"/>
        <v>938</v>
      </c>
      <c r="N102" s="283">
        <f t="shared" si="35"/>
        <v>938</v>
      </c>
      <c r="O102" s="283">
        <f t="shared" si="36"/>
        <v>0</v>
      </c>
      <c r="P102" s="307"/>
      <c r="Q102" s="280"/>
      <c r="R102" s="74"/>
      <c r="S102" s="74"/>
    </row>
    <row r="103" spans="1:19" ht="15.75" customHeight="1">
      <c r="A103" s="280"/>
      <c r="B103" s="546" t="s">
        <v>304</v>
      </c>
      <c r="C103" s="282" t="s">
        <v>1041</v>
      </c>
      <c r="D103" s="280">
        <v>100</v>
      </c>
      <c r="E103" s="558">
        <f t="shared" si="22"/>
        <v>100</v>
      </c>
      <c r="F103" s="280">
        <v>0</v>
      </c>
      <c r="G103" s="280">
        <v>0</v>
      </c>
      <c r="H103" s="283">
        <f t="shared" si="23"/>
        <v>0</v>
      </c>
      <c r="I103" s="433">
        <v>0</v>
      </c>
      <c r="J103" s="280">
        <v>0</v>
      </c>
      <c r="K103" s="283">
        <f t="shared" si="24"/>
        <v>0</v>
      </c>
      <c r="L103" s="280">
        <v>0</v>
      </c>
      <c r="M103" s="558">
        <f t="shared" si="34"/>
        <v>100</v>
      </c>
      <c r="N103" s="283">
        <f t="shared" si="35"/>
        <v>100</v>
      </c>
      <c r="O103" s="283">
        <f t="shared" si="36"/>
        <v>0</v>
      </c>
      <c r="P103" s="307"/>
      <c r="Q103" s="280"/>
      <c r="R103" s="74"/>
      <c r="S103" s="74"/>
    </row>
    <row r="104" spans="1:19" ht="15.75" customHeight="1">
      <c r="A104" s="280"/>
      <c r="B104" s="546"/>
      <c r="C104" s="282"/>
      <c r="D104" s="280"/>
      <c r="E104" s="558"/>
      <c r="F104" s="280"/>
      <c r="G104" s="280"/>
      <c r="H104" s="283"/>
      <c r="I104" s="433"/>
      <c r="J104" s="280"/>
      <c r="K104" s="283"/>
      <c r="L104" s="280"/>
      <c r="M104" s="558"/>
      <c r="N104" s="283"/>
      <c r="O104" s="283"/>
      <c r="P104" s="307"/>
      <c r="Q104" s="280"/>
      <c r="R104" s="74"/>
      <c r="S104" s="74"/>
    </row>
    <row r="105" spans="1:19" ht="15.75" customHeight="1">
      <c r="A105" s="280"/>
      <c r="B105" s="546"/>
      <c r="C105" s="282"/>
      <c r="D105" s="280"/>
      <c r="E105" s="558"/>
      <c r="F105" s="280"/>
      <c r="G105" s="280"/>
      <c r="H105" s="283"/>
      <c r="I105" s="433"/>
      <c r="J105" s="280"/>
      <c r="K105" s="283"/>
      <c r="L105" s="280"/>
      <c r="M105" s="558"/>
      <c r="N105" s="283"/>
      <c r="O105" s="283"/>
      <c r="P105" s="307"/>
      <c r="Q105" s="280"/>
      <c r="R105" s="74"/>
      <c r="S105" s="74"/>
    </row>
    <row r="106" spans="1:19" ht="15.75" customHeight="1">
      <c r="A106" s="280"/>
      <c r="B106" s="546"/>
      <c r="C106" s="284"/>
      <c r="D106" s="284"/>
      <c r="E106" s="558"/>
      <c r="F106" s="280"/>
      <c r="G106" s="280"/>
      <c r="H106" s="283"/>
      <c r="I106" s="433"/>
      <c r="J106" s="284"/>
      <c r="K106" s="548"/>
      <c r="L106" s="284"/>
      <c r="M106" s="283"/>
      <c r="N106" s="283"/>
      <c r="O106" s="283"/>
      <c r="P106" s="307"/>
      <c r="Q106" s="284"/>
      <c r="R106" s="74"/>
      <c r="S106" s="74"/>
    </row>
    <row r="107" spans="1:19" ht="15.75" customHeight="1">
      <c r="A107" s="297"/>
      <c r="B107" s="559" t="s">
        <v>235</v>
      </c>
      <c r="C107" s="297" t="s">
        <v>71</v>
      </c>
      <c r="D107" s="298">
        <f aca="true" t="shared" si="37" ref="D107:O107">SUM(D33:D106)</f>
        <v>93493</v>
      </c>
      <c r="E107" s="298">
        <f t="shared" si="37"/>
        <v>157642</v>
      </c>
      <c r="F107" s="298">
        <f t="shared" si="37"/>
        <v>64149</v>
      </c>
      <c r="G107" s="298">
        <f t="shared" si="37"/>
        <v>2026</v>
      </c>
      <c r="H107" s="298">
        <f t="shared" si="37"/>
        <v>4853</v>
      </c>
      <c r="I107" s="298">
        <f t="shared" si="37"/>
        <v>2827</v>
      </c>
      <c r="J107" s="298">
        <f t="shared" si="37"/>
        <v>0</v>
      </c>
      <c r="K107" s="298">
        <f t="shared" si="37"/>
        <v>0</v>
      </c>
      <c r="L107" s="298">
        <f t="shared" si="37"/>
        <v>0</v>
      </c>
      <c r="M107" s="298">
        <f t="shared" si="37"/>
        <v>91467</v>
      </c>
      <c r="N107" s="298">
        <f t="shared" si="37"/>
        <v>152789</v>
      </c>
      <c r="O107" s="298">
        <f t="shared" si="37"/>
        <v>61322</v>
      </c>
      <c r="P107" s="307"/>
      <c r="Q107" s="297"/>
      <c r="R107" s="74"/>
      <c r="S107" s="74"/>
    </row>
    <row r="108" spans="1:19" ht="15.75" customHeight="1">
      <c r="A108" s="284" t="s">
        <v>47</v>
      </c>
      <c r="B108" s="546" t="s">
        <v>871</v>
      </c>
      <c r="C108" s="542" t="s">
        <v>15</v>
      </c>
      <c r="D108" s="298">
        <f aca="true" t="shared" si="38" ref="D108:O108">(D30+D107)</f>
        <v>139682</v>
      </c>
      <c r="E108" s="298">
        <f t="shared" si="38"/>
        <v>241074</v>
      </c>
      <c r="F108" s="298">
        <f t="shared" si="38"/>
        <v>101392</v>
      </c>
      <c r="G108" s="298">
        <f t="shared" si="38"/>
        <v>2026</v>
      </c>
      <c r="H108" s="298">
        <f t="shared" si="38"/>
        <v>4853</v>
      </c>
      <c r="I108" s="298">
        <f t="shared" si="38"/>
        <v>2827</v>
      </c>
      <c r="J108" s="298">
        <f t="shared" si="38"/>
        <v>46189</v>
      </c>
      <c r="K108" s="298">
        <f t="shared" si="38"/>
        <v>83432</v>
      </c>
      <c r="L108" s="298">
        <f t="shared" si="38"/>
        <v>37243</v>
      </c>
      <c r="M108" s="298">
        <f t="shared" si="38"/>
        <v>91467</v>
      </c>
      <c r="N108" s="298">
        <f t="shared" si="38"/>
        <v>152789</v>
      </c>
      <c r="O108" s="298">
        <f t="shared" si="38"/>
        <v>61322</v>
      </c>
      <c r="P108" s="307"/>
      <c r="Q108" s="297"/>
      <c r="R108" s="74"/>
      <c r="S108" s="74"/>
    </row>
    <row r="109" spans="1:19" ht="15.75" customHeight="1">
      <c r="A109" s="278"/>
      <c r="B109" s="278"/>
      <c r="C109" s="278" t="s">
        <v>75</v>
      </c>
      <c r="D109" s="279">
        <f>(G109+M109)</f>
        <v>93493</v>
      </c>
      <c r="E109" s="279">
        <f>(H109+N109)</f>
        <v>157642</v>
      </c>
      <c r="F109" s="279">
        <f>(I109+O109)</f>
        <v>64149</v>
      </c>
      <c r="G109" s="279">
        <f>(G108)</f>
        <v>2026</v>
      </c>
      <c r="H109" s="279">
        <f>(H108)</f>
        <v>4853</v>
      </c>
      <c r="I109" s="279">
        <f>(I108)</f>
        <v>2827</v>
      </c>
      <c r="J109" s="560">
        <v>0</v>
      </c>
      <c r="K109" s="560">
        <v>0</v>
      </c>
      <c r="L109" s="560">
        <v>0</v>
      </c>
      <c r="M109" s="279">
        <f>(M108-M110)</f>
        <v>91467</v>
      </c>
      <c r="N109" s="279">
        <f>(N108-N110)</f>
        <v>152789</v>
      </c>
      <c r="O109" s="279">
        <f>(O108-O110)</f>
        <v>61322</v>
      </c>
      <c r="P109" s="278"/>
      <c r="Q109" s="278"/>
      <c r="R109" s="74"/>
      <c r="S109" s="74"/>
    </row>
    <row r="110" spans="1:19" ht="15.75" customHeight="1">
      <c r="A110" s="284"/>
      <c r="B110" s="284"/>
      <c r="C110" s="284" t="s">
        <v>76</v>
      </c>
      <c r="D110" s="285">
        <f>(J108)</f>
        <v>46189</v>
      </c>
      <c r="E110" s="285">
        <f>(K108)</f>
        <v>83432</v>
      </c>
      <c r="F110" s="285">
        <f>(L108)</f>
        <v>37243</v>
      </c>
      <c r="G110" s="284">
        <v>0</v>
      </c>
      <c r="H110" s="284">
        <v>0</v>
      </c>
      <c r="I110" s="284">
        <v>0</v>
      </c>
      <c r="J110" s="285">
        <f>(J108)</f>
        <v>46189</v>
      </c>
      <c r="K110" s="285">
        <f>(K108)</f>
        <v>83432</v>
      </c>
      <c r="L110" s="285">
        <f>(L108)</f>
        <v>37243</v>
      </c>
      <c r="M110" s="555">
        <v>0</v>
      </c>
      <c r="N110" s="555">
        <v>0</v>
      </c>
      <c r="O110" s="555">
        <v>0</v>
      </c>
      <c r="P110" s="284"/>
      <c r="Q110" s="284"/>
      <c r="R110" s="74"/>
      <c r="S110" s="74"/>
    </row>
    <row r="111" spans="1:19" ht="15.75" customHeight="1">
      <c r="A111" s="307"/>
      <c r="B111" s="307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74"/>
      <c r="S111" s="74"/>
    </row>
    <row r="112" spans="1:19" ht="15.75" customHeight="1">
      <c r="A112" s="307"/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307"/>
      <c r="Q112" s="307"/>
      <c r="R112" s="74"/>
      <c r="S112" s="74"/>
    </row>
    <row r="113" spans="1:19" ht="15.75" customHeight="1">
      <c r="A113" s="307"/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74"/>
      <c r="S113" s="74"/>
    </row>
    <row r="114" spans="1:19" ht="15.7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</row>
    <row r="115" spans="1:19" ht="15.7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</row>
    <row r="116" spans="1:19" ht="15.7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</row>
    <row r="117" spans="1:19" ht="15.7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</row>
    <row r="118" spans="1:19" ht="15.7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</row>
    <row r="119" spans="1:19" ht="15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</row>
    <row r="120" spans="1:19" ht="15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</row>
    <row r="121" spans="1:19" ht="15.7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</row>
    <row r="122" spans="1:19" ht="15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</row>
    <row r="123" spans="1:19" ht="15.7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</row>
    <row r="124" spans="1:19" ht="15.7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ht="15.7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</row>
    <row r="126" spans="1:19" ht="15.75" customHeight="1">
      <c r="A126" s="74"/>
      <c r="B126" s="7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74"/>
      <c r="Q126" s="130"/>
      <c r="R126" s="74"/>
      <c r="S126" s="74"/>
    </row>
    <row r="127" spans="1:19" ht="15.75" customHeight="1">
      <c r="A127" s="74"/>
      <c r="B127" s="7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74"/>
      <c r="Q127" s="130"/>
      <c r="R127" s="74"/>
      <c r="S127" s="74"/>
    </row>
    <row r="128" spans="1:19" ht="15.75" customHeight="1">
      <c r="A128" s="74"/>
      <c r="B128" s="7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74"/>
      <c r="Q128" s="130"/>
      <c r="R128" s="74"/>
      <c r="S128" s="74"/>
    </row>
    <row r="129" spans="1:19" ht="15.75" customHeight="1">
      <c r="A129" s="74"/>
      <c r="B129" s="7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74"/>
      <c r="Q129" s="130"/>
      <c r="R129" s="74"/>
      <c r="S129" s="74"/>
    </row>
    <row r="130" spans="1:19" ht="15.75" customHeight="1">
      <c r="A130" s="74"/>
      <c r="B130" s="7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74"/>
      <c r="Q130" s="130"/>
      <c r="R130" s="74"/>
      <c r="S130" s="74"/>
    </row>
    <row r="131" spans="1:19" ht="15.75" customHeight="1">
      <c r="A131" s="74"/>
      <c r="B131" s="7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74"/>
      <c r="Q131" s="130"/>
      <c r="R131" s="74"/>
      <c r="S131" s="74"/>
    </row>
    <row r="132" spans="1:19" ht="15.75" customHeight="1">
      <c r="A132" s="74"/>
      <c r="B132" s="7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74"/>
      <c r="Q132" s="130"/>
      <c r="R132" s="74"/>
      <c r="S132" s="74"/>
    </row>
    <row r="133" spans="1:19" ht="15.75" customHeight="1">
      <c r="A133" s="74"/>
      <c r="B133" s="7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74"/>
      <c r="Q133" s="130"/>
      <c r="R133" s="74"/>
      <c r="S133" s="74"/>
    </row>
    <row r="134" spans="1:19" ht="15.75" customHeight="1">
      <c r="A134" s="74"/>
      <c r="B134" s="7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74"/>
      <c r="Q134" s="130"/>
      <c r="R134" s="74"/>
      <c r="S134" s="74"/>
    </row>
    <row r="135" spans="1:19" ht="15.75" customHeight="1">
      <c r="A135" s="74"/>
      <c r="B135" s="7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74"/>
      <c r="Q135" s="74"/>
      <c r="R135" s="74"/>
      <c r="S135" s="74"/>
    </row>
    <row r="136" spans="1:19" ht="15.75" customHeight="1">
      <c r="A136" s="74"/>
      <c r="B136" s="7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74"/>
      <c r="Q136" s="74"/>
      <c r="R136" s="74"/>
      <c r="S136" s="74"/>
    </row>
    <row r="137" spans="1:19" ht="15.75" customHeight="1">
      <c r="A137" s="74"/>
      <c r="B137" s="7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74"/>
      <c r="Q137" s="74"/>
      <c r="R137" s="74"/>
      <c r="S137" s="74"/>
    </row>
    <row r="138" spans="1:19" ht="15.75" customHeight="1">
      <c r="A138" s="74"/>
      <c r="B138" s="7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74"/>
      <c r="Q138" s="74"/>
      <c r="R138" s="74"/>
      <c r="S138" s="74"/>
    </row>
    <row r="139" spans="1:19" ht="15.75" customHeight="1">
      <c r="A139" s="74"/>
      <c r="B139" s="7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74"/>
      <c r="Q139" s="74"/>
      <c r="R139" s="74"/>
      <c r="S139" s="74"/>
    </row>
    <row r="140" spans="1:19" ht="15.75" customHeight="1">
      <c r="A140" s="74"/>
      <c r="B140" s="7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74"/>
      <c r="Q140" s="74"/>
      <c r="R140" s="74"/>
      <c r="S140" s="74"/>
    </row>
    <row r="141" spans="1:19" ht="15.75" customHeight="1">
      <c r="A141" s="74"/>
      <c r="B141" s="7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74"/>
      <c r="Q141" s="74"/>
      <c r="R141" s="74"/>
      <c r="S141" s="74"/>
    </row>
    <row r="142" spans="1:19" ht="15.75" customHeight="1">
      <c r="A142" s="74"/>
      <c r="B142" s="7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74"/>
      <c r="Q142" s="74"/>
      <c r="R142" s="74"/>
      <c r="S142" s="74"/>
    </row>
    <row r="143" spans="1:19" ht="15.75" customHeight="1">
      <c r="A143" s="74"/>
      <c r="B143" s="7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74"/>
      <c r="Q143" s="74"/>
      <c r="R143" s="74"/>
      <c r="S143" s="74"/>
    </row>
    <row r="144" spans="1:19" ht="15.75" customHeight="1">
      <c r="A144" s="74"/>
      <c r="B144" s="7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74"/>
      <c r="Q144" s="74"/>
      <c r="R144" s="74"/>
      <c r="S144" s="74"/>
    </row>
    <row r="145" spans="1:19" ht="15.75" customHeight="1">
      <c r="A145" s="74"/>
      <c r="B145" s="7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74"/>
      <c r="Q145" s="74"/>
      <c r="R145" s="74"/>
      <c r="S145" s="74"/>
    </row>
    <row r="146" spans="1:19" ht="15.75" customHeight="1">
      <c r="A146" s="74"/>
      <c r="B146" s="7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74"/>
      <c r="Q146" s="74"/>
      <c r="R146" s="74"/>
      <c r="S146" s="74"/>
    </row>
    <row r="147" spans="1:19" ht="15.75" customHeight="1">
      <c r="A147" s="74"/>
      <c r="B147" s="7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74"/>
      <c r="Q147" s="74"/>
      <c r="R147" s="74"/>
      <c r="S147" s="74"/>
    </row>
    <row r="148" spans="1:19" ht="15.75" customHeight="1">
      <c r="A148" s="74"/>
      <c r="B148" s="7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74"/>
      <c r="Q148" s="74"/>
      <c r="R148" s="74"/>
      <c r="S148" s="74"/>
    </row>
    <row r="149" spans="1:19" ht="15.75" customHeight="1">
      <c r="A149" s="74"/>
      <c r="B149" s="7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74"/>
      <c r="Q149" s="74"/>
      <c r="R149" s="74"/>
      <c r="S149" s="74"/>
    </row>
    <row r="150" spans="1:19" ht="15.75" customHeight="1">
      <c r="A150" s="7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7"/>
      <c r="Q150" s="7"/>
      <c r="R150" s="7"/>
      <c r="S150" s="7"/>
    </row>
    <row r="151" spans="1:19" ht="15.75" customHeight="1">
      <c r="A151" s="7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7"/>
      <c r="Q151" s="7"/>
      <c r="R151" s="7"/>
      <c r="S151" s="7"/>
    </row>
    <row r="152" spans="1:19" ht="15.75" customHeight="1">
      <c r="A152" s="7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7"/>
      <c r="Q152" s="7"/>
      <c r="R152" s="7"/>
      <c r="S152" s="7"/>
    </row>
    <row r="153" spans="1:19" ht="15.75" customHeight="1">
      <c r="A153" s="7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7"/>
      <c r="Q153" s="7"/>
      <c r="R153" s="7"/>
      <c r="S153" s="7"/>
    </row>
    <row r="154" spans="1:19" ht="15.75" customHeight="1">
      <c r="A154" s="7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7"/>
      <c r="Q154" s="7"/>
      <c r="R154" s="7"/>
      <c r="S154" s="7"/>
    </row>
    <row r="155" spans="1:19" ht="15.75" customHeight="1">
      <c r="A155" s="7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7"/>
      <c r="Q155" s="7"/>
      <c r="R155" s="7"/>
      <c r="S155" s="7"/>
    </row>
    <row r="156" spans="1:19" ht="15.75" customHeight="1">
      <c r="A156" s="7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7"/>
      <c r="Q156" s="7"/>
      <c r="R156" s="7"/>
      <c r="S156" s="7"/>
    </row>
    <row r="157" spans="1:19" ht="15.75" customHeight="1">
      <c r="A157" s="7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7"/>
      <c r="Q157" s="7"/>
      <c r="R157" s="7"/>
      <c r="S157" s="7"/>
    </row>
    <row r="158" spans="1:17" ht="15.75" customHeight="1">
      <c r="A158" s="7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7"/>
      <c r="Q158" s="7"/>
    </row>
    <row r="159" spans="1:17" ht="15.75" customHeight="1">
      <c r="A159" s="7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7"/>
      <c r="Q159" s="7"/>
    </row>
    <row r="160" spans="1:17" ht="15.75" customHeight="1">
      <c r="A160" s="7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7"/>
      <c r="Q160" s="7"/>
    </row>
    <row r="161" spans="1:17" ht="15.75" customHeight="1">
      <c r="A161" s="7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7"/>
      <c r="Q161" s="7"/>
    </row>
    <row r="162" spans="1:17" ht="15.75" customHeight="1">
      <c r="A162" s="7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7"/>
      <c r="Q162" s="7"/>
    </row>
    <row r="163" spans="1:17" ht="15.75" customHeight="1">
      <c r="A163" s="7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7"/>
      <c r="Q163" s="7"/>
    </row>
    <row r="164" spans="3:15" ht="15.7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</sheetData>
  <mergeCells count="2">
    <mergeCell ref="C6:Q6"/>
    <mergeCell ref="C32:Q32"/>
  </mergeCells>
  <printOptions horizontalCentered="1" verticalCentered="1"/>
  <pageMargins left="0.3937007874015748" right="0.3937007874015748" top="0.7874015748031497" bottom="0.6692913385826772" header="0.31496062992125984" footer="0.3937007874015748"/>
  <pageSetup blackAndWhite="1" horizontalDpi="300" verticalDpi="300" orientation="landscape" paperSize="9" scale="52" r:id="rId1"/>
  <headerFooter alignWithMargins="0">
    <oddHeader>&amp;C&amp;"Times New Roman CE,Normál"&amp;12&amp;P/&amp;N
Egyéb szervezetek támogatása&amp;R&amp;"Times New Roman CE,Normál"&amp;12 4./a.sz. melléklet
( ezer ft-ban)</oddHeader>
    <oddFooter>&amp;L&amp;"Times New Roman CE,Normál"&amp;D / &amp;T
Kapossy Béláné&amp;C&amp;"Times New Roman CE,Normál"&amp;F.xls/&amp;A/ Ráczné&amp;R&amp;"Times New Roman CE,Normál"..................../...................oldal</oddFooter>
  </headerFooter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2003-09-03T06:09:27Z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